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Veřejné zakázky\ZVZ a ZZVZ\Centrum společných aktivit - opakované zadání\žádost o vysvětlení ZD\"/>
    </mc:Choice>
  </mc:AlternateContent>
  <bookViews>
    <workbookView xWindow="0" yWindow="0" windowWidth="28800" windowHeight="12435"/>
  </bookViews>
  <sheets>
    <sheet name="Rekapitulace stavby" sheetId="1" r:id="rId1"/>
    <sheet name="VON - Vedljší a ostatní n..." sheetId="2" r:id="rId2"/>
    <sheet name="D.1.1 - Architektonicko- ..." sheetId="3" r:id="rId3"/>
    <sheet name="D.1.2 - Stavebně konstruk..." sheetId="4" r:id="rId4"/>
    <sheet name="D.1.3 - Požárně bezpečnos..." sheetId="5" r:id="rId5"/>
    <sheet name="D.1.4.1 - Zdravotně techn..." sheetId="6" r:id="rId6"/>
    <sheet name="D.1.4.2 - Vzduchotechnika..." sheetId="7" r:id="rId7"/>
    <sheet name="D.1.4.3 - Vytápění" sheetId="8" r:id="rId8"/>
    <sheet name="D.1.4.4 - Měření a regulace" sheetId="9" r:id="rId9"/>
    <sheet name="D.1.4.5 - Silnoproudá ele..." sheetId="10" r:id="rId10"/>
    <sheet name="SK - Strukturovaná kabeláž" sheetId="11" r:id="rId11"/>
    <sheet name="PZTS - Poplachový zabezpe..." sheetId="12" r:id="rId12"/>
    <sheet name="CCTV - Kamerový systém" sheetId="13" r:id="rId13"/>
    <sheet name="DT - Domovní telefon" sheetId="14" r:id="rId14"/>
    <sheet name="AV - Audio-video technika" sheetId="15" r:id="rId15"/>
    <sheet name="KT - Kabelové trasy" sheetId="16" r:id="rId16"/>
    <sheet name="D.1.4.7 - Projekt akustiky" sheetId="17" r:id="rId17"/>
    <sheet name="IO 01 - Zpevněné plochy" sheetId="18" r:id="rId18"/>
    <sheet name="IO 02 - Přípojka plynu" sheetId="19" r:id="rId19"/>
    <sheet name="IO 03 - Dešťová a splaško..." sheetId="20" r:id="rId20"/>
    <sheet name="IO 04 - Přípojka NN" sheetId="21" r:id="rId21"/>
    <sheet name="IO 05 - Přípojka vodovodu" sheetId="22" r:id="rId22"/>
    <sheet name="Pokyny pro vyplnění" sheetId="23" r:id="rId23"/>
  </sheets>
  <definedNames>
    <definedName name="_xlnm._FilterDatabase" localSheetId="14" hidden="1">'AV - Audio-video technika'!$C$90:$K$116</definedName>
    <definedName name="_xlnm._FilterDatabase" localSheetId="12" hidden="1">'CCTV - Kamerový systém'!$C$90:$K$109</definedName>
    <definedName name="_xlnm._FilterDatabase" localSheetId="2" hidden="1">'D.1.1 - Architektonicko- ...'!$C$111:$K$1424</definedName>
    <definedName name="_xlnm._FilterDatabase" localSheetId="3" hidden="1">'D.1.2 - Stavebně konstruk...'!$C$90:$K$229</definedName>
    <definedName name="_xlnm._FilterDatabase" localSheetId="4" hidden="1">'D.1.3 - Požárně bezpečnos...'!$C$82:$K$104</definedName>
    <definedName name="_xlnm._FilterDatabase" localSheetId="5" hidden="1">'D.1.4.1 - Zdravotně techn...'!$C$108:$K$1030</definedName>
    <definedName name="_xlnm._FilterDatabase" localSheetId="6" hidden="1">'D.1.4.2 - Vzduchotechnika...'!$C$99:$K$217</definedName>
    <definedName name="_xlnm._FilterDatabase" localSheetId="7" hidden="1">'D.1.4.3 - Vytápění'!$C$94:$K$194</definedName>
    <definedName name="_xlnm._FilterDatabase" localSheetId="8" hidden="1">'D.1.4.4 - Měření a regulace'!$C$92:$K$169</definedName>
    <definedName name="_xlnm._FilterDatabase" localSheetId="9" hidden="1">'D.1.4.5 - Silnoproudá ele...'!$C$102:$K$308</definedName>
    <definedName name="_xlnm._FilterDatabase" localSheetId="16" hidden="1">'D.1.4.7 - Projekt akustiky'!$C$87:$K$118</definedName>
    <definedName name="_xlnm._FilterDatabase" localSheetId="13" hidden="1">'DT - Domovní telefon'!$C$90:$K$106</definedName>
    <definedName name="_xlnm._FilterDatabase" localSheetId="17" hidden="1">'IO 01 - Zpevněné plochy'!$C$91:$K$185</definedName>
    <definedName name="_xlnm._FilterDatabase" localSheetId="18" hidden="1">'IO 02 - Přípojka plynu'!$C$84:$K$101</definedName>
    <definedName name="_xlnm._FilterDatabase" localSheetId="19" hidden="1">'IO 03 - Dešťová a splaško...'!$C$86:$K$166</definedName>
    <definedName name="_xlnm._FilterDatabase" localSheetId="20" hidden="1">'IO 04 - Přípojka NN'!$C$81:$K$95</definedName>
    <definedName name="_xlnm._FilterDatabase" localSheetId="21" hidden="1">'IO 05 - Přípojka vodovodu'!$C$92:$K$163</definedName>
    <definedName name="_xlnm._FilterDatabase" localSheetId="15" hidden="1">'KT - Kabelové trasy'!$C$88:$K$128</definedName>
    <definedName name="_xlnm._FilterDatabase" localSheetId="11" hidden="1">'PZTS - Poplachový zabezpe...'!$C$90:$K$121</definedName>
    <definedName name="_xlnm._FilterDatabase" localSheetId="10" hidden="1">'SK - Strukturovaná kabeláž'!$C$94:$K$141</definedName>
    <definedName name="_xlnm._FilterDatabase" localSheetId="1" hidden="1">'VON - Vedljší a ostatní n...'!$C$78:$K$134</definedName>
    <definedName name="_xlnm.Print_Titles" localSheetId="14">'AV - Audio-video technika'!$90:$90</definedName>
    <definedName name="_xlnm.Print_Titles" localSheetId="12">'CCTV - Kamerový systém'!$90:$90</definedName>
    <definedName name="_xlnm.Print_Titles" localSheetId="2">'D.1.1 - Architektonicko- ...'!$111:$111</definedName>
    <definedName name="_xlnm.Print_Titles" localSheetId="3">'D.1.2 - Stavebně konstruk...'!$90:$90</definedName>
    <definedName name="_xlnm.Print_Titles" localSheetId="4">'D.1.3 - Požárně bezpečnos...'!$82:$82</definedName>
    <definedName name="_xlnm.Print_Titles" localSheetId="5">'D.1.4.1 - Zdravotně techn...'!$108:$108</definedName>
    <definedName name="_xlnm.Print_Titles" localSheetId="6">'D.1.4.2 - Vzduchotechnika...'!$99:$99</definedName>
    <definedName name="_xlnm.Print_Titles" localSheetId="7">'D.1.4.3 - Vytápění'!$94:$94</definedName>
    <definedName name="_xlnm.Print_Titles" localSheetId="8">'D.1.4.4 - Měření a regulace'!$92:$92</definedName>
    <definedName name="_xlnm.Print_Titles" localSheetId="9">'D.1.4.5 - Silnoproudá ele...'!$102:$102</definedName>
    <definedName name="_xlnm.Print_Titles" localSheetId="16">'D.1.4.7 - Projekt akustiky'!$87:$87</definedName>
    <definedName name="_xlnm.Print_Titles" localSheetId="13">'DT - Domovní telefon'!$90:$90</definedName>
    <definedName name="_xlnm.Print_Titles" localSheetId="17">'IO 01 - Zpevněné plochy'!$91:$91</definedName>
    <definedName name="_xlnm.Print_Titles" localSheetId="18">'IO 02 - Přípojka plynu'!$84:$84</definedName>
    <definedName name="_xlnm.Print_Titles" localSheetId="19">'IO 03 - Dešťová a splaško...'!$86:$86</definedName>
    <definedName name="_xlnm.Print_Titles" localSheetId="20">'IO 04 - Přípojka NN'!$81:$81</definedName>
    <definedName name="_xlnm.Print_Titles" localSheetId="21">'IO 05 - Přípojka vodovodu'!$92:$92</definedName>
    <definedName name="_xlnm.Print_Titles" localSheetId="15">'KT - Kabelové trasy'!$88:$88</definedName>
    <definedName name="_xlnm.Print_Titles" localSheetId="11">'PZTS - Poplachový zabezpe...'!$90:$90</definedName>
    <definedName name="_xlnm.Print_Titles" localSheetId="0">'Rekapitulace stavby'!$49:$49</definedName>
    <definedName name="_xlnm.Print_Titles" localSheetId="10">'SK - Strukturovaná kabeláž'!$94:$94</definedName>
    <definedName name="_xlnm.Print_Titles" localSheetId="1">'VON - Vedljší a ostatní n...'!$78:$78</definedName>
    <definedName name="_xlnm.Print_Area" localSheetId="14">'AV - Audio-video technika'!$C$4:$J$40,'AV - Audio-video technika'!$C$46:$J$68,'AV - Audio-video technika'!$C$74:$K$116</definedName>
    <definedName name="_xlnm.Print_Area" localSheetId="12">'CCTV - Kamerový systém'!$C$4:$J$40,'CCTV - Kamerový systém'!$C$46:$J$68,'CCTV - Kamerový systém'!$C$74:$K$109</definedName>
    <definedName name="_xlnm.Print_Area" localSheetId="2">'D.1.1 - Architektonicko- ...'!$C$4:$J$38,'D.1.1 - Architektonicko- ...'!$C$44:$J$91,'D.1.1 - Architektonicko- ...'!$C$97:$K$1424</definedName>
    <definedName name="_xlnm.Print_Area" localSheetId="3">'D.1.2 - Stavebně konstruk...'!$C$4:$J$38,'D.1.2 - Stavebně konstruk...'!$C$44:$J$70,'D.1.2 - Stavebně konstruk...'!$C$76:$K$229</definedName>
    <definedName name="_xlnm.Print_Area" localSheetId="4">'D.1.3 - Požárně bezpečnos...'!$C$4:$J$38,'D.1.3 - Požárně bezpečnos...'!$C$44:$J$62,'D.1.3 - Požárně bezpečnos...'!$C$68:$K$104</definedName>
    <definedName name="_xlnm.Print_Area" localSheetId="5">'D.1.4.1 - Zdravotně techn...'!$C$4:$J$40,'D.1.4.1 - Zdravotně techn...'!$C$46:$J$86,'D.1.4.1 - Zdravotně techn...'!$C$92:$K$1030</definedName>
    <definedName name="_xlnm.Print_Area" localSheetId="6">'D.1.4.2 - Vzduchotechnika...'!$C$4:$J$40,'D.1.4.2 - Vzduchotechnika...'!$C$46:$J$77,'D.1.4.2 - Vzduchotechnika...'!$C$83:$K$217</definedName>
    <definedName name="_xlnm.Print_Area" localSheetId="7">'D.1.4.3 - Vytápění'!$C$4:$J$40,'D.1.4.3 - Vytápění'!$C$46:$J$72,'D.1.4.3 - Vytápění'!$C$78:$K$194</definedName>
    <definedName name="_xlnm.Print_Area" localSheetId="8">'D.1.4.4 - Měření a regulace'!$C$4:$J$40,'D.1.4.4 - Měření a regulace'!$C$46:$J$70,'D.1.4.4 - Měření a regulace'!$C$76:$K$169</definedName>
    <definedName name="_xlnm.Print_Area" localSheetId="9">'D.1.4.5 - Silnoproudá ele...'!$C$4:$J$40,'D.1.4.5 - Silnoproudá ele...'!$C$46:$J$80,'D.1.4.5 - Silnoproudá ele...'!$C$86:$K$308</definedName>
    <definedName name="_xlnm.Print_Area" localSheetId="16">'D.1.4.7 - Projekt akustiky'!$C$4:$J$40,'D.1.4.7 - Projekt akustiky'!$C$46:$J$65,'D.1.4.7 - Projekt akustiky'!$C$71:$K$118</definedName>
    <definedName name="_xlnm.Print_Area" localSheetId="13">'DT - Domovní telefon'!$C$4:$J$40,'DT - Domovní telefon'!$C$46:$J$68,'DT - Domovní telefon'!$C$74:$K$106</definedName>
    <definedName name="_xlnm.Print_Area" localSheetId="17">'IO 01 - Zpevněné plochy'!$C$4:$J$38,'IO 01 - Zpevněné plochy'!$C$44:$J$71,'IO 01 - Zpevněné plochy'!$C$77:$K$185</definedName>
    <definedName name="_xlnm.Print_Area" localSheetId="18">'IO 02 - Přípojka plynu'!$C$4:$J$38,'IO 02 - Přípojka plynu'!$C$44:$J$64,'IO 02 - Přípojka plynu'!$C$70:$K$101</definedName>
    <definedName name="_xlnm.Print_Area" localSheetId="19">'IO 03 - Dešťová a splaško...'!$C$4:$J$38,'IO 03 - Dešťová a splaško...'!$C$44:$J$66,'IO 03 - Dešťová a splaško...'!$C$72:$K$166</definedName>
    <definedName name="_xlnm.Print_Area" localSheetId="20">'IO 04 - Přípojka NN'!$C$4:$J$38,'IO 04 - Přípojka NN'!$C$44:$J$61,'IO 04 - Přípojka NN'!$C$67:$K$95</definedName>
    <definedName name="_xlnm.Print_Area" localSheetId="21">'IO 05 - Přípojka vodovodu'!$C$4:$J$38,'IO 05 - Přípojka vodovodu'!$C$44:$J$72,'IO 05 - Přípojka vodovodu'!$C$78:$K$163</definedName>
    <definedName name="_xlnm.Print_Area" localSheetId="15">'KT - Kabelové trasy'!$C$4:$J$40,'KT - Kabelové trasy'!$C$46:$J$66,'KT - Kabelové trasy'!$C$72:$K$128</definedName>
    <definedName name="_xlnm.Print_Area" localSheetId="22">'Pokyny pro vyplnění'!$B$2:$K$69,'Pokyny pro vyplnění'!$B$72:$K$116,'Pokyny pro vyplnění'!$B$119:$K$188,'Pokyny pro vyplnění'!$B$196:$K$216</definedName>
    <definedName name="_xlnm.Print_Area" localSheetId="11">'PZTS - Poplachový zabezpe...'!$C$4:$J$40,'PZTS - Poplachový zabezpe...'!$C$46:$J$68,'PZTS - Poplachový zabezpe...'!$C$74:$K$121</definedName>
    <definedName name="_xlnm.Print_Area" localSheetId="0">'Rekapitulace stavby'!$D$4:$AO$33,'Rekapitulace stavby'!$C$39:$AQ$77</definedName>
    <definedName name="_xlnm.Print_Area" localSheetId="10">'SK - Strukturovaná kabeláž'!$C$4:$J$40,'SK - Strukturovaná kabeláž'!$C$46:$J$72,'SK - Strukturovaná kabeláž'!$C$78:$K$141</definedName>
    <definedName name="_xlnm.Print_Area" localSheetId="1">'VON - Vedljší a ostatní n...'!$C$4:$J$36,'VON - Vedljší a ostatní n...'!$C$42:$J$60,'VON - Vedljší a ostatní n...'!$C$66:$K$134</definedName>
  </definedNames>
  <calcPr calcId="162913"/>
</workbook>
</file>

<file path=xl/calcChain.xml><?xml version="1.0" encoding="utf-8"?>
<calcChain xmlns="http://schemas.openxmlformats.org/spreadsheetml/2006/main">
  <c r="AY76" i="1" l="1"/>
  <c r="AX76" i="1"/>
  <c r="BI162" i="22"/>
  <c r="BH162" i="22"/>
  <c r="BG162" i="22"/>
  <c r="BF162" i="22"/>
  <c r="T162" i="22"/>
  <c r="T161" i="22" s="1"/>
  <c r="T160" i="22" s="1"/>
  <c r="R162" i="22"/>
  <c r="R161" i="22" s="1"/>
  <c r="R160" i="22" s="1"/>
  <c r="P162" i="22"/>
  <c r="P161" i="22" s="1"/>
  <c r="P160" i="22" s="1"/>
  <c r="BK162" i="22"/>
  <c r="BK161" i="22" s="1"/>
  <c r="J162" i="22"/>
  <c r="BE162" i="22" s="1"/>
  <c r="BI159" i="22"/>
  <c r="BH159" i="22"/>
  <c r="BG159" i="22"/>
  <c r="BF159" i="22"/>
  <c r="BE159" i="22"/>
  <c r="T159" i="22"/>
  <c r="R159" i="22"/>
  <c r="P159" i="22"/>
  <c r="BK159" i="22"/>
  <c r="J159" i="22"/>
  <c r="BI157" i="22"/>
  <c r="BH157" i="22"/>
  <c r="BG157" i="22"/>
  <c r="BF157" i="22"/>
  <c r="BE157" i="22"/>
  <c r="T157" i="22"/>
  <c r="T156" i="22" s="1"/>
  <c r="T155" i="22" s="1"/>
  <c r="R157" i="22"/>
  <c r="R156" i="22" s="1"/>
  <c r="R155" i="22" s="1"/>
  <c r="P157" i="22"/>
  <c r="P156" i="22" s="1"/>
  <c r="P155" i="22" s="1"/>
  <c r="BK157" i="22"/>
  <c r="BK156" i="22" s="1"/>
  <c r="J157" i="22"/>
  <c r="BI154" i="22"/>
  <c r="BH154" i="22"/>
  <c r="BG154" i="22"/>
  <c r="BF154" i="22"/>
  <c r="BE154" i="22"/>
  <c r="T154" i="22"/>
  <c r="T153" i="22" s="1"/>
  <c r="T152" i="22" s="1"/>
  <c r="R154" i="22"/>
  <c r="R153" i="22" s="1"/>
  <c r="R152" i="22" s="1"/>
  <c r="P154" i="22"/>
  <c r="P153" i="22" s="1"/>
  <c r="P152" i="22" s="1"/>
  <c r="BK154" i="22"/>
  <c r="BK153" i="22" s="1"/>
  <c r="J154" i="22"/>
  <c r="BI150" i="22"/>
  <c r="BH150" i="22"/>
  <c r="BG150" i="22"/>
  <c r="BF150" i="22"/>
  <c r="BE150" i="22"/>
  <c r="T150" i="22"/>
  <c r="R150" i="22"/>
  <c r="P150" i="22"/>
  <c r="BK150" i="22"/>
  <c r="J150" i="22"/>
  <c r="BI147" i="22"/>
  <c r="BH147" i="22"/>
  <c r="BG147" i="22"/>
  <c r="BF147" i="22"/>
  <c r="BE147" i="22"/>
  <c r="T147" i="22"/>
  <c r="R147" i="22"/>
  <c r="P147" i="22"/>
  <c r="BK147" i="22"/>
  <c r="J147" i="22"/>
  <c r="BI145" i="22"/>
  <c r="BH145" i="22"/>
  <c r="BG145" i="22"/>
  <c r="BF145" i="22"/>
  <c r="BE145" i="22"/>
  <c r="T145" i="22"/>
  <c r="R145" i="22"/>
  <c r="P145" i="22"/>
  <c r="BK145" i="22"/>
  <c r="J145" i="22"/>
  <c r="BI143" i="22"/>
  <c r="BH143" i="22"/>
  <c r="BG143" i="22"/>
  <c r="BF143" i="22"/>
  <c r="BE143" i="22"/>
  <c r="T143" i="22"/>
  <c r="R143" i="22"/>
  <c r="P143" i="22"/>
  <c r="BK143" i="22"/>
  <c r="J143" i="22"/>
  <c r="BI142" i="22"/>
  <c r="BH142" i="22"/>
  <c r="BG142" i="22"/>
  <c r="BF142" i="22"/>
  <c r="BE142" i="22"/>
  <c r="T142" i="22"/>
  <c r="R142" i="22"/>
  <c r="P142" i="22"/>
  <c r="BK142" i="22"/>
  <c r="J142" i="22"/>
  <c r="BI141" i="22"/>
  <c r="BH141" i="22"/>
  <c r="BG141" i="22"/>
  <c r="BF141" i="22"/>
  <c r="BE141" i="22"/>
  <c r="T141" i="22"/>
  <c r="R141" i="22"/>
  <c r="P141" i="22"/>
  <c r="BK141" i="22"/>
  <c r="J141" i="22"/>
  <c r="BI139" i="22"/>
  <c r="BH139" i="22"/>
  <c r="BG139" i="22"/>
  <c r="BF139" i="22"/>
  <c r="BE139" i="22"/>
  <c r="T139" i="22"/>
  <c r="R139" i="22"/>
  <c r="P139" i="22"/>
  <c r="BK139" i="22"/>
  <c r="J139" i="22"/>
  <c r="BI137" i="22"/>
  <c r="BH137" i="22"/>
  <c r="BG137" i="22"/>
  <c r="BF137" i="22"/>
  <c r="BE137" i="22"/>
  <c r="T137" i="22"/>
  <c r="R137" i="22"/>
  <c r="P137" i="22"/>
  <c r="BK137" i="22"/>
  <c r="J137" i="22"/>
  <c r="BI136" i="22"/>
  <c r="BH136" i="22"/>
  <c r="BG136" i="22"/>
  <c r="BF136" i="22"/>
  <c r="BE136" i="22"/>
  <c r="T136" i="22"/>
  <c r="R136" i="22"/>
  <c r="P136" i="22"/>
  <c r="BK136" i="22"/>
  <c r="J136" i="22"/>
  <c r="BI134" i="22"/>
  <c r="BH134" i="22"/>
  <c r="BG134" i="22"/>
  <c r="BF134" i="22"/>
  <c r="BE134" i="22"/>
  <c r="T134" i="22"/>
  <c r="R134" i="22"/>
  <c r="P134" i="22"/>
  <c r="BK134" i="22"/>
  <c r="J134" i="22"/>
  <c r="BI133" i="22"/>
  <c r="BH133" i="22"/>
  <c r="BG133" i="22"/>
  <c r="BF133" i="22"/>
  <c r="BE133" i="22"/>
  <c r="T133" i="22"/>
  <c r="R133" i="22"/>
  <c r="P133" i="22"/>
  <c r="BK133" i="22"/>
  <c r="J133" i="22"/>
  <c r="BI131" i="22"/>
  <c r="BH131" i="22"/>
  <c r="BG131" i="22"/>
  <c r="BF131" i="22"/>
  <c r="BE131" i="22"/>
  <c r="T131" i="22"/>
  <c r="R131" i="22"/>
  <c r="P131" i="22"/>
  <c r="BK131" i="22"/>
  <c r="J131" i="22"/>
  <c r="BI130" i="22"/>
  <c r="BH130" i="22"/>
  <c r="BG130" i="22"/>
  <c r="BF130" i="22"/>
  <c r="BE130" i="22"/>
  <c r="T130" i="22"/>
  <c r="T129" i="22" s="1"/>
  <c r="R130" i="22"/>
  <c r="R129" i="22" s="1"/>
  <c r="P130" i="22"/>
  <c r="P129" i="22" s="1"/>
  <c r="BK130" i="22"/>
  <c r="BK129" i="22" s="1"/>
  <c r="J129" i="22" s="1"/>
  <c r="J65" i="22" s="1"/>
  <c r="J130" i="22"/>
  <c r="BI127" i="22"/>
  <c r="BH127" i="22"/>
  <c r="BG127" i="22"/>
  <c r="BF127" i="22"/>
  <c r="T127" i="22"/>
  <c r="T126" i="22" s="1"/>
  <c r="R127" i="22"/>
  <c r="R126" i="22" s="1"/>
  <c r="P127" i="22"/>
  <c r="P126" i="22" s="1"/>
  <c r="BK127" i="22"/>
  <c r="BK126" i="22" s="1"/>
  <c r="J126" i="22" s="1"/>
  <c r="J64" i="22" s="1"/>
  <c r="J127" i="22"/>
  <c r="BE127" i="22" s="1"/>
  <c r="BI124" i="22"/>
  <c r="BH124" i="22"/>
  <c r="BG124" i="22"/>
  <c r="BF124" i="22"/>
  <c r="BE124" i="22"/>
  <c r="T124" i="22"/>
  <c r="T123" i="22" s="1"/>
  <c r="R124" i="22"/>
  <c r="R123" i="22" s="1"/>
  <c r="P124" i="22"/>
  <c r="P123" i="22" s="1"/>
  <c r="BK124" i="22"/>
  <c r="BK123" i="22" s="1"/>
  <c r="J123" i="22" s="1"/>
  <c r="J63" i="22" s="1"/>
  <c r="J124" i="22"/>
  <c r="BI119" i="22"/>
  <c r="BH119" i="22"/>
  <c r="BG119" i="22"/>
  <c r="BF119" i="22"/>
  <c r="T119" i="22"/>
  <c r="R119" i="22"/>
  <c r="P119" i="22"/>
  <c r="BK119" i="22"/>
  <c r="J119" i="22"/>
  <c r="BE119" i="22" s="1"/>
  <c r="BI117" i="22"/>
  <c r="BH117" i="22"/>
  <c r="BG117" i="22"/>
  <c r="BF117" i="22"/>
  <c r="T117" i="22"/>
  <c r="R117" i="22"/>
  <c r="P117" i="22"/>
  <c r="BK117" i="22"/>
  <c r="J117" i="22"/>
  <c r="BE117" i="22" s="1"/>
  <c r="BI115" i="22"/>
  <c r="BH115" i="22"/>
  <c r="BG115" i="22"/>
  <c r="BF115" i="22"/>
  <c r="T115" i="22"/>
  <c r="R115" i="22"/>
  <c r="P115" i="22"/>
  <c r="BK115" i="22"/>
  <c r="J115" i="22"/>
  <c r="BE115" i="22" s="1"/>
  <c r="BI112" i="22"/>
  <c r="BH112" i="22"/>
  <c r="BG112" i="22"/>
  <c r="BF112" i="22"/>
  <c r="T112" i="22"/>
  <c r="R112" i="22"/>
  <c r="P112" i="22"/>
  <c r="BK112" i="22"/>
  <c r="J112" i="22"/>
  <c r="BE112" i="22" s="1"/>
  <c r="BI110" i="22"/>
  <c r="BH110" i="22"/>
  <c r="BG110" i="22"/>
  <c r="BF110" i="22"/>
  <c r="T110" i="22"/>
  <c r="R110" i="22"/>
  <c r="P110" i="22"/>
  <c r="BK110" i="22"/>
  <c r="J110" i="22"/>
  <c r="BE110" i="22" s="1"/>
  <c r="BI108" i="22"/>
  <c r="BH108" i="22"/>
  <c r="BG108" i="22"/>
  <c r="BF108" i="22"/>
  <c r="T108" i="22"/>
  <c r="R108" i="22"/>
  <c r="P108" i="22"/>
  <c r="BK108" i="22"/>
  <c r="J108" i="22"/>
  <c r="BE108" i="22" s="1"/>
  <c r="BI106" i="22"/>
  <c r="BH106" i="22"/>
  <c r="BG106" i="22"/>
  <c r="BF106" i="22"/>
  <c r="T106" i="22"/>
  <c r="R106" i="22"/>
  <c r="P106" i="22"/>
  <c r="BK106" i="22"/>
  <c r="J106" i="22"/>
  <c r="BE106" i="22" s="1"/>
  <c r="BI104" i="22"/>
  <c r="BH104" i="22"/>
  <c r="BG104" i="22"/>
  <c r="BF104" i="22"/>
  <c r="T104" i="22"/>
  <c r="R104" i="22"/>
  <c r="P104" i="22"/>
  <c r="BK104" i="22"/>
  <c r="J104" i="22"/>
  <c r="BE104" i="22" s="1"/>
  <c r="BI102" i="22"/>
  <c r="BH102" i="22"/>
  <c r="BG102" i="22"/>
  <c r="BF102" i="22"/>
  <c r="BE102" i="22"/>
  <c r="T102" i="22"/>
  <c r="R102" i="22"/>
  <c r="P102" i="22"/>
  <c r="BK102" i="22"/>
  <c r="J102" i="22"/>
  <c r="BI100" i="22"/>
  <c r="BH100" i="22"/>
  <c r="BG100" i="22"/>
  <c r="BF100" i="22"/>
  <c r="BE100" i="22"/>
  <c r="T100" i="22"/>
  <c r="R100" i="22"/>
  <c r="P100" i="22"/>
  <c r="BK100" i="22"/>
  <c r="J100" i="22"/>
  <c r="BI98" i="22"/>
  <c r="BH98" i="22"/>
  <c r="BG98" i="22"/>
  <c r="BF98" i="22"/>
  <c r="BE98" i="22"/>
  <c r="T98" i="22"/>
  <c r="R98" i="22"/>
  <c r="P98" i="22"/>
  <c r="BK98" i="22"/>
  <c r="J98" i="22"/>
  <c r="BI96" i="22"/>
  <c r="F36" i="22" s="1"/>
  <c r="BD76" i="1" s="1"/>
  <c r="BH96" i="22"/>
  <c r="F35" i="22" s="1"/>
  <c r="BC76" i="1" s="1"/>
  <c r="BG96" i="22"/>
  <c r="F34" i="22" s="1"/>
  <c r="BB76" i="1" s="1"/>
  <c r="BF96" i="22"/>
  <c r="J33" i="22" s="1"/>
  <c r="AW76" i="1" s="1"/>
  <c r="BE96" i="22"/>
  <c r="J32" i="22" s="1"/>
  <c r="AV76" i="1" s="1"/>
  <c r="T96" i="22"/>
  <c r="T95" i="22" s="1"/>
  <c r="T94" i="22" s="1"/>
  <c r="T93" i="22" s="1"/>
  <c r="R96" i="22"/>
  <c r="R95" i="22" s="1"/>
  <c r="R94" i="22" s="1"/>
  <c r="R93" i="22" s="1"/>
  <c r="P96" i="22"/>
  <c r="P95" i="22" s="1"/>
  <c r="P94" i="22" s="1"/>
  <c r="P93" i="22" s="1"/>
  <c r="AU76" i="1" s="1"/>
  <c r="BK96" i="22"/>
  <c r="BK95" i="22" s="1"/>
  <c r="J96" i="22"/>
  <c r="J89" i="22"/>
  <c r="F89" i="22"/>
  <c r="F87" i="22"/>
  <c r="E85" i="22"/>
  <c r="J55" i="22"/>
  <c r="F55" i="22"/>
  <c r="F53" i="22"/>
  <c r="E51" i="22"/>
  <c r="J20" i="22"/>
  <c r="E20" i="22"/>
  <c r="F56" i="22" s="1"/>
  <c r="J19" i="22"/>
  <c r="J14" i="22"/>
  <c r="J87" i="22" s="1"/>
  <c r="E7" i="22"/>
  <c r="E47" i="22" s="1"/>
  <c r="AY75" i="1"/>
  <c r="AX75" i="1"/>
  <c r="BI95" i="21"/>
  <c r="BH95" i="21"/>
  <c r="BG95" i="21"/>
  <c r="BF95" i="21"/>
  <c r="T95" i="21"/>
  <c r="R95" i="21"/>
  <c r="P95" i="21"/>
  <c r="BK95" i="21"/>
  <c r="J95" i="21"/>
  <c r="BE95" i="21" s="1"/>
  <c r="BI94" i="21"/>
  <c r="BH94" i="21"/>
  <c r="BG94" i="21"/>
  <c r="BF94" i="21"/>
  <c r="BE94" i="21"/>
  <c r="T94" i="21"/>
  <c r="R94" i="21"/>
  <c r="P94" i="21"/>
  <c r="BK94" i="21"/>
  <c r="J94" i="21"/>
  <c r="BI93" i="21"/>
  <c r="BH93" i="21"/>
  <c r="BG93" i="21"/>
  <c r="BF93" i="21"/>
  <c r="BE93" i="21"/>
  <c r="T93" i="21"/>
  <c r="R93" i="21"/>
  <c r="P93" i="21"/>
  <c r="BK93" i="21"/>
  <c r="J93" i="21"/>
  <c r="BI92" i="21"/>
  <c r="BH92" i="21"/>
  <c r="BG92" i="21"/>
  <c r="BF92" i="21"/>
  <c r="BE92" i="21"/>
  <c r="T92" i="21"/>
  <c r="R92" i="21"/>
  <c r="P92" i="21"/>
  <c r="BK92" i="21"/>
  <c r="J92" i="21"/>
  <c r="BI91" i="21"/>
  <c r="BH91" i="21"/>
  <c r="BG91" i="21"/>
  <c r="BF91" i="21"/>
  <c r="BE91" i="21"/>
  <c r="T91" i="21"/>
  <c r="R91" i="21"/>
  <c r="P91" i="21"/>
  <c r="BK91" i="21"/>
  <c r="J91" i="21"/>
  <c r="BI90" i="21"/>
  <c r="BH90" i="21"/>
  <c r="BG90" i="21"/>
  <c r="BF90" i="21"/>
  <c r="BE90" i="21"/>
  <c r="T90" i="21"/>
  <c r="R90" i="21"/>
  <c r="P90" i="21"/>
  <c r="BK90" i="21"/>
  <c r="J90" i="21"/>
  <c r="BI89" i="21"/>
  <c r="BH89" i="21"/>
  <c r="BG89" i="21"/>
  <c r="BF89" i="21"/>
  <c r="BE89" i="21"/>
  <c r="T89" i="21"/>
  <c r="R89" i="21"/>
  <c r="P89" i="21"/>
  <c r="BK89" i="21"/>
  <c r="J89" i="21"/>
  <c r="BI88" i="21"/>
  <c r="BH88" i="21"/>
  <c r="BG88" i="21"/>
  <c r="BF88" i="21"/>
  <c r="BE88" i="21"/>
  <c r="T88" i="21"/>
  <c r="R88" i="21"/>
  <c r="P88" i="21"/>
  <c r="BK88" i="21"/>
  <c r="J88" i="21"/>
  <c r="BI87" i="21"/>
  <c r="BH87" i="21"/>
  <c r="BG87" i="21"/>
  <c r="BF87" i="21"/>
  <c r="BE87" i="21"/>
  <c r="T87" i="21"/>
  <c r="R87" i="21"/>
  <c r="P87" i="21"/>
  <c r="BK87" i="21"/>
  <c r="J87" i="21"/>
  <c r="BI86" i="21"/>
  <c r="BH86" i="21"/>
  <c r="BG86" i="21"/>
  <c r="BF86" i="21"/>
  <c r="BE86" i="21"/>
  <c r="T86" i="21"/>
  <c r="R86" i="21"/>
  <c r="P86" i="21"/>
  <c r="BK86" i="21"/>
  <c r="J86" i="21"/>
  <c r="BI85" i="21"/>
  <c r="BH85" i="21"/>
  <c r="BG85" i="21"/>
  <c r="BF85" i="21"/>
  <c r="BE85" i="21"/>
  <c r="T85" i="21"/>
  <c r="R85" i="21"/>
  <c r="P85" i="21"/>
  <c r="BK85" i="21"/>
  <c r="J85" i="21"/>
  <c r="BI84" i="21"/>
  <c r="BH84" i="21"/>
  <c r="BG84" i="21"/>
  <c r="BF84" i="21"/>
  <c r="BE84" i="21"/>
  <c r="T84" i="21"/>
  <c r="R84" i="21"/>
  <c r="P84" i="21"/>
  <c r="BK84" i="21"/>
  <c r="J84" i="21"/>
  <c r="BI83" i="21"/>
  <c r="F36" i="21" s="1"/>
  <c r="BD75" i="1" s="1"/>
  <c r="BH83" i="21"/>
  <c r="F35" i="21" s="1"/>
  <c r="BC75" i="1" s="1"/>
  <c r="BG83" i="21"/>
  <c r="F34" i="21" s="1"/>
  <c r="BB75" i="1" s="1"/>
  <c r="BF83" i="21"/>
  <c r="J33" i="21" s="1"/>
  <c r="AW75" i="1" s="1"/>
  <c r="BE83" i="21"/>
  <c r="J32" i="21" s="1"/>
  <c r="AV75" i="1" s="1"/>
  <c r="T83" i="21"/>
  <c r="T82" i="21" s="1"/>
  <c r="R83" i="21"/>
  <c r="R82" i="21" s="1"/>
  <c r="P83" i="21"/>
  <c r="P82" i="21" s="1"/>
  <c r="AU75" i="1" s="1"/>
  <c r="BK83" i="21"/>
  <c r="BK82" i="21" s="1"/>
  <c r="J82" i="21" s="1"/>
  <c r="J83" i="21"/>
  <c r="J78" i="21"/>
  <c r="F78" i="21"/>
  <c r="F76" i="21"/>
  <c r="E74" i="21"/>
  <c r="E70" i="21"/>
  <c r="J55" i="21"/>
  <c r="F55" i="21"/>
  <c r="F53" i="21"/>
  <c r="E51" i="21"/>
  <c r="J20" i="21"/>
  <c r="E20" i="21"/>
  <c r="F79" i="21" s="1"/>
  <c r="J19" i="21"/>
  <c r="J14" i="21"/>
  <c r="E7" i="21"/>
  <c r="E47" i="21" s="1"/>
  <c r="AY74" i="1"/>
  <c r="AX74" i="1"/>
  <c r="BI166" i="20"/>
  <c r="BH166" i="20"/>
  <c r="BG166" i="20"/>
  <c r="BF166" i="20"/>
  <c r="T166" i="20"/>
  <c r="R166" i="20"/>
  <c r="P166" i="20"/>
  <c r="BK166" i="20"/>
  <c r="J166" i="20"/>
  <c r="BE166" i="20" s="1"/>
  <c r="BI165" i="20"/>
  <c r="BH165" i="20"/>
  <c r="BG165" i="20"/>
  <c r="BF165" i="20"/>
  <c r="BE165" i="20"/>
  <c r="T165" i="20"/>
  <c r="R165" i="20"/>
  <c r="P165" i="20"/>
  <c r="BK165" i="20"/>
  <c r="J165" i="20"/>
  <c r="BI164" i="20"/>
  <c r="BH164" i="20"/>
  <c r="BG164" i="20"/>
  <c r="BF164" i="20"/>
  <c r="BE164" i="20"/>
  <c r="T164" i="20"/>
  <c r="R164" i="20"/>
  <c r="P164" i="20"/>
  <c r="BK164" i="20"/>
  <c r="J164" i="20"/>
  <c r="BI163" i="20"/>
  <c r="BH163" i="20"/>
  <c r="BG163" i="20"/>
  <c r="BF163" i="20"/>
  <c r="BE163" i="20"/>
  <c r="T163" i="20"/>
  <c r="R163" i="20"/>
  <c r="P163" i="20"/>
  <c r="BK163" i="20"/>
  <c r="J163" i="20"/>
  <c r="BI162" i="20"/>
  <c r="BH162" i="20"/>
  <c r="BG162" i="20"/>
  <c r="BF162" i="20"/>
  <c r="BE162" i="20"/>
  <c r="T162" i="20"/>
  <c r="T161" i="20" s="1"/>
  <c r="R162" i="20"/>
  <c r="R161" i="20" s="1"/>
  <c r="P162" i="20"/>
  <c r="P161" i="20" s="1"/>
  <c r="BK162" i="20"/>
  <c r="BK161" i="20" s="1"/>
  <c r="J161" i="20" s="1"/>
  <c r="J65" i="20" s="1"/>
  <c r="J162" i="20"/>
  <c r="BI159" i="20"/>
  <c r="BH159" i="20"/>
  <c r="BG159" i="20"/>
  <c r="BF159" i="20"/>
  <c r="T159" i="20"/>
  <c r="R159" i="20"/>
  <c r="R158" i="20" s="1"/>
  <c r="P159" i="20"/>
  <c r="BK159" i="20"/>
  <c r="J159" i="20"/>
  <c r="BE159" i="20" s="1"/>
  <c r="BI155" i="20"/>
  <c r="BH155" i="20"/>
  <c r="BG155" i="20"/>
  <c r="BF155" i="20"/>
  <c r="BE155" i="20"/>
  <c r="T155" i="20"/>
  <c r="R155" i="20"/>
  <c r="P155" i="20"/>
  <c r="BK155" i="20"/>
  <c r="J155" i="20"/>
  <c r="BI153" i="20"/>
  <c r="BH153" i="20"/>
  <c r="BG153" i="20"/>
  <c r="BF153" i="20"/>
  <c r="BE153" i="20"/>
  <c r="T153" i="20"/>
  <c r="R153" i="20"/>
  <c r="P153" i="20"/>
  <c r="BK153" i="20"/>
  <c r="J153" i="20"/>
  <c r="BI151" i="20"/>
  <c r="BH151" i="20"/>
  <c r="BG151" i="20"/>
  <c r="BF151" i="20"/>
  <c r="BE151" i="20"/>
  <c r="T151" i="20"/>
  <c r="R151" i="20"/>
  <c r="P151" i="20"/>
  <c r="BK151" i="20"/>
  <c r="J151" i="20"/>
  <c r="BI149" i="20"/>
  <c r="BH149" i="20"/>
  <c r="BG149" i="20"/>
  <c r="BF149" i="20"/>
  <c r="BE149" i="20"/>
  <c r="T149" i="20"/>
  <c r="R149" i="20"/>
  <c r="P149" i="20"/>
  <c r="BK149" i="20"/>
  <c r="J149" i="20"/>
  <c r="BI147" i="20"/>
  <c r="BH147" i="20"/>
  <c r="BG147" i="20"/>
  <c r="BF147" i="20"/>
  <c r="BE147" i="20"/>
  <c r="T147" i="20"/>
  <c r="R147" i="20"/>
  <c r="P147" i="20"/>
  <c r="BK147" i="20"/>
  <c r="J147" i="20"/>
  <c r="BI146" i="20"/>
  <c r="BH146" i="20"/>
  <c r="BG146" i="20"/>
  <c r="BF146" i="20"/>
  <c r="BE146" i="20"/>
  <c r="T146" i="20"/>
  <c r="R146" i="20"/>
  <c r="P146" i="20"/>
  <c r="BK146" i="20"/>
  <c r="J146" i="20"/>
  <c r="BI145" i="20"/>
  <c r="BH145" i="20"/>
  <c r="BG145" i="20"/>
  <c r="BF145" i="20"/>
  <c r="BE145" i="20"/>
  <c r="T145" i="20"/>
  <c r="R145" i="20"/>
  <c r="P145" i="20"/>
  <c r="BK145" i="20"/>
  <c r="J145" i="20"/>
  <c r="BI144" i="20"/>
  <c r="BH144" i="20"/>
  <c r="BG144" i="20"/>
  <c r="BF144" i="20"/>
  <c r="BE144" i="20"/>
  <c r="T144" i="20"/>
  <c r="R144" i="20"/>
  <c r="P144" i="20"/>
  <c r="BK144" i="20"/>
  <c r="J144" i="20"/>
  <c r="BI142" i="20"/>
  <c r="BH142" i="20"/>
  <c r="BG142" i="20"/>
  <c r="BF142" i="20"/>
  <c r="BE142" i="20"/>
  <c r="T142" i="20"/>
  <c r="R142" i="20"/>
  <c r="P142" i="20"/>
  <c r="BK142" i="20"/>
  <c r="J142" i="20"/>
  <c r="BI141" i="20"/>
  <c r="BH141" i="20"/>
  <c r="BG141" i="20"/>
  <c r="BF141" i="20"/>
  <c r="BE141" i="20"/>
  <c r="T141" i="20"/>
  <c r="R141" i="20"/>
  <c r="P141" i="20"/>
  <c r="BK141" i="20"/>
  <c r="J141" i="20"/>
  <c r="BI140" i="20"/>
  <c r="BH140" i="20"/>
  <c r="BG140" i="20"/>
  <c r="BF140" i="20"/>
  <c r="BE140" i="20"/>
  <c r="T140" i="20"/>
  <c r="R140" i="20"/>
  <c r="P140" i="20"/>
  <c r="BK140" i="20"/>
  <c r="J140" i="20"/>
  <c r="BI139" i="20"/>
  <c r="BH139" i="20"/>
  <c r="BG139" i="20"/>
  <c r="BF139" i="20"/>
  <c r="BE139" i="20"/>
  <c r="T139" i="20"/>
  <c r="R139" i="20"/>
  <c r="P139" i="20"/>
  <c r="BK139" i="20"/>
  <c r="J139" i="20"/>
  <c r="BI138" i="20"/>
  <c r="BH138" i="20"/>
  <c r="BG138" i="20"/>
  <c r="BF138" i="20"/>
  <c r="BE138" i="20"/>
  <c r="T138" i="20"/>
  <c r="R138" i="20"/>
  <c r="P138" i="20"/>
  <c r="BK138" i="20"/>
  <c r="J138" i="20"/>
  <c r="BI135" i="20"/>
  <c r="BH135" i="20"/>
  <c r="BG135" i="20"/>
  <c r="BF135" i="20"/>
  <c r="BE135" i="20"/>
  <c r="T135" i="20"/>
  <c r="R135" i="20"/>
  <c r="P135" i="20"/>
  <c r="BK135" i="20"/>
  <c r="J135" i="20"/>
  <c r="BI132" i="20"/>
  <c r="BH132" i="20"/>
  <c r="BG132" i="20"/>
  <c r="BF132" i="20"/>
  <c r="BE132" i="20"/>
  <c r="T132" i="20"/>
  <c r="R132" i="20"/>
  <c r="P132" i="20"/>
  <c r="BK132" i="20"/>
  <c r="J132" i="20"/>
  <c r="BI130" i="20"/>
  <c r="BH130" i="20"/>
  <c r="BG130" i="20"/>
  <c r="BF130" i="20"/>
  <c r="BE130" i="20"/>
  <c r="T130" i="20"/>
  <c r="R130" i="20"/>
  <c r="P130" i="20"/>
  <c r="BK130" i="20"/>
  <c r="J130" i="20"/>
  <c r="BI129" i="20"/>
  <c r="BH129" i="20"/>
  <c r="BG129" i="20"/>
  <c r="BF129" i="20"/>
  <c r="BE129" i="20"/>
  <c r="T129" i="20"/>
  <c r="R129" i="20"/>
  <c r="P129" i="20"/>
  <c r="BK129" i="20"/>
  <c r="J129" i="20"/>
  <c r="BI127" i="20"/>
  <c r="BH127" i="20"/>
  <c r="BG127" i="20"/>
  <c r="BF127" i="20"/>
  <c r="BE127" i="20"/>
  <c r="T127" i="20"/>
  <c r="R127" i="20"/>
  <c r="P127" i="20"/>
  <c r="BK127" i="20"/>
  <c r="J127" i="20"/>
  <c r="BI126" i="20"/>
  <c r="BH126" i="20"/>
  <c r="BG126" i="20"/>
  <c r="BF126" i="20"/>
  <c r="BE126" i="20"/>
  <c r="T126" i="20"/>
  <c r="T125" i="20" s="1"/>
  <c r="R126" i="20"/>
  <c r="R125" i="20" s="1"/>
  <c r="P126" i="20"/>
  <c r="P125" i="20" s="1"/>
  <c r="BK126" i="20"/>
  <c r="BK125" i="20" s="1"/>
  <c r="J125" i="20" s="1"/>
  <c r="J63" i="20" s="1"/>
  <c r="J126" i="20"/>
  <c r="BI123" i="20"/>
  <c r="BH123" i="20"/>
  <c r="BG123" i="20"/>
  <c r="BF123" i="20"/>
  <c r="T123" i="20"/>
  <c r="R123" i="20"/>
  <c r="P123" i="20"/>
  <c r="BK123" i="20"/>
  <c r="J123" i="20"/>
  <c r="BE123" i="20" s="1"/>
  <c r="BI120" i="20"/>
  <c r="BH120" i="20"/>
  <c r="BG120" i="20"/>
  <c r="BF120" i="20"/>
  <c r="T120" i="20"/>
  <c r="R120" i="20"/>
  <c r="P120" i="20"/>
  <c r="BK120" i="20"/>
  <c r="J120" i="20"/>
  <c r="BE120" i="20" s="1"/>
  <c r="BI118" i="20"/>
  <c r="BH118" i="20"/>
  <c r="BG118" i="20"/>
  <c r="BF118" i="20"/>
  <c r="T118" i="20"/>
  <c r="R118" i="20"/>
  <c r="P118" i="20"/>
  <c r="BK118" i="20"/>
  <c r="J118" i="20"/>
  <c r="BE118" i="20" s="1"/>
  <c r="BI116" i="20"/>
  <c r="BH116" i="20"/>
  <c r="BG116" i="20"/>
  <c r="BF116" i="20"/>
  <c r="T116" i="20"/>
  <c r="R116" i="20"/>
  <c r="P116" i="20"/>
  <c r="BK116" i="20"/>
  <c r="J116" i="20"/>
  <c r="BE116" i="20" s="1"/>
  <c r="BI114" i="20"/>
  <c r="BH114" i="20"/>
  <c r="BG114" i="20"/>
  <c r="BF114" i="20"/>
  <c r="T114" i="20"/>
  <c r="R114" i="20"/>
  <c r="P114" i="20"/>
  <c r="BK114" i="20"/>
  <c r="J114" i="20"/>
  <c r="BE114" i="20" s="1"/>
  <c r="BI112" i="20"/>
  <c r="BH112" i="20"/>
  <c r="BG112" i="20"/>
  <c r="BF112" i="20"/>
  <c r="T112" i="20"/>
  <c r="R112" i="20"/>
  <c r="P112" i="20"/>
  <c r="BK112" i="20"/>
  <c r="J112" i="20"/>
  <c r="BE112" i="20" s="1"/>
  <c r="BI110" i="20"/>
  <c r="BH110" i="20"/>
  <c r="BG110" i="20"/>
  <c r="BF110" i="20"/>
  <c r="T110" i="20"/>
  <c r="R110" i="20"/>
  <c r="P110" i="20"/>
  <c r="BK110" i="20"/>
  <c r="J110" i="20"/>
  <c r="BE110" i="20" s="1"/>
  <c r="BI108" i="20"/>
  <c r="BH108" i="20"/>
  <c r="BG108" i="20"/>
  <c r="BF108" i="20"/>
  <c r="T108" i="20"/>
  <c r="R108" i="20"/>
  <c r="P108" i="20"/>
  <c r="BK108" i="20"/>
  <c r="J108" i="20"/>
  <c r="BE108" i="20" s="1"/>
  <c r="BI106" i="20"/>
  <c r="BH106" i="20"/>
  <c r="BG106" i="20"/>
  <c r="BF106" i="20"/>
  <c r="T106" i="20"/>
  <c r="R106" i="20"/>
  <c r="P106" i="20"/>
  <c r="BK106" i="20"/>
  <c r="J106" i="20"/>
  <c r="BE106" i="20" s="1"/>
  <c r="BI104" i="20"/>
  <c r="BH104" i="20"/>
  <c r="BG104" i="20"/>
  <c r="BF104" i="20"/>
  <c r="T104" i="20"/>
  <c r="R104" i="20"/>
  <c r="P104" i="20"/>
  <c r="BK104" i="20"/>
  <c r="J104" i="20"/>
  <c r="BE104" i="20" s="1"/>
  <c r="BI102" i="20"/>
  <c r="BH102" i="20"/>
  <c r="BG102" i="20"/>
  <c r="BF102" i="20"/>
  <c r="T102" i="20"/>
  <c r="R102" i="20"/>
  <c r="P102" i="20"/>
  <c r="BK102" i="20"/>
  <c r="J102" i="20"/>
  <c r="BE102" i="20" s="1"/>
  <c r="BI100" i="20"/>
  <c r="BH100" i="20"/>
  <c r="BG100" i="20"/>
  <c r="BF100" i="20"/>
  <c r="T100" i="20"/>
  <c r="R100" i="20"/>
  <c r="P100" i="20"/>
  <c r="BK100" i="20"/>
  <c r="J100" i="20"/>
  <c r="BE100" i="20" s="1"/>
  <c r="BI98" i="20"/>
  <c r="BH98" i="20"/>
  <c r="BG98" i="20"/>
  <c r="BF98" i="20"/>
  <c r="T98" i="20"/>
  <c r="R98" i="20"/>
  <c r="P98" i="20"/>
  <c r="BK98" i="20"/>
  <c r="J98" i="20"/>
  <c r="BE98" i="20" s="1"/>
  <c r="BI96" i="20"/>
  <c r="BH96" i="20"/>
  <c r="BG96" i="20"/>
  <c r="BF96" i="20"/>
  <c r="BE96" i="20"/>
  <c r="T96" i="20"/>
  <c r="R96" i="20"/>
  <c r="P96" i="20"/>
  <c r="BK96" i="20"/>
  <c r="J96" i="20"/>
  <c r="BI94" i="20"/>
  <c r="BH94" i="20"/>
  <c r="BG94" i="20"/>
  <c r="BF94" i="20"/>
  <c r="BE94" i="20"/>
  <c r="T94" i="20"/>
  <c r="R94" i="20"/>
  <c r="P94" i="20"/>
  <c r="BK94" i="20"/>
  <c r="J94" i="20"/>
  <c r="BI92" i="20"/>
  <c r="BH92" i="20"/>
  <c r="BG92" i="20"/>
  <c r="BF92" i="20"/>
  <c r="BE92" i="20"/>
  <c r="T92" i="20"/>
  <c r="R92" i="20"/>
  <c r="P92" i="20"/>
  <c r="BK92" i="20"/>
  <c r="J92" i="20"/>
  <c r="BI90" i="20"/>
  <c r="F36" i="20" s="1"/>
  <c r="BD74" i="1" s="1"/>
  <c r="BH90" i="20"/>
  <c r="F35" i="20" s="1"/>
  <c r="BC74" i="1" s="1"/>
  <c r="BG90" i="20"/>
  <c r="F34" i="20" s="1"/>
  <c r="BB74" i="1" s="1"/>
  <c r="BF90" i="20"/>
  <c r="F33" i="20" s="1"/>
  <c r="BA74" i="1" s="1"/>
  <c r="BE90" i="20"/>
  <c r="F32" i="20" s="1"/>
  <c r="AZ74" i="1" s="1"/>
  <c r="T90" i="20"/>
  <c r="T89" i="20" s="1"/>
  <c r="R90" i="20"/>
  <c r="R89" i="20" s="1"/>
  <c r="R88" i="20" s="1"/>
  <c r="R87" i="20" s="1"/>
  <c r="P90" i="20"/>
  <c r="P89" i="20" s="1"/>
  <c r="BK90" i="20"/>
  <c r="BK89" i="20" s="1"/>
  <c r="J90" i="20"/>
  <c r="J83" i="20"/>
  <c r="F83" i="20"/>
  <c r="F81" i="20"/>
  <c r="E79" i="20"/>
  <c r="J55" i="20"/>
  <c r="F55" i="20"/>
  <c r="F53" i="20"/>
  <c r="E51" i="20"/>
  <c r="J20" i="20"/>
  <c r="E20" i="20"/>
  <c r="F84" i="20" s="1"/>
  <c r="J19" i="20"/>
  <c r="J14" i="20"/>
  <c r="J53" i="20" s="1"/>
  <c r="E7" i="20"/>
  <c r="E75" i="20" s="1"/>
  <c r="AY73" i="1"/>
  <c r="AX73" i="1"/>
  <c r="BI99" i="19"/>
  <c r="BH99" i="19"/>
  <c r="BG99" i="19"/>
  <c r="BF99" i="19"/>
  <c r="BE99" i="19"/>
  <c r="T99" i="19"/>
  <c r="T98" i="19" s="1"/>
  <c r="R99" i="19"/>
  <c r="R98" i="19" s="1"/>
  <c r="P99" i="19"/>
  <c r="P98" i="19" s="1"/>
  <c r="BK99" i="19"/>
  <c r="BK98" i="19" s="1"/>
  <c r="J98" i="19" s="1"/>
  <c r="J63" i="19" s="1"/>
  <c r="J99" i="19"/>
  <c r="BI96" i="19"/>
  <c r="BH96" i="19"/>
  <c r="BG96" i="19"/>
  <c r="BF96" i="19"/>
  <c r="T96" i="19"/>
  <c r="R96" i="19"/>
  <c r="P96" i="19"/>
  <c r="BK96" i="19"/>
  <c r="J96" i="19"/>
  <c r="BE96" i="19" s="1"/>
  <c r="BI94" i="19"/>
  <c r="BH94" i="19"/>
  <c r="BG94" i="19"/>
  <c r="BF94" i="19"/>
  <c r="BE94" i="19"/>
  <c r="T94" i="19"/>
  <c r="R94" i="19"/>
  <c r="P94" i="19"/>
  <c r="BK94" i="19"/>
  <c r="J94" i="19"/>
  <c r="BI92" i="19"/>
  <c r="BH92" i="19"/>
  <c r="BG92" i="19"/>
  <c r="BF92" i="19"/>
  <c r="BE92" i="19"/>
  <c r="T92" i="19"/>
  <c r="R92" i="19"/>
  <c r="P92" i="19"/>
  <c r="BK92" i="19"/>
  <c r="J92" i="19"/>
  <c r="BI90" i="19"/>
  <c r="BH90" i="19"/>
  <c r="BG90" i="19"/>
  <c r="BF90" i="19"/>
  <c r="BE90" i="19"/>
  <c r="T90" i="19"/>
  <c r="R90" i="19"/>
  <c r="P90" i="19"/>
  <c r="BK90" i="19"/>
  <c r="J90" i="19"/>
  <c r="BI88" i="19"/>
  <c r="F36" i="19" s="1"/>
  <c r="BD73" i="1" s="1"/>
  <c r="BH88" i="19"/>
  <c r="F35" i="19" s="1"/>
  <c r="BC73" i="1" s="1"/>
  <c r="BG88" i="19"/>
  <c r="F34" i="19" s="1"/>
  <c r="BB73" i="1" s="1"/>
  <c r="BF88" i="19"/>
  <c r="J33" i="19" s="1"/>
  <c r="AW73" i="1" s="1"/>
  <c r="BE88" i="19"/>
  <c r="J32" i="19" s="1"/>
  <c r="AV73" i="1" s="1"/>
  <c r="T88" i="19"/>
  <c r="T87" i="19" s="1"/>
  <c r="T86" i="19" s="1"/>
  <c r="T85" i="19" s="1"/>
  <c r="R88" i="19"/>
  <c r="R87" i="19" s="1"/>
  <c r="R86" i="19" s="1"/>
  <c r="R85" i="19" s="1"/>
  <c r="P88" i="19"/>
  <c r="P87" i="19" s="1"/>
  <c r="P86" i="19" s="1"/>
  <c r="P85" i="19" s="1"/>
  <c r="AU73" i="1" s="1"/>
  <c r="BK88" i="19"/>
  <c r="BK87" i="19" s="1"/>
  <c r="J88" i="19"/>
  <c r="J81" i="19"/>
  <c r="F81" i="19"/>
  <c r="F79" i="19"/>
  <c r="E77" i="19"/>
  <c r="J55" i="19"/>
  <c r="F55" i="19"/>
  <c r="F53" i="19"/>
  <c r="E51" i="19"/>
  <c r="J20" i="19"/>
  <c r="E20" i="19"/>
  <c r="F56" i="19" s="1"/>
  <c r="J19" i="19"/>
  <c r="J14" i="19"/>
  <c r="J79" i="19" s="1"/>
  <c r="E7" i="19"/>
  <c r="E47" i="19" s="1"/>
  <c r="AY72" i="1"/>
  <c r="AX72" i="1"/>
  <c r="BI181" i="18"/>
  <c r="BH181" i="18"/>
  <c r="BG181" i="18"/>
  <c r="BF181" i="18"/>
  <c r="T181" i="18"/>
  <c r="T180" i="18" s="1"/>
  <c r="R181" i="18"/>
  <c r="R180" i="18" s="1"/>
  <c r="P181" i="18"/>
  <c r="P180" i="18" s="1"/>
  <c r="BK181" i="18"/>
  <c r="BK180" i="18" s="1"/>
  <c r="J180" i="18" s="1"/>
  <c r="J181" i="18"/>
  <c r="BE181" i="18" s="1"/>
  <c r="J70" i="18"/>
  <c r="BI175" i="18"/>
  <c r="BH175" i="18"/>
  <c r="BG175" i="18"/>
  <c r="BF175" i="18"/>
  <c r="T175" i="18"/>
  <c r="T174" i="18" s="1"/>
  <c r="T173" i="18" s="1"/>
  <c r="R175" i="18"/>
  <c r="R174" i="18" s="1"/>
  <c r="R173" i="18" s="1"/>
  <c r="P175" i="18"/>
  <c r="P174" i="18" s="1"/>
  <c r="P173" i="18" s="1"/>
  <c r="BK175" i="18"/>
  <c r="BK174" i="18" s="1"/>
  <c r="J175" i="18"/>
  <c r="BE175" i="18" s="1"/>
  <c r="BI172" i="18"/>
  <c r="BH172" i="18"/>
  <c r="BG172" i="18"/>
  <c r="BF172" i="18"/>
  <c r="BE172" i="18"/>
  <c r="T172" i="18"/>
  <c r="T171" i="18" s="1"/>
  <c r="R172" i="18"/>
  <c r="R171" i="18" s="1"/>
  <c r="P172" i="18"/>
  <c r="P171" i="18" s="1"/>
  <c r="BK172" i="18"/>
  <c r="BK171" i="18" s="1"/>
  <c r="J171" i="18" s="1"/>
  <c r="J172" i="18"/>
  <c r="J67" i="18"/>
  <c r="BI170" i="18"/>
  <c r="BH170" i="18"/>
  <c r="BG170" i="18"/>
  <c r="BF170" i="18"/>
  <c r="T170" i="18"/>
  <c r="R170" i="18"/>
  <c r="P170" i="18"/>
  <c r="BK170" i="18"/>
  <c r="J170" i="18"/>
  <c r="BE170" i="18" s="1"/>
  <c r="BI168" i="18"/>
  <c r="BH168" i="18"/>
  <c r="BG168" i="18"/>
  <c r="BF168" i="18"/>
  <c r="BE168" i="18"/>
  <c r="T168" i="18"/>
  <c r="R168" i="18"/>
  <c r="P168" i="18"/>
  <c r="BK168" i="18"/>
  <c r="J168" i="18"/>
  <c r="BI167" i="18"/>
  <c r="BH167" i="18"/>
  <c r="BG167" i="18"/>
  <c r="BF167" i="18"/>
  <c r="BE167" i="18"/>
  <c r="T167" i="18"/>
  <c r="R167" i="18"/>
  <c r="P167" i="18"/>
  <c r="BK167" i="18"/>
  <c r="J167" i="18"/>
  <c r="BI166" i="18"/>
  <c r="BH166" i="18"/>
  <c r="BG166" i="18"/>
  <c r="BF166" i="18"/>
  <c r="BE166" i="18"/>
  <c r="T166" i="18"/>
  <c r="T165" i="18" s="1"/>
  <c r="R166" i="18"/>
  <c r="R165" i="18" s="1"/>
  <c r="P166" i="18"/>
  <c r="P165" i="18" s="1"/>
  <c r="BK166" i="18"/>
  <c r="BK165" i="18" s="1"/>
  <c r="J165" i="18" s="1"/>
  <c r="J166" i="18"/>
  <c r="J66" i="18"/>
  <c r="BI162" i="18"/>
  <c r="BH162" i="18"/>
  <c r="BG162" i="18"/>
  <c r="BF162" i="18"/>
  <c r="T162" i="18"/>
  <c r="R162" i="18"/>
  <c r="P162" i="18"/>
  <c r="BK162" i="18"/>
  <c r="J162" i="18"/>
  <c r="BE162" i="18" s="1"/>
  <c r="BI161" i="18"/>
  <c r="BH161" i="18"/>
  <c r="BG161" i="18"/>
  <c r="BF161" i="18"/>
  <c r="T161" i="18"/>
  <c r="R161" i="18"/>
  <c r="P161" i="18"/>
  <c r="BK161" i="18"/>
  <c r="J161" i="18"/>
  <c r="BE161" i="18" s="1"/>
  <c r="BI159" i="18"/>
  <c r="BH159" i="18"/>
  <c r="BG159" i="18"/>
  <c r="BF159" i="18"/>
  <c r="T159" i="18"/>
  <c r="R159" i="18"/>
  <c r="P159" i="18"/>
  <c r="BK159" i="18"/>
  <c r="J159" i="18"/>
  <c r="BE159" i="18" s="1"/>
  <c r="BI156" i="18"/>
  <c r="BH156" i="18"/>
  <c r="BG156" i="18"/>
  <c r="BF156" i="18"/>
  <c r="T156" i="18"/>
  <c r="T155" i="18" s="1"/>
  <c r="R156" i="18"/>
  <c r="R155" i="18" s="1"/>
  <c r="P156" i="18"/>
  <c r="P155" i="18" s="1"/>
  <c r="BK156" i="18"/>
  <c r="BK155" i="18" s="1"/>
  <c r="J155" i="18" s="1"/>
  <c r="J156" i="18"/>
  <c r="BE156" i="18" s="1"/>
  <c r="J65" i="18"/>
  <c r="BI152" i="18"/>
  <c r="BH152" i="18"/>
  <c r="BG152" i="18"/>
  <c r="BF152" i="18"/>
  <c r="T152" i="18"/>
  <c r="R152" i="18"/>
  <c r="P152" i="18"/>
  <c r="BK152" i="18"/>
  <c r="J152" i="18"/>
  <c r="BE152" i="18" s="1"/>
  <c r="BI151" i="18"/>
  <c r="BH151" i="18"/>
  <c r="BG151" i="18"/>
  <c r="BF151" i="18"/>
  <c r="T151" i="18"/>
  <c r="T150" i="18" s="1"/>
  <c r="R151" i="18"/>
  <c r="R150" i="18" s="1"/>
  <c r="P151" i="18"/>
  <c r="P150" i="18" s="1"/>
  <c r="BK151" i="18"/>
  <c r="BK150" i="18" s="1"/>
  <c r="J150" i="18" s="1"/>
  <c r="J151" i="18"/>
  <c r="BE151" i="18" s="1"/>
  <c r="J64" i="18"/>
  <c r="BI149" i="18"/>
  <c r="BH149" i="18"/>
  <c r="BG149" i="18"/>
  <c r="BF149" i="18"/>
  <c r="T149" i="18"/>
  <c r="R149" i="18"/>
  <c r="P149" i="18"/>
  <c r="BK149" i="18"/>
  <c r="J149" i="18"/>
  <c r="BE149" i="18" s="1"/>
  <c r="BI148" i="18"/>
  <c r="BH148" i="18"/>
  <c r="BG148" i="18"/>
  <c r="BF148" i="18"/>
  <c r="BE148" i="18"/>
  <c r="T148" i="18"/>
  <c r="R148" i="18"/>
  <c r="P148" i="18"/>
  <c r="BK148" i="18"/>
  <c r="J148" i="18"/>
  <c r="BI144" i="18"/>
  <c r="BH144" i="18"/>
  <c r="BG144" i="18"/>
  <c r="BF144" i="18"/>
  <c r="BE144" i="18"/>
  <c r="T144" i="18"/>
  <c r="R144" i="18"/>
  <c r="P144" i="18"/>
  <c r="BK144" i="18"/>
  <c r="J144" i="18"/>
  <c r="BI141" i="18"/>
  <c r="BH141" i="18"/>
  <c r="BG141" i="18"/>
  <c r="BF141" i="18"/>
  <c r="BE141" i="18"/>
  <c r="T141" i="18"/>
  <c r="R141" i="18"/>
  <c r="P141" i="18"/>
  <c r="BK141" i="18"/>
  <c r="J141" i="18"/>
  <c r="BI138" i="18"/>
  <c r="BH138" i="18"/>
  <c r="BG138" i="18"/>
  <c r="BF138" i="18"/>
  <c r="BE138" i="18"/>
  <c r="T138" i="18"/>
  <c r="T137" i="18" s="1"/>
  <c r="R138" i="18"/>
  <c r="R137" i="18" s="1"/>
  <c r="P138" i="18"/>
  <c r="P137" i="18" s="1"/>
  <c r="BK138" i="18"/>
  <c r="BK137" i="18" s="1"/>
  <c r="J137" i="18" s="1"/>
  <c r="J138" i="18"/>
  <c r="J63" i="18"/>
  <c r="BI132" i="18"/>
  <c r="BH132" i="18"/>
  <c r="BG132" i="18"/>
  <c r="BF132" i="18"/>
  <c r="T132" i="18"/>
  <c r="R132" i="18"/>
  <c r="P132" i="18"/>
  <c r="BK132" i="18"/>
  <c r="J132" i="18"/>
  <c r="BE132" i="18" s="1"/>
  <c r="BI127" i="18"/>
  <c r="BH127" i="18"/>
  <c r="BG127" i="18"/>
  <c r="BF127" i="18"/>
  <c r="T127" i="18"/>
  <c r="R127" i="18"/>
  <c r="P127" i="18"/>
  <c r="BK127" i="18"/>
  <c r="J127" i="18"/>
  <c r="BE127" i="18" s="1"/>
  <c r="BI126" i="18"/>
  <c r="BH126" i="18"/>
  <c r="BG126" i="18"/>
  <c r="BF126" i="18"/>
  <c r="T126" i="18"/>
  <c r="R126" i="18"/>
  <c r="P126" i="18"/>
  <c r="BK126" i="18"/>
  <c r="J126" i="18"/>
  <c r="BE126" i="18" s="1"/>
  <c r="BI124" i="18"/>
  <c r="BH124" i="18"/>
  <c r="BG124" i="18"/>
  <c r="BF124" i="18"/>
  <c r="BE124" i="18"/>
  <c r="T124" i="18"/>
  <c r="R124" i="18"/>
  <c r="P124" i="18"/>
  <c r="BK124" i="18"/>
  <c r="J124" i="18"/>
  <c r="BI123" i="18"/>
  <c r="BH123" i="18"/>
  <c r="BG123" i="18"/>
  <c r="BF123" i="18"/>
  <c r="BE123" i="18"/>
  <c r="T123" i="18"/>
  <c r="R123" i="18"/>
  <c r="P123" i="18"/>
  <c r="BK123" i="18"/>
  <c r="J123" i="18"/>
  <c r="BI121" i="18"/>
  <c r="BH121" i="18"/>
  <c r="BG121" i="18"/>
  <c r="BF121" i="18"/>
  <c r="BE121" i="18"/>
  <c r="T121" i="18"/>
  <c r="R121" i="18"/>
  <c r="P121" i="18"/>
  <c r="BK121" i="18"/>
  <c r="J121" i="18"/>
  <c r="BI120" i="18"/>
  <c r="BH120" i="18"/>
  <c r="BG120" i="18"/>
  <c r="BF120" i="18"/>
  <c r="BE120" i="18"/>
  <c r="T120" i="18"/>
  <c r="R120" i="18"/>
  <c r="P120" i="18"/>
  <c r="BK120" i="18"/>
  <c r="J120" i="18"/>
  <c r="BI118" i="18"/>
  <c r="BH118" i="18"/>
  <c r="BG118" i="18"/>
  <c r="BF118" i="18"/>
  <c r="BE118" i="18"/>
  <c r="T118" i="18"/>
  <c r="R118" i="18"/>
  <c r="P118" i="18"/>
  <c r="BK118" i="18"/>
  <c r="J118" i="18"/>
  <c r="BI115" i="18"/>
  <c r="BH115" i="18"/>
  <c r="BG115" i="18"/>
  <c r="BF115" i="18"/>
  <c r="BE115" i="18"/>
  <c r="T115" i="18"/>
  <c r="R115" i="18"/>
  <c r="P115" i="18"/>
  <c r="BK115" i="18"/>
  <c r="J115" i="18"/>
  <c r="BI113" i="18"/>
  <c r="BH113" i="18"/>
  <c r="BG113" i="18"/>
  <c r="BF113" i="18"/>
  <c r="BE113" i="18"/>
  <c r="T113" i="18"/>
  <c r="R113" i="18"/>
  <c r="P113" i="18"/>
  <c r="BK113" i="18"/>
  <c r="J113" i="18"/>
  <c r="BI112" i="18"/>
  <c r="BH112" i="18"/>
  <c r="BG112" i="18"/>
  <c r="BF112" i="18"/>
  <c r="BE112" i="18"/>
  <c r="T112" i="18"/>
  <c r="R112" i="18"/>
  <c r="P112" i="18"/>
  <c r="BK112" i="18"/>
  <c r="J112" i="18"/>
  <c r="BI111" i="18"/>
  <c r="BH111" i="18"/>
  <c r="BG111" i="18"/>
  <c r="BF111" i="18"/>
  <c r="BE111" i="18"/>
  <c r="T111" i="18"/>
  <c r="R111" i="18"/>
  <c r="P111" i="18"/>
  <c r="BK111" i="18"/>
  <c r="J111" i="18"/>
  <c r="BI106" i="18"/>
  <c r="BH106" i="18"/>
  <c r="BG106" i="18"/>
  <c r="BF106" i="18"/>
  <c r="BE106" i="18"/>
  <c r="T106" i="18"/>
  <c r="R106" i="18"/>
  <c r="P106" i="18"/>
  <c r="BK106" i="18"/>
  <c r="J106" i="18"/>
  <c r="BI103" i="18"/>
  <c r="BH103" i="18"/>
  <c r="BG103" i="18"/>
  <c r="BF103" i="18"/>
  <c r="BE103" i="18"/>
  <c r="T103" i="18"/>
  <c r="R103" i="18"/>
  <c r="P103" i="18"/>
  <c r="BK103" i="18"/>
  <c r="J103" i="18"/>
  <c r="BI99" i="18"/>
  <c r="BH99" i="18"/>
  <c r="BG99" i="18"/>
  <c r="BF99" i="18"/>
  <c r="BE99" i="18"/>
  <c r="T99" i="18"/>
  <c r="R99" i="18"/>
  <c r="P99" i="18"/>
  <c r="BK99" i="18"/>
  <c r="J99" i="18"/>
  <c r="BI95" i="18"/>
  <c r="F36" i="18" s="1"/>
  <c r="BD72" i="1" s="1"/>
  <c r="BH95" i="18"/>
  <c r="F35" i="18" s="1"/>
  <c r="BC72" i="1" s="1"/>
  <c r="BG95" i="18"/>
  <c r="F34" i="18" s="1"/>
  <c r="BB72" i="1" s="1"/>
  <c r="BF95" i="18"/>
  <c r="F33" i="18" s="1"/>
  <c r="BA72" i="1" s="1"/>
  <c r="BE95" i="18"/>
  <c r="T95" i="18"/>
  <c r="T94" i="18" s="1"/>
  <c r="T93" i="18" s="1"/>
  <c r="T92" i="18" s="1"/>
  <c r="R95" i="18"/>
  <c r="R94" i="18" s="1"/>
  <c r="R93" i="18" s="1"/>
  <c r="R92" i="18" s="1"/>
  <c r="P95" i="18"/>
  <c r="P94" i="18" s="1"/>
  <c r="P93" i="18" s="1"/>
  <c r="P92" i="18" s="1"/>
  <c r="AU72" i="1" s="1"/>
  <c r="BK95" i="18"/>
  <c r="BK94" i="18" s="1"/>
  <c r="J95" i="18"/>
  <c r="J88" i="18"/>
  <c r="F88" i="18"/>
  <c r="F86" i="18"/>
  <c r="E84" i="18"/>
  <c r="E80" i="18"/>
  <c r="J55" i="18"/>
  <c r="F55" i="18"/>
  <c r="F53" i="18"/>
  <c r="E51" i="18"/>
  <c r="J20" i="18"/>
  <c r="E20" i="18"/>
  <c r="F56" i="18" s="1"/>
  <c r="J19" i="18"/>
  <c r="J14" i="18"/>
  <c r="J86" i="18" s="1"/>
  <c r="E7" i="18"/>
  <c r="E47" i="18" s="1"/>
  <c r="AY70" i="1"/>
  <c r="AX70" i="1"/>
  <c r="BI118" i="17"/>
  <c r="BH118" i="17"/>
  <c r="BG118" i="17"/>
  <c r="BF118" i="17"/>
  <c r="T118" i="17"/>
  <c r="R118" i="17"/>
  <c r="P118" i="17"/>
  <c r="BK118" i="17"/>
  <c r="J118" i="17"/>
  <c r="BE118" i="17" s="1"/>
  <c r="BI117" i="17"/>
  <c r="BH117" i="17"/>
  <c r="BG117" i="17"/>
  <c r="BF117" i="17"/>
  <c r="T117" i="17"/>
  <c r="R117" i="17"/>
  <c r="P117" i="17"/>
  <c r="BK117" i="17"/>
  <c r="J117" i="17"/>
  <c r="BE117" i="17" s="1"/>
  <c r="BI116" i="17"/>
  <c r="BH116" i="17"/>
  <c r="BG116" i="17"/>
  <c r="BF116" i="17"/>
  <c r="T116" i="17"/>
  <c r="R116" i="17"/>
  <c r="P116" i="17"/>
  <c r="BK116" i="17"/>
  <c r="J116" i="17"/>
  <c r="BE116" i="17" s="1"/>
  <c r="BI115" i="17"/>
  <c r="BH115" i="17"/>
  <c r="BG115" i="17"/>
  <c r="BF115" i="17"/>
  <c r="T115" i="17"/>
  <c r="R115" i="17"/>
  <c r="P115" i="17"/>
  <c r="BK115" i="17"/>
  <c r="J115" i="17"/>
  <c r="BE115" i="17" s="1"/>
  <c r="BI114" i="17"/>
  <c r="BH114" i="17"/>
  <c r="BG114" i="17"/>
  <c r="BF114" i="17"/>
  <c r="T114" i="17"/>
  <c r="R114" i="17"/>
  <c r="P114" i="17"/>
  <c r="BK114" i="17"/>
  <c r="J114" i="17"/>
  <c r="BE114" i="17" s="1"/>
  <c r="BI113" i="17"/>
  <c r="BH113" i="17"/>
  <c r="BG113" i="17"/>
  <c r="BF113" i="17"/>
  <c r="BE113" i="17"/>
  <c r="T113" i="17"/>
  <c r="R113" i="17"/>
  <c r="P113" i="17"/>
  <c r="BK113" i="17"/>
  <c r="J113" i="17"/>
  <c r="BI111" i="17"/>
  <c r="BH111" i="17"/>
  <c r="BG111" i="17"/>
  <c r="BF111" i="17"/>
  <c r="BE111" i="17"/>
  <c r="T111" i="17"/>
  <c r="R111" i="17"/>
  <c r="P111" i="17"/>
  <c r="BK111" i="17"/>
  <c r="J111" i="17"/>
  <c r="BI109" i="17"/>
  <c r="BH109" i="17"/>
  <c r="BG109" i="17"/>
  <c r="BF109" i="17"/>
  <c r="BE109" i="17"/>
  <c r="T109" i="17"/>
  <c r="R109" i="17"/>
  <c r="P109" i="17"/>
  <c r="BK109" i="17"/>
  <c r="J109" i="17"/>
  <c r="BI107" i="17"/>
  <c r="BH107" i="17"/>
  <c r="BG107" i="17"/>
  <c r="BF107" i="17"/>
  <c r="BE107" i="17"/>
  <c r="T107" i="17"/>
  <c r="R107" i="17"/>
  <c r="P107" i="17"/>
  <c r="BK107" i="17"/>
  <c r="J107" i="17"/>
  <c r="BI105" i="17"/>
  <c r="BH105" i="17"/>
  <c r="BG105" i="17"/>
  <c r="BF105" i="17"/>
  <c r="BE105" i="17"/>
  <c r="T105" i="17"/>
  <c r="R105" i="17"/>
  <c r="P105" i="17"/>
  <c r="BK105" i="17"/>
  <c r="J105" i="17"/>
  <c r="BI103" i="17"/>
  <c r="BH103" i="17"/>
  <c r="BG103" i="17"/>
  <c r="BF103" i="17"/>
  <c r="BE103" i="17"/>
  <c r="T103" i="17"/>
  <c r="R103" i="17"/>
  <c r="P103" i="17"/>
  <c r="BK103" i="17"/>
  <c r="J103" i="17"/>
  <c r="BI101" i="17"/>
  <c r="BH101" i="17"/>
  <c r="BG101" i="17"/>
  <c r="BF101" i="17"/>
  <c r="BE101" i="17"/>
  <c r="T101" i="17"/>
  <c r="R101" i="17"/>
  <c r="P101" i="17"/>
  <c r="BK101" i="17"/>
  <c r="J101" i="17"/>
  <c r="BI99" i="17"/>
  <c r="BH99" i="17"/>
  <c r="BG99" i="17"/>
  <c r="BF99" i="17"/>
  <c r="BE99" i="17"/>
  <c r="T99" i="17"/>
  <c r="R99" i="17"/>
  <c r="P99" i="17"/>
  <c r="BK99" i="17"/>
  <c r="J99" i="17"/>
  <c r="BI97" i="17"/>
  <c r="BH97" i="17"/>
  <c r="BG97" i="17"/>
  <c r="BF97" i="17"/>
  <c r="BE97" i="17"/>
  <c r="T97" i="17"/>
  <c r="R97" i="17"/>
  <c r="P97" i="17"/>
  <c r="BK97" i="17"/>
  <c r="J97" i="17"/>
  <c r="BI95" i="17"/>
  <c r="BH95" i="17"/>
  <c r="BG95" i="17"/>
  <c r="BF95" i="17"/>
  <c r="BE95" i="17"/>
  <c r="T95" i="17"/>
  <c r="R95" i="17"/>
  <c r="P95" i="17"/>
  <c r="BK95" i="17"/>
  <c r="J95" i="17"/>
  <c r="BI93" i="17"/>
  <c r="BH93" i="17"/>
  <c r="BG93" i="17"/>
  <c r="BF93" i="17"/>
  <c r="BE93" i="17"/>
  <c r="T93" i="17"/>
  <c r="R93" i="17"/>
  <c r="P93" i="17"/>
  <c r="BK93" i="17"/>
  <c r="J93" i="17"/>
  <c r="BI91" i="17"/>
  <c r="BH91" i="17"/>
  <c r="BG91" i="17"/>
  <c r="BF91" i="17"/>
  <c r="BE91" i="17"/>
  <c r="T91" i="17"/>
  <c r="R91" i="17"/>
  <c r="P91" i="17"/>
  <c r="BK91" i="17"/>
  <c r="J91" i="17"/>
  <c r="BI89" i="17"/>
  <c r="F38" i="17" s="1"/>
  <c r="BD70" i="1" s="1"/>
  <c r="BH89" i="17"/>
  <c r="F37" i="17" s="1"/>
  <c r="BC70" i="1" s="1"/>
  <c r="BG89" i="17"/>
  <c r="F36" i="17" s="1"/>
  <c r="BB70" i="1" s="1"/>
  <c r="BF89" i="17"/>
  <c r="J35" i="17" s="1"/>
  <c r="AW70" i="1" s="1"/>
  <c r="BE89" i="17"/>
  <c r="J34" i="17" s="1"/>
  <c r="AV70" i="1" s="1"/>
  <c r="T89" i="17"/>
  <c r="T88" i="17" s="1"/>
  <c r="R89" i="17"/>
  <c r="R88" i="17" s="1"/>
  <c r="P89" i="17"/>
  <c r="P88" i="17" s="1"/>
  <c r="AU70" i="1" s="1"/>
  <c r="BK89" i="17"/>
  <c r="BK88" i="17" s="1"/>
  <c r="J88" i="17" s="1"/>
  <c r="J89" i="17"/>
  <c r="J84" i="17"/>
  <c r="F84" i="17"/>
  <c r="J82" i="17"/>
  <c r="F82" i="17"/>
  <c r="E80" i="17"/>
  <c r="F60" i="17"/>
  <c r="J59" i="17"/>
  <c r="F59" i="17"/>
  <c r="F57" i="17"/>
  <c r="E55" i="17"/>
  <c r="J22" i="17"/>
  <c r="E22" i="17"/>
  <c r="F85" i="17" s="1"/>
  <c r="J21" i="17"/>
  <c r="J16" i="17"/>
  <c r="J57" i="17" s="1"/>
  <c r="E7" i="17"/>
  <c r="E74" i="17" s="1"/>
  <c r="AY69" i="1"/>
  <c r="AX69" i="1"/>
  <c r="BI128" i="16"/>
  <c r="BH128" i="16"/>
  <c r="BG128" i="16"/>
  <c r="BF128" i="16"/>
  <c r="T128" i="16"/>
  <c r="R128" i="16"/>
  <c r="P128" i="16"/>
  <c r="BK128" i="16"/>
  <c r="J128" i="16"/>
  <c r="BE128" i="16" s="1"/>
  <c r="BI127" i="16"/>
  <c r="BH127" i="16"/>
  <c r="BG127" i="16"/>
  <c r="BF127" i="16"/>
  <c r="T127" i="16"/>
  <c r="R127" i="16"/>
  <c r="P127" i="16"/>
  <c r="BK127" i="16"/>
  <c r="J127" i="16"/>
  <c r="BE127" i="16" s="1"/>
  <c r="BI126" i="16"/>
  <c r="BH126" i="16"/>
  <c r="BG126" i="16"/>
  <c r="BF126" i="16"/>
  <c r="T126" i="16"/>
  <c r="R126" i="16"/>
  <c r="P126" i="16"/>
  <c r="BK126" i="16"/>
  <c r="J126" i="16"/>
  <c r="BE126" i="16" s="1"/>
  <c r="BI125" i="16"/>
  <c r="BH125" i="16"/>
  <c r="BG125" i="16"/>
  <c r="BF125" i="16"/>
  <c r="T125" i="16"/>
  <c r="R125" i="16"/>
  <c r="P125" i="16"/>
  <c r="BK125" i="16"/>
  <c r="J125" i="16"/>
  <c r="BE125" i="16" s="1"/>
  <c r="BI124" i="16"/>
  <c r="BH124" i="16"/>
  <c r="BG124" i="16"/>
  <c r="BF124" i="16"/>
  <c r="T124" i="16"/>
  <c r="R124" i="16"/>
  <c r="P124" i="16"/>
  <c r="BK124" i="16"/>
  <c r="J124" i="16"/>
  <c r="BE124" i="16" s="1"/>
  <c r="BI123" i="16"/>
  <c r="BH123" i="16"/>
  <c r="BG123" i="16"/>
  <c r="BF123" i="16"/>
  <c r="T123" i="16"/>
  <c r="R123" i="16"/>
  <c r="P123" i="16"/>
  <c r="BK123" i="16"/>
  <c r="J123" i="16"/>
  <c r="BE123" i="16" s="1"/>
  <c r="BI122" i="16"/>
  <c r="BH122" i="16"/>
  <c r="BG122" i="16"/>
  <c r="BF122" i="16"/>
  <c r="T122" i="16"/>
  <c r="R122" i="16"/>
  <c r="P122" i="16"/>
  <c r="BK122" i="16"/>
  <c r="J122" i="16"/>
  <c r="BE122" i="16" s="1"/>
  <c r="BI121" i="16"/>
  <c r="BH121" i="16"/>
  <c r="BG121" i="16"/>
  <c r="BF121" i="16"/>
  <c r="T121" i="16"/>
  <c r="R121" i="16"/>
  <c r="P121" i="16"/>
  <c r="BK121" i="16"/>
  <c r="J121" i="16"/>
  <c r="BE121" i="16" s="1"/>
  <c r="BI120" i="16"/>
  <c r="BH120" i="16"/>
  <c r="BG120" i="16"/>
  <c r="BF120" i="16"/>
  <c r="T120" i="16"/>
  <c r="R120" i="16"/>
  <c r="P120" i="16"/>
  <c r="BK120" i="16"/>
  <c r="J120" i="16"/>
  <c r="BE120" i="16" s="1"/>
  <c r="BI119" i="16"/>
  <c r="BH119" i="16"/>
  <c r="BG119" i="16"/>
  <c r="BF119" i="16"/>
  <c r="T119" i="16"/>
  <c r="R119" i="16"/>
  <c r="P119" i="16"/>
  <c r="BK119" i="16"/>
  <c r="J119" i="16"/>
  <c r="BE119" i="16" s="1"/>
  <c r="BI118" i="16"/>
  <c r="BH118" i="16"/>
  <c r="BG118" i="16"/>
  <c r="BF118" i="16"/>
  <c r="T118" i="16"/>
  <c r="R118" i="16"/>
  <c r="P118" i="16"/>
  <c r="BK118" i="16"/>
  <c r="J118" i="16"/>
  <c r="BE118" i="16" s="1"/>
  <c r="BI117" i="16"/>
  <c r="BH117" i="16"/>
  <c r="BG117" i="16"/>
  <c r="BF117" i="16"/>
  <c r="T117" i="16"/>
  <c r="R117" i="16"/>
  <c r="P117" i="16"/>
  <c r="BK117" i="16"/>
  <c r="J117" i="16"/>
  <c r="BE117" i="16" s="1"/>
  <c r="BI116" i="16"/>
  <c r="BH116" i="16"/>
  <c r="BG116" i="16"/>
  <c r="BF116" i="16"/>
  <c r="T116" i="16"/>
  <c r="R116" i="16"/>
  <c r="P116" i="16"/>
  <c r="BK116" i="16"/>
  <c r="J116" i="16"/>
  <c r="BE116" i="16" s="1"/>
  <c r="BI115" i="16"/>
  <c r="BH115" i="16"/>
  <c r="BG115" i="16"/>
  <c r="BF115" i="16"/>
  <c r="T115" i="16"/>
  <c r="R115" i="16"/>
  <c r="P115" i="16"/>
  <c r="BK115" i="16"/>
  <c r="J115" i="16"/>
  <c r="BE115" i="16" s="1"/>
  <c r="BI114" i="16"/>
  <c r="BH114" i="16"/>
  <c r="BG114" i="16"/>
  <c r="BF114" i="16"/>
  <c r="T114" i="16"/>
  <c r="R114" i="16"/>
  <c r="P114" i="16"/>
  <c r="BK114" i="16"/>
  <c r="J114" i="16"/>
  <c r="BE114" i="16" s="1"/>
  <c r="BI113" i="16"/>
  <c r="BH113" i="16"/>
  <c r="BG113" i="16"/>
  <c r="BF113" i="16"/>
  <c r="T113" i="16"/>
  <c r="R113" i="16"/>
  <c r="P113" i="16"/>
  <c r="BK113" i="16"/>
  <c r="J113" i="16"/>
  <c r="BE113" i="16" s="1"/>
  <c r="BI112" i="16"/>
  <c r="BH112" i="16"/>
  <c r="BG112" i="16"/>
  <c r="BF112" i="16"/>
  <c r="T112" i="16"/>
  <c r="R112" i="16"/>
  <c r="P112" i="16"/>
  <c r="BK112" i="16"/>
  <c r="J112" i="16"/>
  <c r="BE112" i="16" s="1"/>
  <c r="BI111" i="16"/>
  <c r="BH111" i="16"/>
  <c r="BG111" i="16"/>
  <c r="BF111" i="16"/>
  <c r="T111" i="16"/>
  <c r="R111" i="16"/>
  <c r="P111" i="16"/>
  <c r="BK111" i="16"/>
  <c r="J111" i="16"/>
  <c r="BE111" i="16" s="1"/>
  <c r="BI110" i="16"/>
  <c r="BH110" i="16"/>
  <c r="BG110" i="16"/>
  <c r="BF110" i="16"/>
  <c r="T110" i="16"/>
  <c r="R110" i="16"/>
  <c r="P110" i="16"/>
  <c r="BK110" i="16"/>
  <c r="J110" i="16"/>
  <c r="BE110" i="16" s="1"/>
  <c r="BI109" i="16"/>
  <c r="BH109" i="16"/>
  <c r="BG109" i="16"/>
  <c r="BF109" i="16"/>
  <c r="T109" i="16"/>
  <c r="R109" i="16"/>
  <c r="P109" i="16"/>
  <c r="BK109" i="16"/>
  <c r="J109" i="16"/>
  <c r="BE109" i="16" s="1"/>
  <c r="BI108" i="16"/>
  <c r="BH108" i="16"/>
  <c r="BG108" i="16"/>
  <c r="BF108" i="16"/>
  <c r="T108" i="16"/>
  <c r="R108" i="16"/>
  <c r="P108" i="16"/>
  <c r="BK108" i="16"/>
  <c r="J108" i="16"/>
  <c r="BE108" i="16" s="1"/>
  <c r="BI107" i="16"/>
  <c r="BH107" i="16"/>
  <c r="BG107" i="16"/>
  <c r="BF107" i="16"/>
  <c r="T107" i="16"/>
  <c r="R107" i="16"/>
  <c r="P107" i="16"/>
  <c r="BK107" i="16"/>
  <c r="J107" i="16"/>
  <c r="BE107" i="16" s="1"/>
  <c r="BI106" i="16"/>
  <c r="BH106" i="16"/>
  <c r="BG106" i="16"/>
  <c r="BF106" i="16"/>
  <c r="T106" i="16"/>
  <c r="R106" i="16"/>
  <c r="P106" i="16"/>
  <c r="BK106" i="16"/>
  <c r="J106" i="16"/>
  <c r="BE106" i="16" s="1"/>
  <c r="BI105" i="16"/>
  <c r="BH105" i="16"/>
  <c r="BG105" i="16"/>
  <c r="BF105" i="16"/>
  <c r="T105" i="16"/>
  <c r="R105" i="16"/>
  <c r="P105" i="16"/>
  <c r="BK105" i="16"/>
  <c r="J105" i="16"/>
  <c r="BE105" i="16" s="1"/>
  <c r="BI104" i="16"/>
  <c r="BH104" i="16"/>
  <c r="BG104" i="16"/>
  <c r="BF104" i="16"/>
  <c r="T104" i="16"/>
  <c r="R104" i="16"/>
  <c r="P104" i="16"/>
  <c r="BK104" i="16"/>
  <c r="J104" i="16"/>
  <c r="BE104" i="16" s="1"/>
  <c r="BI103" i="16"/>
  <c r="BH103" i="16"/>
  <c r="BG103" i="16"/>
  <c r="BF103" i="16"/>
  <c r="T103" i="16"/>
  <c r="R103" i="16"/>
  <c r="P103" i="16"/>
  <c r="BK103" i="16"/>
  <c r="J103" i="16"/>
  <c r="BE103" i="16" s="1"/>
  <c r="BI102" i="16"/>
  <c r="BH102" i="16"/>
  <c r="BG102" i="16"/>
  <c r="BF102" i="16"/>
  <c r="T102" i="16"/>
  <c r="R102" i="16"/>
  <c r="P102" i="16"/>
  <c r="BK102" i="16"/>
  <c r="J102" i="16"/>
  <c r="BE102" i="16" s="1"/>
  <c r="BI101" i="16"/>
  <c r="BH101" i="16"/>
  <c r="BG101" i="16"/>
  <c r="BF101" i="16"/>
  <c r="T101" i="16"/>
  <c r="R101" i="16"/>
  <c r="P101" i="16"/>
  <c r="BK101" i="16"/>
  <c r="J101" i="16"/>
  <c r="BE101" i="16" s="1"/>
  <c r="BI100" i="16"/>
  <c r="BH100" i="16"/>
  <c r="BG100" i="16"/>
  <c r="BF100" i="16"/>
  <c r="T100" i="16"/>
  <c r="R100" i="16"/>
  <c r="P100" i="16"/>
  <c r="BK100" i="16"/>
  <c r="J100" i="16"/>
  <c r="BE100" i="16" s="1"/>
  <c r="BI99" i="16"/>
  <c r="BH99" i="16"/>
  <c r="BG99" i="16"/>
  <c r="BF99" i="16"/>
  <c r="T99" i="16"/>
  <c r="R99" i="16"/>
  <c r="P99" i="16"/>
  <c r="BK99" i="16"/>
  <c r="J99" i="16"/>
  <c r="BE99" i="16" s="1"/>
  <c r="BI98" i="16"/>
  <c r="BH98" i="16"/>
  <c r="BG98" i="16"/>
  <c r="BF98" i="16"/>
  <c r="T98" i="16"/>
  <c r="R98" i="16"/>
  <c r="P98" i="16"/>
  <c r="BK98" i="16"/>
  <c r="J98" i="16"/>
  <c r="BE98" i="16" s="1"/>
  <c r="BI97" i="16"/>
  <c r="BH97" i="16"/>
  <c r="BG97" i="16"/>
  <c r="BF97" i="16"/>
  <c r="T97" i="16"/>
  <c r="R97" i="16"/>
  <c r="P97" i="16"/>
  <c r="BK97" i="16"/>
  <c r="J97" i="16"/>
  <c r="BE97" i="16" s="1"/>
  <c r="BI96" i="16"/>
  <c r="BH96" i="16"/>
  <c r="BG96" i="16"/>
  <c r="BF96" i="16"/>
  <c r="T96" i="16"/>
  <c r="R96" i="16"/>
  <c r="P96" i="16"/>
  <c r="BK96" i="16"/>
  <c r="J96" i="16"/>
  <c r="BE96" i="16" s="1"/>
  <c r="BI95" i="16"/>
  <c r="BH95" i="16"/>
  <c r="BG95" i="16"/>
  <c r="BF95" i="16"/>
  <c r="T95" i="16"/>
  <c r="R95" i="16"/>
  <c r="P95" i="16"/>
  <c r="BK95" i="16"/>
  <c r="J95" i="16"/>
  <c r="BE95" i="16" s="1"/>
  <c r="BI94" i="16"/>
  <c r="BH94" i="16"/>
  <c r="BG94" i="16"/>
  <c r="BF94" i="16"/>
  <c r="T94" i="16"/>
  <c r="R94" i="16"/>
  <c r="P94" i="16"/>
  <c r="BK94" i="16"/>
  <c r="J94" i="16"/>
  <c r="BE94" i="16" s="1"/>
  <c r="BI93" i="16"/>
  <c r="BH93" i="16"/>
  <c r="BG93" i="16"/>
  <c r="BF93" i="16"/>
  <c r="T93" i="16"/>
  <c r="R93" i="16"/>
  <c r="P93" i="16"/>
  <c r="BK93" i="16"/>
  <c r="J93" i="16"/>
  <c r="BE93" i="16" s="1"/>
  <c r="BI92" i="16"/>
  <c r="BH92" i="16"/>
  <c r="BG92" i="16"/>
  <c r="BF92" i="16"/>
  <c r="T92" i="16"/>
  <c r="R92" i="16"/>
  <c r="P92" i="16"/>
  <c r="BK92" i="16"/>
  <c r="J92" i="16"/>
  <c r="BE92" i="16" s="1"/>
  <c r="BI91" i="16"/>
  <c r="F38" i="16" s="1"/>
  <c r="BD69" i="1" s="1"/>
  <c r="BH91" i="16"/>
  <c r="F37" i="16" s="1"/>
  <c r="BC69" i="1" s="1"/>
  <c r="BG91" i="16"/>
  <c r="F36" i="16" s="1"/>
  <c r="BB69" i="1" s="1"/>
  <c r="BF91" i="16"/>
  <c r="J35" i="16" s="1"/>
  <c r="AW69" i="1" s="1"/>
  <c r="T91" i="16"/>
  <c r="T90" i="16" s="1"/>
  <c r="T89" i="16" s="1"/>
  <c r="R91" i="16"/>
  <c r="R90" i="16" s="1"/>
  <c r="R89" i="16" s="1"/>
  <c r="P91" i="16"/>
  <c r="P90" i="16" s="1"/>
  <c r="P89" i="16" s="1"/>
  <c r="AU69" i="1" s="1"/>
  <c r="BK91" i="16"/>
  <c r="BK90" i="16" s="1"/>
  <c r="J91" i="16"/>
  <c r="BE91" i="16" s="1"/>
  <c r="J85" i="16"/>
  <c r="F85" i="16"/>
  <c r="F83" i="16"/>
  <c r="E81" i="16"/>
  <c r="E75" i="16"/>
  <c r="J59" i="16"/>
  <c r="F59" i="16"/>
  <c r="F57" i="16"/>
  <c r="E55" i="16"/>
  <c r="J22" i="16"/>
  <c r="E22" i="16"/>
  <c r="F60" i="16" s="1"/>
  <c r="J21" i="16"/>
  <c r="J16" i="16"/>
  <c r="J83" i="16" s="1"/>
  <c r="E7" i="16"/>
  <c r="E49" i="16" s="1"/>
  <c r="T113" i="15"/>
  <c r="P113" i="15"/>
  <c r="AY68" i="1"/>
  <c r="AX68" i="1"/>
  <c r="BI116" i="15"/>
  <c r="BH116" i="15"/>
  <c r="BG116" i="15"/>
  <c r="BF116" i="15"/>
  <c r="BE116" i="15"/>
  <c r="T116" i="15"/>
  <c r="R116" i="15"/>
  <c r="P116" i="15"/>
  <c r="BK116" i="15"/>
  <c r="J116" i="15"/>
  <c r="BI115" i="15"/>
  <c r="BH115" i="15"/>
  <c r="BG115" i="15"/>
  <c r="BF115" i="15"/>
  <c r="BE115" i="15"/>
  <c r="T115" i="15"/>
  <c r="R115" i="15"/>
  <c r="P115" i="15"/>
  <c r="BK115" i="15"/>
  <c r="J115" i="15"/>
  <c r="BI114" i="15"/>
  <c r="BH114" i="15"/>
  <c r="BG114" i="15"/>
  <c r="BF114" i="15"/>
  <c r="BE114" i="15"/>
  <c r="T114" i="15"/>
  <c r="R114" i="15"/>
  <c r="R113" i="15" s="1"/>
  <c r="P114" i="15"/>
  <c r="BK114" i="15"/>
  <c r="BK113" i="15" s="1"/>
  <c r="J113" i="15" s="1"/>
  <c r="J67" i="15" s="1"/>
  <c r="J114" i="15"/>
  <c r="BI112" i="15"/>
  <c r="BH112" i="15"/>
  <c r="BG112" i="15"/>
  <c r="BF112" i="15"/>
  <c r="T112" i="15"/>
  <c r="R112" i="15"/>
  <c r="P112" i="15"/>
  <c r="BK112" i="15"/>
  <c r="J112" i="15"/>
  <c r="BE112" i="15" s="1"/>
  <c r="BI111" i="15"/>
  <c r="BH111" i="15"/>
  <c r="BG111" i="15"/>
  <c r="BF111" i="15"/>
  <c r="T111" i="15"/>
  <c r="R111" i="15"/>
  <c r="P111" i="15"/>
  <c r="BK111" i="15"/>
  <c r="J111" i="15"/>
  <c r="BE111" i="15" s="1"/>
  <c r="BI110" i="15"/>
  <c r="BH110" i="15"/>
  <c r="BG110" i="15"/>
  <c r="BF110" i="15"/>
  <c r="T110" i="15"/>
  <c r="R110" i="15"/>
  <c r="P110" i="15"/>
  <c r="BK110" i="15"/>
  <c r="J110" i="15"/>
  <c r="BE110" i="15" s="1"/>
  <c r="BI109" i="15"/>
  <c r="BH109" i="15"/>
  <c r="BG109" i="15"/>
  <c r="BF109" i="15"/>
  <c r="T109" i="15"/>
  <c r="R109" i="15"/>
  <c r="P109" i="15"/>
  <c r="BK109" i="15"/>
  <c r="J109" i="15"/>
  <c r="BE109" i="15" s="1"/>
  <c r="BI108" i="15"/>
  <c r="BH108" i="15"/>
  <c r="BG108" i="15"/>
  <c r="BF108" i="15"/>
  <c r="T108" i="15"/>
  <c r="R108" i="15"/>
  <c r="P108" i="15"/>
  <c r="BK108" i="15"/>
  <c r="J108" i="15"/>
  <c r="BE108" i="15" s="1"/>
  <c r="BI107" i="15"/>
  <c r="BH107" i="15"/>
  <c r="BG107" i="15"/>
  <c r="BF107" i="15"/>
  <c r="T107" i="15"/>
  <c r="R107" i="15"/>
  <c r="P107" i="15"/>
  <c r="BK107" i="15"/>
  <c r="J107" i="15"/>
  <c r="BE107" i="15" s="1"/>
  <c r="BI106" i="15"/>
  <c r="BH106" i="15"/>
  <c r="BG106" i="15"/>
  <c r="BF106" i="15"/>
  <c r="T106" i="15"/>
  <c r="R106" i="15"/>
  <c r="P106" i="15"/>
  <c r="BK106" i="15"/>
  <c r="J106" i="15"/>
  <c r="BE106" i="15" s="1"/>
  <c r="BI105" i="15"/>
  <c r="BH105" i="15"/>
  <c r="BG105" i="15"/>
  <c r="BF105" i="15"/>
  <c r="T105" i="15"/>
  <c r="R105" i="15"/>
  <c r="P105" i="15"/>
  <c r="BK105" i="15"/>
  <c r="J105" i="15"/>
  <c r="BE105" i="15" s="1"/>
  <c r="BI104" i="15"/>
  <c r="BH104" i="15"/>
  <c r="BG104" i="15"/>
  <c r="BF104" i="15"/>
  <c r="T104" i="15"/>
  <c r="R104" i="15"/>
  <c r="P104" i="15"/>
  <c r="BK104" i="15"/>
  <c r="J104" i="15"/>
  <c r="BE104" i="15" s="1"/>
  <c r="BI103" i="15"/>
  <c r="BH103" i="15"/>
  <c r="BG103" i="15"/>
  <c r="BF103" i="15"/>
  <c r="T103" i="15"/>
  <c r="R103" i="15"/>
  <c r="P103" i="15"/>
  <c r="BK103" i="15"/>
  <c r="J103" i="15"/>
  <c r="BE103" i="15" s="1"/>
  <c r="BI102" i="15"/>
  <c r="BH102" i="15"/>
  <c r="BG102" i="15"/>
  <c r="BF102" i="15"/>
  <c r="T102" i="15"/>
  <c r="R102" i="15"/>
  <c r="P102" i="15"/>
  <c r="BK102" i="15"/>
  <c r="J102" i="15"/>
  <c r="BE102" i="15" s="1"/>
  <c r="BI101" i="15"/>
  <c r="BH101" i="15"/>
  <c r="BG101" i="15"/>
  <c r="BF101" i="15"/>
  <c r="T101" i="15"/>
  <c r="R101" i="15"/>
  <c r="P101" i="15"/>
  <c r="BK101" i="15"/>
  <c r="J101" i="15"/>
  <c r="BE101" i="15" s="1"/>
  <c r="BI100" i="15"/>
  <c r="BH100" i="15"/>
  <c r="BG100" i="15"/>
  <c r="BF100" i="15"/>
  <c r="T100" i="15"/>
  <c r="R100" i="15"/>
  <c r="P100" i="15"/>
  <c r="BK100" i="15"/>
  <c r="J100" i="15"/>
  <c r="BE100" i="15" s="1"/>
  <c r="BI99" i="15"/>
  <c r="BH99" i="15"/>
  <c r="BG99" i="15"/>
  <c r="BF99" i="15"/>
  <c r="T99" i="15"/>
  <c r="T98" i="15" s="1"/>
  <c r="R99" i="15"/>
  <c r="R98" i="15" s="1"/>
  <c r="P99" i="15"/>
  <c r="P98" i="15" s="1"/>
  <c r="BK99" i="15"/>
  <c r="BK98" i="15" s="1"/>
  <c r="J98" i="15" s="1"/>
  <c r="J66" i="15" s="1"/>
  <c r="J99" i="15"/>
  <c r="BE99" i="15" s="1"/>
  <c r="BI97" i="15"/>
  <c r="BH97" i="15"/>
  <c r="BG97" i="15"/>
  <c r="BF97" i="15"/>
  <c r="BE97" i="15"/>
  <c r="T97" i="15"/>
  <c r="R97" i="15"/>
  <c r="P97" i="15"/>
  <c r="BK97" i="15"/>
  <c r="J97" i="15"/>
  <c r="BI96" i="15"/>
  <c r="BH96" i="15"/>
  <c r="BG96" i="15"/>
  <c r="BF96" i="15"/>
  <c r="BE96" i="15"/>
  <c r="T96" i="15"/>
  <c r="R96" i="15"/>
  <c r="P96" i="15"/>
  <c r="BK96" i="15"/>
  <c r="J96" i="15"/>
  <c r="BI95" i="15"/>
  <c r="BH95" i="15"/>
  <c r="BG95" i="15"/>
  <c r="BF95" i="15"/>
  <c r="BE95" i="15"/>
  <c r="T95" i="15"/>
  <c r="R95" i="15"/>
  <c r="P95" i="15"/>
  <c r="BK95" i="15"/>
  <c r="J95" i="15"/>
  <c r="BI94" i="15"/>
  <c r="BH94" i="15"/>
  <c r="BG94" i="15"/>
  <c r="BF94" i="15"/>
  <c r="BE94" i="15"/>
  <c r="T94" i="15"/>
  <c r="R94" i="15"/>
  <c r="P94" i="15"/>
  <c r="BK94" i="15"/>
  <c r="J94" i="15"/>
  <c r="BI93" i="15"/>
  <c r="F38" i="15" s="1"/>
  <c r="BD68" i="1" s="1"/>
  <c r="BH93" i="15"/>
  <c r="F37" i="15" s="1"/>
  <c r="BC68" i="1" s="1"/>
  <c r="BG93" i="15"/>
  <c r="F36" i="15" s="1"/>
  <c r="BB68" i="1" s="1"/>
  <c r="BF93" i="15"/>
  <c r="F35" i="15" s="1"/>
  <c r="BA68" i="1" s="1"/>
  <c r="BE93" i="15"/>
  <c r="T93" i="15"/>
  <c r="T92" i="15" s="1"/>
  <c r="T91" i="15" s="1"/>
  <c r="R93" i="15"/>
  <c r="R92" i="15" s="1"/>
  <c r="R91" i="15" s="1"/>
  <c r="P93" i="15"/>
  <c r="P92" i="15" s="1"/>
  <c r="P91" i="15" s="1"/>
  <c r="AU68" i="1" s="1"/>
  <c r="BK93" i="15"/>
  <c r="BK92" i="15" s="1"/>
  <c r="J93" i="15"/>
  <c r="J87" i="15"/>
  <c r="F87" i="15"/>
  <c r="J85" i="15"/>
  <c r="F85" i="15"/>
  <c r="E83" i="15"/>
  <c r="F60" i="15"/>
  <c r="J59" i="15"/>
  <c r="F59" i="15"/>
  <c r="F57" i="15"/>
  <c r="E55" i="15"/>
  <c r="J22" i="15"/>
  <c r="E22" i="15"/>
  <c r="F88" i="15" s="1"/>
  <c r="J21" i="15"/>
  <c r="J16" i="15"/>
  <c r="J57" i="15" s="1"/>
  <c r="E7" i="15"/>
  <c r="E77" i="15" s="1"/>
  <c r="R105" i="14"/>
  <c r="AY67" i="1"/>
  <c r="AX67" i="1"/>
  <c r="BI106" i="14"/>
  <c r="BH106" i="14"/>
  <c r="BG106" i="14"/>
  <c r="BF106" i="14"/>
  <c r="T106" i="14"/>
  <c r="T105" i="14" s="1"/>
  <c r="R106" i="14"/>
  <c r="P106" i="14"/>
  <c r="P105" i="14" s="1"/>
  <c r="BK106" i="14"/>
  <c r="BK105" i="14" s="1"/>
  <c r="J105" i="14" s="1"/>
  <c r="J67" i="14" s="1"/>
  <c r="J106" i="14"/>
  <c r="BE106" i="14" s="1"/>
  <c r="BI104" i="14"/>
  <c r="BH104" i="14"/>
  <c r="BG104" i="14"/>
  <c r="BF104" i="14"/>
  <c r="BE104" i="14"/>
  <c r="T104" i="14"/>
  <c r="R104" i="14"/>
  <c r="P104" i="14"/>
  <c r="BK104" i="14"/>
  <c r="J104" i="14"/>
  <c r="BI103" i="14"/>
  <c r="BH103" i="14"/>
  <c r="BG103" i="14"/>
  <c r="BF103" i="14"/>
  <c r="BE103" i="14"/>
  <c r="T103" i="14"/>
  <c r="R103" i="14"/>
  <c r="P103" i="14"/>
  <c r="BK103" i="14"/>
  <c r="J103" i="14"/>
  <c r="BI102" i="14"/>
  <c r="BH102" i="14"/>
  <c r="BG102" i="14"/>
  <c r="BF102" i="14"/>
  <c r="BE102" i="14"/>
  <c r="T102" i="14"/>
  <c r="R102" i="14"/>
  <c r="P102" i="14"/>
  <c r="BK102" i="14"/>
  <c r="J102" i="14"/>
  <c r="BI101" i="14"/>
  <c r="BH101" i="14"/>
  <c r="BG101" i="14"/>
  <c r="BF101" i="14"/>
  <c r="BE101" i="14"/>
  <c r="T101" i="14"/>
  <c r="T100" i="14" s="1"/>
  <c r="R101" i="14"/>
  <c r="R100" i="14" s="1"/>
  <c r="P101" i="14"/>
  <c r="P100" i="14" s="1"/>
  <c r="BK101" i="14"/>
  <c r="BK100" i="14" s="1"/>
  <c r="J100" i="14" s="1"/>
  <c r="J66" i="14" s="1"/>
  <c r="J101" i="14"/>
  <c r="BI99" i="14"/>
  <c r="BH99" i="14"/>
  <c r="BG99" i="14"/>
  <c r="BF99" i="14"/>
  <c r="T99" i="14"/>
  <c r="R99" i="14"/>
  <c r="P99" i="14"/>
  <c r="BK99" i="14"/>
  <c r="J99" i="14"/>
  <c r="BE99" i="14" s="1"/>
  <c r="BI98" i="14"/>
  <c r="BH98" i="14"/>
  <c r="BG98" i="14"/>
  <c r="BF98" i="14"/>
  <c r="T98" i="14"/>
  <c r="R98" i="14"/>
  <c r="P98" i="14"/>
  <c r="BK98" i="14"/>
  <c r="J98" i="14"/>
  <c r="BE98" i="14" s="1"/>
  <c r="BI97" i="14"/>
  <c r="BH97" i="14"/>
  <c r="BG97" i="14"/>
  <c r="BF97" i="14"/>
  <c r="T97" i="14"/>
  <c r="R97" i="14"/>
  <c r="P97" i="14"/>
  <c r="BK97" i="14"/>
  <c r="J97" i="14"/>
  <c r="BE97" i="14" s="1"/>
  <c r="BI96" i="14"/>
  <c r="BH96" i="14"/>
  <c r="BG96" i="14"/>
  <c r="BF96" i="14"/>
  <c r="T96" i="14"/>
  <c r="R96" i="14"/>
  <c r="P96" i="14"/>
  <c r="BK96" i="14"/>
  <c r="J96" i="14"/>
  <c r="BE96" i="14" s="1"/>
  <c r="BI95" i="14"/>
  <c r="BH95" i="14"/>
  <c r="BG95" i="14"/>
  <c r="BF95" i="14"/>
  <c r="T95" i="14"/>
  <c r="R95" i="14"/>
  <c r="P95" i="14"/>
  <c r="BK95" i="14"/>
  <c r="J95" i="14"/>
  <c r="BE95" i="14" s="1"/>
  <c r="BI94" i="14"/>
  <c r="BH94" i="14"/>
  <c r="BG94" i="14"/>
  <c r="BF94" i="14"/>
  <c r="T94" i="14"/>
  <c r="R94" i="14"/>
  <c r="P94" i="14"/>
  <c r="BK94" i="14"/>
  <c r="J94" i="14"/>
  <c r="BE94" i="14" s="1"/>
  <c r="BI93" i="14"/>
  <c r="F38" i="14" s="1"/>
  <c r="BD67" i="1" s="1"/>
  <c r="BH93" i="14"/>
  <c r="BG93" i="14"/>
  <c r="F36" i="14" s="1"/>
  <c r="BB67" i="1" s="1"/>
  <c r="BF93" i="14"/>
  <c r="BE93" i="14"/>
  <c r="T93" i="14"/>
  <c r="R93" i="14"/>
  <c r="R92" i="14" s="1"/>
  <c r="R91" i="14" s="1"/>
  <c r="P93" i="14"/>
  <c r="BK93" i="14"/>
  <c r="BK92" i="14" s="1"/>
  <c r="J93" i="14"/>
  <c r="J87" i="14"/>
  <c r="F87" i="14"/>
  <c r="J85" i="14"/>
  <c r="F85" i="14"/>
  <c r="E83" i="14"/>
  <c r="F60" i="14"/>
  <c r="J59" i="14"/>
  <c r="F59" i="14"/>
  <c r="F57" i="14"/>
  <c r="E55" i="14"/>
  <c r="J22" i="14"/>
  <c r="E22" i="14"/>
  <c r="F88" i="14" s="1"/>
  <c r="J21" i="14"/>
  <c r="J16" i="14"/>
  <c r="J57" i="14" s="1"/>
  <c r="E7" i="14"/>
  <c r="E49" i="14" s="1"/>
  <c r="AY66" i="1"/>
  <c r="AX66" i="1"/>
  <c r="BI109" i="13"/>
  <c r="BH109" i="13"/>
  <c r="BG109" i="13"/>
  <c r="BF109" i="13"/>
  <c r="T109" i="13"/>
  <c r="R109" i="13"/>
  <c r="P109" i="13"/>
  <c r="BK109" i="13"/>
  <c r="J109" i="13"/>
  <c r="BE109" i="13" s="1"/>
  <c r="BI108" i="13"/>
  <c r="BH108" i="13"/>
  <c r="BG108" i="13"/>
  <c r="BF108" i="13"/>
  <c r="T108" i="13"/>
  <c r="R108" i="13"/>
  <c r="P108" i="13"/>
  <c r="BK108" i="13"/>
  <c r="J108" i="13"/>
  <c r="BE108" i="13" s="1"/>
  <c r="BI107" i="13"/>
  <c r="BH107" i="13"/>
  <c r="BG107" i="13"/>
  <c r="BF107" i="13"/>
  <c r="T107" i="13"/>
  <c r="R107" i="13"/>
  <c r="P107" i="13"/>
  <c r="BK107" i="13"/>
  <c r="J107" i="13"/>
  <c r="BE107" i="13" s="1"/>
  <c r="BI106" i="13"/>
  <c r="BH106" i="13"/>
  <c r="BG106" i="13"/>
  <c r="BF106" i="13"/>
  <c r="T106" i="13"/>
  <c r="R106" i="13"/>
  <c r="P106" i="13"/>
  <c r="BK106" i="13"/>
  <c r="J106" i="13"/>
  <c r="BE106" i="13" s="1"/>
  <c r="BI105" i="13"/>
  <c r="BH105" i="13"/>
  <c r="BG105" i="13"/>
  <c r="BF105" i="13"/>
  <c r="T105" i="13"/>
  <c r="T104" i="13" s="1"/>
  <c r="R105" i="13"/>
  <c r="R104" i="13" s="1"/>
  <c r="P105" i="13"/>
  <c r="P104" i="13" s="1"/>
  <c r="BK105" i="13"/>
  <c r="BK104" i="13" s="1"/>
  <c r="J104" i="13" s="1"/>
  <c r="J67" i="13" s="1"/>
  <c r="J105" i="13"/>
  <c r="BE105" i="13" s="1"/>
  <c r="BI103" i="13"/>
  <c r="BH103" i="13"/>
  <c r="BG103" i="13"/>
  <c r="BF103" i="13"/>
  <c r="BE103" i="13"/>
  <c r="T103" i="13"/>
  <c r="R103" i="13"/>
  <c r="P103" i="13"/>
  <c r="BK103" i="13"/>
  <c r="J103" i="13"/>
  <c r="BI102" i="13"/>
  <c r="BH102" i="13"/>
  <c r="BG102" i="13"/>
  <c r="BF102" i="13"/>
  <c r="BE102" i="13"/>
  <c r="T102" i="13"/>
  <c r="T101" i="13" s="1"/>
  <c r="R102" i="13"/>
  <c r="R101" i="13" s="1"/>
  <c r="P102" i="13"/>
  <c r="P101" i="13" s="1"/>
  <c r="BK102" i="13"/>
  <c r="BK101" i="13" s="1"/>
  <c r="J101" i="13" s="1"/>
  <c r="J66" i="13" s="1"/>
  <c r="J102" i="13"/>
  <c r="BI100" i="13"/>
  <c r="BH100" i="13"/>
  <c r="BG100" i="13"/>
  <c r="BF100" i="13"/>
  <c r="T100" i="13"/>
  <c r="R100" i="13"/>
  <c r="P100" i="13"/>
  <c r="BK100" i="13"/>
  <c r="J100" i="13"/>
  <c r="BE100" i="13" s="1"/>
  <c r="BI99" i="13"/>
  <c r="BH99" i="13"/>
  <c r="BG99" i="13"/>
  <c r="BF99" i="13"/>
  <c r="T99" i="13"/>
  <c r="R99" i="13"/>
  <c r="P99" i="13"/>
  <c r="BK99" i="13"/>
  <c r="J99" i="13"/>
  <c r="BE99" i="13" s="1"/>
  <c r="BI98" i="13"/>
  <c r="BH98" i="13"/>
  <c r="BG98" i="13"/>
  <c r="BF98" i="13"/>
  <c r="BE98" i="13"/>
  <c r="T98" i="13"/>
  <c r="R98" i="13"/>
  <c r="P98" i="13"/>
  <c r="BK98" i="13"/>
  <c r="J98" i="13"/>
  <c r="BI97" i="13"/>
  <c r="BH97" i="13"/>
  <c r="BG97" i="13"/>
  <c r="BF97" i="13"/>
  <c r="BE97" i="13"/>
  <c r="T97" i="13"/>
  <c r="R97" i="13"/>
  <c r="P97" i="13"/>
  <c r="BK97" i="13"/>
  <c r="J97" i="13"/>
  <c r="BI96" i="13"/>
  <c r="BH96" i="13"/>
  <c r="BG96" i="13"/>
  <c r="BF96" i="13"/>
  <c r="BE96" i="13"/>
  <c r="T96" i="13"/>
  <c r="R96" i="13"/>
  <c r="P96" i="13"/>
  <c r="BK96" i="13"/>
  <c r="J96" i="13"/>
  <c r="BI95" i="13"/>
  <c r="BH95" i="13"/>
  <c r="BG95" i="13"/>
  <c r="BF95" i="13"/>
  <c r="BE95" i="13"/>
  <c r="T95" i="13"/>
  <c r="R95" i="13"/>
  <c r="P95" i="13"/>
  <c r="BK95" i="13"/>
  <c r="J95" i="13"/>
  <c r="BI94" i="13"/>
  <c r="BH94" i="13"/>
  <c r="BG94" i="13"/>
  <c r="BF94" i="13"/>
  <c r="BE94" i="13"/>
  <c r="T94" i="13"/>
  <c r="R94" i="13"/>
  <c r="P94" i="13"/>
  <c r="BK94" i="13"/>
  <c r="J94" i="13"/>
  <c r="BI93" i="13"/>
  <c r="F38" i="13" s="1"/>
  <c r="BD66" i="1" s="1"/>
  <c r="BH93" i="13"/>
  <c r="F37" i="13" s="1"/>
  <c r="BC66" i="1" s="1"/>
  <c r="BG93" i="13"/>
  <c r="F36" i="13" s="1"/>
  <c r="BB66" i="1" s="1"/>
  <c r="BF93" i="13"/>
  <c r="F35" i="13" s="1"/>
  <c r="BA66" i="1" s="1"/>
  <c r="BE93" i="13"/>
  <c r="F34" i="13" s="1"/>
  <c r="AZ66" i="1" s="1"/>
  <c r="T93" i="13"/>
  <c r="T92" i="13" s="1"/>
  <c r="T91" i="13" s="1"/>
  <c r="R93" i="13"/>
  <c r="R92" i="13" s="1"/>
  <c r="R91" i="13" s="1"/>
  <c r="P93" i="13"/>
  <c r="P92" i="13" s="1"/>
  <c r="P91" i="13" s="1"/>
  <c r="AU66" i="1" s="1"/>
  <c r="BK93" i="13"/>
  <c r="BK92" i="13" s="1"/>
  <c r="J93" i="13"/>
  <c r="J87" i="13"/>
  <c r="F87" i="13"/>
  <c r="F85" i="13"/>
  <c r="E83" i="13"/>
  <c r="F60" i="13"/>
  <c r="J59" i="13"/>
  <c r="F59" i="13"/>
  <c r="F57" i="13"/>
  <c r="E55" i="13"/>
  <c r="J22" i="13"/>
  <c r="E22" i="13"/>
  <c r="F88" i="13" s="1"/>
  <c r="J21" i="13"/>
  <c r="J16" i="13"/>
  <c r="J57" i="13" s="1"/>
  <c r="E7" i="13"/>
  <c r="E77" i="13" s="1"/>
  <c r="AY65" i="1"/>
  <c r="AX65" i="1"/>
  <c r="BI121" i="12"/>
  <c r="BH121" i="12"/>
  <c r="BG121" i="12"/>
  <c r="BF121" i="12"/>
  <c r="T121" i="12"/>
  <c r="R121" i="12"/>
  <c r="P121" i="12"/>
  <c r="BK121" i="12"/>
  <c r="J121" i="12"/>
  <c r="BE121" i="12" s="1"/>
  <c r="BI120" i="12"/>
  <c r="BH120" i="12"/>
  <c r="BG120" i="12"/>
  <c r="BF120" i="12"/>
  <c r="BE120" i="12"/>
  <c r="T120" i="12"/>
  <c r="R120" i="12"/>
  <c r="P120" i="12"/>
  <c r="BK120" i="12"/>
  <c r="J120" i="12"/>
  <c r="BI119" i="12"/>
  <c r="BH119" i="12"/>
  <c r="BG119" i="12"/>
  <c r="BF119" i="12"/>
  <c r="BE119" i="12"/>
  <c r="T119" i="12"/>
  <c r="R119" i="12"/>
  <c r="P119" i="12"/>
  <c r="BK119" i="12"/>
  <c r="J119" i="12"/>
  <c r="BI118" i="12"/>
  <c r="BH118" i="12"/>
  <c r="BG118" i="12"/>
  <c r="BF118" i="12"/>
  <c r="BE118" i="12"/>
  <c r="T118" i="12"/>
  <c r="T117" i="12" s="1"/>
  <c r="R118" i="12"/>
  <c r="R117" i="12" s="1"/>
  <c r="P118" i="12"/>
  <c r="P117" i="12" s="1"/>
  <c r="BK118" i="12"/>
  <c r="BK117" i="12" s="1"/>
  <c r="J117" i="12" s="1"/>
  <c r="J67" i="12" s="1"/>
  <c r="J118" i="12"/>
  <c r="BI116" i="12"/>
  <c r="BH116" i="12"/>
  <c r="BG116" i="12"/>
  <c r="BF116" i="12"/>
  <c r="T116" i="12"/>
  <c r="R116" i="12"/>
  <c r="P116" i="12"/>
  <c r="BK116" i="12"/>
  <c r="J116" i="12"/>
  <c r="BE116" i="12" s="1"/>
  <c r="BI115" i="12"/>
  <c r="BH115" i="12"/>
  <c r="BG115" i="12"/>
  <c r="BF115" i="12"/>
  <c r="T115" i="12"/>
  <c r="R115" i="12"/>
  <c r="P115" i="12"/>
  <c r="BK115" i="12"/>
  <c r="J115" i="12"/>
  <c r="BE115" i="12" s="1"/>
  <c r="BI114" i="12"/>
  <c r="BH114" i="12"/>
  <c r="BG114" i="12"/>
  <c r="BF114" i="12"/>
  <c r="BE114" i="12"/>
  <c r="T114" i="12"/>
  <c r="R114" i="12"/>
  <c r="P114" i="12"/>
  <c r="BK114" i="12"/>
  <c r="J114" i="12"/>
  <c r="BI113" i="12"/>
  <c r="BH113" i="12"/>
  <c r="BG113" i="12"/>
  <c r="BF113" i="12"/>
  <c r="BE113" i="12"/>
  <c r="T113" i="12"/>
  <c r="R113" i="12"/>
  <c r="P113" i="12"/>
  <c r="BK113" i="12"/>
  <c r="J113" i="12"/>
  <c r="BI112" i="12"/>
  <c r="BH112" i="12"/>
  <c r="BG112" i="12"/>
  <c r="BF112" i="12"/>
  <c r="BE112" i="12"/>
  <c r="T112" i="12"/>
  <c r="T111" i="12" s="1"/>
  <c r="R112" i="12"/>
  <c r="R111" i="12" s="1"/>
  <c r="P112" i="12"/>
  <c r="P111" i="12" s="1"/>
  <c r="BK112" i="12"/>
  <c r="BK111" i="12" s="1"/>
  <c r="J111" i="12" s="1"/>
  <c r="J66" i="12" s="1"/>
  <c r="J112" i="12"/>
  <c r="BI110" i="12"/>
  <c r="BH110" i="12"/>
  <c r="BG110" i="12"/>
  <c r="BF110" i="12"/>
  <c r="T110" i="12"/>
  <c r="R110" i="12"/>
  <c r="P110" i="12"/>
  <c r="BK110" i="12"/>
  <c r="J110" i="12"/>
  <c r="BE110" i="12" s="1"/>
  <c r="BI109" i="12"/>
  <c r="BH109" i="12"/>
  <c r="BG109" i="12"/>
  <c r="BF109" i="12"/>
  <c r="T109" i="12"/>
  <c r="R109" i="12"/>
  <c r="P109" i="12"/>
  <c r="BK109" i="12"/>
  <c r="J109" i="12"/>
  <c r="BE109" i="12" s="1"/>
  <c r="BI108" i="12"/>
  <c r="BH108" i="12"/>
  <c r="BG108" i="12"/>
  <c r="BF108" i="12"/>
  <c r="BE108" i="12"/>
  <c r="T108" i="12"/>
  <c r="R108" i="12"/>
  <c r="P108" i="12"/>
  <c r="BK108" i="12"/>
  <c r="J108" i="12"/>
  <c r="BI107" i="12"/>
  <c r="BH107" i="12"/>
  <c r="BG107" i="12"/>
  <c r="BF107" i="12"/>
  <c r="BE107" i="12"/>
  <c r="T107" i="12"/>
  <c r="R107" i="12"/>
  <c r="P107" i="12"/>
  <c r="BK107" i="12"/>
  <c r="J107" i="12"/>
  <c r="BI106" i="12"/>
  <c r="BH106" i="12"/>
  <c r="BG106" i="12"/>
  <c r="BF106" i="12"/>
  <c r="BE106" i="12"/>
  <c r="T106" i="12"/>
  <c r="R106" i="12"/>
  <c r="P106" i="12"/>
  <c r="BK106" i="12"/>
  <c r="J106" i="12"/>
  <c r="BI105" i="12"/>
  <c r="BH105" i="12"/>
  <c r="BG105" i="12"/>
  <c r="BF105" i="12"/>
  <c r="BE105" i="12"/>
  <c r="T105" i="12"/>
  <c r="R105" i="12"/>
  <c r="P105" i="12"/>
  <c r="BK105" i="12"/>
  <c r="J105" i="12"/>
  <c r="BI104" i="12"/>
  <c r="BH104" i="12"/>
  <c r="BG104" i="12"/>
  <c r="BF104" i="12"/>
  <c r="BE104" i="12"/>
  <c r="T104" i="12"/>
  <c r="R104" i="12"/>
  <c r="P104" i="12"/>
  <c r="BK104" i="12"/>
  <c r="J104" i="12"/>
  <c r="BI103" i="12"/>
  <c r="BH103" i="12"/>
  <c r="BG103" i="12"/>
  <c r="BF103" i="12"/>
  <c r="BE103" i="12"/>
  <c r="T103" i="12"/>
  <c r="R103" i="12"/>
  <c r="P103" i="12"/>
  <c r="BK103" i="12"/>
  <c r="J103" i="12"/>
  <c r="BI102" i="12"/>
  <c r="BH102" i="12"/>
  <c r="BG102" i="12"/>
  <c r="BF102" i="12"/>
  <c r="BE102" i="12"/>
  <c r="T102" i="12"/>
  <c r="R102" i="12"/>
  <c r="P102" i="12"/>
  <c r="BK102" i="12"/>
  <c r="J102" i="12"/>
  <c r="BI101" i="12"/>
  <c r="BH101" i="12"/>
  <c r="BG101" i="12"/>
  <c r="BF101" i="12"/>
  <c r="BE101" i="12"/>
  <c r="T101" i="12"/>
  <c r="R101" i="12"/>
  <c r="P101" i="12"/>
  <c r="BK101" i="12"/>
  <c r="J101" i="12"/>
  <c r="BI100" i="12"/>
  <c r="BH100" i="12"/>
  <c r="BG100" i="12"/>
  <c r="BF100" i="12"/>
  <c r="BE100" i="12"/>
  <c r="T100" i="12"/>
  <c r="R100" i="12"/>
  <c r="P100" i="12"/>
  <c r="BK100" i="12"/>
  <c r="J100" i="12"/>
  <c r="BI99" i="12"/>
  <c r="BH99" i="12"/>
  <c r="BG99" i="12"/>
  <c r="BF99" i="12"/>
  <c r="BE99" i="12"/>
  <c r="T99" i="12"/>
  <c r="R99" i="12"/>
  <c r="P99" i="12"/>
  <c r="BK99" i="12"/>
  <c r="J99" i="12"/>
  <c r="BI98" i="12"/>
  <c r="BH98" i="12"/>
  <c r="BG98" i="12"/>
  <c r="BF98" i="12"/>
  <c r="BE98" i="12"/>
  <c r="T98" i="12"/>
  <c r="R98" i="12"/>
  <c r="P98" i="12"/>
  <c r="BK98" i="12"/>
  <c r="J98" i="12"/>
  <c r="BI97" i="12"/>
  <c r="BH97" i="12"/>
  <c r="BG97" i="12"/>
  <c r="BF97" i="12"/>
  <c r="BE97" i="12"/>
  <c r="T97" i="12"/>
  <c r="R97" i="12"/>
  <c r="P97" i="12"/>
  <c r="BK97" i="12"/>
  <c r="J97" i="12"/>
  <c r="BI96" i="12"/>
  <c r="BH96" i="12"/>
  <c r="BG96" i="12"/>
  <c r="BF96" i="12"/>
  <c r="BE96" i="12"/>
  <c r="T96" i="12"/>
  <c r="R96" i="12"/>
  <c r="P96" i="12"/>
  <c r="BK96" i="12"/>
  <c r="J96" i="12"/>
  <c r="BI95" i="12"/>
  <c r="BH95" i="12"/>
  <c r="BG95" i="12"/>
  <c r="BF95" i="12"/>
  <c r="BE95" i="12"/>
  <c r="T95" i="12"/>
  <c r="R95" i="12"/>
  <c r="P95" i="12"/>
  <c r="BK95" i="12"/>
  <c r="J95" i="12"/>
  <c r="BI94" i="12"/>
  <c r="BH94" i="12"/>
  <c r="BG94" i="12"/>
  <c r="BF94" i="12"/>
  <c r="BE94" i="12"/>
  <c r="T94" i="12"/>
  <c r="R94" i="12"/>
  <c r="P94" i="12"/>
  <c r="BK94" i="12"/>
  <c r="J94" i="12"/>
  <c r="BI93" i="12"/>
  <c r="F38" i="12" s="1"/>
  <c r="BD65" i="1" s="1"/>
  <c r="BH93" i="12"/>
  <c r="F37" i="12" s="1"/>
  <c r="BC65" i="1" s="1"/>
  <c r="BG93" i="12"/>
  <c r="F36" i="12" s="1"/>
  <c r="BB65" i="1" s="1"/>
  <c r="BF93" i="12"/>
  <c r="J35" i="12" s="1"/>
  <c r="AW65" i="1" s="1"/>
  <c r="BE93" i="12"/>
  <c r="J34" i="12" s="1"/>
  <c r="AV65" i="1" s="1"/>
  <c r="T93" i="12"/>
  <c r="T92" i="12" s="1"/>
  <c r="T91" i="12" s="1"/>
  <c r="R93" i="12"/>
  <c r="R92" i="12" s="1"/>
  <c r="R91" i="12" s="1"/>
  <c r="P93" i="12"/>
  <c r="P92" i="12" s="1"/>
  <c r="P91" i="12" s="1"/>
  <c r="AU65" i="1" s="1"/>
  <c r="BK93" i="12"/>
  <c r="BK92" i="12" s="1"/>
  <c r="J93" i="12"/>
  <c r="J87" i="12"/>
  <c r="F87" i="12"/>
  <c r="J85" i="12"/>
  <c r="F85" i="12"/>
  <c r="E83" i="12"/>
  <c r="F60" i="12"/>
  <c r="J59" i="12"/>
  <c r="F59" i="12"/>
  <c r="F57" i="12"/>
  <c r="E55" i="12"/>
  <c r="J22" i="12"/>
  <c r="E22" i="12"/>
  <c r="F88" i="12" s="1"/>
  <c r="J21" i="12"/>
  <c r="J16" i="12"/>
  <c r="J57" i="12" s="1"/>
  <c r="E7" i="12"/>
  <c r="E49" i="12" s="1"/>
  <c r="AY64" i="1"/>
  <c r="AX64" i="1"/>
  <c r="BI141" i="11"/>
  <c r="BH141" i="11"/>
  <c r="BG141" i="11"/>
  <c r="BF141" i="11"/>
  <c r="T141" i="11"/>
  <c r="R141" i="11"/>
  <c r="P141" i="11"/>
  <c r="BK141" i="11"/>
  <c r="J141" i="11"/>
  <c r="BE141" i="11" s="1"/>
  <c r="BI140" i="11"/>
  <c r="BH140" i="11"/>
  <c r="BG140" i="11"/>
  <c r="BF140" i="11"/>
  <c r="T140" i="11"/>
  <c r="R140" i="11"/>
  <c r="P140" i="11"/>
  <c r="BK140" i="11"/>
  <c r="J140" i="11"/>
  <c r="BE140" i="11" s="1"/>
  <c r="BI139" i="11"/>
  <c r="BH139" i="11"/>
  <c r="BG139" i="11"/>
  <c r="BF139" i="11"/>
  <c r="T139" i="11"/>
  <c r="R139" i="11"/>
  <c r="P139" i="11"/>
  <c r="BK139" i="11"/>
  <c r="J139" i="11"/>
  <c r="BE139" i="11" s="1"/>
  <c r="BI138" i="11"/>
  <c r="BH138" i="11"/>
  <c r="BG138" i="11"/>
  <c r="BF138" i="11"/>
  <c r="T138" i="11"/>
  <c r="R138" i="11"/>
  <c r="P138" i="11"/>
  <c r="BK138" i="11"/>
  <c r="J138" i="11"/>
  <c r="BE138" i="11" s="1"/>
  <c r="BI137" i="11"/>
  <c r="BH137" i="11"/>
  <c r="BG137" i="11"/>
  <c r="BF137" i="11"/>
  <c r="T137" i="11"/>
  <c r="R137" i="11"/>
  <c r="P137" i="11"/>
  <c r="BK137" i="11"/>
  <c r="J137" i="11"/>
  <c r="BE137" i="11" s="1"/>
  <c r="BI136" i="11"/>
  <c r="BH136" i="11"/>
  <c r="BG136" i="11"/>
  <c r="BF136" i="11"/>
  <c r="T136" i="11"/>
  <c r="R136" i="11"/>
  <c r="P136" i="11"/>
  <c r="BK136" i="11"/>
  <c r="J136" i="11"/>
  <c r="BE136" i="11" s="1"/>
  <c r="BI135" i="11"/>
  <c r="BH135" i="11"/>
  <c r="BG135" i="11"/>
  <c r="BF135" i="11"/>
  <c r="T135" i="11"/>
  <c r="T134" i="11" s="1"/>
  <c r="R135" i="11"/>
  <c r="R134" i="11" s="1"/>
  <c r="P135" i="11"/>
  <c r="P134" i="11" s="1"/>
  <c r="BK135" i="11"/>
  <c r="BK134" i="11" s="1"/>
  <c r="J134" i="11" s="1"/>
  <c r="J71" i="11" s="1"/>
  <c r="J135" i="11"/>
  <c r="BE135" i="11" s="1"/>
  <c r="BI133" i="11"/>
  <c r="BH133" i="11"/>
  <c r="BG133" i="11"/>
  <c r="BF133" i="11"/>
  <c r="T133" i="11"/>
  <c r="R133" i="11"/>
  <c r="P133" i="11"/>
  <c r="BK133" i="11"/>
  <c r="J133" i="11"/>
  <c r="BE133" i="11" s="1"/>
  <c r="BI132" i="11"/>
  <c r="BH132" i="11"/>
  <c r="BG132" i="11"/>
  <c r="BF132" i="11"/>
  <c r="BE132" i="11"/>
  <c r="T132" i="11"/>
  <c r="R132" i="11"/>
  <c r="P132" i="11"/>
  <c r="BK132" i="11"/>
  <c r="J132" i="11"/>
  <c r="BI131" i="11"/>
  <c r="BH131" i="11"/>
  <c r="BG131" i="11"/>
  <c r="BF131" i="11"/>
  <c r="BE131" i="11"/>
  <c r="T131" i="11"/>
  <c r="R131" i="11"/>
  <c r="P131" i="11"/>
  <c r="BK131" i="11"/>
  <c r="J131" i="11"/>
  <c r="BI130" i="11"/>
  <c r="BH130" i="11"/>
  <c r="BG130" i="11"/>
  <c r="BF130" i="11"/>
  <c r="BE130" i="11"/>
  <c r="T130" i="11"/>
  <c r="R130" i="11"/>
  <c r="P130" i="11"/>
  <c r="BK130" i="11"/>
  <c r="J130" i="11"/>
  <c r="BI129" i="11"/>
  <c r="BH129" i="11"/>
  <c r="BG129" i="11"/>
  <c r="BF129" i="11"/>
  <c r="BE129" i="11"/>
  <c r="T129" i="11"/>
  <c r="T128" i="11" s="1"/>
  <c r="R129" i="11"/>
  <c r="R128" i="11" s="1"/>
  <c r="P129" i="11"/>
  <c r="P128" i="11" s="1"/>
  <c r="BK129" i="11"/>
  <c r="BK128" i="11" s="1"/>
  <c r="J128" i="11" s="1"/>
  <c r="J70" i="11" s="1"/>
  <c r="J129" i="11"/>
  <c r="BI127" i="11"/>
  <c r="BH127" i="11"/>
  <c r="BG127" i="11"/>
  <c r="BF127" i="11"/>
  <c r="T127" i="11"/>
  <c r="R127" i="11"/>
  <c r="P127" i="11"/>
  <c r="BK127" i="11"/>
  <c r="J127" i="11"/>
  <c r="BE127" i="11" s="1"/>
  <c r="BI126" i="11"/>
  <c r="BH126" i="11"/>
  <c r="BG126" i="11"/>
  <c r="BF126" i="11"/>
  <c r="T126" i="11"/>
  <c r="R126" i="11"/>
  <c r="P126" i="11"/>
  <c r="BK126" i="11"/>
  <c r="J126" i="11"/>
  <c r="BE126" i="11" s="1"/>
  <c r="BI125" i="11"/>
  <c r="BH125" i="11"/>
  <c r="BG125" i="11"/>
  <c r="BF125" i="11"/>
  <c r="T125" i="11"/>
  <c r="R125" i="11"/>
  <c r="P125" i="11"/>
  <c r="BK125" i="11"/>
  <c r="J125" i="11"/>
  <c r="BE125" i="11" s="1"/>
  <c r="BI124" i="11"/>
  <c r="BH124" i="11"/>
  <c r="BG124" i="11"/>
  <c r="BF124" i="11"/>
  <c r="BE124" i="11"/>
  <c r="T124" i="11"/>
  <c r="R124" i="11"/>
  <c r="P124" i="11"/>
  <c r="BK124" i="11"/>
  <c r="J124" i="11"/>
  <c r="BI123" i="11"/>
  <c r="BH123" i="11"/>
  <c r="BG123" i="11"/>
  <c r="BF123" i="11"/>
  <c r="BE123" i="11"/>
  <c r="T123" i="11"/>
  <c r="T122" i="11" s="1"/>
  <c r="R123" i="11"/>
  <c r="R122" i="11" s="1"/>
  <c r="P123" i="11"/>
  <c r="P122" i="11" s="1"/>
  <c r="BK123" i="11"/>
  <c r="BK122" i="11" s="1"/>
  <c r="J122" i="11" s="1"/>
  <c r="J69" i="11" s="1"/>
  <c r="J123" i="11"/>
  <c r="BI121" i="11"/>
  <c r="BH121" i="11"/>
  <c r="BG121" i="11"/>
  <c r="BF121" i="11"/>
  <c r="T121" i="11"/>
  <c r="R121" i="11"/>
  <c r="P121" i="11"/>
  <c r="BK121" i="11"/>
  <c r="J121" i="11"/>
  <c r="BE121" i="11" s="1"/>
  <c r="BI120" i="11"/>
  <c r="BH120" i="11"/>
  <c r="BG120" i="11"/>
  <c r="BF120" i="11"/>
  <c r="T120" i="11"/>
  <c r="R120" i="11"/>
  <c r="P120" i="11"/>
  <c r="BK120" i="11"/>
  <c r="J120" i="11"/>
  <c r="BE120" i="11" s="1"/>
  <c r="BI119" i="11"/>
  <c r="BH119" i="11"/>
  <c r="BG119" i="11"/>
  <c r="BF119" i="11"/>
  <c r="BE119" i="11"/>
  <c r="T119" i="11"/>
  <c r="R119" i="11"/>
  <c r="P119" i="11"/>
  <c r="BK119" i="11"/>
  <c r="J119" i="11"/>
  <c r="BI118" i="11"/>
  <c r="BH118" i="11"/>
  <c r="BG118" i="11"/>
  <c r="BF118" i="11"/>
  <c r="BE118" i="11"/>
  <c r="T118" i="11"/>
  <c r="R118" i="11"/>
  <c r="P118" i="11"/>
  <c r="BK118" i="11"/>
  <c r="J118" i="11"/>
  <c r="BI117" i="11"/>
  <c r="BH117" i="11"/>
  <c r="BG117" i="11"/>
  <c r="BF117" i="11"/>
  <c r="BE117" i="11"/>
  <c r="T117" i="11"/>
  <c r="T116" i="11" s="1"/>
  <c r="R117" i="11"/>
  <c r="R116" i="11" s="1"/>
  <c r="P117" i="11"/>
  <c r="P116" i="11" s="1"/>
  <c r="BK117" i="11"/>
  <c r="BK116" i="11" s="1"/>
  <c r="J116" i="11" s="1"/>
  <c r="J68" i="11" s="1"/>
  <c r="J117" i="11"/>
  <c r="BI115" i="11"/>
  <c r="BH115" i="11"/>
  <c r="BG115" i="11"/>
  <c r="BF115" i="11"/>
  <c r="T115" i="11"/>
  <c r="R115" i="11"/>
  <c r="P115" i="11"/>
  <c r="BK115" i="11"/>
  <c r="J115" i="11"/>
  <c r="BE115" i="11" s="1"/>
  <c r="BI114" i="11"/>
  <c r="BH114" i="11"/>
  <c r="BG114" i="11"/>
  <c r="BF114" i="11"/>
  <c r="T114" i="11"/>
  <c r="R114" i="11"/>
  <c r="P114" i="11"/>
  <c r="BK114" i="11"/>
  <c r="J114" i="11"/>
  <c r="BE114" i="11" s="1"/>
  <c r="BI113" i="11"/>
  <c r="BH113" i="11"/>
  <c r="BG113" i="11"/>
  <c r="BF113" i="11"/>
  <c r="BE113" i="11"/>
  <c r="T113" i="11"/>
  <c r="R113" i="11"/>
  <c r="P113" i="11"/>
  <c r="BK113" i="11"/>
  <c r="J113" i="11"/>
  <c r="BI112" i="11"/>
  <c r="BH112" i="11"/>
  <c r="BG112" i="11"/>
  <c r="BF112" i="11"/>
  <c r="BE112" i="11"/>
  <c r="T112" i="11"/>
  <c r="R112" i="11"/>
  <c r="P112" i="11"/>
  <c r="BK112" i="11"/>
  <c r="J112" i="11"/>
  <c r="BI111" i="11"/>
  <c r="BH111" i="11"/>
  <c r="BG111" i="11"/>
  <c r="BF111" i="11"/>
  <c r="BE111" i="11"/>
  <c r="T111" i="11"/>
  <c r="T110" i="11" s="1"/>
  <c r="R111" i="11"/>
  <c r="R110" i="11" s="1"/>
  <c r="P111" i="11"/>
  <c r="P110" i="11" s="1"/>
  <c r="BK111" i="11"/>
  <c r="BK110" i="11" s="1"/>
  <c r="J110" i="11" s="1"/>
  <c r="J67" i="11" s="1"/>
  <c r="J111" i="11"/>
  <c r="BI109" i="11"/>
  <c r="BH109" i="11"/>
  <c r="BG109" i="11"/>
  <c r="BF109" i="11"/>
  <c r="T109" i="11"/>
  <c r="R109" i="11"/>
  <c r="P109" i="11"/>
  <c r="BK109" i="11"/>
  <c r="J109" i="11"/>
  <c r="BE109" i="11" s="1"/>
  <c r="BI108" i="11"/>
  <c r="BH108" i="11"/>
  <c r="BG108" i="11"/>
  <c r="BF108" i="11"/>
  <c r="T108" i="11"/>
  <c r="R108" i="11"/>
  <c r="P108" i="11"/>
  <c r="BK108" i="11"/>
  <c r="J108" i="11"/>
  <c r="BE108" i="11" s="1"/>
  <c r="BI107" i="11"/>
  <c r="BH107" i="11"/>
  <c r="BG107" i="11"/>
  <c r="BF107" i="11"/>
  <c r="BE107" i="11"/>
  <c r="T107" i="11"/>
  <c r="R107" i="11"/>
  <c r="P107" i="11"/>
  <c r="BK107" i="11"/>
  <c r="J107" i="11"/>
  <c r="BI106" i="11"/>
  <c r="BH106" i="11"/>
  <c r="BG106" i="11"/>
  <c r="BF106" i="11"/>
  <c r="BE106" i="11"/>
  <c r="T106" i="11"/>
  <c r="R106" i="11"/>
  <c r="P106" i="11"/>
  <c r="BK106" i="11"/>
  <c r="J106" i="11"/>
  <c r="BI105" i="11"/>
  <c r="BH105" i="11"/>
  <c r="BG105" i="11"/>
  <c r="BF105" i="11"/>
  <c r="BE105" i="11"/>
  <c r="T105" i="11"/>
  <c r="R105" i="11"/>
  <c r="P105" i="11"/>
  <c r="BK105" i="11"/>
  <c r="J105" i="11"/>
  <c r="BI104" i="11"/>
  <c r="BH104" i="11"/>
  <c r="BG104" i="11"/>
  <c r="BF104" i="11"/>
  <c r="BE104" i="11"/>
  <c r="T104" i="11"/>
  <c r="T103" i="11" s="1"/>
  <c r="R104" i="11"/>
  <c r="R103" i="11" s="1"/>
  <c r="P104" i="11"/>
  <c r="P103" i="11" s="1"/>
  <c r="BK104" i="11"/>
  <c r="BK103" i="11" s="1"/>
  <c r="J103" i="11" s="1"/>
  <c r="J66" i="11" s="1"/>
  <c r="J104" i="11"/>
  <c r="BI102" i="11"/>
  <c r="BH102" i="11"/>
  <c r="BG102" i="11"/>
  <c r="BF102" i="11"/>
  <c r="T102" i="11"/>
  <c r="R102" i="11"/>
  <c r="P102" i="11"/>
  <c r="BK102" i="11"/>
  <c r="J102" i="11"/>
  <c r="BE102" i="11" s="1"/>
  <c r="BI101" i="11"/>
  <c r="BH101" i="11"/>
  <c r="BG101" i="11"/>
  <c r="BF101" i="11"/>
  <c r="T101" i="11"/>
  <c r="R101" i="11"/>
  <c r="P101" i="11"/>
  <c r="BK101" i="11"/>
  <c r="J101" i="11"/>
  <c r="BE101" i="11" s="1"/>
  <c r="BI100" i="11"/>
  <c r="BH100" i="11"/>
  <c r="BG100" i="11"/>
  <c r="BF100" i="11"/>
  <c r="BE100" i="11"/>
  <c r="T100" i="11"/>
  <c r="R100" i="11"/>
  <c r="P100" i="11"/>
  <c r="BK100" i="11"/>
  <c r="J100" i="11"/>
  <c r="BI99" i="11"/>
  <c r="BH99" i="11"/>
  <c r="BG99" i="11"/>
  <c r="BF99" i="11"/>
  <c r="BE99" i="11"/>
  <c r="T99" i="11"/>
  <c r="R99" i="11"/>
  <c r="P99" i="11"/>
  <c r="BK99" i="11"/>
  <c r="J99" i="11"/>
  <c r="BI98" i="11"/>
  <c r="BH98" i="11"/>
  <c r="BG98" i="11"/>
  <c r="BF98" i="11"/>
  <c r="BE98" i="11"/>
  <c r="T98" i="11"/>
  <c r="R98" i="11"/>
  <c r="P98" i="11"/>
  <c r="BK98" i="11"/>
  <c r="J98" i="11"/>
  <c r="BI97" i="11"/>
  <c r="F38" i="11" s="1"/>
  <c r="BD64" i="1" s="1"/>
  <c r="BH97" i="11"/>
  <c r="F37" i="11" s="1"/>
  <c r="BC64" i="1" s="1"/>
  <c r="BG97" i="11"/>
  <c r="F36" i="11" s="1"/>
  <c r="BB64" i="1" s="1"/>
  <c r="BF97" i="11"/>
  <c r="F35" i="11" s="1"/>
  <c r="BA64" i="1" s="1"/>
  <c r="BE97" i="11"/>
  <c r="F34" i="11" s="1"/>
  <c r="AZ64" i="1" s="1"/>
  <c r="T97" i="11"/>
  <c r="T96" i="11" s="1"/>
  <c r="T95" i="11" s="1"/>
  <c r="R97" i="11"/>
  <c r="R96" i="11" s="1"/>
  <c r="R95" i="11" s="1"/>
  <c r="P97" i="11"/>
  <c r="P96" i="11" s="1"/>
  <c r="P95" i="11" s="1"/>
  <c r="AU64" i="1" s="1"/>
  <c r="BK97" i="11"/>
  <c r="BK96" i="11" s="1"/>
  <c r="J97" i="11"/>
  <c r="J91" i="11"/>
  <c r="F91" i="11"/>
  <c r="F89" i="11"/>
  <c r="E87" i="11"/>
  <c r="F60" i="11"/>
  <c r="J59" i="11"/>
  <c r="F59" i="11"/>
  <c r="F57" i="11"/>
  <c r="E55" i="11"/>
  <c r="J22" i="11"/>
  <c r="E22" i="11"/>
  <c r="F92" i="11" s="1"/>
  <c r="J21" i="11"/>
  <c r="J16" i="11"/>
  <c r="J57" i="11" s="1"/>
  <c r="E7" i="11"/>
  <c r="E81" i="11" s="1"/>
  <c r="AY62" i="1"/>
  <c r="AX62" i="1"/>
  <c r="BI308" i="10"/>
  <c r="BH308" i="10"/>
  <c r="BG308" i="10"/>
  <c r="BF308" i="10"/>
  <c r="T308" i="10"/>
  <c r="R308" i="10"/>
  <c r="P308" i="10"/>
  <c r="BK308" i="10"/>
  <c r="J308" i="10"/>
  <c r="BE308" i="10" s="1"/>
  <c r="BI307" i="10"/>
  <c r="BH307" i="10"/>
  <c r="BG307" i="10"/>
  <c r="BF307" i="10"/>
  <c r="BE307" i="10"/>
  <c r="T307" i="10"/>
  <c r="R307" i="10"/>
  <c r="P307" i="10"/>
  <c r="BK307" i="10"/>
  <c r="J307" i="10"/>
  <c r="BI306" i="10"/>
  <c r="BH306" i="10"/>
  <c r="BG306" i="10"/>
  <c r="BF306" i="10"/>
  <c r="BE306" i="10"/>
  <c r="T306" i="10"/>
  <c r="R306" i="10"/>
  <c r="P306" i="10"/>
  <c r="BK306" i="10"/>
  <c r="J306" i="10"/>
  <c r="BI305" i="10"/>
  <c r="BH305" i="10"/>
  <c r="BG305" i="10"/>
  <c r="BF305" i="10"/>
  <c r="BE305" i="10"/>
  <c r="T305" i="10"/>
  <c r="R305" i="10"/>
  <c r="P305" i="10"/>
  <c r="BK305" i="10"/>
  <c r="J305" i="10"/>
  <c r="BI304" i="10"/>
  <c r="BH304" i="10"/>
  <c r="BG304" i="10"/>
  <c r="BF304" i="10"/>
  <c r="BE304" i="10"/>
  <c r="T304" i="10"/>
  <c r="R304" i="10"/>
  <c r="P304" i="10"/>
  <c r="BK304" i="10"/>
  <c r="J304" i="10"/>
  <c r="BI303" i="10"/>
  <c r="BH303" i="10"/>
  <c r="BG303" i="10"/>
  <c r="BF303" i="10"/>
  <c r="BE303" i="10"/>
  <c r="T303" i="10"/>
  <c r="R303" i="10"/>
  <c r="P303" i="10"/>
  <c r="BK303" i="10"/>
  <c r="J303" i="10"/>
  <c r="BI302" i="10"/>
  <c r="BH302" i="10"/>
  <c r="BG302" i="10"/>
  <c r="BF302" i="10"/>
  <c r="BE302" i="10"/>
  <c r="T302" i="10"/>
  <c r="T301" i="10" s="1"/>
  <c r="R302" i="10"/>
  <c r="R301" i="10" s="1"/>
  <c r="P302" i="10"/>
  <c r="P301" i="10" s="1"/>
  <c r="BK302" i="10"/>
  <c r="BK301" i="10" s="1"/>
  <c r="J301" i="10" s="1"/>
  <c r="J79" i="10" s="1"/>
  <c r="J302" i="10"/>
  <c r="BI300" i="10"/>
  <c r="BH300" i="10"/>
  <c r="BG300" i="10"/>
  <c r="BF300" i="10"/>
  <c r="T300" i="10"/>
  <c r="R300" i="10"/>
  <c r="P300" i="10"/>
  <c r="BK300" i="10"/>
  <c r="J300" i="10"/>
  <c r="BE300" i="10" s="1"/>
  <c r="BI299" i="10"/>
  <c r="BH299" i="10"/>
  <c r="BG299" i="10"/>
  <c r="BF299" i="10"/>
  <c r="T299" i="10"/>
  <c r="R299" i="10"/>
  <c r="P299" i="10"/>
  <c r="BK299" i="10"/>
  <c r="J299" i="10"/>
  <c r="BE299" i="10" s="1"/>
  <c r="BI298" i="10"/>
  <c r="BH298" i="10"/>
  <c r="BG298" i="10"/>
  <c r="BF298" i="10"/>
  <c r="T298" i="10"/>
  <c r="R298" i="10"/>
  <c r="P298" i="10"/>
  <c r="BK298" i="10"/>
  <c r="J298" i="10"/>
  <c r="BE298" i="10" s="1"/>
  <c r="BI297" i="10"/>
  <c r="BH297" i="10"/>
  <c r="BG297" i="10"/>
  <c r="BF297" i="10"/>
  <c r="T297" i="10"/>
  <c r="R297" i="10"/>
  <c r="P297" i="10"/>
  <c r="BK297" i="10"/>
  <c r="J297" i="10"/>
  <c r="BE297" i="10" s="1"/>
  <c r="BI296" i="10"/>
  <c r="BH296" i="10"/>
  <c r="BG296" i="10"/>
  <c r="BF296" i="10"/>
  <c r="BE296" i="10"/>
  <c r="T296" i="10"/>
  <c r="R296" i="10"/>
  <c r="P296" i="10"/>
  <c r="BK296" i="10"/>
  <c r="J296" i="10"/>
  <c r="BI295" i="10"/>
  <c r="BH295" i="10"/>
  <c r="BG295" i="10"/>
  <c r="BF295" i="10"/>
  <c r="BE295" i="10"/>
  <c r="T295" i="10"/>
  <c r="R295" i="10"/>
  <c r="P295" i="10"/>
  <c r="BK295" i="10"/>
  <c r="J295" i="10"/>
  <c r="BI294" i="10"/>
  <c r="BH294" i="10"/>
  <c r="BG294" i="10"/>
  <c r="BF294" i="10"/>
  <c r="BE294" i="10"/>
  <c r="T294" i="10"/>
  <c r="R294" i="10"/>
  <c r="P294" i="10"/>
  <c r="BK294" i="10"/>
  <c r="J294" i="10"/>
  <c r="BI293" i="10"/>
  <c r="BH293" i="10"/>
  <c r="BG293" i="10"/>
  <c r="BF293" i="10"/>
  <c r="BE293" i="10"/>
  <c r="T293" i="10"/>
  <c r="R293" i="10"/>
  <c r="P293" i="10"/>
  <c r="BK293" i="10"/>
  <c r="J293" i="10"/>
  <c r="BI292" i="10"/>
  <c r="BH292" i="10"/>
  <c r="BG292" i="10"/>
  <c r="BF292" i="10"/>
  <c r="BE292" i="10"/>
  <c r="T292" i="10"/>
  <c r="R292" i="10"/>
  <c r="P292" i="10"/>
  <c r="BK292" i="10"/>
  <c r="J292" i="10"/>
  <c r="BI291" i="10"/>
  <c r="BH291" i="10"/>
  <c r="BG291" i="10"/>
  <c r="BF291" i="10"/>
  <c r="BE291" i="10"/>
  <c r="T291" i="10"/>
  <c r="R291" i="10"/>
  <c r="P291" i="10"/>
  <c r="BK291" i="10"/>
  <c r="J291" i="10"/>
  <c r="BI290" i="10"/>
  <c r="BH290" i="10"/>
  <c r="BG290" i="10"/>
  <c r="BF290" i="10"/>
  <c r="BE290" i="10"/>
  <c r="T290" i="10"/>
  <c r="R290" i="10"/>
  <c r="P290" i="10"/>
  <c r="BK290" i="10"/>
  <c r="J290" i="10"/>
  <c r="BI289" i="10"/>
  <c r="BH289" i="10"/>
  <c r="BG289" i="10"/>
  <c r="BF289" i="10"/>
  <c r="BE289" i="10"/>
  <c r="T289" i="10"/>
  <c r="T288" i="10" s="1"/>
  <c r="R289" i="10"/>
  <c r="R288" i="10" s="1"/>
  <c r="P289" i="10"/>
  <c r="P288" i="10" s="1"/>
  <c r="BK289" i="10"/>
  <c r="BK288" i="10" s="1"/>
  <c r="J288" i="10" s="1"/>
  <c r="J78" i="10" s="1"/>
  <c r="J289" i="10"/>
  <c r="BI287" i="10"/>
  <c r="BH287" i="10"/>
  <c r="BG287" i="10"/>
  <c r="BF287" i="10"/>
  <c r="T287" i="10"/>
  <c r="R287" i="10"/>
  <c r="P287" i="10"/>
  <c r="BK287" i="10"/>
  <c r="J287" i="10"/>
  <c r="BE287" i="10" s="1"/>
  <c r="BI286" i="10"/>
  <c r="BH286" i="10"/>
  <c r="BG286" i="10"/>
  <c r="BF286" i="10"/>
  <c r="T286" i="10"/>
  <c r="R286" i="10"/>
  <c r="P286" i="10"/>
  <c r="BK286" i="10"/>
  <c r="J286" i="10"/>
  <c r="BE286" i="10" s="1"/>
  <c r="BI285" i="10"/>
  <c r="BH285" i="10"/>
  <c r="BG285" i="10"/>
  <c r="BF285" i="10"/>
  <c r="T285" i="10"/>
  <c r="R285" i="10"/>
  <c r="P285" i="10"/>
  <c r="BK285" i="10"/>
  <c r="J285" i="10"/>
  <c r="BE285" i="10" s="1"/>
  <c r="BI284" i="10"/>
  <c r="BH284" i="10"/>
  <c r="BG284" i="10"/>
  <c r="BF284" i="10"/>
  <c r="T284" i="10"/>
  <c r="R284" i="10"/>
  <c r="P284" i="10"/>
  <c r="BK284" i="10"/>
  <c r="J284" i="10"/>
  <c r="BE284" i="10" s="1"/>
  <c r="BI283" i="10"/>
  <c r="BH283" i="10"/>
  <c r="BG283" i="10"/>
  <c r="BF283" i="10"/>
  <c r="T283" i="10"/>
  <c r="R283" i="10"/>
  <c r="P283" i="10"/>
  <c r="BK283" i="10"/>
  <c r="J283" i="10"/>
  <c r="BE283" i="10" s="1"/>
  <c r="BI282" i="10"/>
  <c r="BH282" i="10"/>
  <c r="BG282" i="10"/>
  <c r="BF282" i="10"/>
  <c r="BE282" i="10"/>
  <c r="T282" i="10"/>
  <c r="R282" i="10"/>
  <c r="P282" i="10"/>
  <c r="BK282" i="10"/>
  <c r="J282" i="10"/>
  <c r="BI281" i="10"/>
  <c r="BH281" i="10"/>
  <c r="BG281" i="10"/>
  <c r="BF281" i="10"/>
  <c r="BE281" i="10"/>
  <c r="T281" i="10"/>
  <c r="R281" i="10"/>
  <c r="P281" i="10"/>
  <c r="BK281" i="10"/>
  <c r="J281" i="10"/>
  <c r="BI280" i="10"/>
  <c r="BH280" i="10"/>
  <c r="BG280" i="10"/>
  <c r="BF280" i="10"/>
  <c r="BE280" i="10"/>
  <c r="T280" i="10"/>
  <c r="R280" i="10"/>
  <c r="P280" i="10"/>
  <c r="BK280" i="10"/>
  <c r="J280" i="10"/>
  <c r="BI279" i="10"/>
  <c r="BH279" i="10"/>
  <c r="BG279" i="10"/>
  <c r="BF279" i="10"/>
  <c r="BE279" i="10"/>
  <c r="T279" i="10"/>
  <c r="R279" i="10"/>
  <c r="P279" i="10"/>
  <c r="BK279" i="10"/>
  <c r="J279" i="10"/>
  <c r="BI278" i="10"/>
  <c r="BH278" i="10"/>
  <c r="BG278" i="10"/>
  <c r="BF278" i="10"/>
  <c r="BE278" i="10"/>
  <c r="T278" i="10"/>
  <c r="R278" i="10"/>
  <c r="P278" i="10"/>
  <c r="BK278" i="10"/>
  <c r="J278" i="10"/>
  <c r="BI277" i="10"/>
  <c r="BH277" i="10"/>
  <c r="BG277" i="10"/>
  <c r="BF277" i="10"/>
  <c r="BE277" i="10"/>
  <c r="T277" i="10"/>
  <c r="R277" i="10"/>
  <c r="P277" i="10"/>
  <c r="BK277" i="10"/>
  <c r="J277" i="10"/>
  <c r="BI276" i="10"/>
  <c r="BH276" i="10"/>
  <c r="BG276" i="10"/>
  <c r="BF276" i="10"/>
  <c r="BE276" i="10"/>
  <c r="T276" i="10"/>
  <c r="R276" i="10"/>
  <c r="P276" i="10"/>
  <c r="BK276" i="10"/>
  <c r="J276" i="10"/>
  <c r="BI275" i="10"/>
  <c r="BH275" i="10"/>
  <c r="BG275" i="10"/>
  <c r="BF275" i="10"/>
  <c r="BE275" i="10"/>
  <c r="T275" i="10"/>
  <c r="R275" i="10"/>
  <c r="P275" i="10"/>
  <c r="BK275" i="10"/>
  <c r="J275" i="10"/>
  <c r="BI274" i="10"/>
  <c r="BH274" i="10"/>
  <c r="BG274" i="10"/>
  <c r="BF274" i="10"/>
  <c r="BE274" i="10"/>
  <c r="T274" i="10"/>
  <c r="R274" i="10"/>
  <c r="P274" i="10"/>
  <c r="BK274" i="10"/>
  <c r="J274" i="10"/>
  <c r="BI273" i="10"/>
  <c r="BH273" i="10"/>
  <c r="BG273" i="10"/>
  <c r="BF273" i="10"/>
  <c r="BE273" i="10"/>
  <c r="T273" i="10"/>
  <c r="R273" i="10"/>
  <c r="P273" i="10"/>
  <c r="BK273" i="10"/>
  <c r="J273" i="10"/>
  <c r="BI272" i="10"/>
  <c r="BH272" i="10"/>
  <c r="BG272" i="10"/>
  <c r="BF272" i="10"/>
  <c r="BE272" i="10"/>
  <c r="T272" i="10"/>
  <c r="T271" i="10" s="1"/>
  <c r="R272" i="10"/>
  <c r="R271" i="10" s="1"/>
  <c r="P272" i="10"/>
  <c r="P271" i="10" s="1"/>
  <c r="BK272" i="10"/>
  <c r="BK271" i="10" s="1"/>
  <c r="J271" i="10" s="1"/>
  <c r="J272" i="10"/>
  <c r="J77" i="10"/>
  <c r="BI270" i="10"/>
  <c r="BH270" i="10"/>
  <c r="BG270" i="10"/>
  <c r="BF270" i="10"/>
  <c r="T270" i="10"/>
  <c r="R270" i="10"/>
  <c r="P270" i="10"/>
  <c r="BK270" i="10"/>
  <c r="J270" i="10"/>
  <c r="BE270" i="10" s="1"/>
  <c r="BI269" i="10"/>
  <c r="BH269" i="10"/>
  <c r="BG269" i="10"/>
  <c r="BF269" i="10"/>
  <c r="BE269" i="10"/>
  <c r="T269" i="10"/>
  <c r="R269" i="10"/>
  <c r="P269" i="10"/>
  <c r="BK269" i="10"/>
  <c r="J269" i="10"/>
  <c r="BI268" i="10"/>
  <c r="BH268" i="10"/>
  <c r="BG268" i="10"/>
  <c r="BF268" i="10"/>
  <c r="BE268" i="10"/>
  <c r="T268" i="10"/>
  <c r="R268" i="10"/>
  <c r="P268" i="10"/>
  <c r="BK268" i="10"/>
  <c r="J268" i="10"/>
  <c r="BI267" i="10"/>
  <c r="BH267" i="10"/>
  <c r="BG267" i="10"/>
  <c r="BF267" i="10"/>
  <c r="BE267" i="10"/>
  <c r="T267" i="10"/>
  <c r="R267" i="10"/>
  <c r="P267" i="10"/>
  <c r="BK267" i="10"/>
  <c r="J267" i="10"/>
  <c r="BI266" i="10"/>
  <c r="BH266" i="10"/>
  <c r="BG266" i="10"/>
  <c r="BF266" i="10"/>
  <c r="BE266" i="10"/>
  <c r="T266" i="10"/>
  <c r="R266" i="10"/>
  <c r="P266" i="10"/>
  <c r="BK266" i="10"/>
  <c r="J266" i="10"/>
  <c r="BI265" i="10"/>
  <c r="BH265" i="10"/>
  <c r="BG265" i="10"/>
  <c r="BF265" i="10"/>
  <c r="BE265" i="10"/>
  <c r="T265" i="10"/>
  <c r="R265" i="10"/>
  <c r="P265" i="10"/>
  <c r="BK265" i="10"/>
  <c r="J265" i="10"/>
  <c r="BI264" i="10"/>
  <c r="BH264" i="10"/>
  <c r="BG264" i="10"/>
  <c r="BF264" i="10"/>
  <c r="BE264" i="10"/>
  <c r="T264" i="10"/>
  <c r="R264" i="10"/>
  <c r="P264" i="10"/>
  <c r="BK264" i="10"/>
  <c r="J264" i="10"/>
  <c r="BI263" i="10"/>
  <c r="BH263" i="10"/>
  <c r="BG263" i="10"/>
  <c r="BF263" i="10"/>
  <c r="BE263" i="10"/>
  <c r="T263" i="10"/>
  <c r="R263" i="10"/>
  <c r="P263" i="10"/>
  <c r="BK263" i="10"/>
  <c r="J263" i="10"/>
  <c r="BI262" i="10"/>
  <c r="BH262" i="10"/>
  <c r="BG262" i="10"/>
  <c r="BF262" i="10"/>
  <c r="BE262" i="10"/>
  <c r="T262" i="10"/>
  <c r="R262" i="10"/>
  <c r="P262" i="10"/>
  <c r="BK262" i="10"/>
  <c r="J262" i="10"/>
  <c r="BI261" i="10"/>
  <c r="BH261" i="10"/>
  <c r="BG261" i="10"/>
  <c r="BF261" i="10"/>
  <c r="BE261" i="10"/>
  <c r="T261" i="10"/>
  <c r="R261" i="10"/>
  <c r="P261" i="10"/>
  <c r="BK261" i="10"/>
  <c r="J261" i="10"/>
  <c r="BI260" i="10"/>
  <c r="BH260" i="10"/>
  <c r="BG260" i="10"/>
  <c r="BF260" i="10"/>
  <c r="BE260" i="10"/>
  <c r="T260" i="10"/>
  <c r="R260" i="10"/>
  <c r="P260" i="10"/>
  <c r="BK260" i="10"/>
  <c r="J260" i="10"/>
  <c r="BI259" i="10"/>
  <c r="BH259" i="10"/>
  <c r="BG259" i="10"/>
  <c r="BF259" i="10"/>
  <c r="BE259" i="10"/>
  <c r="T259" i="10"/>
  <c r="R259" i="10"/>
  <c r="P259" i="10"/>
  <c r="BK259" i="10"/>
  <c r="J259" i="10"/>
  <c r="BI258" i="10"/>
  <c r="BH258" i="10"/>
  <c r="BG258" i="10"/>
  <c r="BF258" i="10"/>
  <c r="BE258" i="10"/>
  <c r="T258" i="10"/>
  <c r="R258" i="10"/>
  <c r="P258" i="10"/>
  <c r="BK258" i="10"/>
  <c r="J258" i="10"/>
  <c r="BI257" i="10"/>
  <c r="BH257" i="10"/>
  <c r="BG257" i="10"/>
  <c r="BF257" i="10"/>
  <c r="BE257" i="10"/>
  <c r="T257" i="10"/>
  <c r="R257" i="10"/>
  <c r="P257" i="10"/>
  <c r="BK257" i="10"/>
  <c r="J257" i="10"/>
  <c r="BI256" i="10"/>
  <c r="BH256" i="10"/>
  <c r="BG256" i="10"/>
  <c r="BF256" i="10"/>
  <c r="BE256" i="10"/>
  <c r="T256" i="10"/>
  <c r="T255" i="10" s="1"/>
  <c r="R256" i="10"/>
  <c r="R255" i="10" s="1"/>
  <c r="P256" i="10"/>
  <c r="P255" i="10" s="1"/>
  <c r="BK256" i="10"/>
  <c r="BK255" i="10" s="1"/>
  <c r="J255" i="10" s="1"/>
  <c r="J256" i="10"/>
  <c r="J76" i="10"/>
  <c r="BI254" i="10"/>
  <c r="BH254" i="10"/>
  <c r="BG254" i="10"/>
  <c r="BF254" i="10"/>
  <c r="T254" i="10"/>
  <c r="R254" i="10"/>
  <c r="P254" i="10"/>
  <c r="BK254" i="10"/>
  <c r="J254" i="10"/>
  <c r="BE254" i="10" s="1"/>
  <c r="BI253" i="10"/>
  <c r="BH253" i="10"/>
  <c r="BG253" i="10"/>
  <c r="BF253" i="10"/>
  <c r="T253" i="10"/>
  <c r="R253" i="10"/>
  <c r="P253" i="10"/>
  <c r="BK253" i="10"/>
  <c r="J253" i="10"/>
  <c r="BE253" i="10" s="1"/>
  <c r="BI252" i="10"/>
  <c r="BH252" i="10"/>
  <c r="BG252" i="10"/>
  <c r="BF252" i="10"/>
  <c r="T252" i="10"/>
  <c r="R252" i="10"/>
  <c r="P252" i="10"/>
  <c r="BK252" i="10"/>
  <c r="J252" i="10"/>
  <c r="BE252" i="10" s="1"/>
  <c r="BI251" i="10"/>
  <c r="BH251" i="10"/>
  <c r="BG251" i="10"/>
  <c r="BF251" i="10"/>
  <c r="T251" i="10"/>
  <c r="R251" i="10"/>
  <c r="P251" i="10"/>
  <c r="BK251" i="10"/>
  <c r="J251" i="10"/>
  <c r="BE251" i="10" s="1"/>
  <c r="BI250" i="10"/>
  <c r="BH250" i="10"/>
  <c r="BG250" i="10"/>
  <c r="BF250" i="10"/>
  <c r="T250" i="10"/>
  <c r="R250" i="10"/>
  <c r="P250" i="10"/>
  <c r="BK250" i="10"/>
  <c r="J250" i="10"/>
  <c r="BE250" i="10" s="1"/>
  <c r="BI249" i="10"/>
  <c r="BH249" i="10"/>
  <c r="BG249" i="10"/>
  <c r="BF249" i="10"/>
  <c r="T249" i="10"/>
  <c r="R249" i="10"/>
  <c r="P249" i="10"/>
  <c r="BK249" i="10"/>
  <c r="J249" i="10"/>
  <c r="BE249" i="10" s="1"/>
  <c r="BI248" i="10"/>
  <c r="BH248" i="10"/>
  <c r="BG248" i="10"/>
  <c r="BF248" i="10"/>
  <c r="T248" i="10"/>
  <c r="R248" i="10"/>
  <c r="P248" i="10"/>
  <c r="BK248" i="10"/>
  <c r="J248" i="10"/>
  <c r="BE248" i="10" s="1"/>
  <c r="BI247" i="10"/>
  <c r="BH247" i="10"/>
  <c r="BG247" i="10"/>
  <c r="BF247" i="10"/>
  <c r="T247" i="10"/>
  <c r="T246" i="10" s="1"/>
  <c r="R247" i="10"/>
  <c r="R246" i="10" s="1"/>
  <c r="P247" i="10"/>
  <c r="P246" i="10" s="1"/>
  <c r="BK247" i="10"/>
  <c r="BK246" i="10" s="1"/>
  <c r="J246" i="10" s="1"/>
  <c r="J247" i="10"/>
  <c r="BE247" i="10" s="1"/>
  <c r="J75" i="10"/>
  <c r="BI245" i="10"/>
  <c r="BH245" i="10"/>
  <c r="BG245" i="10"/>
  <c r="BF245" i="10"/>
  <c r="BE245" i="10"/>
  <c r="T245" i="10"/>
  <c r="R245" i="10"/>
  <c r="P245" i="10"/>
  <c r="BK245" i="10"/>
  <c r="J245" i="10"/>
  <c r="BI244" i="10"/>
  <c r="BH244" i="10"/>
  <c r="BG244" i="10"/>
  <c r="BF244" i="10"/>
  <c r="BE244" i="10"/>
  <c r="T244" i="10"/>
  <c r="R244" i="10"/>
  <c r="P244" i="10"/>
  <c r="BK244" i="10"/>
  <c r="J244" i="10"/>
  <c r="BI243" i="10"/>
  <c r="BH243" i="10"/>
  <c r="BG243" i="10"/>
  <c r="BF243" i="10"/>
  <c r="BE243" i="10"/>
  <c r="T243" i="10"/>
  <c r="R243" i="10"/>
  <c r="P243" i="10"/>
  <c r="BK243" i="10"/>
  <c r="J243" i="10"/>
  <c r="BI242" i="10"/>
  <c r="BH242" i="10"/>
  <c r="BG242" i="10"/>
  <c r="BF242" i="10"/>
  <c r="BE242" i="10"/>
  <c r="T242" i="10"/>
  <c r="R242" i="10"/>
  <c r="P242" i="10"/>
  <c r="BK242" i="10"/>
  <c r="J242" i="10"/>
  <c r="BI241" i="10"/>
  <c r="BH241" i="10"/>
  <c r="BG241" i="10"/>
  <c r="BF241" i="10"/>
  <c r="BE241" i="10"/>
  <c r="T241" i="10"/>
  <c r="T240" i="10" s="1"/>
  <c r="R241" i="10"/>
  <c r="R240" i="10" s="1"/>
  <c r="P241" i="10"/>
  <c r="P240" i="10" s="1"/>
  <c r="BK241" i="10"/>
  <c r="BK240" i="10" s="1"/>
  <c r="J240" i="10" s="1"/>
  <c r="J241" i="10"/>
  <c r="J74" i="10"/>
  <c r="BI239" i="10"/>
  <c r="BH239" i="10"/>
  <c r="BG239" i="10"/>
  <c r="BF239" i="10"/>
  <c r="T239" i="10"/>
  <c r="R239" i="10"/>
  <c r="P239" i="10"/>
  <c r="BK239" i="10"/>
  <c r="J239" i="10"/>
  <c r="BE239" i="10" s="1"/>
  <c r="BI238" i="10"/>
  <c r="BH238" i="10"/>
  <c r="BG238" i="10"/>
  <c r="BF238" i="10"/>
  <c r="T238" i="10"/>
  <c r="R238" i="10"/>
  <c r="P238" i="10"/>
  <c r="BK238" i="10"/>
  <c r="J238" i="10"/>
  <c r="BE238" i="10" s="1"/>
  <c r="BI237" i="10"/>
  <c r="BH237" i="10"/>
  <c r="BG237" i="10"/>
  <c r="BF237" i="10"/>
  <c r="T237" i="10"/>
  <c r="R237" i="10"/>
  <c r="P237" i="10"/>
  <c r="BK237" i="10"/>
  <c r="J237" i="10"/>
  <c r="BE237" i="10" s="1"/>
  <c r="BI236" i="10"/>
  <c r="BH236" i="10"/>
  <c r="BG236" i="10"/>
  <c r="BF236" i="10"/>
  <c r="T236" i="10"/>
  <c r="R236" i="10"/>
  <c r="P236" i="10"/>
  <c r="BK236" i="10"/>
  <c r="J236" i="10"/>
  <c r="BE236" i="10" s="1"/>
  <c r="BI235" i="10"/>
  <c r="BH235" i="10"/>
  <c r="BG235" i="10"/>
  <c r="BF235" i="10"/>
  <c r="T235" i="10"/>
  <c r="R235" i="10"/>
  <c r="P235" i="10"/>
  <c r="BK235" i="10"/>
  <c r="J235" i="10"/>
  <c r="BE235" i="10" s="1"/>
  <c r="BI234" i="10"/>
  <c r="BH234" i="10"/>
  <c r="BG234" i="10"/>
  <c r="BF234" i="10"/>
  <c r="T234" i="10"/>
  <c r="R234" i="10"/>
  <c r="P234" i="10"/>
  <c r="BK234" i="10"/>
  <c r="J234" i="10"/>
  <c r="BE234" i="10" s="1"/>
  <c r="BI233" i="10"/>
  <c r="BH233" i="10"/>
  <c r="BG233" i="10"/>
  <c r="BF233" i="10"/>
  <c r="T233" i="10"/>
  <c r="R233" i="10"/>
  <c r="P233" i="10"/>
  <c r="BK233" i="10"/>
  <c r="J233" i="10"/>
  <c r="BE233" i="10" s="1"/>
  <c r="BI232" i="10"/>
  <c r="BH232" i="10"/>
  <c r="BG232" i="10"/>
  <c r="BF232" i="10"/>
  <c r="BE232" i="10"/>
  <c r="T232" i="10"/>
  <c r="R232" i="10"/>
  <c r="P232" i="10"/>
  <c r="BK232" i="10"/>
  <c r="J232" i="10"/>
  <c r="BI231" i="10"/>
  <c r="BH231" i="10"/>
  <c r="BG231" i="10"/>
  <c r="BF231" i="10"/>
  <c r="BE231" i="10"/>
  <c r="T231" i="10"/>
  <c r="R231" i="10"/>
  <c r="P231" i="10"/>
  <c r="BK231" i="10"/>
  <c r="J231" i="10"/>
  <c r="BI230" i="10"/>
  <c r="BH230" i="10"/>
  <c r="BG230" i="10"/>
  <c r="BF230" i="10"/>
  <c r="BE230" i="10"/>
  <c r="T230" i="10"/>
  <c r="R230" i="10"/>
  <c r="P230" i="10"/>
  <c r="BK230" i="10"/>
  <c r="J230" i="10"/>
  <c r="BI229" i="10"/>
  <c r="BH229" i="10"/>
  <c r="BG229" i="10"/>
  <c r="BF229" i="10"/>
  <c r="BE229" i="10"/>
  <c r="T229" i="10"/>
  <c r="R229" i="10"/>
  <c r="P229" i="10"/>
  <c r="BK229" i="10"/>
  <c r="J229" i="10"/>
  <c r="BI228" i="10"/>
  <c r="BH228" i="10"/>
  <c r="BG228" i="10"/>
  <c r="BF228" i="10"/>
  <c r="BE228" i="10"/>
  <c r="T228" i="10"/>
  <c r="T227" i="10" s="1"/>
  <c r="R228" i="10"/>
  <c r="R227" i="10" s="1"/>
  <c r="P228" i="10"/>
  <c r="P227" i="10" s="1"/>
  <c r="BK228" i="10"/>
  <c r="BK227" i="10" s="1"/>
  <c r="J227" i="10" s="1"/>
  <c r="J228" i="10"/>
  <c r="J73" i="10"/>
  <c r="BI226" i="10"/>
  <c r="BH226" i="10"/>
  <c r="BG226" i="10"/>
  <c r="BF226" i="10"/>
  <c r="T226" i="10"/>
  <c r="R226" i="10"/>
  <c r="P226" i="10"/>
  <c r="BK226" i="10"/>
  <c r="J226" i="10"/>
  <c r="BE226" i="10" s="1"/>
  <c r="BI225" i="10"/>
  <c r="BH225" i="10"/>
  <c r="BG225" i="10"/>
  <c r="BF225" i="10"/>
  <c r="T225" i="10"/>
  <c r="R225" i="10"/>
  <c r="P225" i="10"/>
  <c r="BK225" i="10"/>
  <c r="J225" i="10"/>
  <c r="BE225" i="10" s="1"/>
  <c r="BI224" i="10"/>
  <c r="BH224" i="10"/>
  <c r="BG224" i="10"/>
  <c r="BF224" i="10"/>
  <c r="T224" i="10"/>
  <c r="R224" i="10"/>
  <c r="P224" i="10"/>
  <c r="BK224" i="10"/>
  <c r="J224" i="10"/>
  <c r="BE224" i="10" s="1"/>
  <c r="BI223" i="10"/>
  <c r="BH223" i="10"/>
  <c r="BG223" i="10"/>
  <c r="BF223" i="10"/>
  <c r="BE223" i="10"/>
  <c r="T223" i="10"/>
  <c r="R223" i="10"/>
  <c r="P223" i="10"/>
  <c r="BK223" i="10"/>
  <c r="J223" i="10"/>
  <c r="BI222" i="10"/>
  <c r="BH222" i="10"/>
  <c r="BG222" i="10"/>
  <c r="BF222" i="10"/>
  <c r="BE222" i="10"/>
  <c r="T222" i="10"/>
  <c r="T221" i="10" s="1"/>
  <c r="R222" i="10"/>
  <c r="R221" i="10" s="1"/>
  <c r="P222" i="10"/>
  <c r="P221" i="10" s="1"/>
  <c r="BK222" i="10"/>
  <c r="BK221" i="10" s="1"/>
  <c r="J221" i="10" s="1"/>
  <c r="J222" i="10"/>
  <c r="J72" i="10"/>
  <c r="BI220" i="10"/>
  <c r="BH220" i="10"/>
  <c r="BG220" i="10"/>
  <c r="BF220" i="10"/>
  <c r="T220" i="10"/>
  <c r="R220" i="10"/>
  <c r="P220" i="10"/>
  <c r="BK220" i="10"/>
  <c r="J220" i="10"/>
  <c r="BE220" i="10" s="1"/>
  <c r="BI219" i="10"/>
  <c r="BH219" i="10"/>
  <c r="BG219" i="10"/>
  <c r="BF219" i="10"/>
  <c r="T219" i="10"/>
  <c r="R219" i="10"/>
  <c r="P219" i="10"/>
  <c r="BK219" i="10"/>
  <c r="J219" i="10"/>
  <c r="BE219" i="10" s="1"/>
  <c r="BI218" i="10"/>
  <c r="BH218" i="10"/>
  <c r="BG218" i="10"/>
  <c r="BF218" i="10"/>
  <c r="BE218" i="10"/>
  <c r="T218" i="10"/>
  <c r="R218" i="10"/>
  <c r="P218" i="10"/>
  <c r="BK218" i="10"/>
  <c r="J218" i="10"/>
  <c r="BI217" i="10"/>
  <c r="BH217" i="10"/>
  <c r="BG217" i="10"/>
  <c r="BF217" i="10"/>
  <c r="BE217" i="10"/>
  <c r="T217" i="10"/>
  <c r="R217" i="10"/>
  <c r="P217" i="10"/>
  <c r="BK217" i="10"/>
  <c r="J217" i="10"/>
  <c r="BI216" i="10"/>
  <c r="BH216" i="10"/>
  <c r="BG216" i="10"/>
  <c r="BF216" i="10"/>
  <c r="BE216" i="10"/>
  <c r="T216" i="10"/>
  <c r="R216" i="10"/>
  <c r="P216" i="10"/>
  <c r="BK216" i="10"/>
  <c r="J216" i="10"/>
  <c r="BI215" i="10"/>
  <c r="BH215" i="10"/>
  <c r="BG215" i="10"/>
  <c r="BF215" i="10"/>
  <c r="BE215" i="10"/>
  <c r="T215" i="10"/>
  <c r="R215" i="10"/>
  <c r="P215" i="10"/>
  <c r="BK215" i="10"/>
  <c r="J215" i="10"/>
  <c r="BI214" i="10"/>
  <c r="BH214" i="10"/>
  <c r="BG214" i="10"/>
  <c r="BF214" i="10"/>
  <c r="BE214" i="10"/>
  <c r="T214" i="10"/>
  <c r="R214" i="10"/>
  <c r="P214" i="10"/>
  <c r="BK214" i="10"/>
  <c r="J214" i="10"/>
  <c r="BI213" i="10"/>
  <c r="BH213" i="10"/>
  <c r="BG213" i="10"/>
  <c r="BF213" i="10"/>
  <c r="BE213" i="10"/>
  <c r="T213" i="10"/>
  <c r="R213" i="10"/>
  <c r="P213" i="10"/>
  <c r="BK213" i="10"/>
  <c r="J213" i="10"/>
  <c r="BI212" i="10"/>
  <c r="BH212" i="10"/>
  <c r="BG212" i="10"/>
  <c r="BF212" i="10"/>
  <c r="BE212" i="10"/>
  <c r="T212" i="10"/>
  <c r="R212" i="10"/>
  <c r="P212" i="10"/>
  <c r="BK212" i="10"/>
  <c r="J212" i="10"/>
  <c r="BI211" i="10"/>
  <c r="BH211" i="10"/>
  <c r="BG211" i="10"/>
  <c r="BF211" i="10"/>
  <c r="BE211" i="10"/>
  <c r="T211" i="10"/>
  <c r="R211" i="10"/>
  <c r="P211" i="10"/>
  <c r="BK211" i="10"/>
  <c r="J211" i="10"/>
  <c r="BI210" i="10"/>
  <c r="BH210" i="10"/>
  <c r="BG210" i="10"/>
  <c r="BF210" i="10"/>
  <c r="BE210" i="10"/>
  <c r="T210" i="10"/>
  <c r="R210" i="10"/>
  <c r="P210" i="10"/>
  <c r="BK210" i="10"/>
  <c r="J210" i="10"/>
  <c r="BI209" i="10"/>
  <c r="BH209" i="10"/>
  <c r="BG209" i="10"/>
  <c r="BF209" i="10"/>
  <c r="BE209" i="10"/>
  <c r="T209" i="10"/>
  <c r="R209" i="10"/>
  <c r="P209" i="10"/>
  <c r="BK209" i="10"/>
  <c r="J209" i="10"/>
  <c r="BI208" i="10"/>
  <c r="BH208" i="10"/>
  <c r="BG208" i="10"/>
  <c r="BF208" i="10"/>
  <c r="BE208" i="10"/>
  <c r="T208" i="10"/>
  <c r="T207" i="10" s="1"/>
  <c r="R208" i="10"/>
  <c r="R207" i="10" s="1"/>
  <c r="P208" i="10"/>
  <c r="P207" i="10" s="1"/>
  <c r="BK208" i="10"/>
  <c r="BK207" i="10" s="1"/>
  <c r="J207" i="10" s="1"/>
  <c r="J208" i="10"/>
  <c r="J71" i="10"/>
  <c r="BI206" i="10"/>
  <c r="BH206" i="10"/>
  <c r="BG206" i="10"/>
  <c r="BF206" i="10"/>
  <c r="T206" i="10"/>
  <c r="R206" i="10"/>
  <c r="P206" i="10"/>
  <c r="BK206" i="10"/>
  <c r="J206" i="10"/>
  <c r="BE206" i="10" s="1"/>
  <c r="BI205" i="10"/>
  <c r="BH205" i="10"/>
  <c r="BG205" i="10"/>
  <c r="BF205" i="10"/>
  <c r="T205" i="10"/>
  <c r="R205" i="10"/>
  <c r="P205" i="10"/>
  <c r="BK205" i="10"/>
  <c r="J205" i="10"/>
  <c r="BE205" i="10" s="1"/>
  <c r="BI204" i="10"/>
  <c r="BH204" i="10"/>
  <c r="BG204" i="10"/>
  <c r="BF204" i="10"/>
  <c r="T204" i="10"/>
  <c r="R204" i="10"/>
  <c r="P204" i="10"/>
  <c r="BK204" i="10"/>
  <c r="J204" i="10"/>
  <c r="BE204" i="10" s="1"/>
  <c r="BI203" i="10"/>
  <c r="BH203" i="10"/>
  <c r="BG203" i="10"/>
  <c r="BF203" i="10"/>
  <c r="T203" i="10"/>
  <c r="R203" i="10"/>
  <c r="P203" i="10"/>
  <c r="BK203" i="10"/>
  <c r="J203" i="10"/>
  <c r="BE203" i="10" s="1"/>
  <c r="BI202" i="10"/>
  <c r="BH202" i="10"/>
  <c r="BG202" i="10"/>
  <c r="BF202" i="10"/>
  <c r="T202" i="10"/>
  <c r="R202" i="10"/>
  <c r="P202" i="10"/>
  <c r="BK202" i="10"/>
  <c r="J202" i="10"/>
  <c r="BE202" i="10" s="1"/>
  <c r="BI201" i="10"/>
  <c r="BH201" i="10"/>
  <c r="BG201" i="10"/>
  <c r="BF201" i="10"/>
  <c r="T201" i="10"/>
  <c r="R201" i="10"/>
  <c r="P201" i="10"/>
  <c r="BK201" i="10"/>
  <c r="J201" i="10"/>
  <c r="BE201" i="10" s="1"/>
  <c r="BI200" i="10"/>
  <c r="BH200" i="10"/>
  <c r="BG200" i="10"/>
  <c r="BF200" i="10"/>
  <c r="T200" i="10"/>
  <c r="R200" i="10"/>
  <c r="P200" i="10"/>
  <c r="BK200" i="10"/>
  <c r="J200" i="10"/>
  <c r="BE200" i="10" s="1"/>
  <c r="BI199" i="10"/>
  <c r="BH199" i="10"/>
  <c r="BG199" i="10"/>
  <c r="BF199" i="10"/>
  <c r="T199" i="10"/>
  <c r="R199" i="10"/>
  <c r="P199" i="10"/>
  <c r="BK199" i="10"/>
  <c r="J199" i="10"/>
  <c r="BE199" i="10" s="1"/>
  <c r="BI198" i="10"/>
  <c r="BH198" i="10"/>
  <c r="BG198" i="10"/>
  <c r="BF198" i="10"/>
  <c r="BE198" i="10"/>
  <c r="T198" i="10"/>
  <c r="R198" i="10"/>
  <c r="P198" i="10"/>
  <c r="BK198" i="10"/>
  <c r="J198" i="10"/>
  <c r="BI197" i="10"/>
  <c r="BH197" i="10"/>
  <c r="BG197" i="10"/>
  <c r="BF197" i="10"/>
  <c r="BE197" i="10"/>
  <c r="T197" i="10"/>
  <c r="R197" i="10"/>
  <c r="P197" i="10"/>
  <c r="BK197" i="10"/>
  <c r="J197" i="10"/>
  <c r="BI196" i="10"/>
  <c r="BH196" i="10"/>
  <c r="BG196" i="10"/>
  <c r="BF196" i="10"/>
  <c r="BE196" i="10"/>
  <c r="T196" i="10"/>
  <c r="R196" i="10"/>
  <c r="P196" i="10"/>
  <c r="BK196" i="10"/>
  <c r="J196" i="10"/>
  <c r="BI195" i="10"/>
  <c r="BH195" i="10"/>
  <c r="BG195" i="10"/>
  <c r="BF195" i="10"/>
  <c r="BE195" i="10"/>
  <c r="T195" i="10"/>
  <c r="T194" i="10" s="1"/>
  <c r="R195" i="10"/>
  <c r="R194" i="10" s="1"/>
  <c r="P195" i="10"/>
  <c r="P194" i="10" s="1"/>
  <c r="BK195" i="10"/>
  <c r="BK194" i="10" s="1"/>
  <c r="J194" i="10" s="1"/>
  <c r="J195" i="10"/>
  <c r="J70" i="10"/>
  <c r="BI193" i="10"/>
  <c r="BH193" i="10"/>
  <c r="BG193" i="10"/>
  <c r="BF193" i="10"/>
  <c r="T193" i="10"/>
  <c r="R193" i="10"/>
  <c r="P193" i="10"/>
  <c r="BK193" i="10"/>
  <c r="J193" i="10"/>
  <c r="BE193" i="10" s="1"/>
  <c r="BI192" i="10"/>
  <c r="BH192" i="10"/>
  <c r="BG192" i="10"/>
  <c r="BF192" i="10"/>
  <c r="T192" i="10"/>
  <c r="R192" i="10"/>
  <c r="P192" i="10"/>
  <c r="BK192" i="10"/>
  <c r="J192" i="10"/>
  <c r="BE192" i="10" s="1"/>
  <c r="BI191" i="10"/>
  <c r="BH191" i="10"/>
  <c r="BG191" i="10"/>
  <c r="BF191" i="10"/>
  <c r="T191" i="10"/>
  <c r="R191" i="10"/>
  <c r="P191" i="10"/>
  <c r="BK191" i="10"/>
  <c r="J191" i="10"/>
  <c r="BE191" i="10" s="1"/>
  <c r="BI190" i="10"/>
  <c r="BH190" i="10"/>
  <c r="BG190" i="10"/>
  <c r="BF190" i="10"/>
  <c r="BE190" i="10"/>
  <c r="T190" i="10"/>
  <c r="R190" i="10"/>
  <c r="P190" i="10"/>
  <c r="BK190" i="10"/>
  <c r="J190" i="10"/>
  <c r="BI189" i="10"/>
  <c r="BH189" i="10"/>
  <c r="BG189" i="10"/>
  <c r="BF189" i="10"/>
  <c r="BE189" i="10"/>
  <c r="T189" i="10"/>
  <c r="R189" i="10"/>
  <c r="P189" i="10"/>
  <c r="BK189" i="10"/>
  <c r="J189" i="10"/>
  <c r="BI188" i="10"/>
  <c r="BH188" i="10"/>
  <c r="BG188" i="10"/>
  <c r="BF188" i="10"/>
  <c r="BE188" i="10"/>
  <c r="T188" i="10"/>
  <c r="R188" i="10"/>
  <c r="P188" i="10"/>
  <c r="BK188" i="10"/>
  <c r="J188" i="10"/>
  <c r="BI187" i="10"/>
  <c r="BH187" i="10"/>
  <c r="BG187" i="10"/>
  <c r="BF187" i="10"/>
  <c r="BE187" i="10"/>
  <c r="T187" i="10"/>
  <c r="R187" i="10"/>
  <c r="P187" i="10"/>
  <c r="BK187" i="10"/>
  <c r="J187" i="10"/>
  <c r="BI186" i="10"/>
  <c r="BH186" i="10"/>
  <c r="BG186" i="10"/>
  <c r="BF186" i="10"/>
  <c r="BE186" i="10"/>
  <c r="T186" i="10"/>
  <c r="R186" i="10"/>
  <c r="P186" i="10"/>
  <c r="BK186" i="10"/>
  <c r="J186" i="10"/>
  <c r="BI185" i="10"/>
  <c r="BH185" i="10"/>
  <c r="BG185" i="10"/>
  <c r="BF185" i="10"/>
  <c r="BE185" i="10"/>
  <c r="T185" i="10"/>
  <c r="R185" i="10"/>
  <c r="P185" i="10"/>
  <c r="BK185" i="10"/>
  <c r="J185" i="10"/>
  <c r="BI184" i="10"/>
  <c r="BH184" i="10"/>
  <c r="BG184" i="10"/>
  <c r="BF184" i="10"/>
  <c r="BE184" i="10"/>
  <c r="T184" i="10"/>
  <c r="R184" i="10"/>
  <c r="P184" i="10"/>
  <c r="BK184" i="10"/>
  <c r="J184" i="10"/>
  <c r="BI183" i="10"/>
  <c r="BH183" i="10"/>
  <c r="BG183" i="10"/>
  <c r="BF183" i="10"/>
  <c r="BE183" i="10"/>
  <c r="T183" i="10"/>
  <c r="R183" i="10"/>
  <c r="P183" i="10"/>
  <c r="BK183" i="10"/>
  <c r="J183" i="10"/>
  <c r="BI182" i="10"/>
  <c r="BH182" i="10"/>
  <c r="BG182" i="10"/>
  <c r="BF182" i="10"/>
  <c r="BE182" i="10"/>
  <c r="T182" i="10"/>
  <c r="T181" i="10" s="1"/>
  <c r="R182" i="10"/>
  <c r="R181" i="10" s="1"/>
  <c r="P182" i="10"/>
  <c r="P181" i="10" s="1"/>
  <c r="BK182" i="10"/>
  <c r="BK181" i="10" s="1"/>
  <c r="J181" i="10" s="1"/>
  <c r="J182" i="10"/>
  <c r="J69" i="10"/>
  <c r="BI180" i="10"/>
  <c r="BH180" i="10"/>
  <c r="BG180" i="10"/>
  <c r="BF180" i="10"/>
  <c r="T180" i="10"/>
  <c r="R180" i="10"/>
  <c r="P180" i="10"/>
  <c r="BK180" i="10"/>
  <c r="J180" i="10"/>
  <c r="BE180" i="10" s="1"/>
  <c r="BI179" i="10"/>
  <c r="BH179" i="10"/>
  <c r="BG179" i="10"/>
  <c r="BF179" i="10"/>
  <c r="T179" i="10"/>
  <c r="R179" i="10"/>
  <c r="P179" i="10"/>
  <c r="BK179" i="10"/>
  <c r="J179" i="10"/>
  <c r="BE179" i="10" s="1"/>
  <c r="BI178" i="10"/>
  <c r="BH178" i="10"/>
  <c r="BG178" i="10"/>
  <c r="BF178" i="10"/>
  <c r="T178" i="10"/>
  <c r="R178" i="10"/>
  <c r="P178" i="10"/>
  <c r="BK178" i="10"/>
  <c r="J178" i="10"/>
  <c r="BE178" i="10" s="1"/>
  <c r="BI177" i="10"/>
  <c r="BH177" i="10"/>
  <c r="BG177" i="10"/>
  <c r="BF177" i="10"/>
  <c r="T177" i="10"/>
  <c r="R177" i="10"/>
  <c r="P177" i="10"/>
  <c r="BK177" i="10"/>
  <c r="J177" i="10"/>
  <c r="BE177" i="10" s="1"/>
  <c r="BI176" i="10"/>
  <c r="BH176" i="10"/>
  <c r="BG176" i="10"/>
  <c r="BF176" i="10"/>
  <c r="T176" i="10"/>
  <c r="R176" i="10"/>
  <c r="P176" i="10"/>
  <c r="BK176" i="10"/>
  <c r="J176" i="10"/>
  <c r="BE176" i="10" s="1"/>
  <c r="BI175" i="10"/>
  <c r="BH175" i="10"/>
  <c r="BG175" i="10"/>
  <c r="BF175" i="10"/>
  <c r="T175" i="10"/>
  <c r="R175" i="10"/>
  <c r="P175" i="10"/>
  <c r="BK175" i="10"/>
  <c r="J175" i="10"/>
  <c r="BE175" i="10" s="1"/>
  <c r="BI174" i="10"/>
  <c r="BH174" i="10"/>
  <c r="BG174" i="10"/>
  <c r="BF174" i="10"/>
  <c r="BE174" i="10"/>
  <c r="T174" i="10"/>
  <c r="R174" i="10"/>
  <c r="P174" i="10"/>
  <c r="BK174" i="10"/>
  <c r="J174" i="10"/>
  <c r="BI173" i="10"/>
  <c r="BH173" i="10"/>
  <c r="BG173" i="10"/>
  <c r="BF173" i="10"/>
  <c r="BE173" i="10"/>
  <c r="T173" i="10"/>
  <c r="R173" i="10"/>
  <c r="P173" i="10"/>
  <c r="BK173" i="10"/>
  <c r="J173" i="10"/>
  <c r="BI172" i="10"/>
  <c r="BH172" i="10"/>
  <c r="BG172" i="10"/>
  <c r="BF172" i="10"/>
  <c r="BE172" i="10"/>
  <c r="T172" i="10"/>
  <c r="R172" i="10"/>
  <c r="P172" i="10"/>
  <c r="BK172" i="10"/>
  <c r="J172" i="10"/>
  <c r="BI171" i="10"/>
  <c r="BH171" i="10"/>
  <c r="BG171" i="10"/>
  <c r="BF171" i="10"/>
  <c r="BE171" i="10"/>
  <c r="T171" i="10"/>
  <c r="T170" i="10" s="1"/>
  <c r="R171" i="10"/>
  <c r="R170" i="10" s="1"/>
  <c r="P171" i="10"/>
  <c r="P170" i="10" s="1"/>
  <c r="BK171" i="10"/>
  <c r="BK170" i="10" s="1"/>
  <c r="J170" i="10" s="1"/>
  <c r="J171" i="10"/>
  <c r="J68" i="10"/>
  <c r="BI169" i="10"/>
  <c r="BH169" i="10"/>
  <c r="BG169" i="10"/>
  <c r="BF169" i="10"/>
  <c r="T169" i="10"/>
  <c r="R169" i="10"/>
  <c r="P169" i="10"/>
  <c r="BK169" i="10"/>
  <c r="J169" i="10"/>
  <c r="BE169" i="10" s="1"/>
  <c r="BI168" i="10"/>
  <c r="BH168" i="10"/>
  <c r="BG168" i="10"/>
  <c r="BF168" i="10"/>
  <c r="T168" i="10"/>
  <c r="R168" i="10"/>
  <c r="P168" i="10"/>
  <c r="BK168" i="10"/>
  <c r="J168" i="10"/>
  <c r="BE168" i="10" s="1"/>
  <c r="BI167" i="10"/>
  <c r="BH167" i="10"/>
  <c r="BG167" i="10"/>
  <c r="BF167" i="10"/>
  <c r="BE167" i="10"/>
  <c r="T167" i="10"/>
  <c r="R167" i="10"/>
  <c r="P167" i="10"/>
  <c r="BK167" i="10"/>
  <c r="J167" i="10"/>
  <c r="BI166" i="10"/>
  <c r="BH166" i="10"/>
  <c r="BG166" i="10"/>
  <c r="BF166" i="10"/>
  <c r="BE166" i="10"/>
  <c r="T166" i="10"/>
  <c r="R166" i="10"/>
  <c r="P166" i="10"/>
  <c r="BK166" i="10"/>
  <c r="J166" i="10"/>
  <c r="BI165" i="10"/>
  <c r="BH165" i="10"/>
  <c r="BG165" i="10"/>
  <c r="BF165" i="10"/>
  <c r="BE165" i="10"/>
  <c r="T165" i="10"/>
  <c r="R165" i="10"/>
  <c r="P165" i="10"/>
  <c r="BK165" i="10"/>
  <c r="J165" i="10"/>
  <c r="BI164" i="10"/>
  <c r="BH164" i="10"/>
  <c r="BG164" i="10"/>
  <c r="BF164" i="10"/>
  <c r="BE164" i="10"/>
  <c r="T164" i="10"/>
  <c r="R164" i="10"/>
  <c r="P164" i="10"/>
  <c r="BK164" i="10"/>
  <c r="J164" i="10"/>
  <c r="BI163" i="10"/>
  <c r="BH163" i="10"/>
  <c r="BG163" i="10"/>
  <c r="BF163" i="10"/>
  <c r="BE163" i="10"/>
  <c r="T163" i="10"/>
  <c r="R163" i="10"/>
  <c r="P163" i="10"/>
  <c r="BK163" i="10"/>
  <c r="J163" i="10"/>
  <c r="BI162" i="10"/>
  <c r="BH162" i="10"/>
  <c r="BG162" i="10"/>
  <c r="BF162" i="10"/>
  <c r="BE162" i="10"/>
  <c r="T162" i="10"/>
  <c r="R162" i="10"/>
  <c r="P162" i="10"/>
  <c r="BK162" i="10"/>
  <c r="J162" i="10"/>
  <c r="BI161" i="10"/>
  <c r="BH161" i="10"/>
  <c r="BG161" i="10"/>
  <c r="BF161" i="10"/>
  <c r="BE161" i="10"/>
  <c r="T161" i="10"/>
  <c r="R161" i="10"/>
  <c r="P161" i="10"/>
  <c r="BK161" i="10"/>
  <c r="J161" i="10"/>
  <c r="BI160" i="10"/>
  <c r="BH160" i="10"/>
  <c r="BG160" i="10"/>
  <c r="BF160" i="10"/>
  <c r="BE160" i="10"/>
  <c r="T160" i="10"/>
  <c r="R160" i="10"/>
  <c r="P160" i="10"/>
  <c r="BK160" i="10"/>
  <c r="J160" i="10"/>
  <c r="BI159" i="10"/>
  <c r="BH159" i="10"/>
  <c r="BG159" i="10"/>
  <c r="BF159" i="10"/>
  <c r="BE159" i="10"/>
  <c r="T159" i="10"/>
  <c r="R159" i="10"/>
  <c r="P159" i="10"/>
  <c r="BK159" i="10"/>
  <c r="J159" i="10"/>
  <c r="BI158" i="10"/>
  <c r="BH158" i="10"/>
  <c r="BG158" i="10"/>
  <c r="BF158" i="10"/>
  <c r="BE158" i="10"/>
  <c r="T158" i="10"/>
  <c r="R158" i="10"/>
  <c r="P158" i="10"/>
  <c r="BK158" i="10"/>
  <c r="J158" i="10"/>
  <c r="BI157" i="10"/>
  <c r="BH157" i="10"/>
  <c r="BG157" i="10"/>
  <c r="BF157" i="10"/>
  <c r="BE157" i="10"/>
  <c r="T157" i="10"/>
  <c r="R157" i="10"/>
  <c r="P157" i="10"/>
  <c r="BK157" i="10"/>
  <c r="J157" i="10"/>
  <c r="BI156" i="10"/>
  <c r="BH156" i="10"/>
  <c r="BG156" i="10"/>
  <c r="BF156" i="10"/>
  <c r="BE156" i="10"/>
  <c r="T156" i="10"/>
  <c r="R156" i="10"/>
  <c r="P156" i="10"/>
  <c r="BK156" i="10"/>
  <c r="J156" i="10"/>
  <c r="BI155" i="10"/>
  <c r="BH155" i="10"/>
  <c r="BG155" i="10"/>
  <c r="BF155" i="10"/>
  <c r="BE155" i="10"/>
  <c r="T155" i="10"/>
  <c r="R155" i="10"/>
  <c r="P155" i="10"/>
  <c r="BK155" i="10"/>
  <c r="J155" i="10"/>
  <c r="BI154" i="10"/>
  <c r="BH154" i="10"/>
  <c r="BG154" i="10"/>
  <c r="BF154" i="10"/>
  <c r="BE154" i="10"/>
  <c r="T154" i="10"/>
  <c r="R154" i="10"/>
  <c r="P154" i="10"/>
  <c r="BK154" i="10"/>
  <c r="J154" i="10"/>
  <c r="BI153" i="10"/>
  <c r="BH153" i="10"/>
  <c r="BG153" i="10"/>
  <c r="BF153" i="10"/>
  <c r="BE153" i="10"/>
  <c r="T153" i="10"/>
  <c r="R153" i="10"/>
  <c r="P153" i="10"/>
  <c r="BK153" i="10"/>
  <c r="J153" i="10"/>
  <c r="BI152" i="10"/>
  <c r="BH152" i="10"/>
  <c r="BG152" i="10"/>
  <c r="BF152" i="10"/>
  <c r="BE152" i="10"/>
  <c r="T152" i="10"/>
  <c r="R152" i="10"/>
  <c r="P152" i="10"/>
  <c r="BK152" i="10"/>
  <c r="J152" i="10"/>
  <c r="BI151" i="10"/>
  <c r="BH151" i="10"/>
  <c r="BG151" i="10"/>
  <c r="BF151" i="10"/>
  <c r="BE151" i="10"/>
  <c r="T151" i="10"/>
  <c r="R151" i="10"/>
  <c r="P151" i="10"/>
  <c r="BK151" i="10"/>
  <c r="J151" i="10"/>
  <c r="BI150" i="10"/>
  <c r="BH150" i="10"/>
  <c r="BG150" i="10"/>
  <c r="BF150" i="10"/>
  <c r="BE150" i="10"/>
  <c r="T150" i="10"/>
  <c r="R150" i="10"/>
  <c r="P150" i="10"/>
  <c r="BK150" i="10"/>
  <c r="J150" i="10"/>
  <c r="BI149" i="10"/>
  <c r="BH149" i="10"/>
  <c r="BG149" i="10"/>
  <c r="BF149" i="10"/>
  <c r="BE149" i="10"/>
  <c r="T149" i="10"/>
  <c r="R149" i="10"/>
  <c r="P149" i="10"/>
  <c r="BK149" i="10"/>
  <c r="J149" i="10"/>
  <c r="BI148" i="10"/>
  <c r="BH148" i="10"/>
  <c r="BG148" i="10"/>
  <c r="BF148" i="10"/>
  <c r="BE148" i="10"/>
  <c r="T148" i="10"/>
  <c r="R148" i="10"/>
  <c r="P148" i="10"/>
  <c r="BK148" i="10"/>
  <c r="J148" i="10"/>
  <c r="BI147" i="10"/>
  <c r="BH147" i="10"/>
  <c r="BG147" i="10"/>
  <c r="BF147" i="10"/>
  <c r="BE147" i="10"/>
  <c r="T147" i="10"/>
  <c r="R147" i="10"/>
  <c r="P147" i="10"/>
  <c r="BK147" i="10"/>
  <c r="J147" i="10"/>
  <c r="BI146" i="10"/>
  <c r="BH146" i="10"/>
  <c r="BG146" i="10"/>
  <c r="BF146" i="10"/>
  <c r="BE146" i="10"/>
  <c r="T146" i="10"/>
  <c r="R146" i="10"/>
  <c r="P146" i="10"/>
  <c r="BK146" i="10"/>
  <c r="J146" i="10"/>
  <c r="BI145" i="10"/>
  <c r="BH145" i="10"/>
  <c r="BG145" i="10"/>
  <c r="BF145" i="10"/>
  <c r="BE145" i="10"/>
  <c r="T145" i="10"/>
  <c r="R145" i="10"/>
  <c r="P145" i="10"/>
  <c r="BK145" i="10"/>
  <c r="J145" i="10"/>
  <c r="BI144" i="10"/>
  <c r="BH144" i="10"/>
  <c r="BG144" i="10"/>
  <c r="BF144" i="10"/>
  <c r="BE144" i="10"/>
  <c r="T144" i="10"/>
  <c r="R144" i="10"/>
  <c r="P144" i="10"/>
  <c r="BK144" i="10"/>
  <c r="J144" i="10"/>
  <c r="BI143" i="10"/>
  <c r="BH143" i="10"/>
  <c r="BG143" i="10"/>
  <c r="BF143" i="10"/>
  <c r="BE143" i="10"/>
  <c r="T143" i="10"/>
  <c r="T142" i="10" s="1"/>
  <c r="R143" i="10"/>
  <c r="R142" i="10" s="1"/>
  <c r="P143" i="10"/>
  <c r="P142" i="10" s="1"/>
  <c r="BK143" i="10"/>
  <c r="BK142" i="10" s="1"/>
  <c r="J142" i="10" s="1"/>
  <c r="J143" i="10"/>
  <c r="J67" i="10"/>
  <c r="BI141" i="10"/>
  <c r="BH141" i="10"/>
  <c r="BG141" i="10"/>
  <c r="BF141" i="10"/>
  <c r="T141" i="10"/>
  <c r="R141" i="10"/>
  <c r="P141" i="10"/>
  <c r="BK141" i="10"/>
  <c r="J141" i="10"/>
  <c r="BE141" i="10" s="1"/>
  <c r="BI140" i="10"/>
  <c r="BH140" i="10"/>
  <c r="BG140" i="10"/>
  <c r="BF140" i="10"/>
  <c r="T140" i="10"/>
  <c r="R140" i="10"/>
  <c r="P140" i="10"/>
  <c r="BK140" i="10"/>
  <c r="J140" i="10"/>
  <c r="BE140" i="10" s="1"/>
  <c r="BI139" i="10"/>
  <c r="BH139" i="10"/>
  <c r="BG139" i="10"/>
  <c r="BF139" i="10"/>
  <c r="T139" i="10"/>
  <c r="R139" i="10"/>
  <c r="P139" i="10"/>
  <c r="BK139" i="10"/>
  <c r="J139" i="10"/>
  <c r="BE139" i="10" s="1"/>
  <c r="BI138" i="10"/>
  <c r="BH138" i="10"/>
  <c r="BG138" i="10"/>
  <c r="BF138" i="10"/>
  <c r="T138" i="10"/>
  <c r="R138" i="10"/>
  <c r="P138" i="10"/>
  <c r="BK138" i="10"/>
  <c r="J138" i="10"/>
  <c r="BE138" i="10" s="1"/>
  <c r="BI137" i="10"/>
  <c r="BH137" i="10"/>
  <c r="BG137" i="10"/>
  <c r="BF137" i="10"/>
  <c r="T137" i="10"/>
  <c r="R137" i="10"/>
  <c r="P137" i="10"/>
  <c r="BK137" i="10"/>
  <c r="J137" i="10"/>
  <c r="BE137" i="10" s="1"/>
  <c r="BI136" i="10"/>
  <c r="BH136" i="10"/>
  <c r="BG136" i="10"/>
  <c r="BF136" i="10"/>
  <c r="T136" i="10"/>
  <c r="R136" i="10"/>
  <c r="P136" i="10"/>
  <c r="BK136" i="10"/>
  <c r="J136" i="10"/>
  <c r="BE136" i="10" s="1"/>
  <c r="BI135" i="10"/>
  <c r="BH135" i="10"/>
  <c r="BG135" i="10"/>
  <c r="BF135" i="10"/>
  <c r="T135" i="10"/>
  <c r="R135" i="10"/>
  <c r="P135" i="10"/>
  <c r="BK135" i="10"/>
  <c r="J135" i="10"/>
  <c r="BE135" i="10" s="1"/>
  <c r="BI134" i="10"/>
  <c r="BH134" i="10"/>
  <c r="BG134" i="10"/>
  <c r="BF134" i="10"/>
  <c r="T134" i="10"/>
  <c r="R134" i="10"/>
  <c r="P134" i="10"/>
  <c r="BK134" i="10"/>
  <c r="J134" i="10"/>
  <c r="BE134" i="10" s="1"/>
  <c r="BI133" i="10"/>
  <c r="BH133" i="10"/>
  <c r="BG133" i="10"/>
  <c r="BF133" i="10"/>
  <c r="T133" i="10"/>
  <c r="R133" i="10"/>
  <c r="P133" i="10"/>
  <c r="BK133" i="10"/>
  <c r="J133" i="10"/>
  <c r="BE133" i="10" s="1"/>
  <c r="BI132" i="10"/>
  <c r="BH132" i="10"/>
  <c r="BG132" i="10"/>
  <c r="BF132" i="10"/>
  <c r="T132" i="10"/>
  <c r="R132" i="10"/>
  <c r="P132" i="10"/>
  <c r="BK132" i="10"/>
  <c r="J132" i="10"/>
  <c r="BE132" i="10" s="1"/>
  <c r="BI131" i="10"/>
  <c r="BH131" i="10"/>
  <c r="BG131" i="10"/>
  <c r="BF131" i="10"/>
  <c r="T131" i="10"/>
  <c r="R131" i="10"/>
  <c r="P131" i="10"/>
  <c r="BK131" i="10"/>
  <c r="J131" i="10"/>
  <c r="BE131" i="10" s="1"/>
  <c r="BI130" i="10"/>
  <c r="BH130" i="10"/>
  <c r="BG130" i="10"/>
  <c r="BF130" i="10"/>
  <c r="T130" i="10"/>
  <c r="R130" i="10"/>
  <c r="P130" i="10"/>
  <c r="BK130" i="10"/>
  <c r="J130" i="10"/>
  <c r="BE130" i="10" s="1"/>
  <c r="BI129" i="10"/>
  <c r="BH129" i="10"/>
  <c r="BG129" i="10"/>
  <c r="BF129" i="10"/>
  <c r="T129" i="10"/>
  <c r="R129" i="10"/>
  <c r="P129" i="10"/>
  <c r="BK129" i="10"/>
  <c r="J129" i="10"/>
  <c r="BE129" i="10" s="1"/>
  <c r="BI128" i="10"/>
  <c r="BH128" i="10"/>
  <c r="BG128" i="10"/>
  <c r="BF128" i="10"/>
  <c r="T128" i="10"/>
  <c r="R128" i="10"/>
  <c r="P128" i="10"/>
  <c r="BK128" i="10"/>
  <c r="J128" i="10"/>
  <c r="BE128" i="10" s="1"/>
  <c r="BI127" i="10"/>
  <c r="BH127" i="10"/>
  <c r="BG127" i="10"/>
  <c r="BF127" i="10"/>
  <c r="T127" i="10"/>
  <c r="R127" i="10"/>
  <c r="P127" i="10"/>
  <c r="BK127" i="10"/>
  <c r="J127" i="10"/>
  <c r="BE127" i="10" s="1"/>
  <c r="BI126" i="10"/>
  <c r="BH126" i="10"/>
  <c r="BG126" i="10"/>
  <c r="BF126" i="10"/>
  <c r="T126" i="10"/>
  <c r="R126" i="10"/>
  <c r="P126" i="10"/>
  <c r="BK126" i="10"/>
  <c r="J126" i="10"/>
  <c r="BE126" i="10" s="1"/>
  <c r="BI125" i="10"/>
  <c r="BH125" i="10"/>
  <c r="BG125" i="10"/>
  <c r="BF125" i="10"/>
  <c r="BE125" i="10"/>
  <c r="T125" i="10"/>
  <c r="R125" i="10"/>
  <c r="P125" i="10"/>
  <c r="BK125" i="10"/>
  <c r="J125" i="10"/>
  <c r="BI124" i="10"/>
  <c r="BH124" i="10"/>
  <c r="BG124" i="10"/>
  <c r="BF124" i="10"/>
  <c r="BE124" i="10"/>
  <c r="T124" i="10"/>
  <c r="R124" i="10"/>
  <c r="P124" i="10"/>
  <c r="BK124" i="10"/>
  <c r="J124" i="10"/>
  <c r="BI123" i="10"/>
  <c r="BH123" i="10"/>
  <c r="BG123" i="10"/>
  <c r="BF123" i="10"/>
  <c r="BE123" i="10"/>
  <c r="T123" i="10"/>
  <c r="R123" i="10"/>
  <c r="P123" i="10"/>
  <c r="BK123" i="10"/>
  <c r="J123" i="10"/>
  <c r="BI122" i="10"/>
  <c r="BH122" i="10"/>
  <c r="BG122" i="10"/>
  <c r="BF122" i="10"/>
  <c r="BE122" i="10"/>
  <c r="T122" i="10"/>
  <c r="R122" i="10"/>
  <c r="P122" i="10"/>
  <c r="BK122" i="10"/>
  <c r="J122" i="10"/>
  <c r="BI121" i="10"/>
  <c r="BH121" i="10"/>
  <c r="BG121" i="10"/>
  <c r="BF121" i="10"/>
  <c r="BE121" i="10"/>
  <c r="T121" i="10"/>
  <c r="R121" i="10"/>
  <c r="P121" i="10"/>
  <c r="BK121" i="10"/>
  <c r="J121" i="10"/>
  <c r="BI120" i="10"/>
  <c r="BH120" i="10"/>
  <c r="BG120" i="10"/>
  <c r="BF120" i="10"/>
  <c r="BE120" i="10"/>
  <c r="T120" i="10"/>
  <c r="R120" i="10"/>
  <c r="P120" i="10"/>
  <c r="BK120" i="10"/>
  <c r="J120" i="10"/>
  <c r="BI119" i="10"/>
  <c r="BH119" i="10"/>
  <c r="BG119" i="10"/>
  <c r="BF119" i="10"/>
  <c r="BE119" i="10"/>
  <c r="T119" i="10"/>
  <c r="R119" i="10"/>
  <c r="P119" i="10"/>
  <c r="BK119" i="10"/>
  <c r="J119" i="10"/>
  <c r="BI118" i="10"/>
  <c r="BH118" i="10"/>
  <c r="BG118" i="10"/>
  <c r="BF118" i="10"/>
  <c r="BE118" i="10"/>
  <c r="T118" i="10"/>
  <c r="T117" i="10" s="1"/>
  <c r="R118" i="10"/>
  <c r="R117" i="10" s="1"/>
  <c r="P118" i="10"/>
  <c r="P117" i="10" s="1"/>
  <c r="BK118" i="10"/>
  <c r="BK117" i="10" s="1"/>
  <c r="J117" i="10" s="1"/>
  <c r="J118" i="10"/>
  <c r="J66" i="10"/>
  <c r="BI116" i="10"/>
  <c r="BH116" i="10"/>
  <c r="BG116" i="10"/>
  <c r="BF116" i="10"/>
  <c r="T116" i="10"/>
  <c r="R116" i="10"/>
  <c r="P116" i="10"/>
  <c r="BK116" i="10"/>
  <c r="J116" i="10"/>
  <c r="BE116" i="10" s="1"/>
  <c r="BI115" i="10"/>
  <c r="BH115" i="10"/>
  <c r="BG115" i="10"/>
  <c r="BF115" i="10"/>
  <c r="T115" i="10"/>
  <c r="R115" i="10"/>
  <c r="P115" i="10"/>
  <c r="BK115" i="10"/>
  <c r="J115" i="10"/>
  <c r="BE115" i="10" s="1"/>
  <c r="BI114" i="10"/>
  <c r="BH114" i="10"/>
  <c r="BG114" i="10"/>
  <c r="BF114" i="10"/>
  <c r="T114" i="10"/>
  <c r="R114" i="10"/>
  <c r="P114" i="10"/>
  <c r="BK114" i="10"/>
  <c r="J114" i="10"/>
  <c r="BE114" i="10" s="1"/>
  <c r="BI113" i="10"/>
  <c r="BH113" i="10"/>
  <c r="BG113" i="10"/>
  <c r="BF113" i="10"/>
  <c r="T113" i="10"/>
  <c r="R113" i="10"/>
  <c r="P113" i="10"/>
  <c r="BK113" i="10"/>
  <c r="J113" i="10"/>
  <c r="BE113" i="10" s="1"/>
  <c r="BI112" i="10"/>
  <c r="BH112" i="10"/>
  <c r="BG112" i="10"/>
  <c r="BF112" i="10"/>
  <c r="T112" i="10"/>
  <c r="R112" i="10"/>
  <c r="P112" i="10"/>
  <c r="BK112" i="10"/>
  <c r="J112" i="10"/>
  <c r="BE112" i="10" s="1"/>
  <c r="BI111" i="10"/>
  <c r="BH111" i="10"/>
  <c r="BG111" i="10"/>
  <c r="BF111" i="10"/>
  <c r="T111" i="10"/>
  <c r="R111" i="10"/>
  <c r="P111" i="10"/>
  <c r="BK111" i="10"/>
  <c r="J111" i="10"/>
  <c r="BE111" i="10" s="1"/>
  <c r="BI110" i="10"/>
  <c r="BH110" i="10"/>
  <c r="BG110" i="10"/>
  <c r="BF110" i="10"/>
  <c r="BE110" i="10"/>
  <c r="T110" i="10"/>
  <c r="R110" i="10"/>
  <c r="P110" i="10"/>
  <c r="BK110" i="10"/>
  <c r="J110" i="10"/>
  <c r="BI109" i="10"/>
  <c r="BH109" i="10"/>
  <c r="BG109" i="10"/>
  <c r="BF109" i="10"/>
  <c r="BE109" i="10"/>
  <c r="T109" i="10"/>
  <c r="R109" i="10"/>
  <c r="P109" i="10"/>
  <c r="BK109" i="10"/>
  <c r="J109" i="10"/>
  <c r="BI108" i="10"/>
  <c r="BH108" i="10"/>
  <c r="BG108" i="10"/>
  <c r="BF108" i="10"/>
  <c r="BE108" i="10"/>
  <c r="T108" i="10"/>
  <c r="R108" i="10"/>
  <c r="P108" i="10"/>
  <c r="BK108" i="10"/>
  <c r="J108" i="10"/>
  <c r="BI107" i="10"/>
  <c r="BH107" i="10"/>
  <c r="BG107" i="10"/>
  <c r="BF107" i="10"/>
  <c r="BE107" i="10"/>
  <c r="T107" i="10"/>
  <c r="R107" i="10"/>
  <c r="P107" i="10"/>
  <c r="BK107" i="10"/>
  <c r="J107" i="10"/>
  <c r="BI106" i="10"/>
  <c r="BH106" i="10"/>
  <c r="BG106" i="10"/>
  <c r="BF106" i="10"/>
  <c r="BE106" i="10"/>
  <c r="T106" i="10"/>
  <c r="R106" i="10"/>
  <c r="P106" i="10"/>
  <c r="BK106" i="10"/>
  <c r="J106" i="10"/>
  <c r="BI105" i="10"/>
  <c r="F38" i="10" s="1"/>
  <c r="BD62" i="1" s="1"/>
  <c r="BH105" i="10"/>
  <c r="F37" i="10" s="1"/>
  <c r="BC62" i="1" s="1"/>
  <c r="BG105" i="10"/>
  <c r="F36" i="10" s="1"/>
  <c r="BB62" i="1" s="1"/>
  <c r="BF105" i="10"/>
  <c r="BE105" i="10"/>
  <c r="T105" i="10"/>
  <c r="T104" i="10" s="1"/>
  <c r="T103" i="10" s="1"/>
  <c r="R105" i="10"/>
  <c r="R104" i="10" s="1"/>
  <c r="R103" i="10" s="1"/>
  <c r="P105" i="10"/>
  <c r="P104" i="10" s="1"/>
  <c r="P103" i="10" s="1"/>
  <c r="AU62" i="1" s="1"/>
  <c r="BK105" i="10"/>
  <c r="BK104" i="10" s="1"/>
  <c r="J105" i="10"/>
  <c r="J99" i="10"/>
  <c r="F99" i="10"/>
  <c r="F97" i="10"/>
  <c r="E95" i="10"/>
  <c r="F60" i="10"/>
  <c r="J59" i="10"/>
  <c r="F59" i="10"/>
  <c r="F57" i="10"/>
  <c r="E55" i="10"/>
  <c r="J22" i="10"/>
  <c r="E22" i="10"/>
  <c r="F100" i="10" s="1"/>
  <c r="J21" i="10"/>
  <c r="J16" i="10"/>
  <c r="J97" i="10" s="1"/>
  <c r="E7" i="10"/>
  <c r="E49" i="10" s="1"/>
  <c r="AY61" i="1"/>
  <c r="AX61" i="1"/>
  <c r="BI169" i="9"/>
  <c r="BH169" i="9"/>
  <c r="BG169" i="9"/>
  <c r="BF169" i="9"/>
  <c r="T169" i="9"/>
  <c r="R169" i="9"/>
  <c r="P169" i="9"/>
  <c r="BK169" i="9"/>
  <c r="J169" i="9"/>
  <c r="BE169" i="9" s="1"/>
  <c r="BI168" i="9"/>
  <c r="BH168" i="9"/>
  <c r="BG168" i="9"/>
  <c r="BF168" i="9"/>
  <c r="T168" i="9"/>
  <c r="R168" i="9"/>
  <c r="P168" i="9"/>
  <c r="BK168" i="9"/>
  <c r="J168" i="9"/>
  <c r="BE168" i="9" s="1"/>
  <c r="BI167" i="9"/>
  <c r="BH167" i="9"/>
  <c r="BG167" i="9"/>
  <c r="BF167" i="9"/>
  <c r="BE167" i="9"/>
  <c r="T167" i="9"/>
  <c r="R167" i="9"/>
  <c r="P167" i="9"/>
  <c r="BK167" i="9"/>
  <c r="J167" i="9"/>
  <c r="BI166" i="9"/>
  <c r="BH166" i="9"/>
  <c r="BG166" i="9"/>
  <c r="BF166" i="9"/>
  <c r="BE166" i="9"/>
  <c r="T166" i="9"/>
  <c r="T165" i="9" s="1"/>
  <c r="R166" i="9"/>
  <c r="R165" i="9" s="1"/>
  <c r="P166" i="9"/>
  <c r="P165" i="9" s="1"/>
  <c r="BK166" i="9"/>
  <c r="BK165" i="9" s="1"/>
  <c r="J165" i="9" s="1"/>
  <c r="J69" i="9" s="1"/>
  <c r="J166" i="9"/>
  <c r="BI164" i="9"/>
  <c r="BH164" i="9"/>
  <c r="BG164" i="9"/>
  <c r="BF164" i="9"/>
  <c r="T164" i="9"/>
  <c r="R164" i="9"/>
  <c r="P164" i="9"/>
  <c r="BK164" i="9"/>
  <c r="J164" i="9"/>
  <c r="BE164" i="9" s="1"/>
  <c r="BI163" i="9"/>
  <c r="BH163" i="9"/>
  <c r="BG163" i="9"/>
  <c r="BF163" i="9"/>
  <c r="T163" i="9"/>
  <c r="R163" i="9"/>
  <c r="P163" i="9"/>
  <c r="BK163" i="9"/>
  <c r="J163" i="9"/>
  <c r="BE163" i="9" s="1"/>
  <c r="BI162" i="9"/>
  <c r="BH162" i="9"/>
  <c r="BG162" i="9"/>
  <c r="BF162" i="9"/>
  <c r="T162" i="9"/>
  <c r="R162" i="9"/>
  <c r="P162" i="9"/>
  <c r="BK162" i="9"/>
  <c r="J162" i="9"/>
  <c r="BE162" i="9" s="1"/>
  <c r="BI161" i="9"/>
  <c r="BH161" i="9"/>
  <c r="BG161" i="9"/>
  <c r="BF161" i="9"/>
  <c r="BE161" i="9"/>
  <c r="T161" i="9"/>
  <c r="R161" i="9"/>
  <c r="P161" i="9"/>
  <c r="BK161" i="9"/>
  <c r="J161" i="9"/>
  <c r="BI160" i="9"/>
  <c r="BH160" i="9"/>
  <c r="BG160" i="9"/>
  <c r="BF160" i="9"/>
  <c r="BE160" i="9"/>
  <c r="T160" i="9"/>
  <c r="R160" i="9"/>
  <c r="P160" i="9"/>
  <c r="BK160" i="9"/>
  <c r="J160" i="9"/>
  <c r="BI159" i="9"/>
  <c r="BH159" i="9"/>
  <c r="BG159" i="9"/>
  <c r="BF159" i="9"/>
  <c r="BE159" i="9"/>
  <c r="T159" i="9"/>
  <c r="R159" i="9"/>
  <c r="P159" i="9"/>
  <c r="BK159" i="9"/>
  <c r="J159" i="9"/>
  <c r="BI158" i="9"/>
  <c r="BH158" i="9"/>
  <c r="BG158" i="9"/>
  <c r="BF158" i="9"/>
  <c r="BE158" i="9"/>
  <c r="T158" i="9"/>
  <c r="R158" i="9"/>
  <c r="P158" i="9"/>
  <c r="BK158" i="9"/>
  <c r="J158" i="9"/>
  <c r="BI157" i="9"/>
  <c r="BH157" i="9"/>
  <c r="BG157" i="9"/>
  <c r="BF157" i="9"/>
  <c r="BE157" i="9"/>
  <c r="T157" i="9"/>
  <c r="R157" i="9"/>
  <c r="P157" i="9"/>
  <c r="BK157" i="9"/>
  <c r="J157" i="9"/>
  <c r="BI156" i="9"/>
  <c r="BH156" i="9"/>
  <c r="BG156" i="9"/>
  <c r="BF156" i="9"/>
  <c r="BE156" i="9"/>
  <c r="T156" i="9"/>
  <c r="R156" i="9"/>
  <c r="P156" i="9"/>
  <c r="BK156" i="9"/>
  <c r="J156" i="9"/>
  <c r="BI155" i="9"/>
  <c r="BH155" i="9"/>
  <c r="BG155" i="9"/>
  <c r="BF155" i="9"/>
  <c r="BE155" i="9"/>
  <c r="T155" i="9"/>
  <c r="R155" i="9"/>
  <c r="P155" i="9"/>
  <c r="BK155" i="9"/>
  <c r="J155" i="9"/>
  <c r="BI154" i="9"/>
  <c r="BH154" i="9"/>
  <c r="BG154" i="9"/>
  <c r="BF154" i="9"/>
  <c r="BE154" i="9"/>
  <c r="T154" i="9"/>
  <c r="R154" i="9"/>
  <c r="P154" i="9"/>
  <c r="BK154" i="9"/>
  <c r="J154" i="9"/>
  <c r="BI153" i="9"/>
  <c r="BH153" i="9"/>
  <c r="BG153" i="9"/>
  <c r="BF153" i="9"/>
  <c r="BE153" i="9"/>
  <c r="T153" i="9"/>
  <c r="R153" i="9"/>
  <c r="P153" i="9"/>
  <c r="BK153" i="9"/>
  <c r="J153" i="9"/>
  <c r="BI152" i="9"/>
  <c r="BH152" i="9"/>
  <c r="BG152" i="9"/>
  <c r="BF152" i="9"/>
  <c r="BE152" i="9"/>
  <c r="T152" i="9"/>
  <c r="R152" i="9"/>
  <c r="P152" i="9"/>
  <c r="BK152" i="9"/>
  <c r="J152" i="9"/>
  <c r="BI151" i="9"/>
  <c r="BH151" i="9"/>
  <c r="BG151" i="9"/>
  <c r="BF151" i="9"/>
  <c r="BE151" i="9"/>
  <c r="T151" i="9"/>
  <c r="R151" i="9"/>
  <c r="P151" i="9"/>
  <c r="BK151" i="9"/>
  <c r="J151" i="9"/>
  <c r="BI150" i="9"/>
  <c r="BH150" i="9"/>
  <c r="BG150" i="9"/>
  <c r="BF150" i="9"/>
  <c r="BE150" i="9"/>
  <c r="T150" i="9"/>
  <c r="R150" i="9"/>
  <c r="P150" i="9"/>
  <c r="BK150" i="9"/>
  <c r="J150" i="9"/>
  <c r="BI149" i="9"/>
  <c r="BH149" i="9"/>
  <c r="BG149" i="9"/>
  <c r="BF149" i="9"/>
  <c r="BE149" i="9"/>
  <c r="T149" i="9"/>
  <c r="R149" i="9"/>
  <c r="P149" i="9"/>
  <c r="BK149" i="9"/>
  <c r="J149" i="9"/>
  <c r="BI148" i="9"/>
  <c r="BH148" i="9"/>
  <c r="BG148" i="9"/>
  <c r="BF148" i="9"/>
  <c r="BE148" i="9"/>
  <c r="T148" i="9"/>
  <c r="T147" i="9" s="1"/>
  <c r="R148" i="9"/>
  <c r="R147" i="9" s="1"/>
  <c r="P148" i="9"/>
  <c r="P147" i="9" s="1"/>
  <c r="BK148" i="9"/>
  <c r="BK147" i="9" s="1"/>
  <c r="J147" i="9" s="1"/>
  <c r="J68" i="9" s="1"/>
  <c r="J148" i="9"/>
  <c r="BI146" i="9"/>
  <c r="BH146" i="9"/>
  <c r="BG146" i="9"/>
  <c r="BF146" i="9"/>
  <c r="T146" i="9"/>
  <c r="R146" i="9"/>
  <c r="P146" i="9"/>
  <c r="BK146" i="9"/>
  <c r="J146" i="9"/>
  <c r="BE146" i="9" s="1"/>
  <c r="BI145" i="9"/>
  <c r="BH145" i="9"/>
  <c r="BG145" i="9"/>
  <c r="BF145" i="9"/>
  <c r="T145" i="9"/>
  <c r="R145" i="9"/>
  <c r="P145" i="9"/>
  <c r="BK145" i="9"/>
  <c r="J145" i="9"/>
  <c r="BE145" i="9" s="1"/>
  <c r="BI144" i="9"/>
  <c r="BH144" i="9"/>
  <c r="BG144" i="9"/>
  <c r="BF144" i="9"/>
  <c r="T144" i="9"/>
  <c r="R144" i="9"/>
  <c r="P144" i="9"/>
  <c r="BK144" i="9"/>
  <c r="J144" i="9"/>
  <c r="BE144" i="9" s="1"/>
  <c r="BI143" i="9"/>
  <c r="BH143" i="9"/>
  <c r="BG143" i="9"/>
  <c r="BF143" i="9"/>
  <c r="T143" i="9"/>
  <c r="R143" i="9"/>
  <c r="P143" i="9"/>
  <c r="BK143" i="9"/>
  <c r="J143" i="9"/>
  <c r="BE143" i="9" s="1"/>
  <c r="BI142" i="9"/>
  <c r="BH142" i="9"/>
  <c r="BG142" i="9"/>
  <c r="BF142" i="9"/>
  <c r="T142" i="9"/>
  <c r="R142" i="9"/>
  <c r="P142" i="9"/>
  <c r="BK142" i="9"/>
  <c r="J142" i="9"/>
  <c r="BE142" i="9" s="1"/>
  <c r="BI141" i="9"/>
  <c r="BH141" i="9"/>
  <c r="BG141" i="9"/>
  <c r="BF141" i="9"/>
  <c r="T141" i="9"/>
  <c r="R141" i="9"/>
  <c r="P141" i="9"/>
  <c r="BK141" i="9"/>
  <c r="J141" i="9"/>
  <c r="BE141" i="9" s="1"/>
  <c r="BI140" i="9"/>
  <c r="BH140" i="9"/>
  <c r="BG140" i="9"/>
  <c r="BF140" i="9"/>
  <c r="T140" i="9"/>
  <c r="R140" i="9"/>
  <c r="P140" i="9"/>
  <c r="BK140" i="9"/>
  <c r="J140" i="9"/>
  <c r="BE140" i="9" s="1"/>
  <c r="BI139" i="9"/>
  <c r="BH139" i="9"/>
  <c r="BG139" i="9"/>
  <c r="BF139" i="9"/>
  <c r="T139" i="9"/>
  <c r="R139" i="9"/>
  <c r="P139" i="9"/>
  <c r="BK139" i="9"/>
  <c r="J139" i="9"/>
  <c r="BE139" i="9" s="1"/>
  <c r="BI138" i="9"/>
  <c r="BH138" i="9"/>
  <c r="BG138" i="9"/>
  <c r="BF138" i="9"/>
  <c r="BE138" i="9"/>
  <c r="T138" i="9"/>
  <c r="R138" i="9"/>
  <c r="P138" i="9"/>
  <c r="BK138" i="9"/>
  <c r="J138" i="9"/>
  <c r="BI137" i="9"/>
  <c r="BH137" i="9"/>
  <c r="BG137" i="9"/>
  <c r="BF137" i="9"/>
  <c r="BE137" i="9"/>
  <c r="T137" i="9"/>
  <c r="R137" i="9"/>
  <c r="P137" i="9"/>
  <c r="BK137" i="9"/>
  <c r="J137" i="9"/>
  <c r="BI136" i="9"/>
  <c r="BH136" i="9"/>
  <c r="BG136" i="9"/>
  <c r="BF136" i="9"/>
  <c r="BE136" i="9"/>
  <c r="T136" i="9"/>
  <c r="R136" i="9"/>
  <c r="P136" i="9"/>
  <c r="BK136" i="9"/>
  <c r="J136" i="9"/>
  <c r="BI135" i="9"/>
  <c r="BH135" i="9"/>
  <c r="BG135" i="9"/>
  <c r="BF135" i="9"/>
  <c r="BE135" i="9"/>
  <c r="T135" i="9"/>
  <c r="R135" i="9"/>
  <c r="P135" i="9"/>
  <c r="BK135" i="9"/>
  <c r="J135" i="9"/>
  <c r="BI134" i="9"/>
  <c r="BH134" i="9"/>
  <c r="BG134" i="9"/>
  <c r="BF134" i="9"/>
  <c r="BE134" i="9"/>
  <c r="T134" i="9"/>
  <c r="R134" i="9"/>
  <c r="P134" i="9"/>
  <c r="BK134" i="9"/>
  <c r="J134" i="9"/>
  <c r="BI133" i="9"/>
  <c r="BH133" i="9"/>
  <c r="BG133" i="9"/>
  <c r="BF133" i="9"/>
  <c r="BE133" i="9"/>
  <c r="T133" i="9"/>
  <c r="T132" i="9" s="1"/>
  <c r="R133" i="9"/>
  <c r="R132" i="9" s="1"/>
  <c r="P133" i="9"/>
  <c r="P132" i="9" s="1"/>
  <c r="BK133" i="9"/>
  <c r="BK132" i="9" s="1"/>
  <c r="J132" i="9" s="1"/>
  <c r="J67" i="9" s="1"/>
  <c r="J133" i="9"/>
  <c r="BI131" i="9"/>
  <c r="BH131" i="9"/>
  <c r="BG131" i="9"/>
  <c r="BF131" i="9"/>
  <c r="T131" i="9"/>
  <c r="R131" i="9"/>
  <c r="P131" i="9"/>
  <c r="BK131" i="9"/>
  <c r="J131" i="9"/>
  <c r="BE131" i="9" s="1"/>
  <c r="BI130" i="9"/>
  <c r="BH130" i="9"/>
  <c r="BG130" i="9"/>
  <c r="BF130" i="9"/>
  <c r="T130" i="9"/>
  <c r="R130" i="9"/>
  <c r="P130" i="9"/>
  <c r="BK130" i="9"/>
  <c r="J130" i="9"/>
  <c r="BE130" i="9" s="1"/>
  <c r="BI129" i="9"/>
  <c r="BH129" i="9"/>
  <c r="BG129" i="9"/>
  <c r="BF129" i="9"/>
  <c r="T129" i="9"/>
  <c r="R129" i="9"/>
  <c r="P129" i="9"/>
  <c r="BK129" i="9"/>
  <c r="J129" i="9"/>
  <c r="BE129" i="9" s="1"/>
  <c r="BI128" i="9"/>
  <c r="BH128" i="9"/>
  <c r="BG128" i="9"/>
  <c r="BF128" i="9"/>
  <c r="T128" i="9"/>
  <c r="R128" i="9"/>
  <c r="P128" i="9"/>
  <c r="BK128" i="9"/>
  <c r="J128" i="9"/>
  <c r="BE128" i="9" s="1"/>
  <c r="BI127" i="9"/>
  <c r="BH127" i="9"/>
  <c r="BG127" i="9"/>
  <c r="BF127" i="9"/>
  <c r="T127" i="9"/>
  <c r="R127" i="9"/>
  <c r="P127" i="9"/>
  <c r="BK127" i="9"/>
  <c r="J127" i="9"/>
  <c r="BE127" i="9" s="1"/>
  <c r="BI126" i="9"/>
  <c r="BH126" i="9"/>
  <c r="BG126" i="9"/>
  <c r="BF126" i="9"/>
  <c r="BE126" i="9"/>
  <c r="T126" i="9"/>
  <c r="R126" i="9"/>
  <c r="P126" i="9"/>
  <c r="BK126" i="9"/>
  <c r="J126" i="9"/>
  <c r="BI125" i="9"/>
  <c r="BH125" i="9"/>
  <c r="BG125" i="9"/>
  <c r="BF125" i="9"/>
  <c r="BE125" i="9"/>
  <c r="T125" i="9"/>
  <c r="R125" i="9"/>
  <c r="P125" i="9"/>
  <c r="BK125" i="9"/>
  <c r="J125" i="9"/>
  <c r="BI124" i="9"/>
  <c r="BH124" i="9"/>
  <c r="BG124" i="9"/>
  <c r="BF124" i="9"/>
  <c r="BE124" i="9"/>
  <c r="T124" i="9"/>
  <c r="R124" i="9"/>
  <c r="P124" i="9"/>
  <c r="BK124" i="9"/>
  <c r="J124" i="9"/>
  <c r="BI123" i="9"/>
  <c r="BH123" i="9"/>
  <c r="BG123" i="9"/>
  <c r="BF123" i="9"/>
  <c r="BE123" i="9"/>
  <c r="T123" i="9"/>
  <c r="R123" i="9"/>
  <c r="P123" i="9"/>
  <c r="BK123" i="9"/>
  <c r="J123" i="9"/>
  <c r="BI122" i="9"/>
  <c r="BH122" i="9"/>
  <c r="BG122" i="9"/>
  <c r="BF122" i="9"/>
  <c r="BE122" i="9"/>
  <c r="T122" i="9"/>
  <c r="R122" i="9"/>
  <c r="P122" i="9"/>
  <c r="BK122" i="9"/>
  <c r="J122" i="9"/>
  <c r="BI121" i="9"/>
  <c r="BH121" i="9"/>
  <c r="BG121" i="9"/>
  <c r="BF121" i="9"/>
  <c r="BE121" i="9"/>
  <c r="T121" i="9"/>
  <c r="R121" i="9"/>
  <c r="P121" i="9"/>
  <c r="BK121" i="9"/>
  <c r="J121" i="9"/>
  <c r="BI120" i="9"/>
  <c r="BH120" i="9"/>
  <c r="BG120" i="9"/>
  <c r="BF120" i="9"/>
  <c r="BE120" i="9"/>
  <c r="T120" i="9"/>
  <c r="R120" i="9"/>
  <c r="P120" i="9"/>
  <c r="BK120" i="9"/>
  <c r="J120" i="9"/>
  <c r="BI119" i="9"/>
  <c r="BH119" i="9"/>
  <c r="BG119" i="9"/>
  <c r="BF119" i="9"/>
  <c r="BE119" i="9"/>
  <c r="T119" i="9"/>
  <c r="R119" i="9"/>
  <c r="P119" i="9"/>
  <c r="BK119" i="9"/>
  <c r="J119" i="9"/>
  <c r="BI118" i="9"/>
  <c r="BH118" i="9"/>
  <c r="BG118" i="9"/>
  <c r="BF118" i="9"/>
  <c r="BE118" i="9"/>
  <c r="T118" i="9"/>
  <c r="R118" i="9"/>
  <c r="P118" i="9"/>
  <c r="BK118" i="9"/>
  <c r="J118" i="9"/>
  <c r="BI117" i="9"/>
  <c r="BH117" i="9"/>
  <c r="BG117" i="9"/>
  <c r="BF117" i="9"/>
  <c r="BE117" i="9"/>
  <c r="T117" i="9"/>
  <c r="R117" i="9"/>
  <c r="P117" i="9"/>
  <c r="BK117" i="9"/>
  <c r="J117" i="9"/>
  <c r="BI116" i="9"/>
  <c r="BH116" i="9"/>
  <c r="BG116" i="9"/>
  <c r="BF116" i="9"/>
  <c r="BE116" i="9"/>
  <c r="T116" i="9"/>
  <c r="R116" i="9"/>
  <c r="P116" i="9"/>
  <c r="BK116" i="9"/>
  <c r="J116" i="9"/>
  <c r="BI115" i="9"/>
  <c r="BH115" i="9"/>
  <c r="BG115" i="9"/>
  <c r="BF115" i="9"/>
  <c r="BE115" i="9"/>
  <c r="T115" i="9"/>
  <c r="R115" i="9"/>
  <c r="P115" i="9"/>
  <c r="BK115" i="9"/>
  <c r="J115" i="9"/>
  <c r="BI114" i="9"/>
  <c r="BH114" i="9"/>
  <c r="BG114" i="9"/>
  <c r="BF114" i="9"/>
  <c r="BE114" i="9"/>
  <c r="T114" i="9"/>
  <c r="R114" i="9"/>
  <c r="P114" i="9"/>
  <c r="BK114" i="9"/>
  <c r="J114" i="9"/>
  <c r="BI113" i="9"/>
  <c r="BH113" i="9"/>
  <c r="BG113" i="9"/>
  <c r="BF113" i="9"/>
  <c r="BE113" i="9"/>
  <c r="T113" i="9"/>
  <c r="R113" i="9"/>
  <c r="P113" i="9"/>
  <c r="BK113" i="9"/>
  <c r="J113" i="9"/>
  <c r="BI112" i="9"/>
  <c r="BH112" i="9"/>
  <c r="BG112" i="9"/>
  <c r="BF112" i="9"/>
  <c r="BE112" i="9"/>
  <c r="T112" i="9"/>
  <c r="R112" i="9"/>
  <c r="P112" i="9"/>
  <c r="BK112" i="9"/>
  <c r="J112" i="9"/>
  <c r="BI111" i="9"/>
  <c r="BH111" i="9"/>
  <c r="BG111" i="9"/>
  <c r="BF111" i="9"/>
  <c r="BE111" i="9"/>
  <c r="T111" i="9"/>
  <c r="T110" i="9" s="1"/>
  <c r="R111" i="9"/>
  <c r="R110" i="9" s="1"/>
  <c r="P111" i="9"/>
  <c r="P110" i="9" s="1"/>
  <c r="BK111" i="9"/>
  <c r="BK110" i="9" s="1"/>
  <c r="J110" i="9" s="1"/>
  <c r="J66" i="9" s="1"/>
  <c r="J111" i="9"/>
  <c r="BI109" i="9"/>
  <c r="BH109" i="9"/>
  <c r="BG109" i="9"/>
  <c r="BF109" i="9"/>
  <c r="T109" i="9"/>
  <c r="R109" i="9"/>
  <c r="P109" i="9"/>
  <c r="BK109" i="9"/>
  <c r="J109" i="9"/>
  <c r="BE109" i="9" s="1"/>
  <c r="BI108" i="9"/>
  <c r="BH108" i="9"/>
  <c r="BG108" i="9"/>
  <c r="BF108" i="9"/>
  <c r="T108" i="9"/>
  <c r="R108" i="9"/>
  <c r="P108" i="9"/>
  <c r="BK108" i="9"/>
  <c r="J108" i="9"/>
  <c r="BE108" i="9" s="1"/>
  <c r="BI107" i="9"/>
  <c r="BH107" i="9"/>
  <c r="BG107" i="9"/>
  <c r="BF107" i="9"/>
  <c r="T107" i="9"/>
  <c r="R107" i="9"/>
  <c r="P107" i="9"/>
  <c r="BK107" i="9"/>
  <c r="J107" i="9"/>
  <c r="BE107" i="9" s="1"/>
  <c r="BI106" i="9"/>
  <c r="BH106" i="9"/>
  <c r="BG106" i="9"/>
  <c r="BF106" i="9"/>
  <c r="T106" i="9"/>
  <c r="R106" i="9"/>
  <c r="P106" i="9"/>
  <c r="BK106" i="9"/>
  <c r="J106" i="9"/>
  <c r="BE106" i="9" s="1"/>
  <c r="BI105" i="9"/>
  <c r="BH105" i="9"/>
  <c r="BG105" i="9"/>
  <c r="BF105" i="9"/>
  <c r="T105" i="9"/>
  <c r="R105" i="9"/>
  <c r="P105" i="9"/>
  <c r="BK105" i="9"/>
  <c r="J105" i="9"/>
  <c r="BE105" i="9" s="1"/>
  <c r="BI103" i="9"/>
  <c r="BH103" i="9"/>
  <c r="BG103" i="9"/>
  <c r="BF103" i="9"/>
  <c r="T103" i="9"/>
  <c r="R103" i="9"/>
  <c r="P103" i="9"/>
  <c r="BK103" i="9"/>
  <c r="J103" i="9"/>
  <c r="BE103" i="9" s="1"/>
  <c r="BI101" i="9"/>
  <c r="BH101" i="9"/>
  <c r="BG101" i="9"/>
  <c r="BF101" i="9"/>
  <c r="T101" i="9"/>
  <c r="R101" i="9"/>
  <c r="P101" i="9"/>
  <c r="BK101" i="9"/>
  <c r="J101" i="9"/>
  <c r="BE101" i="9" s="1"/>
  <c r="BI100" i="9"/>
  <c r="BH100" i="9"/>
  <c r="BG100" i="9"/>
  <c r="BF100" i="9"/>
  <c r="T100" i="9"/>
  <c r="R100" i="9"/>
  <c r="P100" i="9"/>
  <c r="BK100" i="9"/>
  <c r="J100" i="9"/>
  <c r="BE100" i="9" s="1"/>
  <c r="BI99" i="9"/>
  <c r="BH99" i="9"/>
  <c r="BG99" i="9"/>
  <c r="BF99" i="9"/>
  <c r="T99" i="9"/>
  <c r="R99" i="9"/>
  <c r="P99" i="9"/>
  <c r="BK99" i="9"/>
  <c r="J99" i="9"/>
  <c r="BE99" i="9" s="1"/>
  <c r="BI98" i="9"/>
  <c r="BH98" i="9"/>
  <c r="BG98" i="9"/>
  <c r="BF98" i="9"/>
  <c r="T98" i="9"/>
  <c r="T97" i="9" s="1"/>
  <c r="R98" i="9"/>
  <c r="R97" i="9" s="1"/>
  <c r="P98" i="9"/>
  <c r="P97" i="9" s="1"/>
  <c r="BK98" i="9"/>
  <c r="BK97" i="9" s="1"/>
  <c r="J97" i="9" s="1"/>
  <c r="J65" i="9" s="1"/>
  <c r="J98" i="9"/>
  <c r="BE98" i="9" s="1"/>
  <c r="BI96" i="9"/>
  <c r="BH96" i="9"/>
  <c r="BG96" i="9"/>
  <c r="BF96" i="9"/>
  <c r="BE96" i="9"/>
  <c r="T96" i="9"/>
  <c r="R96" i="9"/>
  <c r="P96" i="9"/>
  <c r="BK96" i="9"/>
  <c r="J96" i="9"/>
  <c r="BI94" i="9"/>
  <c r="F38" i="9" s="1"/>
  <c r="BD61" i="1" s="1"/>
  <c r="BH94" i="9"/>
  <c r="F37" i="9" s="1"/>
  <c r="BC61" i="1" s="1"/>
  <c r="BG94" i="9"/>
  <c r="F36" i="9" s="1"/>
  <c r="BB61" i="1" s="1"/>
  <c r="BF94" i="9"/>
  <c r="F35" i="9" s="1"/>
  <c r="BA61" i="1" s="1"/>
  <c r="BE94" i="9"/>
  <c r="F34" i="9" s="1"/>
  <c r="AZ61" i="1" s="1"/>
  <c r="T94" i="9"/>
  <c r="T93" i="9" s="1"/>
  <c r="R94" i="9"/>
  <c r="R93" i="9" s="1"/>
  <c r="P94" i="9"/>
  <c r="P93" i="9" s="1"/>
  <c r="AU61" i="1" s="1"/>
  <c r="BK94" i="9"/>
  <c r="BK93" i="9" s="1"/>
  <c r="J93" i="9" s="1"/>
  <c r="J94" i="9"/>
  <c r="J89" i="9"/>
  <c r="F89" i="9"/>
  <c r="F87" i="9"/>
  <c r="E85" i="9"/>
  <c r="J59" i="9"/>
  <c r="F59" i="9"/>
  <c r="F57" i="9"/>
  <c r="E55" i="9"/>
  <c r="J22" i="9"/>
  <c r="E22" i="9"/>
  <c r="F90" i="9" s="1"/>
  <c r="J21" i="9"/>
  <c r="J16" i="9"/>
  <c r="J57" i="9" s="1"/>
  <c r="E7" i="9"/>
  <c r="E79" i="9" s="1"/>
  <c r="AY60" i="1"/>
  <c r="AX60" i="1"/>
  <c r="BI194" i="8"/>
  <c r="BH194" i="8"/>
  <c r="BG194" i="8"/>
  <c r="BF194" i="8"/>
  <c r="BE194" i="8"/>
  <c r="T194" i="8"/>
  <c r="R194" i="8"/>
  <c r="P194" i="8"/>
  <c r="BK194" i="8"/>
  <c r="J194" i="8"/>
  <c r="BI193" i="8"/>
  <c r="BH193" i="8"/>
  <c r="BG193" i="8"/>
  <c r="BF193" i="8"/>
  <c r="BE193" i="8"/>
  <c r="T193" i="8"/>
  <c r="R193" i="8"/>
  <c r="P193" i="8"/>
  <c r="BK193" i="8"/>
  <c r="J193" i="8"/>
  <c r="BI192" i="8"/>
  <c r="BH192" i="8"/>
  <c r="BG192" i="8"/>
  <c r="BF192" i="8"/>
  <c r="BE192" i="8"/>
  <c r="T192" i="8"/>
  <c r="R192" i="8"/>
  <c r="P192" i="8"/>
  <c r="BK192" i="8"/>
  <c r="J192" i="8"/>
  <c r="BI191" i="8"/>
  <c r="BH191" i="8"/>
  <c r="BG191" i="8"/>
  <c r="BF191" i="8"/>
  <c r="BE191" i="8"/>
  <c r="T191" i="8"/>
  <c r="R191" i="8"/>
  <c r="P191" i="8"/>
  <c r="BK191" i="8"/>
  <c r="J191" i="8"/>
  <c r="BI190" i="8"/>
  <c r="BH190" i="8"/>
  <c r="BG190" i="8"/>
  <c r="BF190" i="8"/>
  <c r="BE190" i="8"/>
  <c r="T190" i="8"/>
  <c r="R190" i="8"/>
  <c r="P190" i="8"/>
  <c r="BK190" i="8"/>
  <c r="J190" i="8"/>
  <c r="BI189" i="8"/>
  <c r="BH189" i="8"/>
  <c r="BG189" i="8"/>
  <c r="BF189" i="8"/>
  <c r="BE189" i="8"/>
  <c r="T189" i="8"/>
  <c r="T188" i="8" s="1"/>
  <c r="R189" i="8"/>
  <c r="R188" i="8" s="1"/>
  <c r="P189" i="8"/>
  <c r="P188" i="8" s="1"/>
  <c r="BK189" i="8"/>
  <c r="BK188" i="8" s="1"/>
  <c r="J188" i="8" s="1"/>
  <c r="J71" i="8" s="1"/>
  <c r="J189" i="8"/>
  <c r="BI187" i="8"/>
  <c r="BH187" i="8"/>
  <c r="BG187" i="8"/>
  <c r="BF187" i="8"/>
  <c r="T187" i="8"/>
  <c r="R187" i="8"/>
  <c r="P187" i="8"/>
  <c r="BK187" i="8"/>
  <c r="J187" i="8"/>
  <c r="BE187" i="8" s="1"/>
  <c r="BI186" i="8"/>
  <c r="BH186" i="8"/>
  <c r="BG186" i="8"/>
  <c r="BF186" i="8"/>
  <c r="T186" i="8"/>
  <c r="R186" i="8"/>
  <c r="P186" i="8"/>
  <c r="BK186" i="8"/>
  <c r="J186" i="8"/>
  <c r="BE186" i="8" s="1"/>
  <c r="BI185" i="8"/>
  <c r="BH185" i="8"/>
  <c r="BG185" i="8"/>
  <c r="BF185" i="8"/>
  <c r="T185" i="8"/>
  <c r="R185" i="8"/>
  <c r="P185" i="8"/>
  <c r="BK185" i="8"/>
  <c r="J185" i="8"/>
  <c r="BE185" i="8" s="1"/>
  <c r="BI184" i="8"/>
  <c r="BH184" i="8"/>
  <c r="BG184" i="8"/>
  <c r="BF184" i="8"/>
  <c r="T184" i="8"/>
  <c r="R184" i="8"/>
  <c r="P184" i="8"/>
  <c r="BK184" i="8"/>
  <c r="J184" i="8"/>
  <c r="BE184" i="8" s="1"/>
  <c r="BI183" i="8"/>
  <c r="BH183" i="8"/>
  <c r="BG183" i="8"/>
  <c r="BF183" i="8"/>
  <c r="BE183" i="8"/>
  <c r="T183" i="8"/>
  <c r="R183" i="8"/>
  <c r="P183" i="8"/>
  <c r="BK183" i="8"/>
  <c r="J183" i="8"/>
  <c r="BI182" i="8"/>
  <c r="BH182" i="8"/>
  <c r="BG182" i="8"/>
  <c r="BF182" i="8"/>
  <c r="BE182" i="8"/>
  <c r="T182" i="8"/>
  <c r="R182" i="8"/>
  <c r="P182" i="8"/>
  <c r="BK182" i="8"/>
  <c r="J182" i="8"/>
  <c r="BI181" i="8"/>
  <c r="BH181" i="8"/>
  <c r="BG181" i="8"/>
  <c r="BF181" i="8"/>
  <c r="BE181" i="8"/>
  <c r="T181" i="8"/>
  <c r="R181" i="8"/>
  <c r="P181" i="8"/>
  <c r="BK181" i="8"/>
  <c r="J181" i="8"/>
  <c r="BI180" i="8"/>
  <c r="BH180" i="8"/>
  <c r="BG180" i="8"/>
  <c r="BF180" i="8"/>
  <c r="BE180" i="8"/>
  <c r="T180" i="8"/>
  <c r="R180" i="8"/>
  <c r="P180" i="8"/>
  <c r="BK180" i="8"/>
  <c r="J180" i="8"/>
  <c r="BI179" i="8"/>
  <c r="BH179" i="8"/>
  <c r="BG179" i="8"/>
  <c r="BF179" i="8"/>
  <c r="BE179" i="8"/>
  <c r="T179" i="8"/>
  <c r="R179" i="8"/>
  <c r="P179" i="8"/>
  <c r="BK179" i="8"/>
  <c r="J179" i="8"/>
  <c r="BI178" i="8"/>
  <c r="BH178" i="8"/>
  <c r="BG178" i="8"/>
  <c r="BF178" i="8"/>
  <c r="BE178" i="8"/>
  <c r="T178" i="8"/>
  <c r="R178" i="8"/>
  <c r="P178" i="8"/>
  <c r="BK178" i="8"/>
  <c r="J178" i="8"/>
  <c r="BI177" i="8"/>
  <c r="BH177" i="8"/>
  <c r="BG177" i="8"/>
  <c r="BF177" i="8"/>
  <c r="BE177" i="8"/>
  <c r="T177" i="8"/>
  <c r="R177" i="8"/>
  <c r="P177" i="8"/>
  <c r="BK177" i="8"/>
  <c r="J177" i="8"/>
  <c r="BI176" i="8"/>
  <c r="BH176" i="8"/>
  <c r="BG176" i="8"/>
  <c r="BF176" i="8"/>
  <c r="BE176" i="8"/>
  <c r="T176" i="8"/>
  <c r="R176" i="8"/>
  <c r="P176" i="8"/>
  <c r="BK176" i="8"/>
  <c r="J176" i="8"/>
  <c r="BI175" i="8"/>
  <c r="BH175" i="8"/>
  <c r="BG175" i="8"/>
  <c r="BF175" i="8"/>
  <c r="BE175" i="8"/>
  <c r="T175" i="8"/>
  <c r="R175" i="8"/>
  <c r="P175" i="8"/>
  <c r="BK175" i="8"/>
  <c r="J175" i="8"/>
  <c r="BI174" i="8"/>
  <c r="BH174" i="8"/>
  <c r="BG174" i="8"/>
  <c r="BF174" i="8"/>
  <c r="BE174" i="8"/>
  <c r="T174" i="8"/>
  <c r="R174" i="8"/>
  <c r="P174" i="8"/>
  <c r="BK174" i="8"/>
  <c r="J174" i="8"/>
  <c r="BI173" i="8"/>
  <c r="BH173" i="8"/>
  <c r="BG173" i="8"/>
  <c r="BF173" i="8"/>
  <c r="BE173" i="8"/>
  <c r="T173" i="8"/>
  <c r="R173" i="8"/>
  <c r="P173" i="8"/>
  <c r="BK173" i="8"/>
  <c r="J173" i="8"/>
  <c r="BI172" i="8"/>
  <c r="BH172" i="8"/>
  <c r="BG172" i="8"/>
  <c r="BF172" i="8"/>
  <c r="BE172" i="8"/>
  <c r="T172" i="8"/>
  <c r="R172" i="8"/>
  <c r="P172" i="8"/>
  <c r="BK172" i="8"/>
  <c r="J172" i="8"/>
  <c r="BI171" i="8"/>
  <c r="BH171" i="8"/>
  <c r="BG171" i="8"/>
  <c r="BF171" i="8"/>
  <c r="BE171" i="8"/>
  <c r="T171" i="8"/>
  <c r="R171" i="8"/>
  <c r="P171" i="8"/>
  <c r="BK171" i="8"/>
  <c r="J171" i="8"/>
  <c r="BI170" i="8"/>
  <c r="BH170" i="8"/>
  <c r="BG170" i="8"/>
  <c r="BF170" i="8"/>
  <c r="BE170" i="8"/>
  <c r="T170" i="8"/>
  <c r="R170" i="8"/>
  <c r="P170" i="8"/>
  <c r="BK170" i="8"/>
  <c r="J170" i="8"/>
  <c r="BI169" i="8"/>
  <c r="BH169" i="8"/>
  <c r="BG169" i="8"/>
  <c r="BF169" i="8"/>
  <c r="BE169" i="8"/>
  <c r="T169" i="8"/>
  <c r="R169" i="8"/>
  <c r="P169" i="8"/>
  <c r="BK169" i="8"/>
  <c r="J169" i="8"/>
  <c r="BI168" i="8"/>
  <c r="BH168" i="8"/>
  <c r="BG168" i="8"/>
  <c r="BF168" i="8"/>
  <c r="BE168" i="8"/>
  <c r="T168" i="8"/>
  <c r="R168" i="8"/>
  <c r="P168" i="8"/>
  <c r="BK168" i="8"/>
  <c r="J168" i="8"/>
  <c r="BI167" i="8"/>
  <c r="BH167" i="8"/>
  <c r="BG167" i="8"/>
  <c r="BF167" i="8"/>
  <c r="BE167" i="8"/>
  <c r="T167" i="8"/>
  <c r="R167" i="8"/>
  <c r="P167" i="8"/>
  <c r="BK167" i="8"/>
  <c r="J167" i="8"/>
  <c r="BI166" i="8"/>
  <c r="BH166" i="8"/>
  <c r="BG166" i="8"/>
  <c r="BF166" i="8"/>
  <c r="BE166" i="8"/>
  <c r="T166" i="8"/>
  <c r="R166" i="8"/>
  <c r="P166" i="8"/>
  <c r="BK166" i="8"/>
  <c r="J166" i="8"/>
  <c r="BI165" i="8"/>
  <c r="BH165" i="8"/>
  <c r="BG165" i="8"/>
  <c r="BF165" i="8"/>
  <c r="BE165" i="8"/>
  <c r="T165" i="8"/>
  <c r="R165" i="8"/>
  <c r="P165" i="8"/>
  <c r="BK165" i="8"/>
  <c r="J165" i="8"/>
  <c r="BI164" i="8"/>
  <c r="BH164" i="8"/>
  <c r="BG164" i="8"/>
  <c r="BF164" i="8"/>
  <c r="BE164" i="8"/>
  <c r="T164" i="8"/>
  <c r="R164" i="8"/>
  <c r="P164" i="8"/>
  <c r="BK164" i="8"/>
  <c r="J164" i="8"/>
  <c r="BI163" i="8"/>
  <c r="BH163" i="8"/>
  <c r="BG163" i="8"/>
  <c r="BF163" i="8"/>
  <c r="BE163" i="8"/>
  <c r="T163" i="8"/>
  <c r="R163" i="8"/>
  <c r="P163" i="8"/>
  <c r="BK163" i="8"/>
  <c r="J163" i="8"/>
  <c r="BI162" i="8"/>
  <c r="BH162" i="8"/>
  <c r="BG162" i="8"/>
  <c r="BF162" i="8"/>
  <c r="BE162" i="8"/>
  <c r="T162" i="8"/>
  <c r="R162" i="8"/>
  <c r="P162" i="8"/>
  <c r="BK162" i="8"/>
  <c r="J162" i="8"/>
  <c r="BI161" i="8"/>
  <c r="BH161" i="8"/>
  <c r="BG161" i="8"/>
  <c r="BF161" i="8"/>
  <c r="BE161" i="8"/>
  <c r="T161" i="8"/>
  <c r="R161" i="8"/>
  <c r="P161" i="8"/>
  <c r="BK161" i="8"/>
  <c r="J161" i="8"/>
  <c r="BI160" i="8"/>
  <c r="BH160" i="8"/>
  <c r="BG160" i="8"/>
  <c r="BF160" i="8"/>
  <c r="BE160" i="8"/>
  <c r="T160" i="8"/>
  <c r="R160" i="8"/>
  <c r="P160" i="8"/>
  <c r="BK160" i="8"/>
  <c r="J160" i="8"/>
  <c r="BI159" i="8"/>
  <c r="BH159" i="8"/>
  <c r="BG159" i="8"/>
  <c r="BF159" i="8"/>
  <c r="BE159" i="8"/>
  <c r="T159" i="8"/>
  <c r="T158" i="8" s="1"/>
  <c r="R159" i="8"/>
  <c r="R158" i="8" s="1"/>
  <c r="P159" i="8"/>
  <c r="P158" i="8" s="1"/>
  <c r="BK159" i="8"/>
  <c r="BK158" i="8" s="1"/>
  <c r="J158" i="8" s="1"/>
  <c r="J70" i="8" s="1"/>
  <c r="J159" i="8"/>
  <c r="BI157" i="8"/>
  <c r="BH157" i="8"/>
  <c r="BG157" i="8"/>
  <c r="BF157" i="8"/>
  <c r="T157" i="8"/>
  <c r="R157" i="8"/>
  <c r="P157" i="8"/>
  <c r="BK157" i="8"/>
  <c r="J157" i="8"/>
  <c r="BE157" i="8" s="1"/>
  <c r="BI156" i="8"/>
  <c r="BH156" i="8"/>
  <c r="BG156" i="8"/>
  <c r="BF156" i="8"/>
  <c r="T156" i="8"/>
  <c r="R156" i="8"/>
  <c r="P156" i="8"/>
  <c r="BK156" i="8"/>
  <c r="J156" i="8"/>
  <c r="BE156" i="8" s="1"/>
  <c r="BI155" i="8"/>
  <c r="BH155" i="8"/>
  <c r="BG155" i="8"/>
  <c r="BF155" i="8"/>
  <c r="T155" i="8"/>
  <c r="R155" i="8"/>
  <c r="P155" i="8"/>
  <c r="BK155" i="8"/>
  <c r="J155" i="8"/>
  <c r="BE155" i="8" s="1"/>
  <c r="BI154" i="8"/>
  <c r="BH154" i="8"/>
  <c r="BG154" i="8"/>
  <c r="BF154" i="8"/>
  <c r="T154" i="8"/>
  <c r="R154" i="8"/>
  <c r="P154" i="8"/>
  <c r="BK154" i="8"/>
  <c r="J154" i="8"/>
  <c r="BE154" i="8" s="1"/>
  <c r="BI153" i="8"/>
  <c r="BH153" i="8"/>
  <c r="BG153" i="8"/>
  <c r="BF153" i="8"/>
  <c r="T153" i="8"/>
  <c r="R153" i="8"/>
  <c r="P153" i="8"/>
  <c r="BK153" i="8"/>
  <c r="J153" i="8"/>
  <c r="BE153" i="8" s="1"/>
  <c r="BI152" i="8"/>
  <c r="BH152" i="8"/>
  <c r="BG152" i="8"/>
  <c r="BF152" i="8"/>
  <c r="T152" i="8"/>
  <c r="R152" i="8"/>
  <c r="P152" i="8"/>
  <c r="BK152" i="8"/>
  <c r="J152" i="8"/>
  <c r="BE152" i="8" s="1"/>
  <c r="BI151" i="8"/>
  <c r="BH151" i="8"/>
  <c r="BG151" i="8"/>
  <c r="BF151" i="8"/>
  <c r="T151" i="8"/>
  <c r="R151" i="8"/>
  <c r="P151" i="8"/>
  <c r="BK151" i="8"/>
  <c r="J151" i="8"/>
  <c r="BE151" i="8" s="1"/>
  <c r="BI150" i="8"/>
  <c r="BH150" i="8"/>
  <c r="BG150" i="8"/>
  <c r="BF150" i="8"/>
  <c r="T150" i="8"/>
  <c r="T149" i="8" s="1"/>
  <c r="R150" i="8"/>
  <c r="R149" i="8" s="1"/>
  <c r="P150" i="8"/>
  <c r="P149" i="8" s="1"/>
  <c r="BK150" i="8"/>
  <c r="BK149" i="8" s="1"/>
  <c r="J149" i="8" s="1"/>
  <c r="J69" i="8" s="1"/>
  <c r="J150" i="8"/>
  <c r="BE150" i="8" s="1"/>
  <c r="BI148" i="8"/>
  <c r="BH148" i="8"/>
  <c r="BG148" i="8"/>
  <c r="BF148" i="8"/>
  <c r="BE148" i="8"/>
  <c r="T148" i="8"/>
  <c r="R148" i="8"/>
  <c r="P148" i="8"/>
  <c r="BK148" i="8"/>
  <c r="J148" i="8"/>
  <c r="BI147" i="8"/>
  <c r="BH147" i="8"/>
  <c r="BG147" i="8"/>
  <c r="BF147" i="8"/>
  <c r="BE147" i="8"/>
  <c r="T147" i="8"/>
  <c r="R147" i="8"/>
  <c r="P147" i="8"/>
  <c r="BK147" i="8"/>
  <c r="J147" i="8"/>
  <c r="BI146" i="8"/>
  <c r="BH146" i="8"/>
  <c r="BG146" i="8"/>
  <c r="BF146" i="8"/>
  <c r="BE146" i="8"/>
  <c r="T146" i="8"/>
  <c r="R146" i="8"/>
  <c r="P146" i="8"/>
  <c r="BK146" i="8"/>
  <c r="J146" i="8"/>
  <c r="BI145" i="8"/>
  <c r="BH145" i="8"/>
  <c r="BG145" i="8"/>
  <c r="BF145" i="8"/>
  <c r="BE145" i="8"/>
  <c r="T145" i="8"/>
  <c r="R145" i="8"/>
  <c r="P145" i="8"/>
  <c r="BK145" i="8"/>
  <c r="J145" i="8"/>
  <c r="BI144" i="8"/>
  <c r="BH144" i="8"/>
  <c r="BG144" i="8"/>
  <c r="BF144" i="8"/>
  <c r="BE144" i="8"/>
  <c r="T144" i="8"/>
  <c r="R144" i="8"/>
  <c r="P144" i="8"/>
  <c r="BK144" i="8"/>
  <c r="J144" i="8"/>
  <c r="BI143" i="8"/>
  <c r="BH143" i="8"/>
  <c r="BG143" i="8"/>
  <c r="BF143" i="8"/>
  <c r="BE143" i="8"/>
  <c r="T143" i="8"/>
  <c r="R143" i="8"/>
  <c r="P143" i="8"/>
  <c r="BK143" i="8"/>
  <c r="J143" i="8"/>
  <c r="BI142" i="8"/>
  <c r="BH142" i="8"/>
  <c r="BG142" i="8"/>
  <c r="BF142" i="8"/>
  <c r="BE142" i="8"/>
  <c r="T142" i="8"/>
  <c r="R142" i="8"/>
  <c r="P142" i="8"/>
  <c r="BK142" i="8"/>
  <c r="J142" i="8"/>
  <c r="BI141" i="8"/>
  <c r="BH141" i="8"/>
  <c r="BG141" i="8"/>
  <c r="BF141" i="8"/>
  <c r="BE141" i="8"/>
  <c r="T141" i="8"/>
  <c r="R141" i="8"/>
  <c r="P141" i="8"/>
  <c r="BK141" i="8"/>
  <c r="J141" i="8"/>
  <c r="BI140" i="8"/>
  <c r="BH140" i="8"/>
  <c r="BG140" i="8"/>
  <c r="BF140" i="8"/>
  <c r="BE140" i="8"/>
  <c r="T140" i="8"/>
  <c r="R140" i="8"/>
  <c r="P140" i="8"/>
  <c r="BK140" i="8"/>
  <c r="J140" i="8"/>
  <c r="BI139" i="8"/>
  <c r="BH139" i="8"/>
  <c r="BG139" i="8"/>
  <c r="BF139" i="8"/>
  <c r="BE139" i="8"/>
  <c r="T139" i="8"/>
  <c r="R139" i="8"/>
  <c r="P139" i="8"/>
  <c r="BK139" i="8"/>
  <c r="J139" i="8"/>
  <c r="BI138" i="8"/>
  <c r="BH138" i="8"/>
  <c r="BG138" i="8"/>
  <c r="BF138" i="8"/>
  <c r="BE138" i="8"/>
  <c r="T138" i="8"/>
  <c r="R138" i="8"/>
  <c r="P138" i="8"/>
  <c r="BK138" i="8"/>
  <c r="J138" i="8"/>
  <c r="BI137" i="8"/>
  <c r="BH137" i="8"/>
  <c r="BG137" i="8"/>
  <c r="BF137" i="8"/>
  <c r="BE137" i="8"/>
  <c r="T137" i="8"/>
  <c r="R137" i="8"/>
  <c r="P137" i="8"/>
  <c r="BK137" i="8"/>
  <c r="J137" i="8"/>
  <c r="BI136" i="8"/>
  <c r="BH136" i="8"/>
  <c r="BG136" i="8"/>
  <c r="BF136" i="8"/>
  <c r="BE136" i="8"/>
  <c r="T136" i="8"/>
  <c r="R136" i="8"/>
  <c r="P136" i="8"/>
  <c r="BK136" i="8"/>
  <c r="J136" i="8"/>
  <c r="BI135" i="8"/>
  <c r="BH135" i="8"/>
  <c r="BG135" i="8"/>
  <c r="BF135" i="8"/>
  <c r="BE135" i="8"/>
  <c r="T135" i="8"/>
  <c r="T134" i="8" s="1"/>
  <c r="R135" i="8"/>
  <c r="R134" i="8" s="1"/>
  <c r="P135" i="8"/>
  <c r="P134" i="8" s="1"/>
  <c r="BK135" i="8"/>
  <c r="BK134" i="8" s="1"/>
  <c r="J134" i="8" s="1"/>
  <c r="J68" i="8" s="1"/>
  <c r="J135" i="8"/>
  <c r="BI133" i="8"/>
  <c r="BH133" i="8"/>
  <c r="BG133" i="8"/>
  <c r="BF133" i="8"/>
  <c r="T133" i="8"/>
  <c r="R133" i="8"/>
  <c r="P133" i="8"/>
  <c r="BK133" i="8"/>
  <c r="J133" i="8"/>
  <c r="BE133" i="8" s="1"/>
  <c r="BI132" i="8"/>
  <c r="BH132" i="8"/>
  <c r="BG132" i="8"/>
  <c r="BF132" i="8"/>
  <c r="T132" i="8"/>
  <c r="R132" i="8"/>
  <c r="P132" i="8"/>
  <c r="BK132" i="8"/>
  <c r="J132" i="8"/>
  <c r="BE132" i="8" s="1"/>
  <c r="BI131" i="8"/>
  <c r="BH131" i="8"/>
  <c r="BG131" i="8"/>
  <c r="BF131" i="8"/>
  <c r="T131" i="8"/>
  <c r="R131" i="8"/>
  <c r="P131" i="8"/>
  <c r="BK131" i="8"/>
  <c r="J131" i="8"/>
  <c r="BE131" i="8" s="1"/>
  <c r="BI130" i="8"/>
  <c r="BH130" i="8"/>
  <c r="BG130" i="8"/>
  <c r="BF130" i="8"/>
  <c r="T130" i="8"/>
  <c r="R130" i="8"/>
  <c r="P130" i="8"/>
  <c r="BK130" i="8"/>
  <c r="J130" i="8"/>
  <c r="BE130" i="8" s="1"/>
  <c r="BI129" i="8"/>
  <c r="BH129" i="8"/>
  <c r="BG129" i="8"/>
  <c r="BF129" i="8"/>
  <c r="T129" i="8"/>
  <c r="R129" i="8"/>
  <c r="P129" i="8"/>
  <c r="BK129" i="8"/>
  <c r="J129" i="8"/>
  <c r="BE129" i="8" s="1"/>
  <c r="BI128" i="8"/>
  <c r="BH128" i="8"/>
  <c r="BG128" i="8"/>
  <c r="BF128" i="8"/>
  <c r="T128" i="8"/>
  <c r="R128" i="8"/>
  <c r="P128" i="8"/>
  <c r="BK128" i="8"/>
  <c r="J128" i="8"/>
  <c r="BE128" i="8" s="1"/>
  <c r="BI127" i="8"/>
  <c r="BH127" i="8"/>
  <c r="BG127" i="8"/>
  <c r="BF127" i="8"/>
  <c r="T127" i="8"/>
  <c r="R127" i="8"/>
  <c r="P127" i="8"/>
  <c r="BK127" i="8"/>
  <c r="J127" i="8"/>
  <c r="BE127" i="8" s="1"/>
  <c r="BI126" i="8"/>
  <c r="BH126" i="8"/>
  <c r="BG126" i="8"/>
  <c r="BF126" i="8"/>
  <c r="T126" i="8"/>
  <c r="R126" i="8"/>
  <c r="P126" i="8"/>
  <c r="BK126" i="8"/>
  <c r="J126" i="8"/>
  <c r="BE126" i="8" s="1"/>
  <c r="BI125" i="8"/>
  <c r="BH125" i="8"/>
  <c r="BG125" i="8"/>
  <c r="BF125" i="8"/>
  <c r="T125" i="8"/>
  <c r="R125" i="8"/>
  <c r="P125" i="8"/>
  <c r="BK125" i="8"/>
  <c r="J125" i="8"/>
  <c r="BE125" i="8" s="1"/>
  <c r="BI124" i="8"/>
  <c r="BH124" i="8"/>
  <c r="BG124" i="8"/>
  <c r="BF124" i="8"/>
  <c r="T124" i="8"/>
  <c r="R124" i="8"/>
  <c r="P124" i="8"/>
  <c r="BK124" i="8"/>
  <c r="J124" i="8"/>
  <c r="BE124" i="8" s="1"/>
  <c r="BI123" i="8"/>
  <c r="BH123" i="8"/>
  <c r="BG123" i="8"/>
  <c r="BF123" i="8"/>
  <c r="T123" i="8"/>
  <c r="R123" i="8"/>
  <c r="P123" i="8"/>
  <c r="BK123" i="8"/>
  <c r="J123" i="8"/>
  <c r="BE123" i="8" s="1"/>
  <c r="BI122" i="8"/>
  <c r="BH122" i="8"/>
  <c r="BG122" i="8"/>
  <c r="BF122" i="8"/>
  <c r="T122" i="8"/>
  <c r="R122" i="8"/>
  <c r="P122" i="8"/>
  <c r="BK122" i="8"/>
  <c r="J122" i="8"/>
  <c r="BE122" i="8" s="1"/>
  <c r="BI121" i="8"/>
  <c r="BH121" i="8"/>
  <c r="BG121" i="8"/>
  <c r="BF121" i="8"/>
  <c r="T121" i="8"/>
  <c r="T120" i="8" s="1"/>
  <c r="R121" i="8"/>
  <c r="R120" i="8" s="1"/>
  <c r="P121" i="8"/>
  <c r="P120" i="8" s="1"/>
  <c r="BK121" i="8"/>
  <c r="BK120" i="8" s="1"/>
  <c r="J120" i="8" s="1"/>
  <c r="J67" i="8" s="1"/>
  <c r="J121" i="8"/>
  <c r="BE121" i="8" s="1"/>
  <c r="BI119" i="8"/>
  <c r="BH119" i="8"/>
  <c r="BG119" i="8"/>
  <c r="BF119" i="8"/>
  <c r="BE119" i="8"/>
  <c r="T119" i="8"/>
  <c r="R119" i="8"/>
  <c r="P119" i="8"/>
  <c r="BK119" i="8"/>
  <c r="J119" i="8"/>
  <c r="BI118" i="8"/>
  <c r="BH118" i="8"/>
  <c r="BG118" i="8"/>
  <c r="BF118" i="8"/>
  <c r="BE118" i="8"/>
  <c r="T118" i="8"/>
  <c r="R118" i="8"/>
  <c r="P118" i="8"/>
  <c r="BK118" i="8"/>
  <c r="J118" i="8"/>
  <c r="BI117" i="8"/>
  <c r="BH117" i="8"/>
  <c r="BG117" i="8"/>
  <c r="BF117" i="8"/>
  <c r="BE117" i="8"/>
  <c r="T117" i="8"/>
  <c r="R117" i="8"/>
  <c r="P117" i="8"/>
  <c r="BK117" i="8"/>
  <c r="J117" i="8"/>
  <c r="BI116" i="8"/>
  <c r="BH116" i="8"/>
  <c r="BG116" i="8"/>
  <c r="BF116" i="8"/>
  <c r="BE116" i="8"/>
  <c r="T116" i="8"/>
  <c r="R116" i="8"/>
  <c r="P116" i="8"/>
  <c r="BK116" i="8"/>
  <c r="J116" i="8"/>
  <c r="BI115" i="8"/>
  <c r="BH115" i="8"/>
  <c r="BG115" i="8"/>
  <c r="BF115" i="8"/>
  <c r="BE115" i="8"/>
  <c r="T115" i="8"/>
  <c r="R115" i="8"/>
  <c r="P115" i="8"/>
  <c r="BK115" i="8"/>
  <c r="J115" i="8"/>
  <c r="BI114" i="8"/>
  <c r="BH114" i="8"/>
  <c r="BG114" i="8"/>
  <c r="BF114" i="8"/>
  <c r="BE114" i="8"/>
  <c r="T114" i="8"/>
  <c r="R114" i="8"/>
  <c r="P114" i="8"/>
  <c r="BK114" i="8"/>
  <c r="J114" i="8"/>
  <c r="BI113" i="8"/>
  <c r="BH113" i="8"/>
  <c r="BG113" i="8"/>
  <c r="BF113" i="8"/>
  <c r="BE113" i="8"/>
  <c r="T113" i="8"/>
  <c r="R113" i="8"/>
  <c r="P113" i="8"/>
  <c r="BK113" i="8"/>
  <c r="J113" i="8"/>
  <c r="BI112" i="8"/>
  <c r="BH112" i="8"/>
  <c r="BG112" i="8"/>
  <c r="BF112" i="8"/>
  <c r="BE112" i="8"/>
  <c r="T112" i="8"/>
  <c r="R112" i="8"/>
  <c r="P112" i="8"/>
  <c r="BK112" i="8"/>
  <c r="J112" i="8"/>
  <c r="BI111" i="8"/>
  <c r="BH111" i="8"/>
  <c r="BG111" i="8"/>
  <c r="BF111" i="8"/>
  <c r="BE111" i="8"/>
  <c r="T111" i="8"/>
  <c r="R111" i="8"/>
  <c r="P111" i="8"/>
  <c r="BK111" i="8"/>
  <c r="J111" i="8"/>
  <c r="BI110" i="8"/>
  <c r="BH110" i="8"/>
  <c r="BG110" i="8"/>
  <c r="BF110" i="8"/>
  <c r="BE110" i="8"/>
  <c r="T110" i="8"/>
  <c r="T109" i="8" s="1"/>
  <c r="R110" i="8"/>
  <c r="R109" i="8" s="1"/>
  <c r="P110" i="8"/>
  <c r="P109" i="8" s="1"/>
  <c r="BK110" i="8"/>
  <c r="BK109" i="8" s="1"/>
  <c r="J109" i="8" s="1"/>
  <c r="J66" i="8" s="1"/>
  <c r="J110" i="8"/>
  <c r="BI108" i="8"/>
  <c r="BH108" i="8"/>
  <c r="BG108" i="8"/>
  <c r="BF108" i="8"/>
  <c r="T108" i="8"/>
  <c r="R108" i="8"/>
  <c r="P108" i="8"/>
  <c r="BK108" i="8"/>
  <c r="J108" i="8"/>
  <c r="BE108" i="8" s="1"/>
  <c r="BI107" i="8"/>
  <c r="BH107" i="8"/>
  <c r="BG107" i="8"/>
  <c r="BF107" i="8"/>
  <c r="T107" i="8"/>
  <c r="R107" i="8"/>
  <c r="P107" i="8"/>
  <c r="BK107" i="8"/>
  <c r="J107" i="8"/>
  <c r="BE107" i="8" s="1"/>
  <c r="BI106" i="8"/>
  <c r="BH106" i="8"/>
  <c r="BG106" i="8"/>
  <c r="BF106" i="8"/>
  <c r="T106" i="8"/>
  <c r="R106" i="8"/>
  <c r="P106" i="8"/>
  <c r="BK106" i="8"/>
  <c r="J106" i="8"/>
  <c r="BE106" i="8" s="1"/>
  <c r="BI105" i="8"/>
  <c r="BH105" i="8"/>
  <c r="BG105" i="8"/>
  <c r="BF105" i="8"/>
  <c r="T105" i="8"/>
  <c r="R105" i="8"/>
  <c r="P105" i="8"/>
  <c r="BK105" i="8"/>
  <c r="J105" i="8"/>
  <c r="BE105" i="8" s="1"/>
  <c r="BI104" i="8"/>
  <c r="BH104" i="8"/>
  <c r="BG104" i="8"/>
  <c r="BF104" i="8"/>
  <c r="T104" i="8"/>
  <c r="R104" i="8"/>
  <c r="P104" i="8"/>
  <c r="BK104" i="8"/>
  <c r="J104" i="8"/>
  <c r="BE104" i="8" s="1"/>
  <c r="BI103" i="8"/>
  <c r="BH103" i="8"/>
  <c r="BG103" i="8"/>
  <c r="BF103" i="8"/>
  <c r="T103" i="8"/>
  <c r="R103" i="8"/>
  <c r="P103" i="8"/>
  <c r="BK103" i="8"/>
  <c r="J103" i="8"/>
  <c r="BE103" i="8" s="1"/>
  <c r="BI102" i="8"/>
  <c r="BH102" i="8"/>
  <c r="BG102" i="8"/>
  <c r="BF102" i="8"/>
  <c r="T102" i="8"/>
  <c r="R102" i="8"/>
  <c r="P102" i="8"/>
  <c r="BK102" i="8"/>
  <c r="J102" i="8"/>
  <c r="BE102" i="8" s="1"/>
  <c r="BI101" i="8"/>
  <c r="BH101" i="8"/>
  <c r="BG101" i="8"/>
  <c r="BF101" i="8"/>
  <c r="T101" i="8"/>
  <c r="R101" i="8"/>
  <c r="P101" i="8"/>
  <c r="BK101" i="8"/>
  <c r="J101" i="8"/>
  <c r="BE101" i="8" s="1"/>
  <c r="BI100" i="8"/>
  <c r="BH100" i="8"/>
  <c r="BG100" i="8"/>
  <c r="BF100" i="8"/>
  <c r="T100" i="8"/>
  <c r="R100" i="8"/>
  <c r="P100" i="8"/>
  <c r="BK100" i="8"/>
  <c r="J100" i="8"/>
  <c r="BE100" i="8" s="1"/>
  <c r="BI99" i="8"/>
  <c r="BH99" i="8"/>
  <c r="BG99" i="8"/>
  <c r="BF99" i="8"/>
  <c r="BE99" i="8"/>
  <c r="T99" i="8"/>
  <c r="R99" i="8"/>
  <c r="P99" i="8"/>
  <c r="BK99" i="8"/>
  <c r="J99" i="8"/>
  <c r="BI98" i="8"/>
  <c r="BH98" i="8"/>
  <c r="BG98" i="8"/>
  <c r="BF98" i="8"/>
  <c r="BE98" i="8"/>
  <c r="T98" i="8"/>
  <c r="R98" i="8"/>
  <c r="P98" i="8"/>
  <c r="BK98" i="8"/>
  <c r="J98" i="8"/>
  <c r="BI97" i="8"/>
  <c r="F38" i="8" s="1"/>
  <c r="BD60" i="1" s="1"/>
  <c r="BH97" i="8"/>
  <c r="F37" i="8" s="1"/>
  <c r="BC60" i="1" s="1"/>
  <c r="BG97" i="8"/>
  <c r="F36" i="8" s="1"/>
  <c r="BB60" i="1" s="1"/>
  <c r="BF97" i="8"/>
  <c r="J35" i="8" s="1"/>
  <c r="AW60" i="1" s="1"/>
  <c r="BE97" i="8"/>
  <c r="J34" i="8" s="1"/>
  <c r="AV60" i="1" s="1"/>
  <c r="T97" i="8"/>
  <c r="T96" i="8" s="1"/>
  <c r="T95" i="8" s="1"/>
  <c r="R97" i="8"/>
  <c r="R96" i="8" s="1"/>
  <c r="R95" i="8" s="1"/>
  <c r="P97" i="8"/>
  <c r="P96" i="8" s="1"/>
  <c r="P95" i="8" s="1"/>
  <c r="AU60" i="1" s="1"/>
  <c r="BK97" i="8"/>
  <c r="BK96" i="8" s="1"/>
  <c r="J97" i="8"/>
  <c r="J91" i="8"/>
  <c r="F91" i="8"/>
  <c r="F89" i="8"/>
  <c r="E87" i="8"/>
  <c r="J59" i="8"/>
  <c r="F59" i="8"/>
  <c r="F57" i="8"/>
  <c r="E55" i="8"/>
  <c r="J22" i="8"/>
  <c r="E22" i="8"/>
  <c r="F60" i="8" s="1"/>
  <c r="J21" i="8"/>
  <c r="J16" i="8"/>
  <c r="J89" i="8" s="1"/>
  <c r="E7" i="8"/>
  <c r="E49" i="8" s="1"/>
  <c r="AY59" i="1"/>
  <c r="AX59" i="1"/>
  <c r="BI217" i="7"/>
  <c r="BH217" i="7"/>
  <c r="BG217" i="7"/>
  <c r="BF217" i="7"/>
  <c r="BE217" i="7"/>
  <c r="T217" i="7"/>
  <c r="R217" i="7"/>
  <c r="P217" i="7"/>
  <c r="BK217" i="7"/>
  <c r="J217" i="7"/>
  <c r="BI216" i="7"/>
  <c r="BH216" i="7"/>
  <c r="BG216" i="7"/>
  <c r="BF216" i="7"/>
  <c r="BE216" i="7"/>
  <c r="T216" i="7"/>
  <c r="R216" i="7"/>
  <c r="P216" i="7"/>
  <c r="BK216" i="7"/>
  <c r="J216" i="7"/>
  <c r="BI215" i="7"/>
  <c r="BH215" i="7"/>
  <c r="BG215" i="7"/>
  <c r="BF215" i="7"/>
  <c r="BE215" i="7"/>
  <c r="T215" i="7"/>
  <c r="R215" i="7"/>
  <c r="P215" i="7"/>
  <c r="BK215" i="7"/>
  <c r="J215" i="7"/>
  <c r="BI214" i="7"/>
  <c r="BH214" i="7"/>
  <c r="BG214" i="7"/>
  <c r="BF214" i="7"/>
  <c r="BE214" i="7"/>
  <c r="T214" i="7"/>
  <c r="R214" i="7"/>
  <c r="P214" i="7"/>
  <c r="BK214" i="7"/>
  <c r="J214" i="7"/>
  <c r="BI213" i="7"/>
  <c r="BH213" i="7"/>
  <c r="BG213" i="7"/>
  <c r="BF213" i="7"/>
  <c r="BE213" i="7"/>
  <c r="T213" i="7"/>
  <c r="R213" i="7"/>
  <c r="P213" i="7"/>
  <c r="BK213" i="7"/>
  <c r="J213" i="7"/>
  <c r="BI212" i="7"/>
  <c r="BH212" i="7"/>
  <c r="BG212" i="7"/>
  <c r="BF212" i="7"/>
  <c r="BE212" i="7"/>
  <c r="T212" i="7"/>
  <c r="T211" i="7" s="1"/>
  <c r="R212" i="7"/>
  <c r="R211" i="7" s="1"/>
  <c r="P212" i="7"/>
  <c r="P211" i="7" s="1"/>
  <c r="BK212" i="7"/>
  <c r="BK211" i="7" s="1"/>
  <c r="J211" i="7" s="1"/>
  <c r="J76" i="7" s="1"/>
  <c r="J212" i="7"/>
  <c r="BI209" i="7"/>
  <c r="BH209" i="7"/>
  <c r="BG209" i="7"/>
  <c r="BF209" i="7"/>
  <c r="T209" i="7"/>
  <c r="R209" i="7"/>
  <c r="P209" i="7"/>
  <c r="BK209" i="7"/>
  <c r="J209" i="7"/>
  <c r="BE209" i="7" s="1"/>
  <c r="BI207" i="7"/>
  <c r="BH207" i="7"/>
  <c r="BG207" i="7"/>
  <c r="BF207" i="7"/>
  <c r="T207" i="7"/>
  <c r="R207" i="7"/>
  <c r="P207" i="7"/>
  <c r="BK207" i="7"/>
  <c r="J207" i="7"/>
  <c r="BE207" i="7" s="1"/>
  <c r="BI205" i="7"/>
  <c r="BH205" i="7"/>
  <c r="BG205" i="7"/>
  <c r="BF205" i="7"/>
  <c r="T205" i="7"/>
  <c r="R205" i="7"/>
  <c r="P205" i="7"/>
  <c r="BK205" i="7"/>
  <c r="J205" i="7"/>
  <c r="BE205" i="7" s="1"/>
  <c r="BI203" i="7"/>
  <c r="BH203" i="7"/>
  <c r="BG203" i="7"/>
  <c r="BF203" i="7"/>
  <c r="T203" i="7"/>
  <c r="T202" i="7" s="1"/>
  <c r="R203" i="7"/>
  <c r="R202" i="7" s="1"/>
  <c r="P203" i="7"/>
  <c r="P202" i="7" s="1"/>
  <c r="BK203" i="7"/>
  <c r="BK202" i="7" s="1"/>
  <c r="J202" i="7" s="1"/>
  <c r="J75" i="7" s="1"/>
  <c r="J203" i="7"/>
  <c r="BE203" i="7" s="1"/>
  <c r="BI201" i="7"/>
  <c r="BH201" i="7"/>
  <c r="BG201" i="7"/>
  <c r="BF201" i="7"/>
  <c r="BE201" i="7"/>
  <c r="T201" i="7"/>
  <c r="R201" i="7"/>
  <c r="P201" i="7"/>
  <c r="BK201" i="7"/>
  <c r="J201" i="7"/>
  <c r="BI200" i="7"/>
  <c r="BH200" i="7"/>
  <c r="BG200" i="7"/>
  <c r="BF200" i="7"/>
  <c r="BE200" i="7"/>
  <c r="T200" i="7"/>
  <c r="R200" i="7"/>
  <c r="P200" i="7"/>
  <c r="BK200" i="7"/>
  <c r="J200" i="7"/>
  <c r="BI198" i="7"/>
  <c r="BH198" i="7"/>
  <c r="BG198" i="7"/>
  <c r="BF198" i="7"/>
  <c r="BE198" i="7"/>
  <c r="T198" i="7"/>
  <c r="T197" i="7" s="1"/>
  <c r="R198" i="7"/>
  <c r="R197" i="7" s="1"/>
  <c r="P198" i="7"/>
  <c r="P197" i="7" s="1"/>
  <c r="BK198" i="7"/>
  <c r="BK197" i="7" s="1"/>
  <c r="J197" i="7" s="1"/>
  <c r="J74" i="7" s="1"/>
  <c r="J198" i="7"/>
  <c r="BI196" i="7"/>
  <c r="BH196" i="7"/>
  <c r="BG196" i="7"/>
  <c r="BF196" i="7"/>
  <c r="T196" i="7"/>
  <c r="R196" i="7"/>
  <c r="P196" i="7"/>
  <c r="BK196" i="7"/>
  <c r="J196" i="7"/>
  <c r="BE196" i="7" s="1"/>
  <c r="BI194" i="7"/>
  <c r="BH194" i="7"/>
  <c r="BG194" i="7"/>
  <c r="BF194" i="7"/>
  <c r="T194" i="7"/>
  <c r="R194" i="7"/>
  <c r="P194" i="7"/>
  <c r="BK194" i="7"/>
  <c r="J194" i="7"/>
  <c r="BE194" i="7" s="1"/>
  <c r="BI193" i="7"/>
  <c r="BH193" i="7"/>
  <c r="BG193" i="7"/>
  <c r="BF193" i="7"/>
  <c r="BE193" i="7"/>
  <c r="T193" i="7"/>
  <c r="R193" i="7"/>
  <c r="P193" i="7"/>
  <c r="BK193" i="7"/>
  <c r="J193" i="7"/>
  <c r="BI191" i="7"/>
  <c r="BH191" i="7"/>
  <c r="BG191" i="7"/>
  <c r="BF191" i="7"/>
  <c r="BE191" i="7"/>
  <c r="T191" i="7"/>
  <c r="T190" i="7" s="1"/>
  <c r="R191" i="7"/>
  <c r="R190" i="7" s="1"/>
  <c r="P191" i="7"/>
  <c r="P190" i="7" s="1"/>
  <c r="BK191" i="7"/>
  <c r="BK190" i="7" s="1"/>
  <c r="J190" i="7" s="1"/>
  <c r="J73" i="7" s="1"/>
  <c r="J191" i="7"/>
  <c r="BI189" i="7"/>
  <c r="BH189" i="7"/>
  <c r="BG189" i="7"/>
  <c r="BF189" i="7"/>
  <c r="T189" i="7"/>
  <c r="R189" i="7"/>
  <c r="P189" i="7"/>
  <c r="BK189" i="7"/>
  <c r="J189" i="7"/>
  <c r="BE189" i="7" s="1"/>
  <c r="BI187" i="7"/>
  <c r="BH187" i="7"/>
  <c r="BG187" i="7"/>
  <c r="BF187" i="7"/>
  <c r="T187" i="7"/>
  <c r="R187" i="7"/>
  <c r="P187" i="7"/>
  <c r="BK187" i="7"/>
  <c r="J187" i="7"/>
  <c r="BE187" i="7" s="1"/>
  <c r="BI185" i="7"/>
  <c r="BH185" i="7"/>
  <c r="BG185" i="7"/>
  <c r="BF185" i="7"/>
  <c r="BE185" i="7"/>
  <c r="T185" i="7"/>
  <c r="R185" i="7"/>
  <c r="P185" i="7"/>
  <c r="BK185" i="7"/>
  <c r="J185" i="7"/>
  <c r="BI183" i="7"/>
  <c r="BH183" i="7"/>
  <c r="BG183" i="7"/>
  <c r="BF183" i="7"/>
  <c r="BE183" i="7"/>
  <c r="T183" i="7"/>
  <c r="T182" i="7" s="1"/>
  <c r="R183" i="7"/>
  <c r="R182" i="7" s="1"/>
  <c r="P183" i="7"/>
  <c r="P182" i="7" s="1"/>
  <c r="BK183" i="7"/>
  <c r="BK182" i="7" s="1"/>
  <c r="J182" i="7" s="1"/>
  <c r="J72" i="7" s="1"/>
  <c r="J183" i="7"/>
  <c r="BI181" i="7"/>
  <c r="BH181" i="7"/>
  <c r="BG181" i="7"/>
  <c r="BF181" i="7"/>
  <c r="T181" i="7"/>
  <c r="R181" i="7"/>
  <c r="P181" i="7"/>
  <c r="BK181" i="7"/>
  <c r="J181" i="7"/>
  <c r="BE181" i="7" s="1"/>
  <c r="BI179" i="7"/>
  <c r="BH179" i="7"/>
  <c r="BG179" i="7"/>
  <c r="BF179" i="7"/>
  <c r="BE179" i="7"/>
  <c r="T179" i="7"/>
  <c r="T178" i="7" s="1"/>
  <c r="R179" i="7"/>
  <c r="R178" i="7" s="1"/>
  <c r="P179" i="7"/>
  <c r="P178" i="7" s="1"/>
  <c r="BK179" i="7"/>
  <c r="BK178" i="7" s="1"/>
  <c r="J178" i="7" s="1"/>
  <c r="J71" i="7" s="1"/>
  <c r="J179" i="7"/>
  <c r="BI176" i="7"/>
  <c r="BH176" i="7"/>
  <c r="BG176" i="7"/>
  <c r="BF176" i="7"/>
  <c r="T176" i="7"/>
  <c r="R176" i="7"/>
  <c r="P176" i="7"/>
  <c r="BK176" i="7"/>
  <c r="J176" i="7"/>
  <c r="BE176" i="7" s="1"/>
  <c r="BI175" i="7"/>
  <c r="BH175" i="7"/>
  <c r="BG175" i="7"/>
  <c r="BF175" i="7"/>
  <c r="BE175" i="7"/>
  <c r="T175" i="7"/>
  <c r="R175" i="7"/>
  <c r="P175" i="7"/>
  <c r="BK175" i="7"/>
  <c r="J175" i="7"/>
  <c r="BI173" i="7"/>
  <c r="BH173" i="7"/>
  <c r="BG173" i="7"/>
  <c r="BF173" i="7"/>
  <c r="BE173" i="7"/>
  <c r="T173" i="7"/>
  <c r="R173" i="7"/>
  <c r="P173" i="7"/>
  <c r="BK173" i="7"/>
  <c r="J173" i="7"/>
  <c r="BI171" i="7"/>
  <c r="BH171" i="7"/>
  <c r="BG171" i="7"/>
  <c r="BF171" i="7"/>
  <c r="BE171" i="7"/>
  <c r="T171" i="7"/>
  <c r="R171" i="7"/>
  <c r="P171" i="7"/>
  <c r="BK171" i="7"/>
  <c r="J171" i="7"/>
  <c r="BI169" i="7"/>
  <c r="BH169" i="7"/>
  <c r="BG169" i="7"/>
  <c r="BF169" i="7"/>
  <c r="BE169" i="7"/>
  <c r="T169" i="7"/>
  <c r="R169" i="7"/>
  <c r="P169" i="7"/>
  <c r="BK169" i="7"/>
  <c r="J169" i="7"/>
  <c r="BI168" i="7"/>
  <c r="BH168" i="7"/>
  <c r="BG168" i="7"/>
  <c r="BF168" i="7"/>
  <c r="BE168" i="7"/>
  <c r="T168" i="7"/>
  <c r="R168" i="7"/>
  <c r="P168" i="7"/>
  <c r="BK168" i="7"/>
  <c r="J168" i="7"/>
  <c r="BI166" i="7"/>
  <c r="BH166" i="7"/>
  <c r="BG166" i="7"/>
  <c r="BF166" i="7"/>
  <c r="BE166" i="7"/>
  <c r="T166" i="7"/>
  <c r="R166" i="7"/>
  <c r="P166" i="7"/>
  <c r="BK166" i="7"/>
  <c r="J166" i="7"/>
  <c r="BI164" i="7"/>
  <c r="BH164" i="7"/>
  <c r="BG164" i="7"/>
  <c r="BF164" i="7"/>
  <c r="BE164" i="7"/>
  <c r="T164" i="7"/>
  <c r="R164" i="7"/>
  <c r="P164" i="7"/>
  <c r="BK164" i="7"/>
  <c r="J164" i="7"/>
  <c r="BI163" i="7"/>
  <c r="BH163" i="7"/>
  <c r="BG163" i="7"/>
  <c r="BF163" i="7"/>
  <c r="BE163" i="7"/>
  <c r="T163" i="7"/>
  <c r="R163" i="7"/>
  <c r="P163" i="7"/>
  <c r="BK163" i="7"/>
  <c r="J163" i="7"/>
  <c r="BI161" i="7"/>
  <c r="BH161" i="7"/>
  <c r="BG161" i="7"/>
  <c r="BF161" i="7"/>
  <c r="BE161" i="7"/>
  <c r="T161" i="7"/>
  <c r="R161" i="7"/>
  <c r="P161" i="7"/>
  <c r="BK161" i="7"/>
  <c r="J161" i="7"/>
  <c r="BI159" i="7"/>
  <c r="BH159" i="7"/>
  <c r="BG159" i="7"/>
  <c r="BF159" i="7"/>
  <c r="BE159" i="7"/>
  <c r="T159" i="7"/>
  <c r="R159" i="7"/>
  <c r="P159" i="7"/>
  <c r="BK159" i="7"/>
  <c r="J159" i="7"/>
  <c r="BI158" i="7"/>
  <c r="BH158" i="7"/>
  <c r="BG158" i="7"/>
  <c r="BF158" i="7"/>
  <c r="BE158" i="7"/>
  <c r="T158" i="7"/>
  <c r="R158" i="7"/>
  <c r="P158" i="7"/>
  <c r="BK158" i="7"/>
  <c r="J158" i="7"/>
  <c r="BI156" i="7"/>
  <c r="BH156" i="7"/>
  <c r="BG156" i="7"/>
  <c r="BF156" i="7"/>
  <c r="BE156" i="7"/>
  <c r="T156" i="7"/>
  <c r="R156" i="7"/>
  <c r="P156" i="7"/>
  <c r="BK156" i="7"/>
  <c r="J156" i="7"/>
  <c r="BI154" i="7"/>
  <c r="BH154" i="7"/>
  <c r="BG154" i="7"/>
  <c r="BF154" i="7"/>
  <c r="BE154" i="7"/>
  <c r="T154" i="7"/>
  <c r="R154" i="7"/>
  <c r="P154" i="7"/>
  <c r="BK154" i="7"/>
  <c r="J154" i="7"/>
  <c r="BI153" i="7"/>
  <c r="BH153" i="7"/>
  <c r="BG153" i="7"/>
  <c r="BF153" i="7"/>
  <c r="BE153" i="7"/>
  <c r="T153" i="7"/>
  <c r="R153" i="7"/>
  <c r="P153" i="7"/>
  <c r="BK153" i="7"/>
  <c r="J153" i="7"/>
  <c r="BI151" i="7"/>
  <c r="BH151" i="7"/>
  <c r="BG151" i="7"/>
  <c r="BF151" i="7"/>
  <c r="BE151" i="7"/>
  <c r="T151" i="7"/>
  <c r="T150" i="7" s="1"/>
  <c r="R151" i="7"/>
  <c r="R150" i="7" s="1"/>
  <c r="P151" i="7"/>
  <c r="P150" i="7" s="1"/>
  <c r="BK151" i="7"/>
  <c r="BK150" i="7" s="1"/>
  <c r="J150" i="7" s="1"/>
  <c r="J70" i="7" s="1"/>
  <c r="J151" i="7"/>
  <c r="BI149" i="7"/>
  <c r="BH149" i="7"/>
  <c r="BG149" i="7"/>
  <c r="BF149" i="7"/>
  <c r="T149" i="7"/>
  <c r="R149" i="7"/>
  <c r="P149" i="7"/>
  <c r="BK149" i="7"/>
  <c r="J149" i="7"/>
  <c r="BE149" i="7" s="1"/>
  <c r="BI147" i="7"/>
  <c r="BH147" i="7"/>
  <c r="BG147" i="7"/>
  <c r="BF147" i="7"/>
  <c r="T147" i="7"/>
  <c r="R147" i="7"/>
  <c r="P147" i="7"/>
  <c r="BK147" i="7"/>
  <c r="J147" i="7"/>
  <c r="BE147" i="7" s="1"/>
  <c r="BI146" i="7"/>
  <c r="BH146" i="7"/>
  <c r="BG146" i="7"/>
  <c r="BF146" i="7"/>
  <c r="T146" i="7"/>
  <c r="R146" i="7"/>
  <c r="P146" i="7"/>
  <c r="BK146" i="7"/>
  <c r="J146" i="7"/>
  <c r="BE146" i="7" s="1"/>
  <c r="BI145" i="7"/>
  <c r="BH145" i="7"/>
  <c r="BG145" i="7"/>
  <c r="BF145" i="7"/>
  <c r="T145" i="7"/>
  <c r="R145" i="7"/>
  <c r="P145" i="7"/>
  <c r="BK145" i="7"/>
  <c r="J145" i="7"/>
  <c r="BE145" i="7" s="1"/>
  <c r="BI143" i="7"/>
  <c r="BH143" i="7"/>
  <c r="BG143" i="7"/>
  <c r="BF143" i="7"/>
  <c r="T143" i="7"/>
  <c r="R143" i="7"/>
  <c r="P143" i="7"/>
  <c r="BK143" i="7"/>
  <c r="J143" i="7"/>
  <c r="BE143" i="7" s="1"/>
  <c r="BI141" i="7"/>
  <c r="BH141" i="7"/>
  <c r="BG141" i="7"/>
  <c r="BF141" i="7"/>
  <c r="T141" i="7"/>
  <c r="T140" i="7" s="1"/>
  <c r="R141" i="7"/>
  <c r="R140" i="7" s="1"/>
  <c r="P141" i="7"/>
  <c r="P140" i="7" s="1"/>
  <c r="BK141" i="7"/>
  <c r="BK140" i="7" s="1"/>
  <c r="J140" i="7" s="1"/>
  <c r="J69" i="7" s="1"/>
  <c r="J141" i="7"/>
  <c r="BE141" i="7" s="1"/>
  <c r="BI139" i="7"/>
  <c r="BH139" i="7"/>
  <c r="BG139" i="7"/>
  <c r="BF139" i="7"/>
  <c r="BE139" i="7"/>
  <c r="T139" i="7"/>
  <c r="R139" i="7"/>
  <c r="P139" i="7"/>
  <c r="BK139" i="7"/>
  <c r="J139" i="7"/>
  <c r="BI137" i="7"/>
  <c r="BH137" i="7"/>
  <c r="BG137" i="7"/>
  <c r="BF137" i="7"/>
  <c r="BE137" i="7"/>
  <c r="T137" i="7"/>
  <c r="R137" i="7"/>
  <c r="P137" i="7"/>
  <c r="BK137" i="7"/>
  <c r="J137" i="7"/>
  <c r="BI136" i="7"/>
  <c r="BH136" i="7"/>
  <c r="BG136" i="7"/>
  <c r="BF136" i="7"/>
  <c r="BE136" i="7"/>
  <c r="T136" i="7"/>
  <c r="R136" i="7"/>
  <c r="P136" i="7"/>
  <c r="BK136" i="7"/>
  <c r="J136" i="7"/>
  <c r="BI135" i="7"/>
  <c r="BH135" i="7"/>
  <c r="BG135" i="7"/>
  <c r="BF135" i="7"/>
  <c r="BE135" i="7"/>
  <c r="T135" i="7"/>
  <c r="R135" i="7"/>
  <c r="P135" i="7"/>
  <c r="BK135" i="7"/>
  <c r="J135" i="7"/>
  <c r="BI133" i="7"/>
  <c r="BH133" i="7"/>
  <c r="BG133" i="7"/>
  <c r="BF133" i="7"/>
  <c r="BE133" i="7"/>
  <c r="T133" i="7"/>
  <c r="R133" i="7"/>
  <c r="P133" i="7"/>
  <c r="BK133" i="7"/>
  <c r="J133" i="7"/>
  <c r="BI131" i="7"/>
  <c r="BH131" i="7"/>
  <c r="BG131" i="7"/>
  <c r="BF131" i="7"/>
  <c r="BE131" i="7"/>
  <c r="T131" i="7"/>
  <c r="T130" i="7" s="1"/>
  <c r="R131" i="7"/>
  <c r="R130" i="7" s="1"/>
  <c r="P131" i="7"/>
  <c r="P130" i="7" s="1"/>
  <c r="BK131" i="7"/>
  <c r="BK130" i="7" s="1"/>
  <c r="J130" i="7" s="1"/>
  <c r="J68" i="7" s="1"/>
  <c r="J131" i="7"/>
  <c r="BI129" i="7"/>
  <c r="BH129" i="7"/>
  <c r="BG129" i="7"/>
  <c r="BF129" i="7"/>
  <c r="T129" i="7"/>
  <c r="R129" i="7"/>
  <c r="P129" i="7"/>
  <c r="BK129" i="7"/>
  <c r="J129" i="7"/>
  <c r="BE129" i="7" s="1"/>
  <c r="BI127" i="7"/>
  <c r="BH127" i="7"/>
  <c r="BG127" i="7"/>
  <c r="BF127" i="7"/>
  <c r="T127" i="7"/>
  <c r="R127" i="7"/>
  <c r="P127" i="7"/>
  <c r="BK127" i="7"/>
  <c r="J127" i="7"/>
  <c r="BE127" i="7" s="1"/>
  <c r="BI126" i="7"/>
  <c r="BH126" i="7"/>
  <c r="BG126" i="7"/>
  <c r="BF126" i="7"/>
  <c r="T126" i="7"/>
  <c r="R126" i="7"/>
  <c r="P126" i="7"/>
  <c r="BK126" i="7"/>
  <c r="J126" i="7"/>
  <c r="BE126" i="7" s="1"/>
  <c r="BI125" i="7"/>
  <c r="BH125" i="7"/>
  <c r="BG125" i="7"/>
  <c r="BF125" i="7"/>
  <c r="T125" i="7"/>
  <c r="R125" i="7"/>
  <c r="P125" i="7"/>
  <c r="BK125" i="7"/>
  <c r="J125" i="7"/>
  <c r="BE125" i="7" s="1"/>
  <c r="BI124" i="7"/>
  <c r="BH124" i="7"/>
  <c r="BG124" i="7"/>
  <c r="BF124" i="7"/>
  <c r="T124" i="7"/>
  <c r="R124" i="7"/>
  <c r="P124" i="7"/>
  <c r="BK124" i="7"/>
  <c r="J124" i="7"/>
  <c r="BE124" i="7" s="1"/>
  <c r="BI122" i="7"/>
  <c r="BH122" i="7"/>
  <c r="BG122" i="7"/>
  <c r="BF122" i="7"/>
  <c r="T122" i="7"/>
  <c r="R122" i="7"/>
  <c r="P122" i="7"/>
  <c r="BK122" i="7"/>
  <c r="J122" i="7"/>
  <c r="BE122" i="7" s="1"/>
  <c r="BI120" i="7"/>
  <c r="BH120" i="7"/>
  <c r="BG120" i="7"/>
  <c r="BF120" i="7"/>
  <c r="BE120" i="7"/>
  <c r="T120" i="7"/>
  <c r="T119" i="7" s="1"/>
  <c r="R120" i="7"/>
  <c r="R119" i="7" s="1"/>
  <c r="P120" i="7"/>
  <c r="P119" i="7" s="1"/>
  <c r="BK120" i="7"/>
  <c r="BK119" i="7" s="1"/>
  <c r="J119" i="7" s="1"/>
  <c r="J67" i="7" s="1"/>
  <c r="J120" i="7"/>
  <c r="BI118" i="7"/>
  <c r="BH118" i="7"/>
  <c r="BG118" i="7"/>
  <c r="BF118" i="7"/>
  <c r="T118" i="7"/>
  <c r="R118" i="7"/>
  <c r="P118" i="7"/>
  <c r="BK118" i="7"/>
  <c r="J118" i="7"/>
  <c r="BE118" i="7" s="1"/>
  <c r="BI117" i="7"/>
  <c r="BH117" i="7"/>
  <c r="BG117" i="7"/>
  <c r="BF117" i="7"/>
  <c r="T117" i="7"/>
  <c r="R117" i="7"/>
  <c r="P117" i="7"/>
  <c r="BK117" i="7"/>
  <c r="J117" i="7"/>
  <c r="BE117" i="7" s="1"/>
  <c r="BI116" i="7"/>
  <c r="BH116" i="7"/>
  <c r="BG116" i="7"/>
  <c r="BF116" i="7"/>
  <c r="BE116" i="7"/>
  <c r="T116" i="7"/>
  <c r="R116" i="7"/>
  <c r="P116" i="7"/>
  <c r="BK116" i="7"/>
  <c r="J116" i="7"/>
  <c r="BI115" i="7"/>
  <c r="BH115" i="7"/>
  <c r="BG115" i="7"/>
  <c r="BF115" i="7"/>
  <c r="BE115" i="7"/>
  <c r="T115" i="7"/>
  <c r="R115" i="7"/>
  <c r="P115" i="7"/>
  <c r="BK115" i="7"/>
  <c r="J115" i="7"/>
  <c r="BI114" i="7"/>
  <c r="BH114" i="7"/>
  <c r="BG114" i="7"/>
  <c r="BF114" i="7"/>
  <c r="BE114" i="7"/>
  <c r="T114" i="7"/>
  <c r="R114" i="7"/>
  <c r="P114" i="7"/>
  <c r="BK114" i="7"/>
  <c r="J114" i="7"/>
  <c r="BI113" i="7"/>
  <c r="BH113" i="7"/>
  <c r="BG113" i="7"/>
  <c r="BF113" i="7"/>
  <c r="BE113" i="7"/>
  <c r="T113" i="7"/>
  <c r="R113" i="7"/>
  <c r="P113" i="7"/>
  <c r="BK113" i="7"/>
  <c r="J113" i="7"/>
  <c r="BI112" i="7"/>
  <c r="BH112" i="7"/>
  <c r="BG112" i="7"/>
  <c r="BF112" i="7"/>
  <c r="BE112" i="7"/>
  <c r="T112" i="7"/>
  <c r="R112" i="7"/>
  <c r="P112" i="7"/>
  <c r="BK112" i="7"/>
  <c r="J112" i="7"/>
  <c r="BI111" i="7"/>
  <c r="BH111" i="7"/>
  <c r="BG111" i="7"/>
  <c r="BF111" i="7"/>
  <c r="BE111" i="7"/>
  <c r="T111" i="7"/>
  <c r="R111" i="7"/>
  <c r="P111" i="7"/>
  <c r="BK111" i="7"/>
  <c r="J111" i="7"/>
  <c r="BI109" i="7"/>
  <c r="BH109" i="7"/>
  <c r="BG109" i="7"/>
  <c r="BF109" i="7"/>
  <c r="BE109" i="7"/>
  <c r="T109" i="7"/>
  <c r="R109" i="7"/>
  <c r="P109" i="7"/>
  <c r="BK109" i="7"/>
  <c r="J109" i="7"/>
  <c r="BI108" i="7"/>
  <c r="BH108" i="7"/>
  <c r="BG108" i="7"/>
  <c r="BF108" i="7"/>
  <c r="BE108" i="7"/>
  <c r="T108" i="7"/>
  <c r="R108" i="7"/>
  <c r="P108" i="7"/>
  <c r="BK108" i="7"/>
  <c r="J108" i="7"/>
  <c r="BI107" i="7"/>
  <c r="BH107" i="7"/>
  <c r="BG107" i="7"/>
  <c r="BF107" i="7"/>
  <c r="BE107" i="7"/>
  <c r="T107" i="7"/>
  <c r="T106" i="7" s="1"/>
  <c r="R107" i="7"/>
  <c r="R106" i="7" s="1"/>
  <c r="P107" i="7"/>
  <c r="P106" i="7" s="1"/>
  <c r="BK107" i="7"/>
  <c r="BK106" i="7" s="1"/>
  <c r="J106" i="7" s="1"/>
  <c r="J66" i="7" s="1"/>
  <c r="J107" i="7"/>
  <c r="BI105" i="7"/>
  <c r="BH105" i="7"/>
  <c r="BG105" i="7"/>
  <c r="BF105" i="7"/>
  <c r="T105" i="7"/>
  <c r="R105" i="7"/>
  <c r="P105" i="7"/>
  <c r="BK105" i="7"/>
  <c r="J105" i="7"/>
  <c r="BE105" i="7" s="1"/>
  <c r="BI104" i="7"/>
  <c r="BH104" i="7"/>
  <c r="BG104" i="7"/>
  <c r="BF104" i="7"/>
  <c r="T104" i="7"/>
  <c r="R104" i="7"/>
  <c r="P104" i="7"/>
  <c r="BK104" i="7"/>
  <c r="J104" i="7"/>
  <c r="BE104" i="7" s="1"/>
  <c r="BI102" i="7"/>
  <c r="F38" i="7" s="1"/>
  <c r="BD59" i="1" s="1"/>
  <c r="BH102" i="7"/>
  <c r="F37" i="7" s="1"/>
  <c r="BC59" i="1" s="1"/>
  <c r="BG102" i="7"/>
  <c r="F36" i="7" s="1"/>
  <c r="BB59" i="1" s="1"/>
  <c r="BF102" i="7"/>
  <c r="J35" i="7" s="1"/>
  <c r="AW59" i="1" s="1"/>
  <c r="T102" i="7"/>
  <c r="T101" i="7" s="1"/>
  <c r="T100" i="7" s="1"/>
  <c r="R102" i="7"/>
  <c r="R101" i="7" s="1"/>
  <c r="R100" i="7" s="1"/>
  <c r="P102" i="7"/>
  <c r="P101" i="7" s="1"/>
  <c r="P100" i="7" s="1"/>
  <c r="AU59" i="1" s="1"/>
  <c r="BK102" i="7"/>
  <c r="BK101" i="7" s="1"/>
  <c r="J102" i="7"/>
  <c r="BE102" i="7" s="1"/>
  <c r="J96" i="7"/>
  <c r="F96" i="7"/>
  <c r="F94" i="7"/>
  <c r="E92" i="7"/>
  <c r="J59" i="7"/>
  <c r="F59" i="7"/>
  <c r="F57" i="7"/>
  <c r="E55" i="7"/>
  <c r="J22" i="7"/>
  <c r="E22" i="7"/>
  <c r="F97" i="7" s="1"/>
  <c r="J21" i="7"/>
  <c r="J16" i="7"/>
  <c r="J57" i="7" s="1"/>
  <c r="E7" i="7"/>
  <c r="E86" i="7" s="1"/>
  <c r="AY58" i="1"/>
  <c r="AX58" i="1"/>
  <c r="BI1029" i="6"/>
  <c r="BH1029" i="6"/>
  <c r="BG1029" i="6"/>
  <c r="BF1029" i="6"/>
  <c r="BE1029" i="6"/>
  <c r="T1029" i="6"/>
  <c r="R1029" i="6"/>
  <c r="P1029" i="6"/>
  <c r="BK1029" i="6"/>
  <c r="J1029" i="6"/>
  <c r="BI1027" i="6"/>
  <c r="BH1027" i="6"/>
  <c r="BG1027" i="6"/>
  <c r="BF1027" i="6"/>
  <c r="BE1027" i="6"/>
  <c r="T1027" i="6"/>
  <c r="T1026" i="6" s="1"/>
  <c r="R1027" i="6"/>
  <c r="R1026" i="6" s="1"/>
  <c r="P1027" i="6"/>
  <c r="P1026" i="6" s="1"/>
  <c r="BK1027" i="6"/>
  <c r="BK1026" i="6" s="1"/>
  <c r="J1026" i="6" s="1"/>
  <c r="J85" i="6" s="1"/>
  <c r="J1027" i="6"/>
  <c r="BI1024" i="6"/>
  <c r="BH1024" i="6"/>
  <c r="BG1024" i="6"/>
  <c r="BF1024" i="6"/>
  <c r="T1024" i="6"/>
  <c r="R1024" i="6"/>
  <c r="P1024" i="6"/>
  <c r="BK1024" i="6"/>
  <c r="J1024" i="6"/>
  <c r="BE1024" i="6" s="1"/>
  <c r="BI1022" i="6"/>
  <c r="BH1022" i="6"/>
  <c r="BG1022" i="6"/>
  <c r="BF1022" i="6"/>
  <c r="T1022" i="6"/>
  <c r="R1022" i="6"/>
  <c r="P1022" i="6"/>
  <c r="BK1022" i="6"/>
  <c r="J1022" i="6"/>
  <c r="BE1022" i="6" s="1"/>
  <c r="BI1020" i="6"/>
  <c r="BH1020" i="6"/>
  <c r="BG1020" i="6"/>
  <c r="BF1020" i="6"/>
  <c r="BE1020" i="6"/>
  <c r="T1020" i="6"/>
  <c r="R1020" i="6"/>
  <c r="P1020" i="6"/>
  <c r="BK1020" i="6"/>
  <c r="J1020" i="6"/>
  <c r="BI1018" i="6"/>
  <c r="BH1018" i="6"/>
  <c r="BG1018" i="6"/>
  <c r="BF1018" i="6"/>
  <c r="BE1018" i="6"/>
  <c r="T1018" i="6"/>
  <c r="R1018" i="6"/>
  <c r="P1018" i="6"/>
  <c r="BK1018" i="6"/>
  <c r="J1018" i="6"/>
  <c r="BI1015" i="6"/>
  <c r="BH1015" i="6"/>
  <c r="BG1015" i="6"/>
  <c r="BF1015" i="6"/>
  <c r="BE1015" i="6"/>
  <c r="T1015" i="6"/>
  <c r="R1015" i="6"/>
  <c r="P1015" i="6"/>
  <c r="BK1015" i="6"/>
  <c r="J1015" i="6"/>
  <c r="BI1012" i="6"/>
  <c r="BH1012" i="6"/>
  <c r="BG1012" i="6"/>
  <c r="BF1012" i="6"/>
  <c r="BE1012" i="6"/>
  <c r="T1012" i="6"/>
  <c r="R1012" i="6"/>
  <c r="P1012" i="6"/>
  <c r="BK1012" i="6"/>
  <c r="J1012" i="6"/>
  <c r="BI1009" i="6"/>
  <c r="BH1009" i="6"/>
  <c r="BG1009" i="6"/>
  <c r="BF1009" i="6"/>
  <c r="BE1009" i="6"/>
  <c r="T1009" i="6"/>
  <c r="R1009" i="6"/>
  <c r="P1009" i="6"/>
  <c r="BK1009" i="6"/>
  <c r="J1009" i="6"/>
  <c r="BI1006" i="6"/>
  <c r="BH1006" i="6"/>
  <c r="BG1006" i="6"/>
  <c r="BF1006" i="6"/>
  <c r="BE1006" i="6"/>
  <c r="T1006" i="6"/>
  <c r="R1006" i="6"/>
  <c r="P1006" i="6"/>
  <c r="BK1006" i="6"/>
  <c r="J1006" i="6"/>
  <c r="BI1004" i="6"/>
  <c r="BH1004" i="6"/>
  <c r="BG1004" i="6"/>
  <c r="BF1004" i="6"/>
  <c r="BE1004" i="6"/>
  <c r="T1004" i="6"/>
  <c r="R1004" i="6"/>
  <c r="P1004" i="6"/>
  <c r="BK1004" i="6"/>
  <c r="J1004" i="6"/>
  <c r="BI1002" i="6"/>
  <c r="BH1002" i="6"/>
  <c r="BG1002" i="6"/>
  <c r="BF1002" i="6"/>
  <c r="BE1002" i="6"/>
  <c r="T1002" i="6"/>
  <c r="R1002" i="6"/>
  <c r="P1002" i="6"/>
  <c r="BK1002" i="6"/>
  <c r="J1002" i="6"/>
  <c r="BI1000" i="6"/>
  <c r="BH1000" i="6"/>
  <c r="BG1000" i="6"/>
  <c r="BF1000" i="6"/>
  <c r="BE1000" i="6"/>
  <c r="T1000" i="6"/>
  <c r="T999" i="6" s="1"/>
  <c r="T998" i="6" s="1"/>
  <c r="R1000" i="6"/>
  <c r="R999" i="6" s="1"/>
  <c r="R998" i="6" s="1"/>
  <c r="P1000" i="6"/>
  <c r="P999" i="6" s="1"/>
  <c r="P998" i="6" s="1"/>
  <c r="BK1000" i="6"/>
  <c r="BK999" i="6" s="1"/>
  <c r="J1000" i="6"/>
  <c r="BI996" i="6"/>
  <c r="BH996" i="6"/>
  <c r="BG996" i="6"/>
  <c r="BF996" i="6"/>
  <c r="BE996" i="6"/>
  <c r="T996" i="6"/>
  <c r="T995" i="6" s="1"/>
  <c r="R996" i="6"/>
  <c r="R995" i="6" s="1"/>
  <c r="P996" i="6"/>
  <c r="P995" i="6" s="1"/>
  <c r="BK996" i="6"/>
  <c r="BK995" i="6" s="1"/>
  <c r="J995" i="6" s="1"/>
  <c r="J82" i="6" s="1"/>
  <c r="J996" i="6"/>
  <c r="BI993" i="6"/>
  <c r="BH993" i="6"/>
  <c r="BG993" i="6"/>
  <c r="BF993" i="6"/>
  <c r="T993" i="6"/>
  <c r="R993" i="6"/>
  <c r="P993" i="6"/>
  <c r="BK993" i="6"/>
  <c r="J993" i="6"/>
  <c r="BE993" i="6" s="1"/>
  <c r="BI991" i="6"/>
  <c r="BH991" i="6"/>
  <c r="BG991" i="6"/>
  <c r="BF991" i="6"/>
  <c r="T991" i="6"/>
  <c r="R991" i="6"/>
  <c r="P991" i="6"/>
  <c r="BK991" i="6"/>
  <c r="J991" i="6"/>
  <c r="BE991" i="6" s="1"/>
  <c r="BI989" i="6"/>
  <c r="BH989" i="6"/>
  <c r="BG989" i="6"/>
  <c r="BF989" i="6"/>
  <c r="T989" i="6"/>
  <c r="R989" i="6"/>
  <c r="P989" i="6"/>
  <c r="BK989" i="6"/>
  <c r="J989" i="6"/>
  <c r="BE989" i="6" s="1"/>
  <c r="BI987" i="6"/>
  <c r="BH987" i="6"/>
  <c r="BG987" i="6"/>
  <c r="BF987" i="6"/>
  <c r="T987" i="6"/>
  <c r="R987" i="6"/>
  <c r="P987" i="6"/>
  <c r="BK987" i="6"/>
  <c r="J987" i="6"/>
  <c r="BE987" i="6" s="1"/>
  <c r="BI985" i="6"/>
  <c r="BH985" i="6"/>
  <c r="BG985" i="6"/>
  <c r="BF985" i="6"/>
  <c r="T985" i="6"/>
  <c r="T984" i="6" s="1"/>
  <c r="T983" i="6" s="1"/>
  <c r="R985" i="6"/>
  <c r="R984" i="6" s="1"/>
  <c r="R983" i="6" s="1"/>
  <c r="P985" i="6"/>
  <c r="P984" i="6" s="1"/>
  <c r="P983" i="6" s="1"/>
  <c r="BK985" i="6"/>
  <c r="BK984" i="6" s="1"/>
  <c r="J985" i="6"/>
  <c r="BE985" i="6" s="1"/>
  <c r="BI979" i="6"/>
  <c r="BH979" i="6"/>
  <c r="BG979" i="6"/>
  <c r="BF979" i="6"/>
  <c r="T979" i="6"/>
  <c r="R979" i="6"/>
  <c r="P979" i="6"/>
  <c r="BK979" i="6"/>
  <c r="J979" i="6"/>
  <c r="BE979" i="6" s="1"/>
  <c r="BI977" i="6"/>
  <c r="BH977" i="6"/>
  <c r="BG977" i="6"/>
  <c r="BF977" i="6"/>
  <c r="BE977" i="6"/>
  <c r="T977" i="6"/>
  <c r="R977" i="6"/>
  <c r="P977" i="6"/>
  <c r="BK977" i="6"/>
  <c r="J977" i="6"/>
  <c r="BI967" i="6"/>
  <c r="BH967" i="6"/>
  <c r="BG967" i="6"/>
  <c r="BF967" i="6"/>
  <c r="BE967" i="6"/>
  <c r="T967" i="6"/>
  <c r="T966" i="6" s="1"/>
  <c r="R967" i="6"/>
  <c r="R966" i="6" s="1"/>
  <c r="P967" i="6"/>
  <c r="P966" i="6" s="1"/>
  <c r="BK967" i="6"/>
  <c r="BK966" i="6" s="1"/>
  <c r="J966" i="6" s="1"/>
  <c r="J79" i="6" s="1"/>
  <c r="J967" i="6"/>
  <c r="BI965" i="6"/>
  <c r="BH965" i="6"/>
  <c r="BG965" i="6"/>
  <c r="BF965" i="6"/>
  <c r="T965" i="6"/>
  <c r="R965" i="6"/>
  <c r="P965" i="6"/>
  <c r="BK965" i="6"/>
  <c r="J965" i="6"/>
  <c r="BE965" i="6" s="1"/>
  <c r="BI963" i="6"/>
  <c r="BH963" i="6"/>
  <c r="BG963" i="6"/>
  <c r="BF963" i="6"/>
  <c r="T963" i="6"/>
  <c r="R963" i="6"/>
  <c r="P963" i="6"/>
  <c r="BK963" i="6"/>
  <c r="J963" i="6"/>
  <c r="BE963" i="6" s="1"/>
  <c r="BI954" i="6"/>
  <c r="BH954" i="6"/>
  <c r="BG954" i="6"/>
  <c r="BF954" i="6"/>
  <c r="BE954" i="6"/>
  <c r="T954" i="6"/>
  <c r="R954" i="6"/>
  <c r="P954" i="6"/>
  <c r="BK954" i="6"/>
  <c r="J954" i="6"/>
  <c r="BI946" i="6"/>
  <c r="BH946" i="6"/>
  <c r="BG946" i="6"/>
  <c r="BF946" i="6"/>
  <c r="BE946" i="6"/>
  <c r="T946" i="6"/>
  <c r="R946" i="6"/>
  <c r="P946" i="6"/>
  <c r="BK946" i="6"/>
  <c r="J946" i="6"/>
  <c r="BI940" i="6"/>
  <c r="BH940" i="6"/>
  <c r="BG940" i="6"/>
  <c r="BF940" i="6"/>
  <c r="BE940" i="6"/>
  <c r="T940" i="6"/>
  <c r="R940" i="6"/>
  <c r="P940" i="6"/>
  <c r="BK940" i="6"/>
  <c r="J940" i="6"/>
  <c r="BI934" i="6"/>
  <c r="BH934" i="6"/>
  <c r="BG934" i="6"/>
  <c r="BF934" i="6"/>
  <c r="BE934" i="6"/>
  <c r="T934" i="6"/>
  <c r="T933" i="6" s="1"/>
  <c r="R934" i="6"/>
  <c r="R933" i="6" s="1"/>
  <c r="P934" i="6"/>
  <c r="P933" i="6" s="1"/>
  <c r="BK934" i="6"/>
  <c r="BK933" i="6" s="1"/>
  <c r="J933" i="6" s="1"/>
  <c r="J78" i="6" s="1"/>
  <c r="J934" i="6"/>
  <c r="BI932" i="6"/>
  <c r="BH932" i="6"/>
  <c r="BG932" i="6"/>
  <c r="BF932" i="6"/>
  <c r="T932" i="6"/>
  <c r="R932" i="6"/>
  <c r="P932" i="6"/>
  <c r="BK932" i="6"/>
  <c r="J932" i="6"/>
  <c r="BE932" i="6" s="1"/>
  <c r="BI929" i="6"/>
  <c r="BH929" i="6"/>
  <c r="BG929" i="6"/>
  <c r="BF929" i="6"/>
  <c r="T929" i="6"/>
  <c r="R929" i="6"/>
  <c r="P929" i="6"/>
  <c r="BK929" i="6"/>
  <c r="J929" i="6"/>
  <c r="BE929" i="6" s="1"/>
  <c r="BI922" i="6"/>
  <c r="BH922" i="6"/>
  <c r="BG922" i="6"/>
  <c r="BF922" i="6"/>
  <c r="T922" i="6"/>
  <c r="R922" i="6"/>
  <c r="P922" i="6"/>
  <c r="BK922" i="6"/>
  <c r="J922" i="6"/>
  <c r="BE922" i="6" s="1"/>
  <c r="BI916" i="6"/>
  <c r="BH916" i="6"/>
  <c r="BG916" i="6"/>
  <c r="BF916" i="6"/>
  <c r="BE916" i="6"/>
  <c r="T916" i="6"/>
  <c r="R916" i="6"/>
  <c r="P916" i="6"/>
  <c r="BK916" i="6"/>
  <c r="J916" i="6"/>
  <c r="BI910" i="6"/>
  <c r="BH910" i="6"/>
  <c r="BG910" i="6"/>
  <c r="BF910" i="6"/>
  <c r="BE910" i="6"/>
  <c r="T910" i="6"/>
  <c r="R910" i="6"/>
  <c r="P910" i="6"/>
  <c r="BK910" i="6"/>
  <c r="J910" i="6"/>
  <c r="BI904" i="6"/>
  <c r="BH904" i="6"/>
  <c r="BG904" i="6"/>
  <c r="BF904" i="6"/>
  <c r="BE904" i="6"/>
  <c r="T904" i="6"/>
  <c r="R904" i="6"/>
  <c r="P904" i="6"/>
  <c r="BK904" i="6"/>
  <c r="J904" i="6"/>
  <c r="BI901" i="6"/>
  <c r="BH901" i="6"/>
  <c r="BG901" i="6"/>
  <c r="BF901" i="6"/>
  <c r="BE901" i="6"/>
  <c r="T901" i="6"/>
  <c r="R901" i="6"/>
  <c r="P901" i="6"/>
  <c r="BK901" i="6"/>
  <c r="J901" i="6"/>
  <c r="BI897" i="6"/>
  <c r="BH897" i="6"/>
  <c r="BG897" i="6"/>
  <c r="BF897" i="6"/>
  <c r="BE897" i="6"/>
  <c r="T897" i="6"/>
  <c r="R897" i="6"/>
  <c r="P897" i="6"/>
  <c r="BK897" i="6"/>
  <c r="J897" i="6"/>
  <c r="BI895" i="6"/>
  <c r="BH895" i="6"/>
  <c r="BG895" i="6"/>
  <c r="BF895" i="6"/>
  <c r="BE895" i="6"/>
  <c r="T895" i="6"/>
  <c r="R895" i="6"/>
  <c r="P895" i="6"/>
  <c r="BK895" i="6"/>
  <c r="J895" i="6"/>
  <c r="BI888" i="6"/>
  <c r="BH888" i="6"/>
  <c r="BG888" i="6"/>
  <c r="BF888" i="6"/>
  <c r="BE888" i="6"/>
  <c r="T888" i="6"/>
  <c r="R888" i="6"/>
  <c r="P888" i="6"/>
  <c r="BK888" i="6"/>
  <c r="J888" i="6"/>
  <c r="BI886" i="6"/>
  <c r="BH886" i="6"/>
  <c r="BG886" i="6"/>
  <c r="BF886" i="6"/>
  <c r="BE886" i="6"/>
  <c r="T886" i="6"/>
  <c r="R886" i="6"/>
  <c r="P886" i="6"/>
  <c r="BK886" i="6"/>
  <c r="J886" i="6"/>
  <c r="BI884" i="6"/>
  <c r="BH884" i="6"/>
  <c r="BG884" i="6"/>
  <c r="BF884" i="6"/>
  <c r="BE884" i="6"/>
  <c r="T884" i="6"/>
  <c r="R884" i="6"/>
  <c r="P884" i="6"/>
  <c r="BK884" i="6"/>
  <c r="J884" i="6"/>
  <c r="BI881" i="6"/>
  <c r="BH881" i="6"/>
  <c r="BG881" i="6"/>
  <c r="BF881" i="6"/>
  <c r="BE881" i="6"/>
  <c r="T881" i="6"/>
  <c r="R881" i="6"/>
  <c r="P881" i="6"/>
  <c r="BK881" i="6"/>
  <c r="J881" i="6"/>
  <c r="BI878" i="6"/>
  <c r="BH878" i="6"/>
  <c r="BG878" i="6"/>
  <c r="BF878" i="6"/>
  <c r="BE878" i="6"/>
  <c r="T878" i="6"/>
  <c r="R878" i="6"/>
  <c r="P878" i="6"/>
  <c r="BK878" i="6"/>
  <c r="J878" i="6"/>
  <c r="BI875" i="6"/>
  <c r="BH875" i="6"/>
  <c r="BG875" i="6"/>
  <c r="BF875" i="6"/>
  <c r="BE875" i="6"/>
  <c r="T875" i="6"/>
  <c r="R875" i="6"/>
  <c r="P875" i="6"/>
  <c r="BK875" i="6"/>
  <c r="J875" i="6"/>
  <c r="BI872" i="6"/>
  <c r="BH872" i="6"/>
  <c r="BG872" i="6"/>
  <c r="BF872" i="6"/>
  <c r="BE872" i="6"/>
  <c r="T872" i="6"/>
  <c r="R872" i="6"/>
  <c r="P872" i="6"/>
  <c r="BK872" i="6"/>
  <c r="J872" i="6"/>
  <c r="BI866" i="6"/>
  <c r="BH866" i="6"/>
  <c r="BG866" i="6"/>
  <c r="BF866" i="6"/>
  <c r="BE866" i="6"/>
  <c r="T866" i="6"/>
  <c r="R866" i="6"/>
  <c r="P866" i="6"/>
  <c r="BK866" i="6"/>
  <c r="J866" i="6"/>
  <c r="BI858" i="6"/>
  <c r="BH858" i="6"/>
  <c r="BG858" i="6"/>
  <c r="BF858" i="6"/>
  <c r="BE858" i="6"/>
  <c r="T858" i="6"/>
  <c r="R858" i="6"/>
  <c r="P858" i="6"/>
  <c r="BK858" i="6"/>
  <c r="J858" i="6"/>
  <c r="BI855" i="6"/>
  <c r="BH855" i="6"/>
  <c r="BG855" i="6"/>
  <c r="BF855" i="6"/>
  <c r="BE855" i="6"/>
  <c r="T855" i="6"/>
  <c r="R855" i="6"/>
  <c r="P855" i="6"/>
  <c r="BK855" i="6"/>
  <c r="J855" i="6"/>
  <c r="BI848" i="6"/>
  <c r="BH848" i="6"/>
  <c r="BG848" i="6"/>
  <c r="BF848" i="6"/>
  <c r="BE848" i="6"/>
  <c r="T848" i="6"/>
  <c r="R848" i="6"/>
  <c r="P848" i="6"/>
  <c r="BK848" i="6"/>
  <c r="J848" i="6"/>
  <c r="BI844" i="6"/>
  <c r="BH844" i="6"/>
  <c r="BG844" i="6"/>
  <c r="BF844" i="6"/>
  <c r="BE844" i="6"/>
  <c r="T844" i="6"/>
  <c r="R844" i="6"/>
  <c r="P844" i="6"/>
  <c r="BK844" i="6"/>
  <c r="J844" i="6"/>
  <c r="BI842" i="6"/>
  <c r="BH842" i="6"/>
  <c r="BG842" i="6"/>
  <c r="BF842" i="6"/>
  <c r="BE842" i="6"/>
  <c r="T842" i="6"/>
  <c r="R842" i="6"/>
  <c r="P842" i="6"/>
  <c r="BK842" i="6"/>
  <c r="J842" i="6"/>
  <c r="BI839" i="6"/>
  <c r="BH839" i="6"/>
  <c r="BG839" i="6"/>
  <c r="BF839" i="6"/>
  <c r="BE839" i="6"/>
  <c r="T839" i="6"/>
  <c r="R839" i="6"/>
  <c r="P839" i="6"/>
  <c r="BK839" i="6"/>
  <c r="J839" i="6"/>
  <c r="BI832" i="6"/>
  <c r="BH832" i="6"/>
  <c r="BG832" i="6"/>
  <c r="BF832" i="6"/>
  <c r="BE832" i="6"/>
  <c r="T832" i="6"/>
  <c r="R832" i="6"/>
  <c r="P832" i="6"/>
  <c r="BK832" i="6"/>
  <c r="J832" i="6"/>
  <c r="BI825" i="6"/>
  <c r="BH825" i="6"/>
  <c r="BG825" i="6"/>
  <c r="BF825" i="6"/>
  <c r="BE825" i="6"/>
  <c r="T825" i="6"/>
  <c r="R825" i="6"/>
  <c r="P825" i="6"/>
  <c r="BK825" i="6"/>
  <c r="J825" i="6"/>
  <c r="BI819" i="6"/>
  <c r="BH819" i="6"/>
  <c r="BG819" i="6"/>
  <c r="BF819" i="6"/>
  <c r="BE819" i="6"/>
  <c r="T819" i="6"/>
  <c r="R819" i="6"/>
  <c r="P819" i="6"/>
  <c r="BK819" i="6"/>
  <c r="J819" i="6"/>
  <c r="BI815" i="6"/>
  <c r="BH815" i="6"/>
  <c r="BG815" i="6"/>
  <c r="BF815" i="6"/>
  <c r="BE815" i="6"/>
  <c r="T815" i="6"/>
  <c r="R815" i="6"/>
  <c r="P815" i="6"/>
  <c r="BK815" i="6"/>
  <c r="J815" i="6"/>
  <c r="BI812" i="6"/>
  <c r="BH812" i="6"/>
  <c r="BG812" i="6"/>
  <c r="BF812" i="6"/>
  <c r="BE812" i="6"/>
  <c r="T812" i="6"/>
  <c r="R812" i="6"/>
  <c r="P812" i="6"/>
  <c r="BK812" i="6"/>
  <c r="J812" i="6"/>
  <c r="BI805" i="6"/>
  <c r="BH805" i="6"/>
  <c r="BG805" i="6"/>
  <c r="BF805" i="6"/>
  <c r="BE805" i="6"/>
  <c r="T805" i="6"/>
  <c r="R805" i="6"/>
  <c r="P805" i="6"/>
  <c r="BK805" i="6"/>
  <c r="J805" i="6"/>
  <c r="BI798" i="6"/>
  <c r="BH798" i="6"/>
  <c r="BG798" i="6"/>
  <c r="BF798" i="6"/>
  <c r="BE798" i="6"/>
  <c r="T798" i="6"/>
  <c r="R798" i="6"/>
  <c r="P798" i="6"/>
  <c r="BK798" i="6"/>
  <c r="J798" i="6"/>
  <c r="BI795" i="6"/>
  <c r="BH795" i="6"/>
  <c r="BG795" i="6"/>
  <c r="BF795" i="6"/>
  <c r="BE795" i="6"/>
  <c r="T795" i="6"/>
  <c r="R795" i="6"/>
  <c r="P795" i="6"/>
  <c r="BK795" i="6"/>
  <c r="J795" i="6"/>
  <c r="BI792" i="6"/>
  <c r="BH792" i="6"/>
  <c r="BG792" i="6"/>
  <c r="BF792" i="6"/>
  <c r="BE792" i="6"/>
  <c r="T792" i="6"/>
  <c r="R792" i="6"/>
  <c r="P792" i="6"/>
  <c r="BK792" i="6"/>
  <c r="J792" i="6"/>
  <c r="BI785" i="6"/>
  <c r="BH785" i="6"/>
  <c r="BG785" i="6"/>
  <c r="BF785" i="6"/>
  <c r="BE785" i="6"/>
  <c r="T785" i="6"/>
  <c r="R785" i="6"/>
  <c r="P785" i="6"/>
  <c r="BK785" i="6"/>
  <c r="J785" i="6"/>
  <c r="BI776" i="6"/>
  <c r="BH776" i="6"/>
  <c r="BG776" i="6"/>
  <c r="BF776" i="6"/>
  <c r="BE776" i="6"/>
  <c r="T776" i="6"/>
  <c r="R776" i="6"/>
  <c r="P776" i="6"/>
  <c r="BK776" i="6"/>
  <c r="J776" i="6"/>
  <c r="BI772" i="6"/>
  <c r="BH772" i="6"/>
  <c r="BG772" i="6"/>
  <c r="BF772" i="6"/>
  <c r="BE772" i="6"/>
  <c r="T772" i="6"/>
  <c r="R772" i="6"/>
  <c r="P772" i="6"/>
  <c r="BK772" i="6"/>
  <c r="J772" i="6"/>
  <c r="BI767" i="6"/>
  <c r="BH767" i="6"/>
  <c r="BG767" i="6"/>
  <c r="BF767" i="6"/>
  <c r="BE767" i="6"/>
  <c r="T767" i="6"/>
  <c r="R767" i="6"/>
  <c r="P767" i="6"/>
  <c r="BK767" i="6"/>
  <c r="J767" i="6"/>
  <c r="BI762" i="6"/>
  <c r="BH762" i="6"/>
  <c r="BG762" i="6"/>
  <c r="BF762" i="6"/>
  <c r="BE762" i="6"/>
  <c r="T762" i="6"/>
  <c r="R762" i="6"/>
  <c r="P762" i="6"/>
  <c r="BK762" i="6"/>
  <c r="J762" i="6"/>
  <c r="BI753" i="6"/>
  <c r="BH753" i="6"/>
  <c r="BG753" i="6"/>
  <c r="BF753" i="6"/>
  <c r="BE753" i="6"/>
  <c r="T753" i="6"/>
  <c r="R753" i="6"/>
  <c r="P753" i="6"/>
  <c r="BK753" i="6"/>
  <c r="J753" i="6"/>
  <c r="BI746" i="6"/>
  <c r="BH746" i="6"/>
  <c r="BG746" i="6"/>
  <c r="BF746" i="6"/>
  <c r="BE746" i="6"/>
  <c r="T746" i="6"/>
  <c r="T745" i="6" s="1"/>
  <c r="R746" i="6"/>
  <c r="R745" i="6" s="1"/>
  <c r="P746" i="6"/>
  <c r="P745" i="6" s="1"/>
  <c r="BK746" i="6"/>
  <c r="BK745" i="6" s="1"/>
  <c r="J745" i="6" s="1"/>
  <c r="J77" i="6" s="1"/>
  <c r="J746" i="6"/>
  <c r="BI744" i="6"/>
  <c r="BH744" i="6"/>
  <c r="BG744" i="6"/>
  <c r="BF744" i="6"/>
  <c r="T744" i="6"/>
  <c r="R744" i="6"/>
  <c r="P744" i="6"/>
  <c r="BK744" i="6"/>
  <c r="J744" i="6"/>
  <c r="BE744" i="6" s="1"/>
  <c r="BI742" i="6"/>
  <c r="BH742" i="6"/>
  <c r="BG742" i="6"/>
  <c r="BF742" i="6"/>
  <c r="T742" i="6"/>
  <c r="R742" i="6"/>
  <c r="P742" i="6"/>
  <c r="BK742" i="6"/>
  <c r="J742" i="6"/>
  <c r="BE742" i="6" s="1"/>
  <c r="BI740" i="6"/>
  <c r="BH740" i="6"/>
  <c r="BG740" i="6"/>
  <c r="BF740" i="6"/>
  <c r="T740" i="6"/>
  <c r="R740" i="6"/>
  <c r="P740" i="6"/>
  <c r="BK740" i="6"/>
  <c r="J740" i="6"/>
  <c r="BE740" i="6" s="1"/>
  <c r="BI737" i="6"/>
  <c r="BH737" i="6"/>
  <c r="BG737" i="6"/>
  <c r="BF737" i="6"/>
  <c r="T737" i="6"/>
  <c r="R737" i="6"/>
  <c r="P737" i="6"/>
  <c r="BK737" i="6"/>
  <c r="J737" i="6"/>
  <c r="BE737" i="6" s="1"/>
  <c r="BI734" i="6"/>
  <c r="BH734" i="6"/>
  <c r="BG734" i="6"/>
  <c r="BF734" i="6"/>
  <c r="T734" i="6"/>
  <c r="R734" i="6"/>
  <c r="P734" i="6"/>
  <c r="BK734" i="6"/>
  <c r="J734" i="6"/>
  <c r="BE734" i="6" s="1"/>
  <c r="BI733" i="6"/>
  <c r="BH733" i="6"/>
  <c r="BG733" i="6"/>
  <c r="BF733" i="6"/>
  <c r="T733" i="6"/>
  <c r="R733" i="6"/>
  <c r="P733" i="6"/>
  <c r="BK733" i="6"/>
  <c r="J733" i="6"/>
  <c r="BE733" i="6" s="1"/>
  <c r="BI732" i="6"/>
  <c r="BH732" i="6"/>
  <c r="BG732" i="6"/>
  <c r="BF732" i="6"/>
  <c r="T732" i="6"/>
  <c r="R732" i="6"/>
  <c r="P732" i="6"/>
  <c r="BK732" i="6"/>
  <c r="J732" i="6"/>
  <c r="BE732" i="6" s="1"/>
  <c r="BI729" i="6"/>
  <c r="BH729" i="6"/>
  <c r="BG729" i="6"/>
  <c r="BF729" i="6"/>
  <c r="T729" i="6"/>
  <c r="R729" i="6"/>
  <c r="P729" i="6"/>
  <c r="BK729" i="6"/>
  <c r="J729" i="6"/>
  <c r="BE729" i="6" s="1"/>
  <c r="BI727" i="6"/>
  <c r="BH727" i="6"/>
  <c r="BG727" i="6"/>
  <c r="BF727" i="6"/>
  <c r="T727" i="6"/>
  <c r="R727" i="6"/>
  <c r="P727" i="6"/>
  <c r="BK727" i="6"/>
  <c r="J727" i="6"/>
  <c r="BE727" i="6" s="1"/>
  <c r="BI725" i="6"/>
  <c r="BH725" i="6"/>
  <c r="BG725" i="6"/>
  <c r="BF725" i="6"/>
  <c r="T725" i="6"/>
  <c r="R725" i="6"/>
  <c r="P725" i="6"/>
  <c r="BK725" i="6"/>
  <c r="J725" i="6"/>
  <c r="BE725" i="6" s="1"/>
  <c r="BI716" i="6"/>
  <c r="BH716" i="6"/>
  <c r="BG716" i="6"/>
  <c r="BF716" i="6"/>
  <c r="T716" i="6"/>
  <c r="R716" i="6"/>
  <c r="P716" i="6"/>
  <c r="BK716" i="6"/>
  <c r="J716" i="6"/>
  <c r="BE716" i="6" s="1"/>
  <c r="BI711" i="6"/>
  <c r="BH711" i="6"/>
  <c r="BG711" i="6"/>
  <c r="BF711" i="6"/>
  <c r="T711" i="6"/>
  <c r="R711" i="6"/>
  <c r="P711" i="6"/>
  <c r="BK711" i="6"/>
  <c r="J711" i="6"/>
  <c r="BE711" i="6" s="1"/>
  <c r="BI710" i="6"/>
  <c r="BH710" i="6"/>
  <c r="BG710" i="6"/>
  <c r="BF710" i="6"/>
  <c r="T710" i="6"/>
  <c r="R710" i="6"/>
  <c r="P710" i="6"/>
  <c r="BK710" i="6"/>
  <c r="J710" i="6"/>
  <c r="BE710" i="6" s="1"/>
  <c r="BI709" i="6"/>
  <c r="BH709" i="6"/>
  <c r="BG709" i="6"/>
  <c r="BF709" i="6"/>
  <c r="T709" i="6"/>
  <c r="R709" i="6"/>
  <c r="P709" i="6"/>
  <c r="BK709" i="6"/>
  <c r="J709" i="6"/>
  <c r="BE709" i="6" s="1"/>
  <c r="BI708" i="6"/>
  <c r="BH708" i="6"/>
  <c r="BG708" i="6"/>
  <c r="BF708" i="6"/>
  <c r="T708" i="6"/>
  <c r="T707" i="6" s="1"/>
  <c r="R708" i="6"/>
  <c r="R707" i="6" s="1"/>
  <c r="P708" i="6"/>
  <c r="P707" i="6" s="1"/>
  <c r="BK708" i="6"/>
  <c r="BK707" i="6" s="1"/>
  <c r="J707" i="6" s="1"/>
  <c r="J76" i="6" s="1"/>
  <c r="J708" i="6"/>
  <c r="BE708" i="6" s="1"/>
  <c r="BI706" i="6"/>
  <c r="BH706" i="6"/>
  <c r="BG706" i="6"/>
  <c r="BF706" i="6"/>
  <c r="BE706" i="6"/>
  <c r="T706" i="6"/>
  <c r="R706" i="6"/>
  <c r="P706" i="6"/>
  <c r="BK706" i="6"/>
  <c r="J706" i="6"/>
  <c r="BI703" i="6"/>
  <c r="BH703" i="6"/>
  <c r="BG703" i="6"/>
  <c r="BF703" i="6"/>
  <c r="BE703" i="6"/>
  <c r="T703" i="6"/>
  <c r="R703" i="6"/>
  <c r="P703" i="6"/>
  <c r="BK703" i="6"/>
  <c r="J703" i="6"/>
  <c r="BI700" i="6"/>
  <c r="BH700" i="6"/>
  <c r="BG700" i="6"/>
  <c r="BF700" i="6"/>
  <c r="BE700" i="6"/>
  <c r="T700" i="6"/>
  <c r="R700" i="6"/>
  <c r="P700" i="6"/>
  <c r="BK700" i="6"/>
  <c r="J700" i="6"/>
  <c r="BI697" i="6"/>
  <c r="BH697" i="6"/>
  <c r="BG697" i="6"/>
  <c r="BF697" i="6"/>
  <c r="BE697" i="6"/>
  <c r="T697" i="6"/>
  <c r="R697" i="6"/>
  <c r="P697" i="6"/>
  <c r="BK697" i="6"/>
  <c r="J697" i="6"/>
  <c r="BI694" i="6"/>
  <c r="BH694" i="6"/>
  <c r="BG694" i="6"/>
  <c r="BF694" i="6"/>
  <c r="BE694" i="6"/>
  <c r="T694" i="6"/>
  <c r="R694" i="6"/>
  <c r="P694" i="6"/>
  <c r="BK694" i="6"/>
  <c r="J694" i="6"/>
  <c r="BI692" i="6"/>
  <c r="BH692" i="6"/>
  <c r="BG692" i="6"/>
  <c r="BF692" i="6"/>
  <c r="BE692" i="6"/>
  <c r="T692" i="6"/>
  <c r="R692" i="6"/>
  <c r="P692" i="6"/>
  <c r="BK692" i="6"/>
  <c r="J692" i="6"/>
  <c r="BI690" i="6"/>
  <c r="BH690" i="6"/>
  <c r="BG690" i="6"/>
  <c r="BF690" i="6"/>
  <c r="BE690" i="6"/>
  <c r="T690" i="6"/>
  <c r="R690" i="6"/>
  <c r="P690" i="6"/>
  <c r="BK690" i="6"/>
  <c r="J690" i="6"/>
  <c r="BI687" i="6"/>
  <c r="BH687" i="6"/>
  <c r="BG687" i="6"/>
  <c r="BF687" i="6"/>
  <c r="BE687" i="6"/>
  <c r="T687" i="6"/>
  <c r="R687" i="6"/>
  <c r="P687" i="6"/>
  <c r="BK687" i="6"/>
  <c r="J687" i="6"/>
  <c r="BI686" i="6"/>
  <c r="BH686" i="6"/>
  <c r="BG686" i="6"/>
  <c r="BF686" i="6"/>
  <c r="BE686" i="6"/>
  <c r="T686" i="6"/>
  <c r="R686" i="6"/>
  <c r="P686" i="6"/>
  <c r="BK686" i="6"/>
  <c r="J686" i="6"/>
  <c r="BI680" i="6"/>
  <c r="BH680" i="6"/>
  <c r="BG680" i="6"/>
  <c r="BF680" i="6"/>
  <c r="BE680" i="6"/>
  <c r="T680" i="6"/>
  <c r="R680" i="6"/>
  <c r="P680" i="6"/>
  <c r="BK680" i="6"/>
  <c r="J680" i="6"/>
  <c r="BI677" i="6"/>
  <c r="BH677" i="6"/>
  <c r="BG677" i="6"/>
  <c r="BF677" i="6"/>
  <c r="BE677" i="6"/>
  <c r="T677" i="6"/>
  <c r="R677" i="6"/>
  <c r="P677" i="6"/>
  <c r="BK677" i="6"/>
  <c r="J677" i="6"/>
  <c r="BI674" i="6"/>
  <c r="BH674" i="6"/>
  <c r="BG674" i="6"/>
  <c r="BF674" i="6"/>
  <c r="BE674" i="6"/>
  <c r="T674" i="6"/>
  <c r="R674" i="6"/>
  <c r="P674" i="6"/>
  <c r="BK674" i="6"/>
  <c r="J674" i="6"/>
  <c r="BI671" i="6"/>
  <c r="BH671" i="6"/>
  <c r="BG671" i="6"/>
  <c r="BF671" i="6"/>
  <c r="BE671" i="6"/>
  <c r="T671" i="6"/>
  <c r="R671" i="6"/>
  <c r="P671" i="6"/>
  <c r="BK671" i="6"/>
  <c r="J671" i="6"/>
  <c r="BI663" i="6"/>
  <c r="BH663" i="6"/>
  <c r="BG663" i="6"/>
  <c r="BF663" i="6"/>
  <c r="BE663" i="6"/>
  <c r="T663" i="6"/>
  <c r="R663" i="6"/>
  <c r="P663" i="6"/>
  <c r="BK663" i="6"/>
  <c r="J663" i="6"/>
  <c r="BI657" i="6"/>
  <c r="BH657" i="6"/>
  <c r="BG657" i="6"/>
  <c r="BF657" i="6"/>
  <c r="BE657" i="6"/>
  <c r="T657" i="6"/>
  <c r="R657" i="6"/>
  <c r="P657" i="6"/>
  <c r="BK657" i="6"/>
  <c r="J657" i="6"/>
  <c r="BI654" i="6"/>
  <c r="BH654" i="6"/>
  <c r="BG654" i="6"/>
  <c r="BF654" i="6"/>
  <c r="BE654" i="6"/>
  <c r="T654" i="6"/>
  <c r="R654" i="6"/>
  <c r="P654" i="6"/>
  <c r="BK654" i="6"/>
  <c r="J654" i="6"/>
  <c r="BI646" i="6"/>
  <c r="BH646" i="6"/>
  <c r="BG646" i="6"/>
  <c r="BF646" i="6"/>
  <c r="BE646" i="6"/>
  <c r="T646" i="6"/>
  <c r="R646" i="6"/>
  <c r="P646" i="6"/>
  <c r="BK646" i="6"/>
  <c r="J646" i="6"/>
  <c r="BI643" i="6"/>
  <c r="BH643" i="6"/>
  <c r="BG643" i="6"/>
  <c r="BF643" i="6"/>
  <c r="BE643" i="6"/>
  <c r="T643" i="6"/>
  <c r="R643" i="6"/>
  <c r="P643" i="6"/>
  <c r="BK643" i="6"/>
  <c r="J643" i="6"/>
  <c r="BI637" i="6"/>
  <c r="BH637" i="6"/>
  <c r="BG637" i="6"/>
  <c r="BF637" i="6"/>
  <c r="BE637" i="6"/>
  <c r="T637" i="6"/>
  <c r="R637" i="6"/>
  <c r="P637" i="6"/>
  <c r="BK637" i="6"/>
  <c r="J637" i="6"/>
  <c r="BI631" i="6"/>
  <c r="BH631" i="6"/>
  <c r="BG631" i="6"/>
  <c r="BF631" i="6"/>
  <c r="BE631" i="6"/>
  <c r="T631" i="6"/>
  <c r="R631" i="6"/>
  <c r="P631" i="6"/>
  <c r="BK631" i="6"/>
  <c r="J631" i="6"/>
  <c r="BI625" i="6"/>
  <c r="BH625" i="6"/>
  <c r="BG625" i="6"/>
  <c r="BF625" i="6"/>
  <c r="BE625" i="6"/>
  <c r="T625" i="6"/>
  <c r="R625" i="6"/>
  <c r="P625" i="6"/>
  <c r="BK625" i="6"/>
  <c r="J625" i="6"/>
  <c r="BI615" i="6"/>
  <c r="BH615" i="6"/>
  <c r="BG615" i="6"/>
  <c r="BF615" i="6"/>
  <c r="BE615" i="6"/>
  <c r="T615" i="6"/>
  <c r="R615" i="6"/>
  <c r="P615" i="6"/>
  <c r="BK615" i="6"/>
  <c r="J615" i="6"/>
  <c r="BI605" i="6"/>
  <c r="BH605" i="6"/>
  <c r="BG605" i="6"/>
  <c r="BF605" i="6"/>
  <c r="BE605" i="6"/>
  <c r="T605" i="6"/>
  <c r="R605" i="6"/>
  <c r="P605" i="6"/>
  <c r="BK605" i="6"/>
  <c r="J605" i="6"/>
  <c r="BI604" i="6"/>
  <c r="BH604" i="6"/>
  <c r="BG604" i="6"/>
  <c r="BF604" i="6"/>
  <c r="BE604" i="6"/>
  <c r="T604" i="6"/>
  <c r="R604" i="6"/>
  <c r="P604" i="6"/>
  <c r="BK604" i="6"/>
  <c r="J604" i="6"/>
  <c r="BI593" i="6"/>
  <c r="BH593" i="6"/>
  <c r="BG593" i="6"/>
  <c r="BF593" i="6"/>
  <c r="BE593" i="6"/>
  <c r="T593" i="6"/>
  <c r="R593" i="6"/>
  <c r="P593" i="6"/>
  <c r="BK593" i="6"/>
  <c r="J593" i="6"/>
  <c r="BI578" i="6"/>
  <c r="BH578" i="6"/>
  <c r="BG578" i="6"/>
  <c r="BF578" i="6"/>
  <c r="BE578" i="6"/>
  <c r="T578" i="6"/>
  <c r="R578" i="6"/>
  <c r="P578" i="6"/>
  <c r="BK578" i="6"/>
  <c r="J578" i="6"/>
  <c r="BI563" i="6"/>
  <c r="BH563" i="6"/>
  <c r="BG563" i="6"/>
  <c r="BF563" i="6"/>
  <c r="BE563" i="6"/>
  <c r="T563" i="6"/>
  <c r="R563" i="6"/>
  <c r="P563" i="6"/>
  <c r="BK563" i="6"/>
  <c r="J563" i="6"/>
  <c r="BI553" i="6"/>
  <c r="BH553" i="6"/>
  <c r="BG553" i="6"/>
  <c r="BF553" i="6"/>
  <c r="BE553" i="6"/>
  <c r="T553" i="6"/>
  <c r="R553" i="6"/>
  <c r="P553" i="6"/>
  <c r="BK553" i="6"/>
  <c r="J553" i="6"/>
  <c r="BI548" i="6"/>
  <c r="BH548" i="6"/>
  <c r="BG548" i="6"/>
  <c r="BF548" i="6"/>
  <c r="BE548" i="6"/>
  <c r="T548" i="6"/>
  <c r="R548" i="6"/>
  <c r="P548" i="6"/>
  <c r="BK548" i="6"/>
  <c r="J548" i="6"/>
  <c r="BI533" i="6"/>
  <c r="BH533" i="6"/>
  <c r="BG533" i="6"/>
  <c r="BF533" i="6"/>
  <c r="BE533" i="6"/>
  <c r="T533" i="6"/>
  <c r="R533" i="6"/>
  <c r="P533" i="6"/>
  <c r="BK533" i="6"/>
  <c r="J533" i="6"/>
  <c r="BI516" i="6"/>
  <c r="BH516" i="6"/>
  <c r="BG516" i="6"/>
  <c r="BF516" i="6"/>
  <c r="BE516" i="6"/>
  <c r="T516" i="6"/>
  <c r="R516" i="6"/>
  <c r="P516" i="6"/>
  <c r="BK516" i="6"/>
  <c r="J516" i="6"/>
  <c r="BI501" i="6"/>
  <c r="BH501" i="6"/>
  <c r="BG501" i="6"/>
  <c r="BF501" i="6"/>
  <c r="BE501" i="6"/>
  <c r="T501" i="6"/>
  <c r="R501" i="6"/>
  <c r="P501" i="6"/>
  <c r="BK501" i="6"/>
  <c r="J501" i="6"/>
  <c r="BI491" i="6"/>
  <c r="BH491" i="6"/>
  <c r="BG491" i="6"/>
  <c r="BF491" i="6"/>
  <c r="BE491" i="6"/>
  <c r="T491" i="6"/>
  <c r="R491" i="6"/>
  <c r="P491" i="6"/>
  <c r="BK491" i="6"/>
  <c r="J491" i="6"/>
  <c r="BI490" i="6"/>
  <c r="BH490" i="6"/>
  <c r="BG490" i="6"/>
  <c r="BF490" i="6"/>
  <c r="BE490" i="6"/>
  <c r="T490" i="6"/>
  <c r="R490" i="6"/>
  <c r="P490" i="6"/>
  <c r="BK490" i="6"/>
  <c r="J490" i="6"/>
  <c r="BI482" i="6"/>
  <c r="BH482" i="6"/>
  <c r="BG482" i="6"/>
  <c r="BF482" i="6"/>
  <c r="BE482" i="6"/>
  <c r="T482" i="6"/>
  <c r="T481" i="6" s="1"/>
  <c r="R482" i="6"/>
  <c r="R481" i="6" s="1"/>
  <c r="P482" i="6"/>
  <c r="P481" i="6" s="1"/>
  <c r="BK482" i="6"/>
  <c r="BK481" i="6" s="1"/>
  <c r="J481" i="6" s="1"/>
  <c r="J75" i="6" s="1"/>
  <c r="J482" i="6"/>
  <c r="BI480" i="6"/>
  <c r="BH480" i="6"/>
  <c r="BG480" i="6"/>
  <c r="BF480" i="6"/>
  <c r="T480" i="6"/>
  <c r="R480" i="6"/>
  <c r="P480" i="6"/>
  <c r="BK480" i="6"/>
  <c r="J480" i="6"/>
  <c r="BE480" i="6" s="1"/>
  <c r="BI478" i="6"/>
  <c r="BH478" i="6"/>
  <c r="BG478" i="6"/>
  <c r="BF478" i="6"/>
  <c r="T478" i="6"/>
  <c r="R478" i="6"/>
  <c r="P478" i="6"/>
  <c r="BK478" i="6"/>
  <c r="J478" i="6"/>
  <c r="BE478" i="6" s="1"/>
  <c r="BI475" i="6"/>
  <c r="BH475" i="6"/>
  <c r="BG475" i="6"/>
  <c r="BF475" i="6"/>
  <c r="T475" i="6"/>
  <c r="R475" i="6"/>
  <c r="P475" i="6"/>
  <c r="BK475" i="6"/>
  <c r="J475" i="6"/>
  <c r="BE475" i="6" s="1"/>
  <c r="BI472" i="6"/>
  <c r="BH472" i="6"/>
  <c r="BG472" i="6"/>
  <c r="BF472" i="6"/>
  <c r="T472" i="6"/>
  <c r="R472" i="6"/>
  <c r="P472" i="6"/>
  <c r="BK472" i="6"/>
  <c r="J472" i="6"/>
  <c r="BE472" i="6" s="1"/>
  <c r="BI469" i="6"/>
  <c r="BH469" i="6"/>
  <c r="BG469" i="6"/>
  <c r="BF469" i="6"/>
  <c r="T469" i="6"/>
  <c r="R469" i="6"/>
  <c r="P469" i="6"/>
  <c r="BK469" i="6"/>
  <c r="J469" i="6"/>
  <c r="BE469" i="6" s="1"/>
  <c r="BI466" i="6"/>
  <c r="BH466" i="6"/>
  <c r="BG466" i="6"/>
  <c r="BF466" i="6"/>
  <c r="T466" i="6"/>
  <c r="R466" i="6"/>
  <c r="P466" i="6"/>
  <c r="BK466" i="6"/>
  <c r="J466" i="6"/>
  <c r="BE466" i="6" s="1"/>
  <c r="BI464" i="6"/>
  <c r="BH464" i="6"/>
  <c r="BG464" i="6"/>
  <c r="BF464" i="6"/>
  <c r="T464" i="6"/>
  <c r="R464" i="6"/>
  <c r="P464" i="6"/>
  <c r="BK464" i="6"/>
  <c r="J464" i="6"/>
  <c r="BE464" i="6" s="1"/>
  <c r="BI462" i="6"/>
  <c r="BH462" i="6"/>
  <c r="BG462" i="6"/>
  <c r="BF462" i="6"/>
  <c r="T462" i="6"/>
  <c r="R462" i="6"/>
  <c r="P462" i="6"/>
  <c r="BK462" i="6"/>
  <c r="J462" i="6"/>
  <c r="BE462" i="6" s="1"/>
  <c r="BI460" i="6"/>
  <c r="BH460" i="6"/>
  <c r="BG460" i="6"/>
  <c r="BF460" i="6"/>
  <c r="T460" i="6"/>
  <c r="R460" i="6"/>
  <c r="P460" i="6"/>
  <c r="BK460" i="6"/>
  <c r="J460" i="6"/>
  <c r="BE460" i="6" s="1"/>
  <c r="BI456" i="6"/>
  <c r="BH456" i="6"/>
  <c r="BG456" i="6"/>
  <c r="BF456" i="6"/>
  <c r="T456" i="6"/>
  <c r="R456" i="6"/>
  <c r="P456" i="6"/>
  <c r="BK456" i="6"/>
  <c r="J456" i="6"/>
  <c r="BE456" i="6" s="1"/>
  <c r="BI452" i="6"/>
  <c r="BH452" i="6"/>
  <c r="BG452" i="6"/>
  <c r="BF452" i="6"/>
  <c r="T452" i="6"/>
  <c r="R452" i="6"/>
  <c r="P452" i="6"/>
  <c r="BK452" i="6"/>
  <c r="J452" i="6"/>
  <c r="BE452" i="6" s="1"/>
  <c r="BI448" i="6"/>
  <c r="BH448" i="6"/>
  <c r="BG448" i="6"/>
  <c r="BF448" i="6"/>
  <c r="T448" i="6"/>
  <c r="R448" i="6"/>
  <c r="P448" i="6"/>
  <c r="BK448" i="6"/>
  <c r="J448" i="6"/>
  <c r="BE448" i="6" s="1"/>
  <c r="BI444" i="6"/>
  <c r="BH444" i="6"/>
  <c r="BG444" i="6"/>
  <c r="BF444" i="6"/>
  <c r="T444" i="6"/>
  <c r="R444" i="6"/>
  <c r="P444" i="6"/>
  <c r="BK444" i="6"/>
  <c r="J444" i="6"/>
  <c r="BE444" i="6" s="1"/>
  <c r="BI437" i="6"/>
  <c r="BH437" i="6"/>
  <c r="BG437" i="6"/>
  <c r="BF437" i="6"/>
  <c r="T437" i="6"/>
  <c r="R437" i="6"/>
  <c r="P437" i="6"/>
  <c r="BK437" i="6"/>
  <c r="J437" i="6"/>
  <c r="BE437" i="6" s="1"/>
  <c r="BI434" i="6"/>
  <c r="BH434" i="6"/>
  <c r="BG434" i="6"/>
  <c r="BF434" i="6"/>
  <c r="T434" i="6"/>
  <c r="R434" i="6"/>
  <c r="P434" i="6"/>
  <c r="BK434" i="6"/>
  <c r="J434" i="6"/>
  <c r="BE434" i="6" s="1"/>
  <c r="BI433" i="6"/>
  <c r="BH433" i="6"/>
  <c r="BG433" i="6"/>
  <c r="BF433" i="6"/>
  <c r="T433" i="6"/>
  <c r="R433" i="6"/>
  <c r="P433" i="6"/>
  <c r="BK433" i="6"/>
  <c r="J433" i="6"/>
  <c r="BE433" i="6" s="1"/>
  <c r="BI432" i="6"/>
  <c r="BH432" i="6"/>
  <c r="BG432" i="6"/>
  <c r="BF432" i="6"/>
  <c r="T432" i="6"/>
  <c r="R432" i="6"/>
  <c r="P432" i="6"/>
  <c r="BK432" i="6"/>
  <c r="J432" i="6"/>
  <c r="BE432" i="6" s="1"/>
  <c r="BI430" i="6"/>
  <c r="BH430" i="6"/>
  <c r="BG430" i="6"/>
  <c r="BF430" i="6"/>
  <c r="T430" i="6"/>
  <c r="R430" i="6"/>
  <c r="P430" i="6"/>
  <c r="BK430" i="6"/>
  <c r="J430" i="6"/>
  <c r="BE430" i="6" s="1"/>
  <c r="BI428" i="6"/>
  <c r="BH428" i="6"/>
  <c r="BG428" i="6"/>
  <c r="BF428" i="6"/>
  <c r="BE428" i="6"/>
  <c r="T428" i="6"/>
  <c r="R428" i="6"/>
  <c r="P428" i="6"/>
  <c r="BK428" i="6"/>
  <c r="J428" i="6"/>
  <c r="BI423" i="6"/>
  <c r="BH423" i="6"/>
  <c r="BG423" i="6"/>
  <c r="BF423" i="6"/>
  <c r="BE423" i="6"/>
  <c r="T423" i="6"/>
  <c r="R423" i="6"/>
  <c r="P423" i="6"/>
  <c r="BK423" i="6"/>
  <c r="J423" i="6"/>
  <c r="BI417" i="6"/>
  <c r="BH417" i="6"/>
  <c r="BG417" i="6"/>
  <c r="BF417" i="6"/>
  <c r="BE417" i="6"/>
  <c r="T417" i="6"/>
  <c r="R417" i="6"/>
  <c r="P417" i="6"/>
  <c r="BK417" i="6"/>
  <c r="J417" i="6"/>
  <c r="BI411" i="6"/>
  <c r="BH411" i="6"/>
  <c r="BG411" i="6"/>
  <c r="BF411" i="6"/>
  <c r="BE411" i="6"/>
  <c r="T411" i="6"/>
  <c r="R411" i="6"/>
  <c r="P411" i="6"/>
  <c r="BK411" i="6"/>
  <c r="J411" i="6"/>
  <c r="BI405" i="6"/>
  <c r="BH405" i="6"/>
  <c r="BG405" i="6"/>
  <c r="BF405" i="6"/>
  <c r="BE405" i="6"/>
  <c r="T405" i="6"/>
  <c r="R405" i="6"/>
  <c r="P405" i="6"/>
  <c r="BK405" i="6"/>
  <c r="J405" i="6"/>
  <c r="BI395" i="6"/>
  <c r="BH395" i="6"/>
  <c r="BG395" i="6"/>
  <c r="BF395" i="6"/>
  <c r="BE395" i="6"/>
  <c r="T395" i="6"/>
  <c r="R395" i="6"/>
  <c r="P395" i="6"/>
  <c r="BK395" i="6"/>
  <c r="J395" i="6"/>
  <c r="BI386" i="6"/>
  <c r="BH386" i="6"/>
  <c r="BG386" i="6"/>
  <c r="BF386" i="6"/>
  <c r="BE386" i="6"/>
  <c r="T386" i="6"/>
  <c r="R386" i="6"/>
  <c r="P386" i="6"/>
  <c r="BK386" i="6"/>
  <c r="J386" i="6"/>
  <c r="BI375" i="6"/>
  <c r="BH375" i="6"/>
  <c r="BG375" i="6"/>
  <c r="BF375" i="6"/>
  <c r="BE375" i="6"/>
  <c r="T375" i="6"/>
  <c r="R375" i="6"/>
  <c r="P375" i="6"/>
  <c r="BK375" i="6"/>
  <c r="J375" i="6"/>
  <c r="BI365" i="6"/>
  <c r="BH365" i="6"/>
  <c r="BG365" i="6"/>
  <c r="BF365" i="6"/>
  <c r="BE365" i="6"/>
  <c r="T365" i="6"/>
  <c r="R365" i="6"/>
  <c r="P365" i="6"/>
  <c r="BK365" i="6"/>
  <c r="J365" i="6"/>
  <c r="BI355" i="6"/>
  <c r="BH355" i="6"/>
  <c r="BG355" i="6"/>
  <c r="BF355" i="6"/>
  <c r="BE355" i="6"/>
  <c r="T355" i="6"/>
  <c r="R355" i="6"/>
  <c r="P355" i="6"/>
  <c r="BK355" i="6"/>
  <c r="J355" i="6"/>
  <c r="BI345" i="6"/>
  <c r="BH345" i="6"/>
  <c r="BG345" i="6"/>
  <c r="BF345" i="6"/>
  <c r="BE345" i="6"/>
  <c r="T345" i="6"/>
  <c r="R345" i="6"/>
  <c r="P345" i="6"/>
  <c r="BK345" i="6"/>
  <c r="J345" i="6"/>
  <c r="BI341" i="6"/>
  <c r="BH341" i="6"/>
  <c r="BG341" i="6"/>
  <c r="BF341" i="6"/>
  <c r="BE341" i="6"/>
  <c r="T341" i="6"/>
  <c r="R341" i="6"/>
  <c r="P341" i="6"/>
  <c r="BK341" i="6"/>
  <c r="J341" i="6"/>
  <c r="BI329" i="6"/>
  <c r="BH329" i="6"/>
  <c r="BG329" i="6"/>
  <c r="BF329" i="6"/>
  <c r="BE329" i="6"/>
  <c r="T329" i="6"/>
  <c r="R329" i="6"/>
  <c r="P329" i="6"/>
  <c r="BK329" i="6"/>
  <c r="J329" i="6"/>
  <c r="BI318" i="6"/>
  <c r="BH318" i="6"/>
  <c r="BG318" i="6"/>
  <c r="BF318" i="6"/>
  <c r="BE318" i="6"/>
  <c r="T318" i="6"/>
  <c r="R318" i="6"/>
  <c r="P318" i="6"/>
  <c r="BK318" i="6"/>
  <c r="J318" i="6"/>
  <c r="BI314" i="6"/>
  <c r="BH314" i="6"/>
  <c r="BG314" i="6"/>
  <c r="BF314" i="6"/>
  <c r="BE314" i="6"/>
  <c r="T314" i="6"/>
  <c r="R314" i="6"/>
  <c r="P314" i="6"/>
  <c r="BK314" i="6"/>
  <c r="J314" i="6"/>
  <c r="BI310" i="6"/>
  <c r="BH310" i="6"/>
  <c r="BG310" i="6"/>
  <c r="BF310" i="6"/>
  <c r="BE310" i="6"/>
  <c r="T310" i="6"/>
  <c r="R310" i="6"/>
  <c r="P310" i="6"/>
  <c r="BK310" i="6"/>
  <c r="J310" i="6"/>
  <c r="BI306" i="6"/>
  <c r="BH306" i="6"/>
  <c r="BG306" i="6"/>
  <c r="BF306" i="6"/>
  <c r="BE306" i="6"/>
  <c r="T306" i="6"/>
  <c r="R306" i="6"/>
  <c r="P306" i="6"/>
  <c r="BK306" i="6"/>
  <c r="J306" i="6"/>
  <c r="BI301" i="6"/>
  <c r="BH301" i="6"/>
  <c r="BG301" i="6"/>
  <c r="BF301" i="6"/>
  <c r="BE301" i="6"/>
  <c r="T301" i="6"/>
  <c r="R301" i="6"/>
  <c r="P301" i="6"/>
  <c r="BK301" i="6"/>
  <c r="J301" i="6"/>
  <c r="BI299" i="6"/>
  <c r="BH299" i="6"/>
  <c r="BG299" i="6"/>
  <c r="BF299" i="6"/>
  <c r="BE299" i="6"/>
  <c r="T299" i="6"/>
  <c r="R299" i="6"/>
  <c r="P299" i="6"/>
  <c r="BK299" i="6"/>
  <c r="J299" i="6"/>
  <c r="BI297" i="6"/>
  <c r="BH297" i="6"/>
  <c r="BG297" i="6"/>
  <c r="BF297" i="6"/>
  <c r="BE297" i="6"/>
  <c r="T297" i="6"/>
  <c r="T296" i="6" s="1"/>
  <c r="R297" i="6"/>
  <c r="R296" i="6" s="1"/>
  <c r="P297" i="6"/>
  <c r="P296" i="6" s="1"/>
  <c r="BK297" i="6"/>
  <c r="BK296" i="6" s="1"/>
  <c r="J296" i="6" s="1"/>
  <c r="J74" i="6" s="1"/>
  <c r="J297" i="6"/>
  <c r="BI295" i="6"/>
  <c r="BH295" i="6"/>
  <c r="BG295" i="6"/>
  <c r="BF295" i="6"/>
  <c r="T295" i="6"/>
  <c r="R295" i="6"/>
  <c r="P295" i="6"/>
  <c r="BK295" i="6"/>
  <c r="J295" i="6"/>
  <c r="BE295" i="6" s="1"/>
  <c r="BI290" i="6"/>
  <c r="BH290" i="6"/>
  <c r="BG290" i="6"/>
  <c r="BF290" i="6"/>
  <c r="T290" i="6"/>
  <c r="R290" i="6"/>
  <c r="P290" i="6"/>
  <c r="BK290" i="6"/>
  <c r="J290" i="6"/>
  <c r="BE290" i="6" s="1"/>
  <c r="BI287" i="6"/>
  <c r="BH287" i="6"/>
  <c r="BG287" i="6"/>
  <c r="BF287" i="6"/>
  <c r="T287" i="6"/>
  <c r="R287" i="6"/>
  <c r="P287" i="6"/>
  <c r="BK287" i="6"/>
  <c r="J287" i="6"/>
  <c r="BE287" i="6" s="1"/>
  <c r="BI282" i="6"/>
  <c r="BH282" i="6"/>
  <c r="BG282" i="6"/>
  <c r="BF282" i="6"/>
  <c r="T282" i="6"/>
  <c r="R282" i="6"/>
  <c r="P282" i="6"/>
  <c r="BK282" i="6"/>
  <c r="J282" i="6"/>
  <c r="BE282" i="6" s="1"/>
  <c r="BI272" i="6"/>
  <c r="BH272" i="6"/>
  <c r="BG272" i="6"/>
  <c r="BF272" i="6"/>
  <c r="T272" i="6"/>
  <c r="R272" i="6"/>
  <c r="P272" i="6"/>
  <c r="BK272" i="6"/>
  <c r="J272" i="6"/>
  <c r="BE272" i="6" s="1"/>
  <c r="BI262" i="6"/>
  <c r="BH262" i="6"/>
  <c r="BG262" i="6"/>
  <c r="BF262" i="6"/>
  <c r="T262" i="6"/>
  <c r="R262" i="6"/>
  <c r="P262" i="6"/>
  <c r="BK262" i="6"/>
  <c r="J262" i="6"/>
  <c r="BE262" i="6" s="1"/>
  <c r="BI254" i="6"/>
  <c r="BH254" i="6"/>
  <c r="BG254" i="6"/>
  <c r="BF254" i="6"/>
  <c r="T254" i="6"/>
  <c r="R254" i="6"/>
  <c r="P254" i="6"/>
  <c r="BK254" i="6"/>
  <c r="J254" i="6"/>
  <c r="BE254" i="6" s="1"/>
  <c r="BI244" i="6"/>
  <c r="BH244" i="6"/>
  <c r="BG244" i="6"/>
  <c r="BF244" i="6"/>
  <c r="T244" i="6"/>
  <c r="R244" i="6"/>
  <c r="P244" i="6"/>
  <c r="BK244" i="6"/>
  <c r="J244" i="6"/>
  <c r="BE244" i="6" s="1"/>
  <c r="BI232" i="6"/>
  <c r="BH232" i="6"/>
  <c r="BG232" i="6"/>
  <c r="BF232" i="6"/>
  <c r="T232" i="6"/>
  <c r="R232" i="6"/>
  <c r="P232" i="6"/>
  <c r="BK232" i="6"/>
  <c r="J232" i="6"/>
  <c r="BE232" i="6" s="1"/>
  <c r="BI222" i="6"/>
  <c r="BH222" i="6"/>
  <c r="BG222" i="6"/>
  <c r="BF222" i="6"/>
  <c r="T222" i="6"/>
  <c r="R222" i="6"/>
  <c r="P222" i="6"/>
  <c r="BK222" i="6"/>
  <c r="J222" i="6"/>
  <c r="BE222" i="6" s="1"/>
  <c r="BI219" i="6"/>
  <c r="BH219" i="6"/>
  <c r="BG219" i="6"/>
  <c r="BF219" i="6"/>
  <c r="T219" i="6"/>
  <c r="T218" i="6" s="1"/>
  <c r="T217" i="6" s="1"/>
  <c r="R219" i="6"/>
  <c r="R218" i="6" s="1"/>
  <c r="R217" i="6" s="1"/>
  <c r="P219" i="6"/>
  <c r="P218" i="6" s="1"/>
  <c r="P217" i="6" s="1"/>
  <c r="BK219" i="6"/>
  <c r="BK218" i="6" s="1"/>
  <c r="J219" i="6"/>
  <c r="BE219" i="6" s="1"/>
  <c r="BI216" i="6"/>
  <c r="BH216" i="6"/>
  <c r="BG216" i="6"/>
  <c r="BF216" i="6"/>
  <c r="BE216" i="6"/>
  <c r="T216" i="6"/>
  <c r="T215" i="6" s="1"/>
  <c r="T214" i="6" s="1"/>
  <c r="R216" i="6"/>
  <c r="R215" i="6" s="1"/>
  <c r="R214" i="6" s="1"/>
  <c r="P216" i="6"/>
  <c r="P215" i="6" s="1"/>
  <c r="P214" i="6" s="1"/>
  <c r="BK216" i="6"/>
  <c r="BK215" i="6" s="1"/>
  <c r="J216" i="6"/>
  <c r="BI212" i="6"/>
  <c r="BH212" i="6"/>
  <c r="BG212" i="6"/>
  <c r="BF212" i="6"/>
  <c r="BE212" i="6"/>
  <c r="T212" i="6"/>
  <c r="R212" i="6"/>
  <c r="P212" i="6"/>
  <c r="BK212" i="6"/>
  <c r="J212" i="6"/>
  <c r="BI210" i="6"/>
  <c r="BH210" i="6"/>
  <c r="BG210" i="6"/>
  <c r="BF210" i="6"/>
  <c r="BE210" i="6"/>
  <c r="T210" i="6"/>
  <c r="R210" i="6"/>
  <c r="P210" i="6"/>
  <c r="BK210" i="6"/>
  <c r="J210" i="6"/>
  <c r="BI208" i="6"/>
  <c r="BH208" i="6"/>
  <c r="BG208" i="6"/>
  <c r="BF208" i="6"/>
  <c r="BE208" i="6"/>
  <c r="T208" i="6"/>
  <c r="R208" i="6"/>
  <c r="P208" i="6"/>
  <c r="BK208" i="6"/>
  <c r="J208" i="6"/>
  <c r="BI206" i="6"/>
  <c r="BH206" i="6"/>
  <c r="BG206" i="6"/>
  <c r="BF206" i="6"/>
  <c r="BE206" i="6"/>
  <c r="T206" i="6"/>
  <c r="R206" i="6"/>
  <c r="P206" i="6"/>
  <c r="BK206" i="6"/>
  <c r="J206" i="6"/>
  <c r="BI204" i="6"/>
  <c r="BH204" i="6"/>
  <c r="BG204" i="6"/>
  <c r="BF204" i="6"/>
  <c r="BE204" i="6"/>
  <c r="T204" i="6"/>
  <c r="R204" i="6"/>
  <c r="P204" i="6"/>
  <c r="BK204" i="6"/>
  <c r="J204" i="6"/>
  <c r="BI202" i="6"/>
  <c r="BH202" i="6"/>
  <c r="BG202" i="6"/>
  <c r="BF202" i="6"/>
  <c r="BE202" i="6"/>
  <c r="T202" i="6"/>
  <c r="R202" i="6"/>
  <c r="P202" i="6"/>
  <c r="BK202" i="6"/>
  <c r="J202" i="6"/>
  <c r="BI200" i="6"/>
  <c r="BH200" i="6"/>
  <c r="BG200" i="6"/>
  <c r="BF200" i="6"/>
  <c r="BE200" i="6"/>
  <c r="T200" i="6"/>
  <c r="R200" i="6"/>
  <c r="P200" i="6"/>
  <c r="BK200" i="6"/>
  <c r="J200" i="6"/>
  <c r="BI198" i="6"/>
  <c r="BH198" i="6"/>
  <c r="BG198" i="6"/>
  <c r="BF198" i="6"/>
  <c r="BE198" i="6"/>
  <c r="T198" i="6"/>
  <c r="R198" i="6"/>
  <c r="P198" i="6"/>
  <c r="BK198" i="6"/>
  <c r="J198" i="6"/>
  <c r="BI196" i="6"/>
  <c r="BH196" i="6"/>
  <c r="BG196" i="6"/>
  <c r="BF196" i="6"/>
  <c r="BE196" i="6"/>
  <c r="T196" i="6"/>
  <c r="R196" i="6"/>
  <c r="P196" i="6"/>
  <c r="BK196" i="6"/>
  <c r="J196" i="6"/>
  <c r="BI194" i="6"/>
  <c r="BH194" i="6"/>
  <c r="BG194" i="6"/>
  <c r="BF194" i="6"/>
  <c r="BE194" i="6"/>
  <c r="T194" i="6"/>
  <c r="R194" i="6"/>
  <c r="P194" i="6"/>
  <c r="BK194" i="6"/>
  <c r="J194" i="6"/>
  <c r="BI192" i="6"/>
  <c r="BH192" i="6"/>
  <c r="BG192" i="6"/>
  <c r="BF192" i="6"/>
  <c r="BE192" i="6"/>
  <c r="T192" i="6"/>
  <c r="R192" i="6"/>
  <c r="P192" i="6"/>
  <c r="BK192" i="6"/>
  <c r="J192" i="6"/>
  <c r="BI190" i="6"/>
  <c r="BH190" i="6"/>
  <c r="BG190" i="6"/>
  <c r="BF190" i="6"/>
  <c r="BE190" i="6"/>
  <c r="T190" i="6"/>
  <c r="R190" i="6"/>
  <c r="P190" i="6"/>
  <c r="BK190" i="6"/>
  <c r="J190" i="6"/>
  <c r="BI188" i="6"/>
  <c r="BH188" i="6"/>
  <c r="BG188" i="6"/>
  <c r="BF188" i="6"/>
  <c r="BE188" i="6"/>
  <c r="T188" i="6"/>
  <c r="R188" i="6"/>
  <c r="P188" i="6"/>
  <c r="BK188" i="6"/>
  <c r="J188" i="6"/>
  <c r="BI186" i="6"/>
  <c r="BH186" i="6"/>
  <c r="BG186" i="6"/>
  <c r="BF186" i="6"/>
  <c r="BE186" i="6"/>
  <c r="T186" i="6"/>
  <c r="R186" i="6"/>
  <c r="P186" i="6"/>
  <c r="BK186" i="6"/>
  <c r="J186" i="6"/>
  <c r="BI184" i="6"/>
  <c r="BH184" i="6"/>
  <c r="BG184" i="6"/>
  <c r="BF184" i="6"/>
  <c r="BE184" i="6"/>
  <c r="T184" i="6"/>
  <c r="R184" i="6"/>
  <c r="P184" i="6"/>
  <c r="BK184" i="6"/>
  <c r="J184" i="6"/>
  <c r="BI182" i="6"/>
  <c r="BH182" i="6"/>
  <c r="BG182" i="6"/>
  <c r="BF182" i="6"/>
  <c r="BE182" i="6"/>
  <c r="T182" i="6"/>
  <c r="R182" i="6"/>
  <c r="P182" i="6"/>
  <c r="BK182" i="6"/>
  <c r="J182" i="6"/>
  <c r="BI177" i="6"/>
  <c r="BH177" i="6"/>
  <c r="BG177" i="6"/>
  <c r="BF177" i="6"/>
  <c r="BE177" i="6"/>
  <c r="T177" i="6"/>
  <c r="R177" i="6"/>
  <c r="P177" i="6"/>
  <c r="BK177" i="6"/>
  <c r="J177" i="6"/>
  <c r="BI172" i="6"/>
  <c r="BH172" i="6"/>
  <c r="BG172" i="6"/>
  <c r="BF172" i="6"/>
  <c r="BE172" i="6"/>
  <c r="T172" i="6"/>
  <c r="R172" i="6"/>
  <c r="P172" i="6"/>
  <c r="BK172" i="6"/>
  <c r="J172" i="6"/>
  <c r="BI167" i="6"/>
  <c r="BH167" i="6"/>
  <c r="BG167" i="6"/>
  <c r="BF167" i="6"/>
  <c r="BE167" i="6"/>
  <c r="T167" i="6"/>
  <c r="T166" i="6" s="1"/>
  <c r="R167" i="6"/>
  <c r="R166" i="6" s="1"/>
  <c r="P167" i="6"/>
  <c r="P166" i="6" s="1"/>
  <c r="BK167" i="6"/>
  <c r="BK166" i="6" s="1"/>
  <c r="J166" i="6" s="1"/>
  <c r="J69" i="6" s="1"/>
  <c r="J167" i="6"/>
  <c r="BI162" i="6"/>
  <c r="BH162" i="6"/>
  <c r="BG162" i="6"/>
  <c r="BF162" i="6"/>
  <c r="T162" i="6"/>
  <c r="T161" i="6" s="1"/>
  <c r="R162" i="6"/>
  <c r="R161" i="6" s="1"/>
  <c r="P162" i="6"/>
  <c r="P161" i="6" s="1"/>
  <c r="BK162" i="6"/>
  <c r="BK161" i="6" s="1"/>
  <c r="J161" i="6" s="1"/>
  <c r="J68" i="6" s="1"/>
  <c r="J162" i="6"/>
  <c r="BE162" i="6" s="1"/>
  <c r="BI159" i="6"/>
  <c r="BH159" i="6"/>
  <c r="BG159" i="6"/>
  <c r="BF159" i="6"/>
  <c r="BE159" i="6"/>
  <c r="T159" i="6"/>
  <c r="T158" i="6" s="1"/>
  <c r="R159" i="6"/>
  <c r="R158" i="6" s="1"/>
  <c r="P159" i="6"/>
  <c r="P158" i="6" s="1"/>
  <c r="BK159" i="6"/>
  <c r="BK158" i="6" s="1"/>
  <c r="J158" i="6" s="1"/>
  <c r="J67" i="6" s="1"/>
  <c r="J159" i="6"/>
  <c r="BI154" i="6"/>
  <c r="BH154" i="6"/>
  <c r="BG154" i="6"/>
  <c r="BF154" i="6"/>
  <c r="T154" i="6"/>
  <c r="R154" i="6"/>
  <c r="P154" i="6"/>
  <c r="BK154" i="6"/>
  <c r="J154" i="6"/>
  <c r="BE154" i="6" s="1"/>
  <c r="BI150" i="6"/>
  <c r="BH150" i="6"/>
  <c r="BG150" i="6"/>
  <c r="BF150" i="6"/>
  <c r="T150" i="6"/>
  <c r="R150" i="6"/>
  <c r="P150" i="6"/>
  <c r="BK150" i="6"/>
  <c r="J150" i="6"/>
  <c r="BE150" i="6" s="1"/>
  <c r="BI148" i="6"/>
  <c r="BH148" i="6"/>
  <c r="BG148" i="6"/>
  <c r="BF148" i="6"/>
  <c r="T148" i="6"/>
  <c r="R148" i="6"/>
  <c r="P148" i="6"/>
  <c r="BK148" i="6"/>
  <c r="J148" i="6"/>
  <c r="BE148" i="6" s="1"/>
  <c r="BI145" i="6"/>
  <c r="BH145" i="6"/>
  <c r="BG145" i="6"/>
  <c r="BF145" i="6"/>
  <c r="T145" i="6"/>
  <c r="R145" i="6"/>
  <c r="P145" i="6"/>
  <c r="BK145" i="6"/>
  <c r="J145" i="6"/>
  <c r="BE145" i="6" s="1"/>
  <c r="BI143" i="6"/>
  <c r="BH143" i="6"/>
  <c r="BG143" i="6"/>
  <c r="BF143" i="6"/>
  <c r="T143" i="6"/>
  <c r="R143" i="6"/>
  <c r="P143" i="6"/>
  <c r="BK143" i="6"/>
  <c r="J143" i="6"/>
  <c r="BE143" i="6" s="1"/>
  <c r="BI141" i="6"/>
  <c r="BH141" i="6"/>
  <c r="BG141" i="6"/>
  <c r="BF141" i="6"/>
  <c r="T141" i="6"/>
  <c r="R141" i="6"/>
  <c r="P141" i="6"/>
  <c r="BK141" i="6"/>
  <c r="J141" i="6"/>
  <c r="BE141" i="6" s="1"/>
  <c r="BI139" i="6"/>
  <c r="BH139" i="6"/>
  <c r="BG139" i="6"/>
  <c r="BF139" i="6"/>
  <c r="BE139" i="6"/>
  <c r="T139" i="6"/>
  <c r="R139" i="6"/>
  <c r="P139" i="6"/>
  <c r="BK139" i="6"/>
  <c r="J139" i="6"/>
  <c r="BI137" i="6"/>
  <c r="BH137" i="6"/>
  <c r="BG137" i="6"/>
  <c r="BF137" i="6"/>
  <c r="BE137" i="6"/>
  <c r="T137" i="6"/>
  <c r="R137" i="6"/>
  <c r="P137" i="6"/>
  <c r="BK137" i="6"/>
  <c r="J137" i="6"/>
  <c r="BI135" i="6"/>
  <c r="BH135" i="6"/>
  <c r="BG135" i="6"/>
  <c r="BF135" i="6"/>
  <c r="BE135" i="6"/>
  <c r="T135" i="6"/>
  <c r="R135" i="6"/>
  <c r="P135" i="6"/>
  <c r="BK135" i="6"/>
  <c r="J135" i="6"/>
  <c r="BI133" i="6"/>
  <c r="BH133" i="6"/>
  <c r="BG133" i="6"/>
  <c r="BF133" i="6"/>
  <c r="BE133" i="6"/>
  <c r="T133" i="6"/>
  <c r="R133" i="6"/>
  <c r="P133" i="6"/>
  <c r="BK133" i="6"/>
  <c r="J133" i="6"/>
  <c r="BI131" i="6"/>
  <c r="BH131" i="6"/>
  <c r="BG131" i="6"/>
  <c r="BF131" i="6"/>
  <c r="BE131" i="6"/>
  <c r="T131" i="6"/>
  <c r="R131" i="6"/>
  <c r="P131" i="6"/>
  <c r="BK131" i="6"/>
  <c r="J131" i="6"/>
  <c r="BI129" i="6"/>
  <c r="BH129" i="6"/>
  <c r="BG129" i="6"/>
  <c r="BF129" i="6"/>
  <c r="BE129" i="6"/>
  <c r="T129" i="6"/>
  <c r="R129" i="6"/>
  <c r="P129" i="6"/>
  <c r="BK129" i="6"/>
  <c r="J129" i="6"/>
  <c r="BI127" i="6"/>
  <c r="BH127" i="6"/>
  <c r="BG127" i="6"/>
  <c r="BF127" i="6"/>
  <c r="BE127" i="6"/>
  <c r="T127" i="6"/>
  <c r="R127" i="6"/>
  <c r="P127" i="6"/>
  <c r="BK127" i="6"/>
  <c r="J127" i="6"/>
  <c r="BI125" i="6"/>
  <c r="BH125" i="6"/>
  <c r="BG125" i="6"/>
  <c r="BF125" i="6"/>
  <c r="BE125" i="6"/>
  <c r="T125" i="6"/>
  <c r="R125" i="6"/>
  <c r="P125" i="6"/>
  <c r="BK125" i="6"/>
  <c r="J125" i="6"/>
  <c r="BI120" i="6"/>
  <c r="BH120" i="6"/>
  <c r="BG120" i="6"/>
  <c r="BF120" i="6"/>
  <c r="BE120" i="6"/>
  <c r="T120" i="6"/>
  <c r="R120" i="6"/>
  <c r="P120" i="6"/>
  <c r="BK120" i="6"/>
  <c r="J120" i="6"/>
  <c r="BI118" i="6"/>
  <c r="BH118" i="6"/>
  <c r="BG118" i="6"/>
  <c r="BF118" i="6"/>
  <c r="BE118" i="6"/>
  <c r="T118" i="6"/>
  <c r="R118" i="6"/>
  <c r="P118" i="6"/>
  <c r="BK118" i="6"/>
  <c r="J118" i="6"/>
  <c r="BI116" i="6"/>
  <c r="BH116" i="6"/>
  <c r="BG116" i="6"/>
  <c r="BF116" i="6"/>
  <c r="BE116" i="6"/>
  <c r="T116" i="6"/>
  <c r="R116" i="6"/>
  <c r="P116" i="6"/>
  <c r="BK116" i="6"/>
  <c r="J116" i="6"/>
  <c r="BI112" i="6"/>
  <c r="F38" i="6" s="1"/>
  <c r="BD58" i="1" s="1"/>
  <c r="BH112" i="6"/>
  <c r="F37" i="6" s="1"/>
  <c r="BC58" i="1" s="1"/>
  <c r="BG112" i="6"/>
  <c r="F36" i="6" s="1"/>
  <c r="BB58" i="1" s="1"/>
  <c r="BF112" i="6"/>
  <c r="J35" i="6" s="1"/>
  <c r="AW58" i="1" s="1"/>
  <c r="BE112" i="6"/>
  <c r="J34" i="6" s="1"/>
  <c r="AV58" i="1" s="1"/>
  <c r="T112" i="6"/>
  <c r="T111" i="6" s="1"/>
  <c r="T110" i="6" s="1"/>
  <c r="T109" i="6" s="1"/>
  <c r="R112" i="6"/>
  <c r="R111" i="6" s="1"/>
  <c r="R110" i="6" s="1"/>
  <c r="R109" i="6" s="1"/>
  <c r="P112" i="6"/>
  <c r="P111" i="6" s="1"/>
  <c r="P110" i="6" s="1"/>
  <c r="P109" i="6" s="1"/>
  <c r="AU58" i="1" s="1"/>
  <c r="BK112" i="6"/>
  <c r="BK111" i="6" s="1"/>
  <c r="J112" i="6"/>
  <c r="J105" i="6"/>
  <c r="F105" i="6"/>
  <c r="F103" i="6"/>
  <c r="E101" i="6"/>
  <c r="E95" i="6"/>
  <c r="J59" i="6"/>
  <c r="F59" i="6"/>
  <c r="F57" i="6"/>
  <c r="E55" i="6"/>
  <c r="J22" i="6"/>
  <c r="E22" i="6"/>
  <c r="J21" i="6"/>
  <c r="J16" i="6"/>
  <c r="J103" i="6" s="1"/>
  <c r="E7" i="6"/>
  <c r="E49" i="6" s="1"/>
  <c r="T84" i="5"/>
  <c r="T83" i="5" s="1"/>
  <c r="P84" i="5"/>
  <c r="P83" i="5" s="1"/>
  <c r="AU56" i="1" s="1"/>
  <c r="AY56" i="1"/>
  <c r="AX56" i="1"/>
  <c r="F35" i="5"/>
  <c r="BC56" i="1" s="1"/>
  <c r="J33" i="5"/>
  <c r="AW56" i="1" s="1"/>
  <c r="BI101" i="5"/>
  <c r="BH101" i="5"/>
  <c r="BG101" i="5"/>
  <c r="BF101" i="5"/>
  <c r="BE101" i="5"/>
  <c r="T101" i="5"/>
  <c r="R101" i="5"/>
  <c r="P101" i="5"/>
  <c r="BK101" i="5"/>
  <c r="J101" i="5"/>
  <c r="BI96" i="5"/>
  <c r="BH96" i="5"/>
  <c r="BG96" i="5"/>
  <c r="BF96" i="5"/>
  <c r="BE96" i="5"/>
  <c r="T96" i="5"/>
  <c r="R96" i="5"/>
  <c r="P96" i="5"/>
  <c r="BK96" i="5"/>
  <c r="J96" i="5"/>
  <c r="BI89" i="5"/>
  <c r="BH89" i="5"/>
  <c r="BG89" i="5"/>
  <c r="BF89" i="5"/>
  <c r="BE89" i="5"/>
  <c r="T89" i="5"/>
  <c r="R89" i="5"/>
  <c r="P89" i="5"/>
  <c r="BK89" i="5"/>
  <c r="J89" i="5"/>
  <c r="BI85" i="5"/>
  <c r="F36" i="5" s="1"/>
  <c r="BD56" i="1" s="1"/>
  <c r="BH85" i="5"/>
  <c r="BG85" i="5"/>
  <c r="F34" i="5" s="1"/>
  <c r="BB56" i="1" s="1"/>
  <c r="BF85" i="5"/>
  <c r="F33" i="5" s="1"/>
  <c r="BA56" i="1" s="1"/>
  <c r="BE85" i="5"/>
  <c r="F32" i="5" s="1"/>
  <c r="AZ56" i="1" s="1"/>
  <c r="T85" i="5"/>
  <c r="R85" i="5"/>
  <c r="R84" i="5" s="1"/>
  <c r="R83" i="5" s="1"/>
  <c r="P85" i="5"/>
  <c r="BK85" i="5"/>
  <c r="BK84" i="5" s="1"/>
  <c r="J85" i="5"/>
  <c r="J79" i="5"/>
  <c r="F79" i="5"/>
  <c r="J77" i="5"/>
  <c r="F77" i="5"/>
  <c r="E75" i="5"/>
  <c r="F56" i="5"/>
  <c r="J55" i="5"/>
  <c r="F55" i="5"/>
  <c r="F53" i="5"/>
  <c r="E51" i="5"/>
  <c r="J20" i="5"/>
  <c r="E20" i="5"/>
  <c r="F80" i="5" s="1"/>
  <c r="J19" i="5"/>
  <c r="J14" i="5"/>
  <c r="J53" i="5" s="1"/>
  <c r="E7" i="5"/>
  <c r="E71" i="5" s="1"/>
  <c r="P219" i="4"/>
  <c r="BK210" i="4"/>
  <c r="AY55" i="1"/>
  <c r="AX55" i="1"/>
  <c r="BI221" i="4"/>
  <c r="BH221" i="4"/>
  <c r="BG221" i="4"/>
  <c r="BF221" i="4"/>
  <c r="BE221" i="4"/>
  <c r="T221" i="4"/>
  <c r="T220" i="4" s="1"/>
  <c r="T219" i="4" s="1"/>
  <c r="R221" i="4"/>
  <c r="R220" i="4" s="1"/>
  <c r="R219" i="4" s="1"/>
  <c r="P221" i="4"/>
  <c r="P220" i="4" s="1"/>
  <c r="BK221" i="4"/>
  <c r="BK220" i="4" s="1"/>
  <c r="BK219" i="4" s="1"/>
  <c r="J219" i="4" s="1"/>
  <c r="J68" i="4" s="1"/>
  <c r="J221" i="4"/>
  <c r="BI218" i="4"/>
  <c r="BH218" i="4"/>
  <c r="BG218" i="4"/>
  <c r="BF218" i="4"/>
  <c r="BE218" i="4"/>
  <c r="T218" i="4"/>
  <c r="T217" i="4" s="1"/>
  <c r="R218" i="4"/>
  <c r="R217" i="4" s="1"/>
  <c r="P218" i="4"/>
  <c r="P217" i="4" s="1"/>
  <c r="BK218" i="4"/>
  <c r="BK217" i="4" s="1"/>
  <c r="J217" i="4" s="1"/>
  <c r="J67" i="4" s="1"/>
  <c r="J218" i="4"/>
  <c r="BI211" i="4"/>
  <c r="BH211" i="4"/>
  <c r="BG211" i="4"/>
  <c r="BF211" i="4"/>
  <c r="T211" i="4"/>
  <c r="T210" i="4" s="1"/>
  <c r="T209" i="4" s="1"/>
  <c r="R211" i="4"/>
  <c r="R210" i="4" s="1"/>
  <c r="R209" i="4" s="1"/>
  <c r="P211" i="4"/>
  <c r="P210" i="4" s="1"/>
  <c r="P209" i="4" s="1"/>
  <c r="BK211" i="4"/>
  <c r="J211" i="4"/>
  <c r="BE211" i="4" s="1"/>
  <c r="BI208" i="4"/>
  <c r="BH208" i="4"/>
  <c r="BG208" i="4"/>
  <c r="BF208" i="4"/>
  <c r="T208" i="4"/>
  <c r="R208" i="4"/>
  <c r="P208" i="4"/>
  <c r="BK208" i="4"/>
  <c r="J208" i="4"/>
  <c r="BE208" i="4" s="1"/>
  <c r="BI207" i="4"/>
  <c r="BH207" i="4"/>
  <c r="BG207" i="4"/>
  <c r="BF207" i="4"/>
  <c r="T207" i="4"/>
  <c r="R207" i="4"/>
  <c r="P207" i="4"/>
  <c r="BK207" i="4"/>
  <c r="J207" i="4"/>
  <c r="BE207" i="4" s="1"/>
  <c r="BI203" i="4"/>
  <c r="BH203" i="4"/>
  <c r="BG203" i="4"/>
  <c r="BF203" i="4"/>
  <c r="T203" i="4"/>
  <c r="R203" i="4"/>
  <c r="P203" i="4"/>
  <c r="BK203" i="4"/>
  <c r="J203" i="4"/>
  <c r="BE203" i="4" s="1"/>
  <c r="BI202" i="4"/>
  <c r="BH202" i="4"/>
  <c r="BG202" i="4"/>
  <c r="BF202" i="4"/>
  <c r="T202" i="4"/>
  <c r="R202" i="4"/>
  <c r="P202" i="4"/>
  <c r="BK202" i="4"/>
  <c r="J202" i="4"/>
  <c r="BE202" i="4" s="1"/>
  <c r="BI196" i="4"/>
  <c r="BH196" i="4"/>
  <c r="BG196" i="4"/>
  <c r="BF196" i="4"/>
  <c r="T196" i="4"/>
  <c r="R196" i="4"/>
  <c r="P196" i="4"/>
  <c r="BK196" i="4"/>
  <c r="J196" i="4"/>
  <c r="BE196" i="4" s="1"/>
  <c r="BI189" i="4"/>
  <c r="BH189" i="4"/>
  <c r="BG189" i="4"/>
  <c r="BF189" i="4"/>
  <c r="T189" i="4"/>
  <c r="R189" i="4"/>
  <c r="P189" i="4"/>
  <c r="BK189" i="4"/>
  <c r="J189" i="4"/>
  <c r="BE189" i="4" s="1"/>
  <c r="BI186" i="4"/>
  <c r="BH186" i="4"/>
  <c r="BG186" i="4"/>
  <c r="BF186" i="4"/>
  <c r="T186" i="4"/>
  <c r="R186" i="4"/>
  <c r="P186" i="4"/>
  <c r="BK186" i="4"/>
  <c r="J186" i="4"/>
  <c r="BE186" i="4" s="1"/>
  <c r="BI185" i="4"/>
  <c r="BH185" i="4"/>
  <c r="BG185" i="4"/>
  <c r="BF185" i="4"/>
  <c r="T185" i="4"/>
  <c r="R185" i="4"/>
  <c r="P185" i="4"/>
  <c r="BK185" i="4"/>
  <c r="J185" i="4"/>
  <c r="BE185" i="4" s="1"/>
  <c r="BI184" i="4"/>
  <c r="BH184" i="4"/>
  <c r="BG184" i="4"/>
  <c r="BF184" i="4"/>
  <c r="T184" i="4"/>
  <c r="R184" i="4"/>
  <c r="P184" i="4"/>
  <c r="BK184" i="4"/>
  <c r="J184" i="4"/>
  <c r="BE184" i="4" s="1"/>
  <c r="BI183" i="4"/>
  <c r="BH183" i="4"/>
  <c r="BG183" i="4"/>
  <c r="BF183" i="4"/>
  <c r="T183" i="4"/>
  <c r="R183" i="4"/>
  <c r="P183" i="4"/>
  <c r="BK183" i="4"/>
  <c r="J183" i="4"/>
  <c r="BE183" i="4" s="1"/>
  <c r="BI179" i="4"/>
  <c r="BH179" i="4"/>
  <c r="BG179" i="4"/>
  <c r="BF179" i="4"/>
  <c r="T179" i="4"/>
  <c r="R179" i="4"/>
  <c r="P179" i="4"/>
  <c r="BK179" i="4"/>
  <c r="J179" i="4"/>
  <c r="BE179" i="4" s="1"/>
  <c r="BI175" i="4"/>
  <c r="BH175" i="4"/>
  <c r="BG175" i="4"/>
  <c r="BF175" i="4"/>
  <c r="T175" i="4"/>
  <c r="T174" i="4" s="1"/>
  <c r="R175" i="4"/>
  <c r="R174" i="4" s="1"/>
  <c r="P175" i="4"/>
  <c r="P174" i="4" s="1"/>
  <c r="BK175" i="4"/>
  <c r="BK174" i="4" s="1"/>
  <c r="J174" i="4" s="1"/>
  <c r="J64" i="4" s="1"/>
  <c r="J175" i="4"/>
  <c r="BE175" i="4" s="1"/>
  <c r="BI170" i="4"/>
  <c r="BH170" i="4"/>
  <c r="BG170" i="4"/>
  <c r="BF170" i="4"/>
  <c r="BE170" i="4"/>
  <c r="T170" i="4"/>
  <c r="R170" i="4"/>
  <c r="P170" i="4"/>
  <c r="BK170" i="4"/>
  <c r="J170" i="4"/>
  <c r="BI169" i="4"/>
  <c r="BH169" i="4"/>
  <c r="BG169" i="4"/>
  <c r="BF169" i="4"/>
  <c r="BE169" i="4"/>
  <c r="T169" i="4"/>
  <c r="R169" i="4"/>
  <c r="P169" i="4"/>
  <c r="BK169" i="4"/>
  <c r="J169" i="4"/>
  <c r="BI163" i="4"/>
  <c r="BH163" i="4"/>
  <c r="BG163" i="4"/>
  <c r="BF163" i="4"/>
  <c r="BE163" i="4"/>
  <c r="T163" i="4"/>
  <c r="R163" i="4"/>
  <c r="P163" i="4"/>
  <c r="BK163" i="4"/>
  <c r="J163" i="4"/>
  <c r="BI159" i="4"/>
  <c r="BH159" i="4"/>
  <c r="BG159" i="4"/>
  <c r="BF159" i="4"/>
  <c r="BE159" i="4"/>
  <c r="T159" i="4"/>
  <c r="R159" i="4"/>
  <c r="P159" i="4"/>
  <c r="BK159" i="4"/>
  <c r="J159" i="4"/>
  <c r="BI158" i="4"/>
  <c r="BH158" i="4"/>
  <c r="BG158" i="4"/>
  <c r="BF158" i="4"/>
  <c r="BE158" i="4"/>
  <c r="T158" i="4"/>
  <c r="R158" i="4"/>
  <c r="P158" i="4"/>
  <c r="BK158" i="4"/>
  <c r="J158" i="4"/>
  <c r="BI152" i="4"/>
  <c r="BH152" i="4"/>
  <c r="BG152" i="4"/>
  <c r="BF152" i="4"/>
  <c r="BE152" i="4"/>
  <c r="T152" i="4"/>
  <c r="R152" i="4"/>
  <c r="P152" i="4"/>
  <c r="BK152" i="4"/>
  <c r="J152" i="4"/>
  <c r="BI148" i="4"/>
  <c r="BH148" i="4"/>
  <c r="BG148" i="4"/>
  <c r="BF148" i="4"/>
  <c r="BE148" i="4"/>
  <c r="T148" i="4"/>
  <c r="T147" i="4" s="1"/>
  <c r="R148" i="4"/>
  <c r="R147" i="4" s="1"/>
  <c r="P148" i="4"/>
  <c r="P147" i="4" s="1"/>
  <c r="BK148" i="4"/>
  <c r="BK147" i="4" s="1"/>
  <c r="J147" i="4" s="1"/>
  <c r="J63" i="4" s="1"/>
  <c r="J148" i="4"/>
  <c r="BI143" i="4"/>
  <c r="BH143" i="4"/>
  <c r="BG143" i="4"/>
  <c r="BF143" i="4"/>
  <c r="T143" i="4"/>
  <c r="R143" i="4"/>
  <c r="P143" i="4"/>
  <c r="BK143" i="4"/>
  <c r="J143" i="4"/>
  <c r="BE143" i="4" s="1"/>
  <c r="BI139" i="4"/>
  <c r="BH139" i="4"/>
  <c r="BG139" i="4"/>
  <c r="BF139" i="4"/>
  <c r="T139" i="4"/>
  <c r="R139" i="4"/>
  <c r="P139" i="4"/>
  <c r="BK139" i="4"/>
  <c r="J139" i="4"/>
  <c r="BE139" i="4" s="1"/>
  <c r="BI136" i="4"/>
  <c r="BH136" i="4"/>
  <c r="BG136" i="4"/>
  <c r="BF136" i="4"/>
  <c r="T136" i="4"/>
  <c r="R136" i="4"/>
  <c r="P136" i="4"/>
  <c r="BK136" i="4"/>
  <c r="J136" i="4"/>
  <c r="BE136" i="4" s="1"/>
  <c r="BI135" i="4"/>
  <c r="BH135" i="4"/>
  <c r="BG135" i="4"/>
  <c r="BF135" i="4"/>
  <c r="T135" i="4"/>
  <c r="R135" i="4"/>
  <c r="P135" i="4"/>
  <c r="BK135" i="4"/>
  <c r="J135" i="4"/>
  <c r="BE135" i="4" s="1"/>
  <c r="BI129" i="4"/>
  <c r="BH129" i="4"/>
  <c r="BG129" i="4"/>
  <c r="BF129" i="4"/>
  <c r="T129" i="4"/>
  <c r="R129" i="4"/>
  <c r="P129" i="4"/>
  <c r="BK129" i="4"/>
  <c r="J129" i="4"/>
  <c r="BE129" i="4" s="1"/>
  <c r="BI125" i="4"/>
  <c r="BH125" i="4"/>
  <c r="BG125" i="4"/>
  <c r="BF125" i="4"/>
  <c r="BE125" i="4"/>
  <c r="T125" i="4"/>
  <c r="R125" i="4"/>
  <c r="P125" i="4"/>
  <c r="BK125" i="4"/>
  <c r="J125" i="4"/>
  <c r="BI124" i="4"/>
  <c r="BH124" i="4"/>
  <c r="BG124" i="4"/>
  <c r="BF124" i="4"/>
  <c r="BE124" i="4"/>
  <c r="T124" i="4"/>
  <c r="R124" i="4"/>
  <c r="P124" i="4"/>
  <c r="BK124" i="4"/>
  <c r="J124" i="4"/>
  <c r="BI113" i="4"/>
  <c r="BH113" i="4"/>
  <c r="BG113" i="4"/>
  <c r="BF113" i="4"/>
  <c r="BE113" i="4"/>
  <c r="T113" i="4"/>
  <c r="R113" i="4"/>
  <c r="P113" i="4"/>
  <c r="BK113" i="4"/>
  <c r="J113" i="4"/>
  <c r="BI105" i="4"/>
  <c r="BH105" i="4"/>
  <c r="BG105" i="4"/>
  <c r="BF105" i="4"/>
  <c r="BE105" i="4"/>
  <c r="T105" i="4"/>
  <c r="R105" i="4"/>
  <c r="P105" i="4"/>
  <c r="BK105" i="4"/>
  <c r="J105" i="4"/>
  <c r="BI104" i="4"/>
  <c r="BH104" i="4"/>
  <c r="BG104" i="4"/>
  <c r="BF104" i="4"/>
  <c r="BE104" i="4"/>
  <c r="T104" i="4"/>
  <c r="R104" i="4"/>
  <c r="P104" i="4"/>
  <c r="BK104" i="4"/>
  <c r="J104" i="4"/>
  <c r="BI98" i="4"/>
  <c r="BH98" i="4"/>
  <c r="BG98" i="4"/>
  <c r="BF98" i="4"/>
  <c r="BE98" i="4"/>
  <c r="T98" i="4"/>
  <c r="R98" i="4"/>
  <c r="P98" i="4"/>
  <c r="BK98" i="4"/>
  <c r="J98" i="4"/>
  <c r="BI94" i="4"/>
  <c r="F36" i="4" s="1"/>
  <c r="BD55" i="1" s="1"/>
  <c r="BH94" i="4"/>
  <c r="F35" i="4" s="1"/>
  <c r="BC55" i="1" s="1"/>
  <c r="BG94" i="4"/>
  <c r="F34" i="4" s="1"/>
  <c r="BB55" i="1" s="1"/>
  <c r="BF94" i="4"/>
  <c r="J33" i="4" s="1"/>
  <c r="AW55" i="1" s="1"/>
  <c r="BE94" i="4"/>
  <c r="T94" i="4"/>
  <c r="T93" i="4" s="1"/>
  <c r="T92" i="4" s="1"/>
  <c r="T91" i="4" s="1"/>
  <c r="R94" i="4"/>
  <c r="R93" i="4" s="1"/>
  <c r="P94" i="4"/>
  <c r="P93" i="4" s="1"/>
  <c r="P92" i="4" s="1"/>
  <c r="P91" i="4" s="1"/>
  <c r="AU55" i="1" s="1"/>
  <c r="BK94" i="4"/>
  <c r="BK93" i="4" s="1"/>
  <c r="J94" i="4"/>
  <c r="J87" i="4"/>
  <c r="F87" i="4"/>
  <c r="F85" i="4"/>
  <c r="E83" i="4"/>
  <c r="J55" i="4"/>
  <c r="F55" i="4"/>
  <c r="F53" i="4"/>
  <c r="E51" i="4"/>
  <c r="J20" i="4"/>
  <c r="E20" i="4"/>
  <c r="F88" i="4" s="1"/>
  <c r="J19" i="4"/>
  <c r="J14" i="4"/>
  <c r="J53" i="4" s="1"/>
  <c r="E7" i="4"/>
  <c r="E79" i="4" s="1"/>
  <c r="AY54" i="1"/>
  <c r="AX54" i="1"/>
  <c r="BI1419" i="3"/>
  <c r="BH1419" i="3"/>
  <c r="BG1419" i="3"/>
  <c r="BF1419" i="3"/>
  <c r="T1419" i="3"/>
  <c r="R1419" i="3"/>
  <c r="P1419" i="3"/>
  <c r="BK1419" i="3"/>
  <c r="J1419" i="3"/>
  <c r="BE1419" i="3" s="1"/>
  <c r="BI1413" i="3"/>
  <c r="BH1413" i="3"/>
  <c r="BG1413" i="3"/>
  <c r="BF1413" i="3"/>
  <c r="T1413" i="3"/>
  <c r="R1413" i="3"/>
  <c r="P1413" i="3"/>
  <c r="BK1413" i="3"/>
  <c r="J1413" i="3"/>
  <c r="BE1413" i="3" s="1"/>
  <c r="BI1407" i="3"/>
  <c r="BH1407" i="3"/>
  <c r="BG1407" i="3"/>
  <c r="BF1407" i="3"/>
  <c r="T1407" i="3"/>
  <c r="R1407" i="3"/>
  <c r="P1407" i="3"/>
  <c r="BK1407" i="3"/>
  <c r="J1407" i="3"/>
  <c r="BE1407" i="3" s="1"/>
  <c r="BI1401" i="3"/>
  <c r="BH1401" i="3"/>
  <c r="BG1401" i="3"/>
  <c r="BF1401" i="3"/>
  <c r="T1401" i="3"/>
  <c r="R1401" i="3"/>
  <c r="P1401" i="3"/>
  <c r="BK1401" i="3"/>
  <c r="J1401" i="3"/>
  <c r="BE1401" i="3" s="1"/>
  <c r="BI1395" i="3"/>
  <c r="BH1395" i="3"/>
  <c r="BG1395" i="3"/>
  <c r="BF1395" i="3"/>
  <c r="BE1395" i="3"/>
  <c r="T1395" i="3"/>
  <c r="R1395" i="3"/>
  <c r="P1395" i="3"/>
  <c r="BK1395" i="3"/>
  <c r="J1395" i="3"/>
  <c r="BI1389" i="3"/>
  <c r="BH1389" i="3"/>
  <c r="BG1389" i="3"/>
  <c r="BF1389" i="3"/>
  <c r="BE1389" i="3"/>
  <c r="T1389" i="3"/>
  <c r="R1389" i="3"/>
  <c r="P1389" i="3"/>
  <c r="BK1389" i="3"/>
  <c r="J1389" i="3"/>
  <c r="BI1383" i="3"/>
  <c r="BH1383" i="3"/>
  <c r="BG1383" i="3"/>
  <c r="BF1383" i="3"/>
  <c r="BE1383" i="3"/>
  <c r="T1383" i="3"/>
  <c r="R1383" i="3"/>
  <c r="P1383" i="3"/>
  <c r="BK1383" i="3"/>
  <c r="J1383" i="3"/>
  <c r="BI1377" i="3"/>
  <c r="BH1377" i="3"/>
  <c r="BG1377" i="3"/>
  <c r="BF1377" i="3"/>
  <c r="BE1377" i="3"/>
  <c r="T1377" i="3"/>
  <c r="T1376" i="3" s="1"/>
  <c r="R1377" i="3"/>
  <c r="R1376" i="3" s="1"/>
  <c r="P1377" i="3"/>
  <c r="P1376" i="3" s="1"/>
  <c r="BK1377" i="3"/>
  <c r="BK1376" i="3" s="1"/>
  <c r="J1376" i="3" s="1"/>
  <c r="J90" i="3" s="1"/>
  <c r="J1377" i="3"/>
  <c r="BI1373" i="3"/>
  <c r="BH1373" i="3"/>
  <c r="BG1373" i="3"/>
  <c r="BF1373" i="3"/>
  <c r="T1373" i="3"/>
  <c r="R1373" i="3"/>
  <c r="P1373" i="3"/>
  <c r="BK1373" i="3"/>
  <c r="J1373" i="3"/>
  <c r="BE1373" i="3" s="1"/>
  <c r="BI1371" i="3"/>
  <c r="BH1371" i="3"/>
  <c r="BG1371" i="3"/>
  <c r="BF1371" i="3"/>
  <c r="T1371" i="3"/>
  <c r="R1371" i="3"/>
  <c r="P1371" i="3"/>
  <c r="BK1371" i="3"/>
  <c r="J1371" i="3"/>
  <c r="BE1371" i="3" s="1"/>
  <c r="BI1368" i="3"/>
  <c r="BH1368" i="3"/>
  <c r="BG1368" i="3"/>
  <c r="BF1368" i="3"/>
  <c r="T1368" i="3"/>
  <c r="T1367" i="3" s="1"/>
  <c r="R1368" i="3"/>
  <c r="R1367" i="3" s="1"/>
  <c r="P1368" i="3"/>
  <c r="P1367" i="3" s="1"/>
  <c r="BK1368" i="3"/>
  <c r="BK1367" i="3" s="1"/>
  <c r="J1367" i="3" s="1"/>
  <c r="J89" i="3" s="1"/>
  <c r="J1368" i="3"/>
  <c r="BE1368" i="3" s="1"/>
  <c r="BI1362" i="3"/>
  <c r="BH1362" i="3"/>
  <c r="BG1362" i="3"/>
  <c r="BF1362" i="3"/>
  <c r="T1362" i="3"/>
  <c r="T1361" i="3" s="1"/>
  <c r="T1360" i="3" s="1"/>
  <c r="R1362" i="3"/>
  <c r="R1361" i="3" s="1"/>
  <c r="R1360" i="3" s="1"/>
  <c r="P1362" i="3"/>
  <c r="P1361" i="3" s="1"/>
  <c r="P1360" i="3" s="1"/>
  <c r="BK1362" i="3"/>
  <c r="BK1361" i="3" s="1"/>
  <c r="J1362" i="3"/>
  <c r="BE1362" i="3" s="1"/>
  <c r="BI1359" i="3"/>
  <c r="BH1359" i="3"/>
  <c r="BG1359" i="3"/>
  <c r="BF1359" i="3"/>
  <c r="BE1359" i="3"/>
  <c r="T1359" i="3"/>
  <c r="R1359" i="3"/>
  <c r="P1359" i="3"/>
  <c r="BK1359" i="3"/>
  <c r="J1359" i="3"/>
  <c r="BI1358" i="3"/>
  <c r="BH1358" i="3"/>
  <c r="BG1358" i="3"/>
  <c r="BF1358" i="3"/>
  <c r="BE1358" i="3"/>
  <c r="T1358" i="3"/>
  <c r="R1358" i="3"/>
  <c r="P1358" i="3"/>
  <c r="BK1358" i="3"/>
  <c r="J1358" i="3"/>
  <c r="BI1353" i="3"/>
  <c r="BH1353" i="3"/>
  <c r="BG1353" i="3"/>
  <c r="BF1353" i="3"/>
  <c r="BE1353" i="3"/>
  <c r="T1353" i="3"/>
  <c r="T1352" i="3" s="1"/>
  <c r="R1353" i="3"/>
  <c r="R1352" i="3" s="1"/>
  <c r="P1353" i="3"/>
  <c r="P1352" i="3" s="1"/>
  <c r="BK1353" i="3"/>
  <c r="BK1352" i="3" s="1"/>
  <c r="J1352" i="3" s="1"/>
  <c r="J86" i="3" s="1"/>
  <c r="J1353" i="3"/>
  <c r="BI1351" i="3"/>
  <c r="BH1351" i="3"/>
  <c r="BG1351" i="3"/>
  <c r="BF1351" i="3"/>
  <c r="T1351" i="3"/>
  <c r="R1351" i="3"/>
  <c r="P1351" i="3"/>
  <c r="BK1351" i="3"/>
  <c r="J1351" i="3"/>
  <c r="BE1351" i="3" s="1"/>
  <c r="BI1347" i="3"/>
  <c r="BH1347" i="3"/>
  <c r="BG1347" i="3"/>
  <c r="BF1347" i="3"/>
  <c r="T1347" i="3"/>
  <c r="T1346" i="3" s="1"/>
  <c r="R1347" i="3"/>
  <c r="R1346" i="3" s="1"/>
  <c r="P1347" i="3"/>
  <c r="P1346" i="3" s="1"/>
  <c r="BK1347" i="3"/>
  <c r="BK1346" i="3" s="1"/>
  <c r="J1346" i="3" s="1"/>
  <c r="J85" i="3" s="1"/>
  <c r="J1347" i="3"/>
  <c r="BE1347" i="3" s="1"/>
  <c r="BI1345" i="3"/>
  <c r="BH1345" i="3"/>
  <c r="BG1345" i="3"/>
  <c r="BF1345" i="3"/>
  <c r="BE1345" i="3"/>
  <c r="T1345" i="3"/>
  <c r="R1345" i="3"/>
  <c r="P1345" i="3"/>
  <c r="BK1345" i="3"/>
  <c r="J1345" i="3"/>
  <c r="BI1344" i="3"/>
  <c r="BH1344" i="3"/>
  <c r="BG1344" i="3"/>
  <c r="BF1344" i="3"/>
  <c r="BE1344" i="3"/>
  <c r="T1344" i="3"/>
  <c r="R1344" i="3"/>
  <c r="P1344" i="3"/>
  <c r="BK1344" i="3"/>
  <c r="J1344" i="3"/>
  <c r="BI1343" i="3"/>
  <c r="BH1343" i="3"/>
  <c r="BG1343" i="3"/>
  <c r="BF1343" i="3"/>
  <c r="BE1343" i="3"/>
  <c r="T1343" i="3"/>
  <c r="R1343" i="3"/>
  <c r="P1343" i="3"/>
  <c r="BK1343" i="3"/>
  <c r="J1343" i="3"/>
  <c r="BI1342" i="3"/>
  <c r="BH1342" i="3"/>
  <c r="BG1342" i="3"/>
  <c r="BF1342" i="3"/>
  <c r="BE1342" i="3"/>
  <c r="T1342" i="3"/>
  <c r="R1342" i="3"/>
  <c r="P1342" i="3"/>
  <c r="BK1342" i="3"/>
  <c r="J1342" i="3"/>
  <c r="BI1341" i="3"/>
  <c r="BH1341" i="3"/>
  <c r="BG1341" i="3"/>
  <c r="BF1341" i="3"/>
  <c r="BE1341" i="3"/>
  <c r="T1341" i="3"/>
  <c r="R1341" i="3"/>
  <c r="P1341" i="3"/>
  <c r="BK1341" i="3"/>
  <c r="J1341" i="3"/>
  <c r="BI1339" i="3"/>
  <c r="BH1339" i="3"/>
  <c r="BG1339" i="3"/>
  <c r="BF1339" i="3"/>
  <c r="BE1339" i="3"/>
  <c r="T1339" i="3"/>
  <c r="R1339" i="3"/>
  <c r="P1339" i="3"/>
  <c r="BK1339" i="3"/>
  <c r="J1339" i="3"/>
  <c r="BI1333" i="3"/>
  <c r="BH1333" i="3"/>
  <c r="BG1333" i="3"/>
  <c r="BF1333" i="3"/>
  <c r="BE1333" i="3"/>
  <c r="T1333" i="3"/>
  <c r="T1332" i="3" s="1"/>
  <c r="R1333" i="3"/>
  <c r="R1332" i="3" s="1"/>
  <c r="P1333" i="3"/>
  <c r="P1332" i="3" s="1"/>
  <c r="BK1333" i="3"/>
  <c r="BK1332" i="3" s="1"/>
  <c r="J1332" i="3" s="1"/>
  <c r="J84" i="3" s="1"/>
  <c r="J1333" i="3"/>
  <c r="BI1331" i="3"/>
  <c r="BH1331" i="3"/>
  <c r="BG1331" i="3"/>
  <c r="BF1331" i="3"/>
  <c r="T1331" i="3"/>
  <c r="R1331" i="3"/>
  <c r="P1331" i="3"/>
  <c r="BK1331" i="3"/>
  <c r="J1331" i="3"/>
  <c r="BE1331" i="3" s="1"/>
  <c r="BI1326" i="3"/>
  <c r="BH1326" i="3"/>
  <c r="BG1326" i="3"/>
  <c r="BF1326" i="3"/>
  <c r="T1326" i="3"/>
  <c r="R1326" i="3"/>
  <c r="P1326" i="3"/>
  <c r="BK1326" i="3"/>
  <c r="J1326" i="3"/>
  <c r="BE1326" i="3" s="1"/>
  <c r="BI1320" i="3"/>
  <c r="BH1320" i="3"/>
  <c r="BG1320" i="3"/>
  <c r="BF1320" i="3"/>
  <c r="T1320" i="3"/>
  <c r="R1320" i="3"/>
  <c r="P1320" i="3"/>
  <c r="BK1320" i="3"/>
  <c r="J1320" i="3"/>
  <c r="BE1320" i="3" s="1"/>
  <c r="BI1315" i="3"/>
  <c r="BH1315" i="3"/>
  <c r="BG1315" i="3"/>
  <c r="BF1315" i="3"/>
  <c r="T1315" i="3"/>
  <c r="R1315" i="3"/>
  <c r="P1315" i="3"/>
  <c r="BK1315" i="3"/>
  <c r="J1315" i="3"/>
  <c r="BE1315" i="3" s="1"/>
  <c r="BI1309" i="3"/>
  <c r="BH1309" i="3"/>
  <c r="BG1309" i="3"/>
  <c r="BF1309" i="3"/>
  <c r="BE1309" i="3"/>
  <c r="T1309" i="3"/>
  <c r="T1308" i="3" s="1"/>
  <c r="R1309" i="3"/>
  <c r="R1308" i="3" s="1"/>
  <c r="P1309" i="3"/>
  <c r="P1308" i="3" s="1"/>
  <c r="BK1309" i="3"/>
  <c r="BK1308" i="3" s="1"/>
  <c r="J1308" i="3" s="1"/>
  <c r="J83" i="3" s="1"/>
  <c r="J1309" i="3"/>
  <c r="BI1307" i="3"/>
  <c r="BH1307" i="3"/>
  <c r="BG1307" i="3"/>
  <c r="BF1307" i="3"/>
  <c r="T1307" i="3"/>
  <c r="R1307" i="3"/>
  <c r="P1307" i="3"/>
  <c r="BK1307" i="3"/>
  <c r="J1307" i="3"/>
  <c r="BE1307" i="3" s="1"/>
  <c r="BI1304" i="3"/>
  <c r="BH1304" i="3"/>
  <c r="BG1304" i="3"/>
  <c r="BF1304" i="3"/>
  <c r="BE1304" i="3"/>
  <c r="T1304" i="3"/>
  <c r="R1304" i="3"/>
  <c r="P1304" i="3"/>
  <c r="BK1304" i="3"/>
  <c r="J1304" i="3"/>
  <c r="BI1299" i="3"/>
  <c r="BH1299" i="3"/>
  <c r="BG1299" i="3"/>
  <c r="BF1299" i="3"/>
  <c r="BE1299" i="3"/>
  <c r="T1299" i="3"/>
  <c r="R1299" i="3"/>
  <c r="P1299" i="3"/>
  <c r="BK1299" i="3"/>
  <c r="J1299" i="3"/>
  <c r="BI1296" i="3"/>
  <c r="BH1296" i="3"/>
  <c r="BG1296" i="3"/>
  <c r="BF1296" i="3"/>
  <c r="BE1296" i="3"/>
  <c r="T1296" i="3"/>
  <c r="R1296" i="3"/>
  <c r="P1296" i="3"/>
  <c r="BK1296" i="3"/>
  <c r="J1296" i="3"/>
  <c r="BI1291" i="3"/>
  <c r="BH1291" i="3"/>
  <c r="BG1291" i="3"/>
  <c r="BF1291" i="3"/>
  <c r="BE1291" i="3"/>
  <c r="T1291" i="3"/>
  <c r="R1291" i="3"/>
  <c r="P1291" i="3"/>
  <c r="BK1291" i="3"/>
  <c r="J1291" i="3"/>
  <c r="BI1285" i="3"/>
  <c r="BH1285" i="3"/>
  <c r="BG1285" i="3"/>
  <c r="BF1285" i="3"/>
  <c r="BE1285" i="3"/>
  <c r="T1285" i="3"/>
  <c r="R1285" i="3"/>
  <c r="P1285" i="3"/>
  <c r="BK1285" i="3"/>
  <c r="J1285" i="3"/>
  <c r="BI1284" i="3"/>
  <c r="BH1284" i="3"/>
  <c r="BG1284" i="3"/>
  <c r="BF1284" i="3"/>
  <c r="BE1284" i="3"/>
  <c r="T1284" i="3"/>
  <c r="R1284" i="3"/>
  <c r="P1284" i="3"/>
  <c r="BK1284" i="3"/>
  <c r="J1284" i="3"/>
  <c r="BI1283" i="3"/>
  <c r="BH1283" i="3"/>
  <c r="BG1283" i="3"/>
  <c r="BF1283" i="3"/>
  <c r="BE1283" i="3"/>
  <c r="T1283" i="3"/>
  <c r="R1283" i="3"/>
  <c r="P1283" i="3"/>
  <c r="BK1283" i="3"/>
  <c r="J1283" i="3"/>
  <c r="BI1278" i="3"/>
  <c r="BH1278" i="3"/>
  <c r="BG1278" i="3"/>
  <c r="BF1278" i="3"/>
  <c r="BE1278" i="3"/>
  <c r="T1278" i="3"/>
  <c r="T1277" i="3" s="1"/>
  <c r="R1278" i="3"/>
  <c r="R1277" i="3" s="1"/>
  <c r="P1278" i="3"/>
  <c r="P1277" i="3" s="1"/>
  <c r="BK1278" i="3"/>
  <c r="BK1277" i="3" s="1"/>
  <c r="J1277" i="3" s="1"/>
  <c r="J82" i="3" s="1"/>
  <c r="J1278" i="3"/>
  <c r="BI1276" i="3"/>
  <c r="BH1276" i="3"/>
  <c r="BG1276" i="3"/>
  <c r="BF1276" i="3"/>
  <c r="T1276" i="3"/>
  <c r="R1276" i="3"/>
  <c r="P1276" i="3"/>
  <c r="BK1276" i="3"/>
  <c r="J1276" i="3"/>
  <c r="BE1276" i="3" s="1"/>
  <c r="BI1271" i="3"/>
  <c r="BH1271" i="3"/>
  <c r="BG1271" i="3"/>
  <c r="BF1271" i="3"/>
  <c r="T1271" i="3"/>
  <c r="T1270" i="3" s="1"/>
  <c r="R1271" i="3"/>
  <c r="R1270" i="3" s="1"/>
  <c r="P1271" i="3"/>
  <c r="P1270" i="3" s="1"/>
  <c r="BK1271" i="3"/>
  <c r="BK1270" i="3" s="1"/>
  <c r="J1270" i="3" s="1"/>
  <c r="J81" i="3" s="1"/>
  <c r="J1271" i="3"/>
  <c r="BE1271" i="3" s="1"/>
  <c r="BI1269" i="3"/>
  <c r="BH1269" i="3"/>
  <c r="BG1269" i="3"/>
  <c r="BF1269" i="3"/>
  <c r="BE1269" i="3"/>
  <c r="T1269" i="3"/>
  <c r="R1269" i="3"/>
  <c r="P1269" i="3"/>
  <c r="BK1269" i="3"/>
  <c r="J1269" i="3"/>
  <c r="BI1268" i="3"/>
  <c r="BH1268" i="3"/>
  <c r="BG1268" i="3"/>
  <c r="BF1268" i="3"/>
  <c r="BE1268" i="3"/>
  <c r="T1268" i="3"/>
  <c r="R1268" i="3"/>
  <c r="P1268" i="3"/>
  <c r="BK1268" i="3"/>
  <c r="J1268" i="3"/>
  <c r="BI1267" i="3"/>
  <c r="BH1267" i="3"/>
  <c r="BG1267" i="3"/>
  <c r="BF1267" i="3"/>
  <c r="BE1267" i="3"/>
  <c r="T1267" i="3"/>
  <c r="R1267" i="3"/>
  <c r="P1267" i="3"/>
  <c r="BK1267" i="3"/>
  <c r="J1267" i="3"/>
  <c r="BI1263" i="3"/>
  <c r="BH1263" i="3"/>
  <c r="BG1263" i="3"/>
  <c r="BF1263" i="3"/>
  <c r="BE1263" i="3"/>
  <c r="T1263" i="3"/>
  <c r="R1263" i="3"/>
  <c r="P1263" i="3"/>
  <c r="BK1263" i="3"/>
  <c r="J1263" i="3"/>
  <c r="BI1257" i="3"/>
  <c r="BH1257" i="3"/>
  <c r="BG1257" i="3"/>
  <c r="BF1257" i="3"/>
  <c r="BE1257" i="3"/>
  <c r="T1257" i="3"/>
  <c r="R1257" i="3"/>
  <c r="P1257" i="3"/>
  <c r="BK1257" i="3"/>
  <c r="J1257" i="3"/>
  <c r="BI1251" i="3"/>
  <c r="BH1251" i="3"/>
  <c r="BG1251" i="3"/>
  <c r="BF1251" i="3"/>
  <c r="BE1251" i="3"/>
  <c r="T1251" i="3"/>
  <c r="R1251" i="3"/>
  <c r="P1251" i="3"/>
  <c r="BK1251" i="3"/>
  <c r="J1251" i="3"/>
  <c r="BI1245" i="3"/>
  <c r="BH1245" i="3"/>
  <c r="BG1245" i="3"/>
  <c r="BF1245" i="3"/>
  <c r="BE1245" i="3"/>
  <c r="T1245" i="3"/>
  <c r="R1245" i="3"/>
  <c r="P1245" i="3"/>
  <c r="BK1245" i="3"/>
  <c r="J1245" i="3"/>
  <c r="BI1239" i="3"/>
  <c r="BH1239" i="3"/>
  <c r="BG1239" i="3"/>
  <c r="BF1239" i="3"/>
  <c r="BE1239" i="3"/>
  <c r="T1239" i="3"/>
  <c r="R1239" i="3"/>
  <c r="P1239" i="3"/>
  <c r="BK1239" i="3"/>
  <c r="J1239" i="3"/>
  <c r="BI1233" i="3"/>
  <c r="BH1233" i="3"/>
  <c r="BG1233" i="3"/>
  <c r="BF1233" i="3"/>
  <c r="BE1233" i="3"/>
  <c r="T1233" i="3"/>
  <c r="R1233" i="3"/>
  <c r="P1233" i="3"/>
  <c r="BK1233" i="3"/>
  <c r="J1233" i="3"/>
  <c r="BI1227" i="3"/>
  <c r="BH1227" i="3"/>
  <c r="BG1227" i="3"/>
  <c r="BF1227" i="3"/>
  <c r="BE1227" i="3"/>
  <c r="T1227" i="3"/>
  <c r="R1227" i="3"/>
  <c r="P1227" i="3"/>
  <c r="BK1227" i="3"/>
  <c r="J1227" i="3"/>
  <c r="BI1221" i="3"/>
  <c r="BH1221" i="3"/>
  <c r="BG1221" i="3"/>
  <c r="BF1221" i="3"/>
  <c r="T1221" i="3"/>
  <c r="T1220" i="3" s="1"/>
  <c r="R1221" i="3"/>
  <c r="R1220" i="3" s="1"/>
  <c r="P1221" i="3"/>
  <c r="P1220" i="3" s="1"/>
  <c r="BK1221" i="3"/>
  <c r="BK1220" i="3" s="1"/>
  <c r="J1220" i="3" s="1"/>
  <c r="J80" i="3" s="1"/>
  <c r="J1221" i="3"/>
  <c r="BE1221" i="3" s="1"/>
  <c r="BI1219" i="3"/>
  <c r="BH1219" i="3"/>
  <c r="BG1219" i="3"/>
  <c r="BF1219" i="3"/>
  <c r="BE1219" i="3"/>
  <c r="T1219" i="3"/>
  <c r="R1219" i="3"/>
  <c r="P1219" i="3"/>
  <c r="BK1219" i="3"/>
  <c r="J1219" i="3"/>
  <c r="BI1211" i="3"/>
  <c r="BH1211" i="3"/>
  <c r="BG1211" i="3"/>
  <c r="BF1211" i="3"/>
  <c r="BE1211" i="3"/>
  <c r="T1211" i="3"/>
  <c r="R1211" i="3"/>
  <c r="P1211" i="3"/>
  <c r="BK1211" i="3"/>
  <c r="J1211" i="3"/>
  <c r="BI1205" i="3"/>
  <c r="BH1205" i="3"/>
  <c r="BG1205" i="3"/>
  <c r="BF1205" i="3"/>
  <c r="BE1205" i="3"/>
  <c r="T1205" i="3"/>
  <c r="R1205" i="3"/>
  <c r="P1205" i="3"/>
  <c r="BK1205" i="3"/>
  <c r="J1205" i="3"/>
  <c r="BI1199" i="3"/>
  <c r="BH1199" i="3"/>
  <c r="BG1199" i="3"/>
  <c r="BF1199" i="3"/>
  <c r="BE1199" i="3"/>
  <c r="T1199" i="3"/>
  <c r="R1199" i="3"/>
  <c r="P1199" i="3"/>
  <c r="BK1199" i="3"/>
  <c r="J1199" i="3"/>
  <c r="BI1193" i="3"/>
  <c r="BH1193" i="3"/>
  <c r="BG1193" i="3"/>
  <c r="BF1193" i="3"/>
  <c r="BE1193" i="3"/>
  <c r="T1193" i="3"/>
  <c r="R1193" i="3"/>
  <c r="P1193" i="3"/>
  <c r="BK1193" i="3"/>
  <c r="J1193" i="3"/>
  <c r="BI1187" i="3"/>
  <c r="BH1187" i="3"/>
  <c r="BG1187" i="3"/>
  <c r="BF1187" i="3"/>
  <c r="BE1187" i="3"/>
  <c r="T1187" i="3"/>
  <c r="R1187" i="3"/>
  <c r="P1187" i="3"/>
  <c r="BK1187" i="3"/>
  <c r="J1187" i="3"/>
  <c r="BI1181" i="3"/>
  <c r="BH1181" i="3"/>
  <c r="BG1181" i="3"/>
  <c r="BF1181" i="3"/>
  <c r="BE1181" i="3"/>
  <c r="T1181" i="3"/>
  <c r="R1181" i="3"/>
  <c r="P1181" i="3"/>
  <c r="BK1181" i="3"/>
  <c r="J1181" i="3"/>
  <c r="BI1175" i="3"/>
  <c r="BH1175" i="3"/>
  <c r="BG1175" i="3"/>
  <c r="BF1175" i="3"/>
  <c r="BE1175" i="3"/>
  <c r="T1175" i="3"/>
  <c r="R1175" i="3"/>
  <c r="P1175" i="3"/>
  <c r="BK1175" i="3"/>
  <c r="J1175" i="3"/>
  <c r="BI1169" i="3"/>
  <c r="BH1169" i="3"/>
  <c r="BG1169" i="3"/>
  <c r="BF1169" i="3"/>
  <c r="BE1169" i="3"/>
  <c r="T1169" i="3"/>
  <c r="R1169" i="3"/>
  <c r="P1169" i="3"/>
  <c r="BK1169" i="3"/>
  <c r="J1169" i="3"/>
  <c r="BI1163" i="3"/>
  <c r="BH1163" i="3"/>
  <c r="BG1163" i="3"/>
  <c r="BF1163" i="3"/>
  <c r="BE1163" i="3"/>
  <c r="T1163" i="3"/>
  <c r="R1163" i="3"/>
  <c r="P1163" i="3"/>
  <c r="BK1163" i="3"/>
  <c r="J1163" i="3"/>
  <c r="BI1157" i="3"/>
  <c r="BH1157" i="3"/>
  <c r="BG1157" i="3"/>
  <c r="BF1157" i="3"/>
  <c r="BE1157" i="3"/>
  <c r="T1157" i="3"/>
  <c r="R1157" i="3"/>
  <c r="P1157" i="3"/>
  <c r="BK1157" i="3"/>
  <c r="J1157" i="3"/>
  <c r="BI1151" i="3"/>
  <c r="BH1151" i="3"/>
  <c r="BG1151" i="3"/>
  <c r="BF1151" i="3"/>
  <c r="BE1151" i="3"/>
  <c r="T1151" i="3"/>
  <c r="R1151" i="3"/>
  <c r="P1151" i="3"/>
  <c r="BK1151" i="3"/>
  <c r="J1151" i="3"/>
  <c r="BI1145" i="3"/>
  <c r="BH1145" i="3"/>
  <c r="BG1145" i="3"/>
  <c r="BF1145" i="3"/>
  <c r="BE1145" i="3"/>
  <c r="T1145" i="3"/>
  <c r="R1145" i="3"/>
  <c r="P1145" i="3"/>
  <c r="BK1145" i="3"/>
  <c r="J1145" i="3"/>
  <c r="BI1139" i="3"/>
  <c r="BH1139" i="3"/>
  <c r="BG1139" i="3"/>
  <c r="BF1139" i="3"/>
  <c r="BE1139" i="3"/>
  <c r="T1139" i="3"/>
  <c r="R1139" i="3"/>
  <c r="P1139" i="3"/>
  <c r="BK1139" i="3"/>
  <c r="J1139" i="3"/>
  <c r="BI1133" i="3"/>
  <c r="BH1133" i="3"/>
  <c r="BG1133" i="3"/>
  <c r="BF1133" i="3"/>
  <c r="BE1133" i="3"/>
  <c r="T1133" i="3"/>
  <c r="R1133" i="3"/>
  <c r="P1133" i="3"/>
  <c r="BK1133" i="3"/>
  <c r="J1133" i="3"/>
  <c r="BI1127" i="3"/>
  <c r="BH1127" i="3"/>
  <c r="BG1127" i="3"/>
  <c r="BF1127" i="3"/>
  <c r="BE1127" i="3"/>
  <c r="T1127" i="3"/>
  <c r="R1127" i="3"/>
  <c r="P1127" i="3"/>
  <c r="BK1127" i="3"/>
  <c r="J1127" i="3"/>
  <c r="BI1121" i="3"/>
  <c r="BH1121" i="3"/>
  <c r="BG1121" i="3"/>
  <c r="BF1121" i="3"/>
  <c r="BE1121" i="3"/>
  <c r="T1121" i="3"/>
  <c r="R1121" i="3"/>
  <c r="P1121" i="3"/>
  <c r="BK1121" i="3"/>
  <c r="J1121" i="3"/>
  <c r="BI1115" i="3"/>
  <c r="BH1115" i="3"/>
  <c r="BG1115" i="3"/>
  <c r="BF1115" i="3"/>
  <c r="BE1115" i="3"/>
  <c r="T1115" i="3"/>
  <c r="R1115" i="3"/>
  <c r="P1115" i="3"/>
  <c r="BK1115" i="3"/>
  <c r="J1115" i="3"/>
  <c r="BI1109" i="3"/>
  <c r="BH1109" i="3"/>
  <c r="BG1109" i="3"/>
  <c r="BF1109" i="3"/>
  <c r="BE1109" i="3"/>
  <c r="T1109" i="3"/>
  <c r="R1109" i="3"/>
  <c r="P1109" i="3"/>
  <c r="BK1109" i="3"/>
  <c r="J1109" i="3"/>
  <c r="BI1103" i="3"/>
  <c r="BH1103" i="3"/>
  <c r="BG1103" i="3"/>
  <c r="BF1103" i="3"/>
  <c r="BE1103" i="3"/>
  <c r="T1103" i="3"/>
  <c r="R1103" i="3"/>
  <c r="P1103" i="3"/>
  <c r="BK1103" i="3"/>
  <c r="J1103" i="3"/>
  <c r="BI1097" i="3"/>
  <c r="BH1097" i="3"/>
  <c r="BG1097" i="3"/>
  <c r="BF1097" i="3"/>
  <c r="BE1097" i="3"/>
  <c r="T1097" i="3"/>
  <c r="R1097" i="3"/>
  <c r="P1097" i="3"/>
  <c r="BK1097" i="3"/>
  <c r="J1097" i="3"/>
  <c r="BI1091" i="3"/>
  <c r="BH1091" i="3"/>
  <c r="BG1091" i="3"/>
  <c r="BF1091" i="3"/>
  <c r="BE1091" i="3"/>
  <c r="T1091" i="3"/>
  <c r="R1091" i="3"/>
  <c r="P1091" i="3"/>
  <c r="BK1091" i="3"/>
  <c r="J1091" i="3"/>
  <c r="BI1085" i="3"/>
  <c r="BH1085" i="3"/>
  <c r="BG1085" i="3"/>
  <c r="BF1085" i="3"/>
  <c r="BE1085" i="3"/>
  <c r="T1085" i="3"/>
  <c r="R1085" i="3"/>
  <c r="P1085" i="3"/>
  <c r="BK1085" i="3"/>
  <c r="J1085" i="3"/>
  <c r="BI1079" i="3"/>
  <c r="BH1079" i="3"/>
  <c r="BG1079" i="3"/>
  <c r="BF1079" i="3"/>
  <c r="BE1079" i="3"/>
  <c r="T1079" i="3"/>
  <c r="R1079" i="3"/>
  <c r="P1079" i="3"/>
  <c r="BK1079" i="3"/>
  <c r="J1079" i="3"/>
  <c r="BI1073" i="3"/>
  <c r="BH1073" i="3"/>
  <c r="BG1073" i="3"/>
  <c r="BF1073" i="3"/>
  <c r="BE1073" i="3"/>
  <c r="T1073" i="3"/>
  <c r="R1073" i="3"/>
  <c r="P1073" i="3"/>
  <c r="BK1073" i="3"/>
  <c r="J1073" i="3"/>
  <c r="BI1067" i="3"/>
  <c r="BH1067" i="3"/>
  <c r="BG1067" i="3"/>
  <c r="BF1067" i="3"/>
  <c r="BE1067" i="3"/>
  <c r="T1067" i="3"/>
  <c r="R1067" i="3"/>
  <c r="P1067" i="3"/>
  <c r="BK1067" i="3"/>
  <c r="J1067" i="3"/>
  <c r="BI1061" i="3"/>
  <c r="BH1061" i="3"/>
  <c r="BG1061" i="3"/>
  <c r="BF1061" i="3"/>
  <c r="BE1061" i="3"/>
  <c r="T1061" i="3"/>
  <c r="R1061" i="3"/>
  <c r="P1061" i="3"/>
  <c r="BK1061" i="3"/>
  <c r="J1061" i="3"/>
  <c r="BI1055" i="3"/>
  <c r="BH1055" i="3"/>
  <c r="BG1055" i="3"/>
  <c r="BF1055" i="3"/>
  <c r="BE1055" i="3"/>
  <c r="T1055" i="3"/>
  <c r="R1055" i="3"/>
  <c r="P1055" i="3"/>
  <c r="BK1055" i="3"/>
  <c r="J1055" i="3"/>
  <c r="BI1049" i="3"/>
  <c r="BH1049" i="3"/>
  <c r="BG1049" i="3"/>
  <c r="BF1049" i="3"/>
  <c r="BE1049" i="3"/>
  <c r="T1049" i="3"/>
  <c r="R1049" i="3"/>
  <c r="P1049" i="3"/>
  <c r="BK1049" i="3"/>
  <c r="J1049" i="3"/>
  <c r="BI1043" i="3"/>
  <c r="BH1043" i="3"/>
  <c r="BG1043" i="3"/>
  <c r="BF1043" i="3"/>
  <c r="BE1043" i="3"/>
  <c r="T1043" i="3"/>
  <c r="R1043" i="3"/>
  <c r="P1043" i="3"/>
  <c r="BK1043" i="3"/>
  <c r="J1043" i="3"/>
  <c r="BI1037" i="3"/>
  <c r="BH1037" i="3"/>
  <c r="BG1037" i="3"/>
  <c r="BF1037" i="3"/>
  <c r="BE1037" i="3"/>
  <c r="T1037" i="3"/>
  <c r="R1037" i="3"/>
  <c r="P1037" i="3"/>
  <c r="BK1037" i="3"/>
  <c r="J1037" i="3"/>
  <c r="BI1031" i="3"/>
  <c r="BH1031" i="3"/>
  <c r="BG1031" i="3"/>
  <c r="BF1031" i="3"/>
  <c r="BE1031" i="3"/>
  <c r="T1031" i="3"/>
  <c r="R1031" i="3"/>
  <c r="P1031" i="3"/>
  <c r="BK1031" i="3"/>
  <c r="J1031" i="3"/>
  <c r="BI1025" i="3"/>
  <c r="BH1025" i="3"/>
  <c r="BG1025" i="3"/>
  <c r="BF1025" i="3"/>
  <c r="BE1025" i="3"/>
  <c r="T1025" i="3"/>
  <c r="R1025" i="3"/>
  <c r="P1025" i="3"/>
  <c r="BK1025" i="3"/>
  <c r="J1025" i="3"/>
  <c r="BI1019" i="3"/>
  <c r="BH1019" i="3"/>
  <c r="BG1019" i="3"/>
  <c r="BF1019" i="3"/>
  <c r="BE1019" i="3"/>
  <c r="T1019" i="3"/>
  <c r="T1018" i="3" s="1"/>
  <c r="R1019" i="3"/>
  <c r="R1018" i="3" s="1"/>
  <c r="P1019" i="3"/>
  <c r="P1018" i="3" s="1"/>
  <c r="BK1019" i="3"/>
  <c r="BK1018" i="3" s="1"/>
  <c r="J1018" i="3" s="1"/>
  <c r="J1019" i="3"/>
  <c r="J79" i="3"/>
  <c r="BI1017" i="3"/>
  <c r="BH1017" i="3"/>
  <c r="BG1017" i="3"/>
  <c r="BF1017" i="3"/>
  <c r="T1017" i="3"/>
  <c r="R1017" i="3"/>
  <c r="P1017" i="3"/>
  <c r="BK1017" i="3"/>
  <c r="J1017" i="3"/>
  <c r="BE1017" i="3" s="1"/>
  <c r="BI1011" i="3"/>
  <c r="BH1011" i="3"/>
  <c r="BG1011" i="3"/>
  <c r="BF1011" i="3"/>
  <c r="T1011" i="3"/>
  <c r="R1011" i="3"/>
  <c r="P1011" i="3"/>
  <c r="BK1011" i="3"/>
  <c r="J1011" i="3"/>
  <c r="BE1011" i="3" s="1"/>
  <c r="BI1005" i="3"/>
  <c r="BH1005" i="3"/>
  <c r="BG1005" i="3"/>
  <c r="BF1005" i="3"/>
  <c r="T1005" i="3"/>
  <c r="R1005" i="3"/>
  <c r="P1005" i="3"/>
  <c r="BK1005" i="3"/>
  <c r="J1005" i="3"/>
  <c r="BE1005" i="3" s="1"/>
  <c r="BI999" i="3"/>
  <c r="BH999" i="3"/>
  <c r="BG999" i="3"/>
  <c r="BF999" i="3"/>
  <c r="T999" i="3"/>
  <c r="R999" i="3"/>
  <c r="P999" i="3"/>
  <c r="BK999" i="3"/>
  <c r="J999" i="3"/>
  <c r="BE999" i="3" s="1"/>
  <c r="BI993" i="3"/>
  <c r="BH993" i="3"/>
  <c r="BG993" i="3"/>
  <c r="BF993" i="3"/>
  <c r="T993" i="3"/>
  <c r="R993" i="3"/>
  <c r="P993" i="3"/>
  <c r="BK993" i="3"/>
  <c r="J993" i="3"/>
  <c r="BE993" i="3" s="1"/>
  <c r="BI987" i="3"/>
  <c r="BH987" i="3"/>
  <c r="BG987" i="3"/>
  <c r="BF987" i="3"/>
  <c r="T987" i="3"/>
  <c r="R987" i="3"/>
  <c r="P987" i="3"/>
  <c r="BK987" i="3"/>
  <c r="J987" i="3"/>
  <c r="BE987" i="3" s="1"/>
  <c r="BI981" i="3"/>
  <c r="BH981" i="3"/>
  <c r="BG981" i="3"/>
  <c r="BF981" i="3"/>
  <c r="T981" i="3"/>
  <c r="R981" i="3"/>
  <c r="P981" i="3"/>
  <c r="BK981" i="3"/>
  <c r="J981" i="3"/>
  <c r="BE981" i="3" s="1"/>
  <c r="BI975" i="3"/>
  <c r="BH975" i="3"/>
  <c r="BG975" i="3"/>
  <c r="BF975" i="3"/>
  <c r="T975" i="3"/>
  <c r="R975" i="3"/>
  <c r="P975" i="3"/>
  <c r="BK975" i="3"/>
  <c r="J975" i="3"/>
  <c r="BE975" i="3" s="1"/>
  <c r="BI969" i="3"/>
  <c r="BH969" i="3"/>
  <c r="BG969" i="3"/>
  <c r="BF969" i="3"/>
  <c r="T969" i="3"/>
  <c r="R969" i="3"/>
  <c r="P969" i="3"/>
  <c r="BK969" i="3"/>
  <c r="J969" i="3"/>
  <c r="BE969" i="3" s="1"/>
  <c r="BI963" i="3"/>
  <c r="BH963" i="3"/>
  <c r="BG963" i="3"/>
  <c r="BF963" i="3"/>
  <c r="T963" i="3"/>
  <c r="R963" i="3"/>
  <c r="P963" i="3"/>
  <c r="BK963" i="3"/>
  <c r="J963" i="3"/>
  <c r="BE963" i="3" s="1"/>
  <c r="BI957" i="3"/>
  <c r="BH957" i="3"/>
  <c r="BG957" i="3"/>
  <c r="BF957" i="3"/>
  <c r="T957" i="3"/>
  <c r="R957" i="3"/>
  <c r="P957" i="3"/>
  <c r="BK957" i="3"/>
  <c r="J957" i="3"/>
  <c r="BE957" i="3" s="1"/>
  <c r="BI951" i="3"/>
  <c r="BH951" i="3"/>
  <c r="BG951" i="3"/>
  <c r="BF951" i="3"/>
  <c r="T951" i="3"/>
  <c r="R951" i="3"/>
  <c r="P951" i="3"/>
  <c r="BK951" i="3"/>
  <c r="J951" i="3"/>
  <c r="BE951" i="3" s="1"/>
  <c r="BI945" i="3"/>
  <c r="BH945" i="3"/>
  <c r="BG945" i="3"/>
  <c r="BF945" i="3"/>
  <c r="T945" i="3"/>
  <c r="R945" i="3"/>
  <c r="P945" i="3"/>
  <c r="BK945" i="3"/>
  <c r="J945" i="3"/>
  <c r="BE945" i="3" s="1"/>
  <c r="BI939" i="3"/>
  <c r="BH939" i="3"/>
  <c r="BG939" i="3"/>
  <c r="BF939" i="3"/>
  <c r="T939" i="3"/>
  <c r="R939" i="3"/>
  <c r="P939" i="3"/>
  <c r="BK939" i="3"/>
  <c r="J939" i="3"/>
  <c r="BE939" i="3" s="1"/>
  <c r="BI933" i="3"/>
  <c r="BH933" i="3"/>
  <c r="BG933" i="3"/>
  <c r="BF933" i="3"/>
  <c r="T933" i="3"/>
  <c r="R933" i="3"/>
  <c r="P933" i="3"/>
  <c r="BK933" i="3"/>
  <c r="J933" i="3"/>
  <c r="BE933" i="3" s="1"/>
  <c r="BI927" i="3"/>
  <c r="BH927" i="3"/>
  <c r="BG927" i="3"/>
  <c r="BF927" i="3"/>
  <c r="T927" i="3"/>
  <c r="R927" i="3"/>
  <c r="P927" i="3"/>
  <c r="BK927" i="3"/>
  <c r="J927" i="3"/>
  <c r="BE927" i="3" s="1"/>
  <c r="BI921" i="3"/>
  <c r="BH921" i="3"/>
  <c r="BG921" i="3"/>
  <c r="BF921" i="3"/>
  <c r="T921" i="3"/>
  <c r="R921" i="3"/>
  <c r="P921" i="3"/>
  <c r="BK921" i="3"/>
  <c r="J921" i="3"/>
  <c r="BE921" i="3" s="1"/>
  <c r="BI915" i="3"/>
  <c r="BH915" i="3"/>
  <c r="BG915" i="3"/>
  <c r="BF915" i="3"/>
  <c r="T915" i="3"/>
  <c r="R915" i="3"/>
  <c r="P915" i="3"/>
  <c r="BK915" i="3"/>
  <c r="J915" i="3"/>
  <c r="BE915" i="3" s="1"/>
  <c r="BI909" i="3"/>
  <c r="BH909" i="3"/>
  <c r="BG909" i="3"/>
  <c r="BF909" i="3"/>
  <c r="T909" i="3"/>
  <c r="R909" i="3"/>
  <c r="P909" i="3"/>
  <c r="BK909" i="3"/>
  <c r="J909" i="3"/>
  <c r="BE909" i="3" s="1"/>
  <c r="BI903" i="3"/>
  <c r="BH903" i="3"/>
  <c r="BG903" i="3"/>
  <c r="BF903" i="3"/>
  <c r="T903" i="3"/>
  <c r="R903" i="3"/>
  <c r="P903" i="3"/>
  <c r="BK903" i="3"/>
  <c r="J903" i="3"/>
  <c r="BE903" i="3" s="1"/>
  <c r="BI897" i="3"/>
  <c r="BH897" i="3"/>
  <c r="BG897" i="3"/>
  <c r="BF897" i="3"/>
  <c r="T897" i="3"/>
  <c r="R897" i="3"/>
  <c r="P897" i="3"/>
  <c r="BK897" i="3"/>
  <c r="J897" i="3"/>
  <c r="BE897" i="3" s="1"/>
  <c r="BI891" i="3"/>
  <c r="BH891" i="3"/>
  <c r="BG891" i="3"/>
  <c r="BF891" i="3"/>
  <c r="T891" i="3"/>
  <c r="R891" i="3"/>
  <c r="P891" i="3"/>
  <c r="BK891" i="3"/>
  <c r="J891" i="3"/>
  <c r="BE891" i="3" s="1"/>
  <c r="BI885" i="3"/>
  <c r="BH885" i="3"/>
  <c r="BG885" i="3"/>
  <c r="BF885" i="3"/>
  <c r="T885" i="3"/>
  <c r="R885" i="3"/>
  <c r="P885" i="3"/>
  <c r="BK885" i="3"/>
  <c r="J885" i="3"/>
  <c r="BE885" i="3" s="1"/>
  <c r="BI879" i="3"/>
  <c r="BH879" i="3"/>
  <c r="BG879" i="3"/>
  <c r="BF879" i="3"/>
  <c r="T879" i="3"/>
  <c r="R879" i="3"/>
  <c r="P879" i="3"/>
  <c r="BK879" i="3"/>
  <c r="J879" i="3"/>
  <c r="BE879" i="3" s="1"/>
  <c r="BI873" i="3"/>
  <c r="BH873" i="3"/>
  <c r="BG873" i="3"/>
  <c r="BF873" i="3"/>
  <c r="T873" i="3"/>
  <c r="R873" i="3"/>
  <c r="P873" i="3"/>
  <c r="BK873" i="3"/>
  <c r="J873" i="3"/>
  <c r="BE873" i="3" s="1"/>
  <c r="BI867" i="3"/>
  <c r="BH867" i="3"/>
  <c r="BG867" i="3"/>
  <c r="BF867" i="3"/>
  <c r="T867" i="3"/>
  <c r="R867" i="3"/>
  <c r="P867" i="3"/>
  <c r="BK867" i="3"/>
  <c r="J867" i="3"/>
  <c r="BE867" i="3" s="1"/>
  <c r="BI861" i="3"/>
  <c r="BH861" i="3"/>
  <c r="BG861" i="3"/>
  <c r="BF861" i="3"/>
  <c r="T861" i="3"/>
  <c r="R861" i="3"/>
  <c r="R860" i="3" s="1"/>
  <c r="P861" i="3"/>
  <c r="BK861" i="3"/>
  <c r="BK860" i="3" s="1"/>
  <c r="J860" i="3" s="1"/>
  <c r="J78" i="3" s="1"/>
  <c r="J861" i="3"/>
  <c r="BE861" i="3" s="1"/>
  <c r="BI859" i="3"/>
  <c r="BH859" i="3"/>
  <c r="BG859" i="3"/>
  <c r="BF859" i="3"/>
  <c r="BE859" i="3"/>
  <c r="T859" i="3"/>
  <c r="R859" i="3"/>
  <c r="P859" i="3"/>
  <c r="BK859" i="3"/>
  <c r="J859" i="3"/>
  <c r="BI854" i="3"/>
  <c r="BH854" i="3"/>
  <c r="BG854" i="3"/>
  <c r="BF854" i="3"/>
  <c r="BE854" i="3"/>
  <c r="T854" i="3"/>
  <c r="R854" i="3"/>
  <c r="P854" i="3"/>
  <c r="BK854" i="3"/>
  <c r="J854" i="3"/>
  <c r="BI850" i="3"/>
  <c r="BH850" i="3"/>
  <c r="BG850" i="3"/>
  <c r="BF850" i="3"/>
  <c r="BE850" i="3"/>
  <c r="T850" i="3"/>
  <c r="R850" i="3"/>
  <c r="P850" i="3"/>
  <c r="BK850" i="3"/>
  <c r="J850" i="3"/>
  <c r="BI846" i="3"/>
  <c r="BH846" i="3"/>
  <c r="BG846" i="3"/>
  <c r="BF846" i="3"/>
  <c r="BE846" i="3"/>
  <c r="T846" i="3"/>
  <c r="R846" i="3"/>
  <c r="P846" i="3"/>
  <c r="BK846" i="3"/>
  <c r="J846" i="3"/>
  <c r="BI845" i="3"/>
  <c r="BH845" i="3"/>
  <c r="BG845" i="3"/>
  <c r="BF845" i="3"/>
  <c r="BE845" i="3"/>
  <c r="T845" i="3"/>
  <c r="R845" i="3"/>
  <c r="P845" i="3"/>
  <c r="BK845" i="3"/>
  <c r="J845" i="3"/>
  <c r="BI844" i="3"/>
  <c r="BH844" i="3"/>
  <c r="BG844" i="3"/>
  <c r="BF844" i="3"/>
  <c r="BE844" i="3"/>
  <c r="T844" i="3"/>
  <c r="R844" i="3"/>
  <c r="P844" i="3"/>
  <c r="BK844" i="3"/>
  <c r="J844" i="3"/>
  <c r="BI840" i="3"/>
  <c r="BH840" i="3"/>
  <c r="BG840" i="3"/>
  <c r="BF840" i="3"/>
  <c r="BE840" i="3"/>
  <c r="T840" i="3"/>
  <c r="R840" i="3"/>
  <c r="P840" i="3"/>
  <c r="BK840" i="3"/>
  <c r="J840" i="3"/>
  <c r="BI835" i="3"/>
  <c r="BH835" i="3"/>
  <c r="BG835" i="3"/>
  <c r="BF835" i="3"/>
  <c r="BE835" i="3"/>
  <c r="T835" i="3"/>
  <c r="R835" i="3"/>
  <c r="P835" i="3"/>
  <c r="BK835" i="3"/>
  <c r="J835" i="3"/>
  <c r="BI834" i="3"/>
  <c r="BH834" i="3"/>
  <c r="BG834" i="3"/>
  <c r="BF834" i="3"/>
  <c r="BE834" i="3"/>
  <c r="T834" i="3"/>
  <c r="R834" i="3"/>
  <c r="P834" i="3"/>
  <c r="BK834" i="3"/>
  <c r="J834" i="3"/>
  <c r="BI831" i="3"/>
  <c r="BH831" i="3"/>
  <c r="BG831" i="3"/>
  <c r="BF831" i="3"/>
  <c r="BE831" i="3"/>
  <c r="T831" i="3"/>
  <c r="R831" i="3"/>
  <c r="P831" i="3"/>
  <c r="BK831" i="3"/>
  <c r="J831" i="3"/>
  <c r="BI828" i="3"/>
  <c r="BH828" i="3"/>
  <c r="BG828" i="3"/>
  <c r="BF828" i="3"/>
  <c r="BE828" i="3"/>
  <c r="T828" i="3"/>
  <c r="R828" i="3"/>
  <c r="P828" i="3"/>
  <c r="BK828" i="3"/>
  <c r="J828" i="3"/>
  <c r="BI824" i="3"/>
  <c r="BH824" i="3"/>
  <c r="BG824" i="3"/>
  <c r="BF824" i="3"/>
  <c r="BE824" i="3"/>
  <c r="T824" i="3"/>
  <c r="R824" i="3"/>
  <c r="P824" i="3"/>
  <c r="BK824" i="3"/>
  <c r="J824" i="3"/>
  <c r="BI821" i="3"/>
  <c r="BH821" i="3"/>
  <c r="BG821" i="3"/>
  <c r="BF821" i="3"/>
  <c r="BE821" i="3"/>
  <c r="T821" i="3"/>
  <c r="R821" i="3"/>
  <c r="P821" i="3"/>
  <c r="BK821" i="3"/>
  <c r="J821" i="3"/>
  <c r="BI818" i="3"/>
  <c r="BH818" i="3"/>
  <c r="BG818" i="3"/>
  <c r="BF818" i="3"/>
  <c r="BE818" i="3"/>
  <c r="T818" i="3"/>
  <c r="R818" i="3"/>
  <c r="P818" i="3"/>
  <c r="BK818" i="3"/>
  <c r="J818" i="3"/>
  <c r="BI817" i="3"/>
  <c r="BH817" i="3"/>
  <c r="BG817" i="3"/>
  <c r="BF817" i="3"/>
  <c r="BE817" i="3"/>
  <c r="T817" i="3"/>
  <c r="R817" i="3"/>
  <c r="P817" i="3"/>
  <c r="BK817" i="3"/>
  <c r="J817" i="3"/>
  <c r="BI816" i="3"/>
  <c r="BH816" i="3"/>
  <c r="BG816" i="3"/>
  <c r="BF816" i="3"/>
  <c r="BE816" i="3"/>
  <c r="T816" i="3"/>
  <c r="R816" i="3"/>
  <c r="P816" i="3"/>
  <c r="BK816" i="3"/>
  <c r="J816" i="3"/>
  <c r="BI815" i="3"/>
  <c r="BH815" i="3"/>
  <c r="BG815" i="3"/>
  <c r="BF815" i="3"/>
  <c r="BE815" i="3"/>
  <c r="T815" i="3"/>
  <c r="R815" i="3"/>
  <c r="P815" i="3"/>
  <c r="BK815" i="3"/>
  <c r="J815" i="3"/>
  <c r="BI812" i="3"/>
  <c r="BH812" i="3"/>
  <c r="BG812" i="3"/>
  <c r="BF812" i="3"/>
  <c r="BE812" i="3"/>
  <c r="T812" i="3"/>
  <c r="T811" i="3" s="1"/>
  <c r="R812" i="3"/>
  <c r="R811" i="3" s="1"/>
  <c r="P812" i="3"/>
  <c r="P811" i="3" s="1"/>
  <c r="BK812" i="3"/>
  <c r="BK811" i="3" s="1"/>
  <c r="J811" i="3" s="1"/>
  <c r="J812" i="3"/>
  <c r="J77" i="3"/>
  <c r="BI810" i="3"/>
  <c r="BH810" i="3"/>
  <c r="BG810" i="3"/>
  <c r="BF810" i="3"/>
  <c r="T810" i="3"/>
  <c r="R810" i="3"/>
  <c r="P810" i="3"/>
  <c r="BK810" i="3"/>
  <c r="J810" i="3"/>
  <c r="BE810" i="3" s="1"/>
  <c r="BI806" i="3"/>
  <c r="BH806" i="3"/>
  <c r="BG806" i="3"/>
  <c r="BF806" i="3"/>
  <c r="T806" i="3"/>
  <c r="R806" i="3"/>
  <c r="P806" i="3"/>
  <c r="BK806" i="3"/>
  <c r="J806" i="3"/>
  <c r="BE806" i="3" s="1"/>
  <c r="BI802" i="3"/>
  <c r="BH802" i="3"/>
  <c r="BG802" i="3"/>
  <c r="BF802" i="3"/>
  <c r="T802" i="3"/>
  <c r="R802" i="3"/>
  <c r="P802" i="3"/>
  <c r="BK802" i="3"/>
  <c r="J802" i="3"/>
  <c r="BE802" i="3" s="1"/>
  <c r="BI798" i="3"/>
  <c r="BH798" i="3"/>
  <c r="BG798" i="3"/>
  <c r="BF798" i="3"/>
  <c r="T798" i="3"/>
  <c r="R798" i="3"/>
  <c r="P798" i="3"/>
  <c r="BK798" i="3"/>
  <c r="J798" i="3"/>
  <c r="BE798" i="3" s="1"/>
  <c r="BI792" i="3"/>
  <c r="BH792" i="3"/>
  <c r="BG792" i="3"/>
  <c r="BF792" i="3"/>
  <c r="T792" i="3"/>
  <c r="R792" i="3"/>
  <c r="P792" i="3"/>
  <c r="BK792" i="3"/>
  <c r="J792" i="3"/>
  <c r="BE792" i="3" s="1"/>
  <c r="BI788" i="3"/>
  <c r="BH788" i="3"/>
  <c r="BG788" i="3"/>
  <c r="BF788" i="3"/>
  <c r="T788" i="3"/>
  <c r="R788" i="3"/>
  <c r="P788" i="3"/>
  <c r="BK788" i="3"/>
  <c r="J788" i="3"/>
  <c r="BE788" i="3" s="1"/>
  <c r="BI784" i="3"/>
  <c r="BH784" i="3"/>
  <c r="BG784" i="3"/>
  <c r="BF784" i="3"/>
  <c r="T784" i="3"/>
  <c r="R784" i="3"/>
  <c r="P784" i="3"/>
  <c r="BK784" i="3"/>
  <c r="J784" i="3"/>
  <c r="BE784" i="3" s="1"/>
  <c r="BI783" i="3"/>
  <c r="BH783" i="3"/>
  <c r="BG783" i="3"/>
  <c r="BF783" i="3"/>
  <c r="T783" i="3"/>
  <c r="R783" i="3"/>
  <c r="P783" i="3"/>
  <c r="BK783" i="3"/>
  <c r="J783" i="3"/>
  <c r="BE783" i="3" s="1"/>
  <c r="BI781" i="3"/>
  <c r="BH781" i="3"/>
  <c r="BG781" i="3"/>
  <c r="BF781" i="3"/>
  <c r="T781" i="3"/>
  <c r="R781" i="3"/>
  <c r="P781" i="3"/>
  <c r="BK781" i="3"/>
  <c r="J781" i="3"/>
  <c r="BE781" i="3" s="1"/>
  <c r="BI777" i="3"/>
  <c r="BH777" i="3"/>
  <c r="BG777" i="3"/>
  <c r="BF777" i="3"/>
  <c r="T777" i="3"/>
  <c r="R777" i="3"/>
  <c r="P777" i="3"/>
  <c r="BK777" i="3"/>
  <c r="J777" i="3"/>
  <c r="BE777" i="3" s="1"/>
  <c r="BI773" i="3"/>
  <c r="BH773" i="3"/>
  <c r="BG773" i="3"/>
  <c r="BF773" i="3"/>
  <c r="T773" i="3"/>
  <c r="R773" i="3"/>
  <c r="P773" i="3"/>
  <c r="BK773" i="3"/>
  <c r="J773" i="3"/>
  <c r="BE773" i="3" s="1"/>
  <c r="BI772" i="3"/>
  <c r="BH772" i="3"/>
  <c r="BG772" i="3"/>
  <c r="BF772" i="3"/>
  <c r="T772" i="3"/>
  <c r="R772" i="3"/>
  <c r="P772" i="3"/>
  <c r="BK772" i="3"/>
  <c r="J772" i="3"/>
  <c r="BE772" i="3" s="1"/>
  <c r="BI767" i="3"/>
  <c r="BH767" i="3"/>
  <c r="BG767" i="3"/>
  <c r="BF767" i="3"/>
  <c r="T767" i="3"/>
  <c r="R767" i="3"/>
  <c r="R766" i="3" s="1"/>
  <c r="P767" i="3"/>
  <c r="BK767" i="3"/>
  <c r="BK766" i="3" s="1"/>
  <c r="J766" i="3" s="1"/>
  <c r="J76" i="3" s="1"/>
  <c r="J767" i="3"/>
  <c r="BE767" i="3" s="1"/>
  <c r="BI765" i="3"/>
  <c r="BH765" i="3"/>
  <c r="BG765" i="3"/>
  <c r="BF765" i="3"/>
  <c r="BE765" i="3"/>
  <c r="T765" i="3"/>
  <c r="R765" i="3"/>
  <c r="P765" i="3"/>
  <c r="BK765" i="3"/>
  <c r="J765" i="3"/>
  <c r="BI764" i="3"/>
  <c r="BH764" i="3"/>
  <c r="BG764" i="3"/>
  <c r="BF764" i="3"/>
  <c r="BE764" i="3"/>
  <c r="T764" i="3"/>
  <c r="R764" i="3"/>
  <c r="P764" i="3"/>
  <c r="BK764" i="3"/>
  <c r="J764" i="3"/>
  <c r="BI763" i="3"/>
  <c r="BH763" i="3"/>
  <c r="BG763" i="3"/>
  <c r="BF763" i="3"/>
  <c r="BE763" i="3"/>
  <c r="T763" i="3"/>
  <c r="R763" i="3"/>
  <c r="P763" i="3"/>
  <c r="BK763" i="3"/>
  <c r="J763" i="3"/>
  <c r="BI762" i="3"/>
  <c r="BH762" i="3"/>
  <c r="BG762" i="3"/>
  <c r="BF762" i="3"/>
  <c r="BE762" i="3"/>
  <c r="T762" i="3"/>
  <c r="T761" i="3" s="1"/>
  <c r="R762" i="3"/>
  <c r="R761" i="3" s="1"/>
  <c r="P762" i="3"/>
  <c r="P761" i="3" s="1"/>
  <c r="BK762" i="3"/>
  <c r="BK761" i="3" s="1"/>
  <c r="J761" i="3" s="1"/>
  <c r="J762" i="3"/>
  <c r="J75" i="3"/>
  <c r="BI760" i="3"/>
  <c r="BH760" i="3"/>
  <c r="BG760" i="3"/>
  <c r="BF760" i="3"/>
  <c r="T760" i="3"/>
  <c r="R760" i="3"/>
  <c r="P760" i="3"/>
  <c r="BK760" i="3"/>
  <c r="J760" i="3"/>
  <c r="BE760" i="3" s="1"/>
  <c r="BI752" i="3"/>
  <c r="BH752" i="3"/>
  <c r="BG752" i="3"/>
  <c r="BF752" i="3"/>
  <c r="T752" i="3"/>
  <c r="R752" i="3"/>
  <c r="P752" i="3"/>
  <c r="BK752" i="3"/>
  <c r="J752" i="3"/>
  <c r="BE752" i="3" s="1"/>
  <c r="BI750" i="3"/>
  <c r="BH750" i="3"/>
  <c r="BG750" i="3"/>
  <c r="BF750" i="3"/>
  <c r="T750" i="3"/>
  <c r="R750" i="3"/>
  <c r="P750" i="3"/>
  <c r="BK750" i="3"/>
  <c r="J750" i="3"/>
  <c r="BE750" i="3" s="1"/>
  <c r="BI745" i="3"/>
  <c r="BH745" i="3"/>
  <c r="BG745" i="3"/>
  <c r="BF745" i="3"/>
  <c r="T745" i="3"/>
  <c r="R745" i="3"/>
  <c r="P745" i="3"/>
  <c r="BK745" i="3"/>
  <c r="J745" i="3"/>
  <c r="BE745" i="3" s="1"/>
  <c r="BI742" i="3"/>
  <c r="BH742" i="3"/>
  <c r="BG742" i="3"/>
  <c r="BF742" i="3"/>
  <c r="T742" i="3"/>
  <c r="R742" i="3"/>
  <c r="P742" i="3"/>
  <c r="BK742" i="3"/>
  <c r="J742" i="3"/>
  <c r="BE742" i="3" s="1"/>
  <c r="BI737" i="3"/>
  <c r="BH737" i="3"/>
  <c r="BG737" i="3"/>
  <c r="BF737" i="3"/>
  <c r="T737" i="3"/>
  <c r="R737" i="3"/>
  <c r="P737" i="3"/>
  <c r="BK737" i="3"/>
  <c r="J737" i="3"/>
  <c r="BE737" i="3" s="1"/>
  <c r="BI734" i="3"/>
  <c r="BH734" i="3"/>
  <c r="BG734" i="3"/>
  <c r="BF734" i="3"/>
  <c r="T734" i="3"/>
  <c r="R734" i="3"/>
  <c r="P734" i="3"/>
  <c r="BK734" i="3"/>
  <c r="J734" i="3"/>
  <c r="BE734" i="3" s="1"/>
  <c r="BI729" i="3"/>
  <c r="BH729" i="3"/>
  <c r="BG729" i="3"/>
  <c r="BF729" i="3"/>
  <c r="T729" i="3"/>
  <c r="R729" i="3"/>
  <c r="P729" i="3"/>
  <c r="BK729" i="3"/>
  <c r="J729" i="3"/>
  <c r="BE729" i="3" s="1"/>
  <c r="BI726" i="3"/>
  <c r="BH726" i="3"/>
  <c r="BG726" i="3"/>
  <c r="BF726" i="3"/>
  <c r="T726" i="3"/>
  <c r="R726" i="3"/>
  <c r="P726" i="3"/>
  <c r="BK726" i="3"/>
  <c r="J726" i="3"/>
  <c r="BE726" i="3" s="1"/>
  <c r="BI722" i="3"/>
  <c r="BH722" i="3"/>
  <c r="BG722" i="3"/>
  <c r="BF722" i="3"/>
  <c r="T722" i="3"/>
  <c r="R722" i="3"/>
  <c r="P722" i="3"/>
  <c r="BK722" i="3"/>
  <c r="J722" i="3"/>
  <c r="BE722" i="3" s="1"/>
  <c r="BI719" i="3"/>
  <c r="BH719" i="3"/>
  <c r="BG719" i="3"/>
  <c r="BF719" i="3"/>
  <c r="T719" i="3"/>
  <c r="R719" i="3"/>
  <c r="P719" i="3"/>
  <c r="BK719" i="3"/>
  <c r="J719" i="3"/>
  <c r="BE719" i="3" s="1"/>
  <c r="BI715" i="3"/>
  <c r="BH715" i="3"/>
  <c r="BG715" i="3"/>
  <c r="BF715" i="3"/>
  <c r="T715" i="3"/>
  <c r="R715" i="3"/>
  <c r="P715" i="3"/>
  <c r="BK715" i="3"/>
  <c r="J715" i="3"/>
  <c r="BE715" i="3" s="1"/>
  <c r="BI712" i="3"/>
  <c r="BH712" i="3"/>
  <c r="BG712" i="3"/>
  <c r="BF712" i="3"/>
  <c r="T712" i="3"/>
  <c r="R712" i="3"/>
  <c r="P712" i="3"/>
  <c r="BK712" i="3"/>
  <c r="J712" i="3"/>
  <c r="BE712" i="3" s="1"/>
  <c r="BI707" i="3"/>
  <c r="BH707" i="3"/>
  <c r="BG707" i="3"/>
  <c r="BF707" i="3"/>
  <c r="T707" i="3"/>
  <c r="R707" i="3"/>
  <c r="P707" i="3"/>
  <c r="BK707" i="3"/>
  <c r="J707" i="3"/>
  <c r="BE707" i="3" s="1"/>
  <c r="BI704" i="3"/>
  <c r="BH704" i="3"/>
  <c r="BG704" i="3"/>
  <c r="BF704" i="3"/>
  <c r="T704" i="3"/>
  <c r="R704" i="3"/>
  <c r="P704" i="3"/>
  <c r="BK704" i="3"/>
  <c r="J704" i="3"/>
  <c r="BE704" i="3" s="1"/>
  <c r="BI694" i="3"/>
  <c r="BH694" i="3"/>
  <c r="BG694" i="3"/>
  <c r="BF694" i="3"/>
  <c r="T694" i="3"/>
  <c r="R694" i="3"/>
  <c r="P694" i="3"/>
  <c r="BK694" i="3"/>
  <c r="J694" i="3"/>
  <c r="BE694" i="3" s="1"/>
  <c r="BI692" i="3"/>
  <c r="BH692" i="3"/>
  <c r="BG692" i="3"/>
  <c r="BF692" i="3"/>
  <c r="T692" i="3"/>
  <c r="R692" i="3"/>
  <c r="P692" i="3"/>
  <c r="BK692" i="3"/>
  <c r="J692" i="3"/>
  <c r="BE692" i="3" s="1"/>
  <c r="BI688" i="3"/>
  <c r="BH688" i="3"/>
  <c r="BG688" i="3"/>
  <c r="BF688" i="3"/>
  <c r="T688" i="3"/>
  <c r="T687" i="3" s="1"/>
  <c r="R688" i="3"/>
  <c r="R687" i="3" s="1"/>
  <c r="P688" i="3"/>
  <c r="P687" i="3" s="1"/>
  <c r="BK688" i="3"/>
  <c r="BK687" i="3" s="1"/>
  <c r="J687" i="3" s="1"/>
  <c r="J74" i="3" s="1"/>
  <c r="J688" i="3"/>
  <c r="BE688" i="3" s="1"/>
  <c r="BI686" i="3"/>
  <c r="BH686" i="3"/>
  <c r="BG686" i="3"/>
  <c r="BF686" i="3"/>
  <c r="BE686" i="3"/>
  <c r="T686" i="3"/>
  <c r="R686" i="3"/>
  <c r="P686" i="3"/>
  <c r="BK686" i="3"/>
  <c r="J686" i="3"/>
  <c r="BI684" i="3"/>
  <c r="BH684" i="3"/>
  <c r="BG684" i="3"/>
  <c r="BF684" i="3"/>
  <c r="BE684" i="3"/>
  <c r="T684" i="3"/>
  <c r="R684" i="3"/>
  <c r="P684" i="3"/>
  <c r="BK684" i="3"/>
  <c r="J684" i="3"/>
  <c r="BI680" i="3"/>
  <c r="BH680" i="3"/>
  <c r="BG680" i="3"/>
  <c r="BF680" i="3"/>
  <c r="BE680" i="3"/>
  <c r="T680" i="3"/>
  <c r="R680" i="3"/>
  <c r="P680" i="3"/>
  <c r="BK680" i="3"/>
  <c r="J680" i="3"/>
  <c r="BI674" i="3"/>
  <c r="BH674" i="3"/>
  <c r="BG674" i="3"/>
  <c r="BF674" i="3"/>
  <c r="BE674" i="3"/>
  <c r="T674" i="3"/>
  <c r="R674" i="3"/>
  <c r="P674" i="3"/>
  <c r="BK674" i="3"/>
  <c r="J674" i="3"/>
  <c r="BI667" i="3"/>
  <c r="BH667" i="3"/>
  <c r="BG667" i="3"/>
  <c r="BF667" i="3"/>
  <c r="BE667" i="3"/>
  <c r="T667" i="3"/>
  <c r="R667" i="3"/>
  <c r="P667" i="3"/>
  <c r="BK667" i="3"/>
  <c r="J667" i="3"/>
  <c r="BI665" i="3"/>
  <c r="BH665" i="3"/>
  <c r="BG665" i="3"/>
  <c r="BF665" i="3"/>
  <c r="BE665" i="3"/>
  <c r="T665" i="3"/>
  <c r="R665" i="3"/>
  <c r="P665" i="3"/>
  <c r="BK665" i="3"/>
  <c r="J665" i="3"/>
  <c r="BI663" i="3"/>
  <c r="BH663" i="3"/>
  <c r="BG663" i="3"/>
  <c r="BF663" i="3"/>
  <c r="BE663" i="3"/>
  <c r="T663" i="3"/>
  <c r="R663" i="3"/>
  <c r="P663" i="3"/>
  <c r="BK663" i="3"/>
  <c r="J663" i="3"/>
  <c r="BI658" i="3"/>
  <c r="BH658" i="3"/>
  <c r="BG658" i="3"/>
  <c r="BF658" i="3"/>
  <c r="BE658" i="3"/>
  <c r="T658" i="3"/>
  <c r="R658" i="3"/>
  <c r="P658" i="3"/>
  <c r="BK658" i="3"/>
  <c r="J658" i="3"/>
  <c r="BI656" i="3"/>
  <c r="BH656" i="3"/>
  <c r="BG656" i="3"/>
  <c r="BF656" i="3"/>
  <c r="BE656" i="3"/>
  <c r="T656" i="3"/>
  <c r="R656" i="3"/>
  <c r="P656" i="3"/>
  <c r="BK656" i="3"/>
  <c r="J656" i="3"/>
  <c r="BI652" i="3"/>
  <c r="BH652" i="3"/>
  <c r="BG652" i="3"/>
  <c r="BF652" i="3"/>
  <c r="BE652" i="3"/>
  <c r="T652" i="3"/>
  <c r="T651" i="3" s="1"/>
  <c r="R652" i="3"/>
  <c r="R651" i="3" s="1"/>
  <c r="P652" i="3"/>
  <c r="P651" i="3" s="1"/>
  <c r="BK652" i="3"/>
  <c r="BK651" i="3" s="1"/>
  <c r="J651" i="3" s="1"/>
  <c r="J652" i="3"/>
  <c r="J73" i="3"/>
  <c r="BI650" i="3"/>
  <c r="BH650" i="3"/>
  <c r="BG650" i="3"/>
  <c r="BF650" i="3"/>
  <c r="T650" i="3"/>
  <c r="R650" i="3"/>
  <c r="P650" i="3"/>
  <c r="BK650" i="3"/>
  <c r="J650" i="3"/>
  <c r="BE650" i="3" s="1"/>
  <c r="BI645" i="3"/>
  <c r="BH645" i="3"/>
  <c r="BG645" i="3"/>
  <c r="BF645" i="3"/>
  <c r="T645" i="3"/>
  <c r="R645" i="3"/>
  <c r="P645" i="3"/>
  <c r="BK645" i="3"/>
  <c r="J645" i="3"/>
  <c r="BE645" i="3" s="1"/>
  <c r="BI644" i="3"/>
  <c r="BH644" i="3"/>
  <c r="BG644" i="3"/>
  <c r="BF644" i="3"/>
  <c r="T644" i="3"/>
  <c r="R644" i="3"/>
  <c r="P644" i="3"/>
  <c r="BK644" i="3"/>
  <c r="J644" i="3"/>
  <c r="BE644" i="3" s="1"/>
  <c r="BI640" i="3"/>
  <c r="BH640" i="3"/>
  <c r="BG640" i="3"/>
  <c r="BF640" i="3"/>
  <c r="T640" i="3"/>
  <c r="R640" i="3"/>
  <c r="P640" i="3"/>
  <c r="BK640" i="3"/>
  <c r="J640" i="3"/>
  <c r="BE640" i="3" s="1"/>
  <c r="BI638" i="3"/>
  <c r="BH638" i="3"/>
  <c r="BG638" i="3"/>
  <c r="BF638" i="3"/>
  <c r="T638" i="3"/>
  <c r="R638" i="3"/>
  <c r="P638" i="3"/>
  <c r="BK638" i="3"/>
  <c r="J638" i="3"/>
  <c r="BE638" i="3" s="1"/>
  <c r="BI637" i="3"/>
  <c r="BH637" i="3"/>
  <c r="BG637" i="3"/>
  <c r="BF637" i="3"/>
  <c r="T637" i="3"/>
  <c r="R637" i="3"/>
  <c r="P637" i="3"/>
  <c r="BK637" i="3"/>
  <c r="J637" i="3"/>
  <c r="BE637" i="3" s="1"/>
  <c r="BI635" i="3"/>
  <c r="BH635" i="3"/>
  <c r="BG635" i="3"/>
  <c r="BF635" i="3"/>
  <c r="T635" i="3"/>
  <c r="R635" i="3"/>
  <c r="P635" i="3"/>
  <c r="BK635" i="3"/>
  <c r="J635" i="3"/>
  <c r="BE635" i="3" s="1"/>
  <c r="BI634" i="3"/>
  <c r="BH634" i="3"/>
  <c r="BG634" i="3"/>
  <c r="BF634" i="3"/>
  <c r="T634" i="3"/>
  <c r="R634" i="3"/>
  <c r="P634" i="3"/>
  <c r="BK634" i="3"/>
  <c r="J634" i="3"/>
  <c r="BE634" i="3" s="1"/>
  <c r="BI629" i="3"/>
  <c r="BH629" i="3"/>
  <c r="BG629" i="3"/>
  <c r="BF629" i="3"/>
  <c r="T629" i="3"/>
  <c r="R629" i="3"/>
  <c r="P629" i="3"/>
  <c r="BK629" i="3"/>
  <c r="J629" i="3"/>
  <c r="BE629" i="3" s="1"/>
  <c r="BI628" i="3"/>
  <c r="BH628" i="3"/>
  <c r="BG628" i="3"/>
  <c r="BF628" i="3"/>
  <c r="T628" i="3"/>
  <c r="R628" i="3"/>
  <c r="P628" i="3"/>
  <c r="BK628" i="3"/>
  <c r="J628" i="3"/>
  <c r="BE628" i="3" s="1"/>
  <c r="BI622" i="3"/>
  <c r="BH622" i="3"/>
  <c r="BG622" i="3"/>
  <c r="BF622" i="3"/>
  <c r="T622" i="3"/>
  <c r="R622" i="3"/>
  <c r="P622" i="3"/>
  <c r="BK622" i="3"/>
  <c r="J622" i="3"/>
  <c r="BE622" i="3" s="1"/>
  <c r="BI617" i="3"/>
  <c r="BH617" i="3"/>
  <c r="BG617" i="3"/>
  <c r="BF617" i="3"/>
  <c r="T617" i="3"/>
  <c r="R617" i="3"/>
  <c r="P617" i="3"/>
  <c r="BK617" i="3"/>
  <c r="J617" i="3"/>
  <c r="BE617" i="3" s="1"/>
  <c r="BI614" i="3"/>
  <c r="BH614" i="3"/>
  <c r="BG614" i="3"/>
  <c r="BF614" i="3"/>
  <c r="T614" i="3"/>
  <c r="R614" i="3"/>
  <c r="P614" i="3"/>
  <c r="BK614" i="3"/>
  <c r="J614" i="3"/>
  <c r="BE614" i="3" s="1"/>
  <c r="BI613" i="3"/>
  <c r="BH613" i="3"/>
  <c r="BG613" i="3"/>
  <c r="BF613" i="3"/>
  <c r="T613" i="3"/>
  <c r="R613" i="3"/>
  <c r="P613" i="3"/>
  <c r="BK613" i="3"/>
  <c r="J613" i="3"/>
  <c r="BE613" i="3" s="1"/>
  <c r="BI610" i="3"/>
  <c r="BH610" i="3"/>
  <c r="BG610" i="3"/>
  <c r="BF610" i="3"/>
  <c r="T610" i="3"/>
  <c r="R610" i="3"/>
  <c r="P610" i="3"/>
  <c r="BK610" i="3"/>
  <c r="J610" i="3"/>
  <c r="BE610" i="3" s="1"/>
  <c r="BI597" i="3"/>
  <c r="BH597" i="3"/>
  <c r="BG597" i="3"/>
  <c r="BF597" i="3"/>
  <c r="T597" i="3"/>
  <c r="R597" i="3"/>
  <c r="R596" i="3" s="1"/>
  <c r="R595" i="3" s="1"/>
  <c r="P597" i="3"/>
  <c r="BK597" i="3"/>
  <c r="BK596" i="3" s="1"/>
  <c r="J597" i="3"/>
  <c r="BE597" i="3" s="1"/>
  <c r="BI594" i="3"/>
  <c r="BH594" i="3"/>
  <c r="BG594" i="3"/>
  <c r="BF594" i="3"/>
  <c r="T594" i="3"/>
  <c r="R594" i="3"/>
  <c r="P594" i="3"/>
  <c r="BK594" i="3"/>
  <c r="J594" i="3"/>
  <c r="BE594" i="3" s="1"/>
  <c r="BI592" i="3"/>
  <c r="BH592" i="3"/>
  <c r="BG592" i="3"/>
  <c r="BF592" i="3"/>
  <c r="T592" i="3"/>
  <c r="R592" i="3"/>
  <c r="P592" i="3"/>
  <c r="BK592" i="3"/>
  <c r="J592" i="3"/>
  <c r="BE592" i="3" s="1"/>
  <c r="BI591" i="3"/>
  <c r="BH591" i="3"/>
  <c r="BG591" i="3"/>
  <c r="BF591" i="3"/>
  <c r="T591" i="3"/>
  <c r="R591" i="3"/>
  <c r="P591" i="3"/>
  <c r="BK591" i="3"/>
  <c r="J591" i="3"/>
  <c r="BE591" i="3" s="1"/>
  <c r="BI589" i="3"/>
  <c r="BH589" i="3"/>
  <c r="BG589" i="3"/>
  <c r="BF589" i="3"/>
  <c r="T589" i="3"/>
  <c r="R589" i="3"/>
  <c r="P589" i="3"/>
  <c r="BK589" i="3"/>
  <c r="J589" i="3"/>
  <c r="BE589" i="3" s="1"/>
  <c r="BI588" i="3"/>
  <c r="BH588" i="3"/>
  <c r="BG588" i="3"/>
  <c r="BF588" i="3"/>
  <c r="T588" i="3"/>
  <c r="R588" i="3"/>
  <c r="P588" i="3"/>
  <c r="BK588" i="3"/>
  <c r="J588" i="3"/>
  <c r="BE588" i="3" s="1"/>
  <c r="BI587" i="3"/>
  <c r="BH587" i="3"/>
  <c r="BG587" i="3"/>
  <c r="BF587" i="3"/>
  <c r="T587" i="3"/>
  <c r="T586" i="3" s="1"/>
  <c r="R587" i="3"/>
  <c r="R586" i="3" s="1"/>
  <c r="P587" i="3"/>
  <c r="P586" i="3" s="1"/>
  <c r="BK587" i="3"/>
  <c r="BK586" i="3" s="1"/>
  <c r="J586" i="3" s="1"/>
  <c r="J70" i="3" s="1"/>
  <c r="J587" i="3"/>
  <c r="BE587" i="3" s="1"/>
  <c r="BI571" i="3"/>
  <c r="BH571" i="3"/>
  <c r="BG571" i="3"/>
  <c r="BF571" i="3"/>
  <c r="BE571" i="3"/>
  <c r="T571" i="3"/>
  <c r="R571" i="3"/>
  <c r="P571" i="3"/>
  <c r="BK571" i="3"/>
  <c r="J571" i="3"/>
  <c r="BI570" i="3"/>
  <c r="BH570" i="3"/>
  <c r="BG570" i="3"/>
  <c r="BF570" i="3"/>
  <c r="BE570" i="3"/>
  <c r="T570" i="3"/>
  <c r="R570" i="3"/>
  <c r="P570" i="3"/>
  <c r="BK570" i="3"/>
  <c r="J570" i="3"/>
  <c r="BI543" i="3"/>
  <c r="BH543" i="3"/>
  <c r="BG543" i="3"/>
  <c r="BF543" i="3"/>
  <c r="BE543" i="3"/>
  <c r="T543" i="3"/>
  <c r="T542" i="3" s="1"/>
  <c r="R543" i="3"/>
  <c r="R542" i="3" s="1"/>
  <c r="P543" i="3"/>
  <c r="P542" i="3" s="1"/>
  <c r="BK543" i="3"/>
  <c r="BK542" i="3" s="1"/>
  <c r="J542" i="3" s="1"/>
  <c r="J543" i="3"/>
  <c r="J69" i="3"/>
  <c r="BI541" i="3"/>
  <c r="BH541" i="3"/>
  <c r="BG541" i="3"/>
  <c r="BF541" i="3"/>
  <c r="T541" i="3"/>
  <c r="R541" i="3"/>
  <c r="P541" i="3"/>
  <c r="BK541" i="3"/>
  <c r="J541" i="3"/>
  <c r="BE541" i="3" s="1"/>
  <c r="BI537" i="3"/>
  <c r="BH537" i="3"/>
  <c r="BG537" i="3"/>
  <c r="BF537" i="3"/>
  <c r="T537" i="3"/>
  <c r="R537" i="3"/>
  <c r="P537" i="3"/>
  <c r="BK537" i="3"/>
  <c r="J537" i="3"/>
  <c r="BE537" i="3" s="1"/>
  <c r="BI533" i="3"/>
  <c r="BH533" i="3"/>
  <c r="BG533" i="3"/>
  <c r="BF533" i="3"/>
  <c r="T533" i="3"/>
  <c r="R533" i="3"/>
  <c r="P533" i="3"/>
  <c r="BK533" i="3"/>
  <c r="J533" i="3"/>
  <c r="BE533" i="3" s="1"/>
  <c r="BI532" i="3"/>
  <c r="BH532" i="3"/>
  <c r="BG532" i="3"/>
  <c r="BF532" i="3"/>
  <c r="T532" i="3"/>
  <c r="R532" i="3"/>
  <c r="P532" i="3"/>
  <c r="BK532" i="3"/>
  <c r="J532" i="3"/>
  <c r="BE532" i="3" s="1"/>
  <c r="BI528" i="3"/>
  <c r="BH528" i="3"/>
  <c r="BG528" i="3"/>
  <c r="BF528" i="3"/>
  <c r="T528" i="3"/>
  <c r="R528" i="3"/>
  <c r="P528" i="3"/>
  <c r="BK528" i="3"/>
  <c r="J528" i="3"/>
  <c r="BE528" i="3" s="1"/>
  <c r="BI525" i="3"/>
  <c r="BH525" i="3"/>
  <c r="BG525" i="3"/>
  <c r="BF525" i="3"/>
  <c r="T525" i="3"/>
  <c r="R525" i="3"/>
  <c r="P525" i="3"/>
  <c r="BK525" i="3"/>
  <c r="J525" i="3"/>
  <c r="BE525" i="3" s="1"/>
  <c r="BI520" i="3"/>
  <c r="BH520" i="3"/>
  <c r="BG520" i="3"/>
  <c r="BF520" i="3"/>
  <c r="T520" i="3"/>
  <c r="R520" i="3"/>
  <c r="P520" i="3"/>
  <c r="BK520" i="3"/>
  <c r="J520" i="3"/>
  <c r="BE520" i="3" s="1"/>
  <c r="BI516" i="3"/>
  <c r="BH516" i="3"/>
  <c r="BG516" i="3"/>
  <c r="BF516" i="3"/>
  <c r="T516" i="3"/>
  <c r="R516" i="3"/>
  <c r="P516" i="3"/>
  <c r="BK516" i="3"/>
  <c r="J516" i="3"/>
  <c r="BE516" i="3" s="1"/>
  <c r="BI512" i="3"/>
  <c r="BH512" i="3"/>
  <c r="BG512" i="3"/>
  <c r="BF512" i="3"/>
  <c r="T512" i="3"/>
  <c r="R512" i="3"/>
  <c r="P512" i="3"/>
  <c r="BK512" i="3"/>
  <c r="J512" i="3"/>
  <c r="BE512" i="3" s="1"/>
  <c r="BI508" i="3"/>
  <c r="BH508" i="3"/>
  <c r="BG508" i="3"/>
  <c r="BF508" i="3"/>
  <c r="T508" i="3"/>
  <c r="R508" i="3"/>
  <c r="P508" i="3"/>
  <c r="BK508" i="3"/>
  <c r="J508" i="3"/>
  <c r="BE508" i="3" s="1"/>
  <c r="BI504" i="3"/>
  <c r="BH504" i="3"/>
  <c r="BG504" i="3"/>
  <c r="BF504" i="3"/>
  <c r="T504" i="3"/>
  <c r="R504" i="3"/>
  <c r="P504" i="3"/>
  <c r="BK504" i="3"/>
  <c r="J504" i="3"/>
  <c r="BE504" i="3" s="1"/>
  <c r="BI502" i="3"/>
  <c r="BH502" i="3"/>
  <c r="BG502" i="3"/>
  <c r="BF502" i="3"/>
  <c r="T502" i="3"/>
  <c r="R502" i="3"/>
  <c r="P502" i="3"/>
  <c r="BK502" i="3"/>
  <c r="J502" i="3"/>
  <c r="BE502" i="3" s="1"/>
  <c r="BI499" i="3"/>
  <c r="BH499" i="3"/>
  <c r="BG499" i="3"/>
  <c r="BF499" i="3"/>
  <c r="T499" i="3"/>
  <c r="R499" i="3"/>
  <c r="P499" i="3"/>
  <c r="BK499" i="3"/>
  <c r="J499" i="3"/>
  <c r="BE499" i="3" s="1"/>
  <c r="BI498" i="3"/>
  <c r="BH498" i="3"/>
  <c r="BG498" i="3"/>
  <c r="BF498" i="3"/>
  <c r="T498" i="3"/>
  <c r="R498" i="3"/>
  <c r="P498" i="3"/>
  <c r="BK498" i="3"/>
  <c r="J498" i="3"/>
  <c r="BE498" i="3" s="1"/>
  <c r="BI496" i="3"/>
  <c r="BH496" i="3"/>
  <c r="BG496" i="3"/>
  <c r="BF496" i="3"/>
  <c r="T496" i="3"/>
  <c r="R496" i="3"/>
  <c r="P496" i="3"/>
  <c r="BK496" i="3"/>
  <c r="J496" i="3"/>
  <c r="BE496" i="3" s="1"/>
  <c r="BI486" i="3"/>
  <c r="BH486" i="3"/>
  <c r="BG486" i="3"/>
  <c r="BF486" i="3"/>
  <c r="T486" i="3"/>
  <c r="R486" i="3"/>
  <c r="P486" i="3"/>
  <c r="BK486" i="3"/>
  <c r="J486" i="3"/>
  <c r="BE486" i="3" s="1"/>
  <c r="BI482" i="3"/>
  <c r="BH482" i="3"/>
  <c r="BG482" i="3"/>
  <c r="BF482" i="3"/>
  <c r="T482" i="3"/>
  <c r="R482" i="3"/>
  <c r="P482" i="3"/>
  <c r="BK482" i="3"/>
  <c r="J482" i="3"/>
  <c r="BE482" i="3" s="1"/>
  <c r="BI478" i="3"/>
  <c r="BH478" i="3"/>
  <c r="BG478" i="3"/>
  <c r="BF478" i="3"/>
  <c r="T478" i="3"/>
  <c r="R478" i="3"/>
  <c r="P478" i="3"/>
  <c r="BK478" i="3"/>
  <c r="J478" i="3"/>
  <c r="BE478" i="3" s="1"/>
  <c r="BI474" i="3"/>
  <c r="BH474" i="3"/>
  <c r="BG474" i="3"/>
  <c r="BF474" i="3"/>
  <c r="T474" i="3"/>
  <c r="R474" i="3"/>
  <c r="P474" i="3"/>
  <c r="BK474" i="3"/>
  <c r="J474" i="3"/>
  <c r="BE474" i="3" s="1"/>
  <c r="BI470" i="3"/>
  <c r="BH470" i="3"/>
  <c r="BG470" i="3"/>
  <c r="BF470" i="3"/>
  <c r="T470" i="3"/>
  <c r="R470" i="3"/>
  <c r="P470" i="3"/>
  <c r="BK470" i="3"/>
  <c r="J470" i="3"/>
  <c r="BE470" i="3" s="1"/>
  <c r="BI466" i="3"/>
  <c r="BH466" i="3"/>
  <c r="BG466" i="3"/>
  <c r="BF466" i="3"/>
  <c r="T466" i="3"/>
  <c r="R466" i="3"/>
  <c r="P466" i="3"/>
  <c r="BK466" i="3"/>
  <c r="J466" i="3"/>
  <c r="BE466" i="3" s="1"/>
  <c r="BI465" i="3"/>
  <c r="BH465" i="3"/>
  <c r="BG465" i="3"/>
  <c r="BF465" i="3"/>
  <c r="T465" i="3"/>
  <c r="R465" i="3"/>
  <c r="P465" i="3"/>
  <c r="BK465" i="3"/>
  <c r="J465" i="3"/>
  <c r="BE465" i="3" s="1"/>
  <c r="BI464" i="3"/>
  <c r="BH464" i="3"/>
  <c r="BG464" i="3"/>
  <c r="BF464" i="3"/>
  <c r="T464" i="3"/>
  <c r="R464" i="3"/>
  <c r="P464" i="3"/>
  <c r="BK464" i="3"/>
  <c r="J464" i="3"/>
  <c r="BE464" i="3" s="1"/>
  <c r="BI460" i="3"/>
  <c r="BH460" i="3"/>
  <c r="BG460" i="3"/>
  <c r="BF460" i="3"/>
  <c r="T460" i="3"/>
  <c r="R460" i="3"/>
  <c r="P460" i="3"/>
  <c r="BK460" i="3"/>
  <c r="J460" i="3"/>
  <c r="BE460" i="3" s="1"/>
  <c r="BI456" i="3"/>
  <c r="BH456" i="3"/>
  <c r="BG456" i="3"/>
  <c r="BF456" i="3"/>
  <c r="T456" i="3"/>
  <c r="R456" i="3"/>
  <c r="P456" i="3"/>
  <c r="BK456" i="3"/>
  <c r="J456" i="3"/>
  <c r="BE456" i="3" s="1"/>
  <c r="BI453" i="3"/>
  <c r="BH453" i="3"/>
  <c r="BG453" i="3"/>
  <c r="BF453" i="3"/>
  <c r="T453" i="3"/>
  <c r="R453" i="3"/>
  <c r="P453" i="3"/>
  <c r="BK453" i="3"/>
  <c r="J453" i="3"/>
  <c r="BE453" i="3" s="1"/>
  <c r="BI440" i="3"/>
  <c r="BH440" i="3"/>
  <c r="BG440" i="3"/>
  <c r="BF440" i="3"/>
  <c r="T440" i="3"/>
  <c r="R440" i="3"/>
  <c r="P440" i="3"/>
  <c r="BK440" i="3"/>
  <c r="J440" i="3"/>
  <c r="BE440" i="3" s="1"/>
  <c r="BI436" i="3"/>
  <c r="BH436" i="3"/>
  <c r="BG436" i="3"/>
  <c r="BF436" i="3"/>
  <c r="T436" i="3"/>
  <c r="R436" i="3"/>
  <c r="P436" i="3"/>
  <c r="BK436" i="3"/>
  <c r="J436" i="3"/>
  <c r="BE436" i="3" s="1"/>
  <c r="BI432" i="3"/>
  <c r="BH432" i="3"/>
  <c r="BG432" i="3"/>
  <c r="BF432" i="3"/>
  <c r="T432" i="3"/>
  <c r="R432" i="3"/>
  <c r="P432" i="3"/>
  <c r="BK432" i="3"/>
  <c r="J432" i="3"/>
  <c r="BE432" i="3" s="1"/>
  <c r="BI431" i="3"/>
  <c r="BH431" i="3"/>
  <c r="BG431" i="3"/>
  <c r="BF431" i="3"/>
  <c r="T431" i="3"/>
  <c r="R431" i="3"/>
  <c r="P431" i="3"/>
  <c r="BK431" i="3"/>
  <c r="J431" i="3"/>
  <c r="BE431" i="3" s="1"/>
  <c r="BI430" i="3"/>
  <c r="BH430" i="3"/>
  <c r="BG430" i="3"/>
  <c r="BF430" i="3"/>
  <c r="T430" i="3"/>
  <c r="R430" i="3"/>
  <c r="P430" i="3"/>
  <c r="BK430" i="3"/>
  <c r="J430" i="3"/>
  <c r="BE430" i="3" s="1"/>
  <c r="BI425" i="3"/>
  <c r="BH425" i="3"/>
  <c r="BG425" i="3"/>
  <c r="BF425" i="3"/>
  <c r="T425" i="3"/>
  <c r="R425" i="3"/>
  <c r="P425" i="3"/>
  <c r="BK425" i="3"/>
  <c r="J425" i="3"/>
  <c r="BE425" i="3" s="1"/>
  <c r="BI424" i="3"/>
  <c r="BH424" i="3"/>
  <c r="BG424" i="3"/>
  <c r="BF424" i="3"/>
  <c r="T424" i="3"/>
  <c r="R424" i="3"/>
  <c r="P424" i="3"/>
  <c r="BK424" i="3"/>
  <c r="J424" i="3"/>
  <c r="BE424" i="3" s="1"/>
  <c r="BI422" i="3"/>
  <c r="BH422" i="3"/>
  <c r="BG422" i="3"/>
  <c r="BF422" i="3"/>
  <c r="T422" i="3"/>
  <c r="R422" i="3"/>
  <c r="P422" i="3"/>
  <c r="BK422" i="3"/>
  <c r="J422" i="3"/>
  <c r="BE422" i="3" s="1"/>
  <c r="BI421" i="3"/>
  <c r="BH421" i="3"/>
  <c r="BG421" i="3"/>
  <c r="BF421" i="3"/>
  <c r="T421" i="3"/>
  <c r="R421" i="3"/>
  <c r="P421" i="3"/>
  <c r="BK421" i="3"/>
  <c r="J421" i="3"/>
  <c r="BE421" i="3" s="1"/>
  <c r="BI420" i="3"/>
  <c r="BH420" i="3"/>
  <c r="BG420" i="3"/>
  <c r="BF420" i="3"/>
  <c r="T420" i="3"/>
  <c r="R420" i="3"/>
  <c r="P420" i="3"/>
  <c r="BK420" i="3"/>
  <c r="J420" i="3"/>
  <c r="BE420" i="3" s="1"/>
  <c r="BI415" i="3"/>
  <c r="BH415" i="3"/>
  <c r="BG415" i="3"/>
  <c r="BF415" i="3"/>
  <c r="T415" i="3"/>
  <c r="T414" i="3" s="1"/>
  <c r="R415" i="3"/>
  <c r="R414" i="3" s="1"/>
  <c r="P415" i="3"/>
  <c r="P414" i="3" s="1"/>
  <c r="BK415" i="3"/>
  <c r="BK414" i="3" s="1"/>
  <c r="J414" i="3" s="1"/>
  <c r="J68" i="3" s="1"/>
  <c r="J415" i="3"/>
  <c r="BE415" i="3" s="1"/>
  <c r="BI410" i="3"/>
  <c r="BH410" i="3"/>
  <c r="BG410" i="3"/>
  <c r="BF410" i="3"/>
  <c r="BE410" i="3"/>
  <c r="T410" i="3"/>
  <c r="R410" i="3"/>
  <c r="P410" i="3"/>
  <c r="BK410" i="3"/>
  <c r="J410" i="3"/>
  <c r="BI406" i="3"/>
  <c r="BH406" i="3"/>
  <c r="BG406" i="3"/>
  <c r="BF406" i="3"/>
  <c r="BE406" i="3"/>
  <c r="T406" i="3"/>
  <c r="R406" i="3"/>
  <c r="P406" i="3"/>
  <c r="BK406" i="3"/>
  <c r="J406" i="3"/>
  <c r="BI397" i="3"/>
  <c r="BH397" i="3"/>
  <c r="BG397" i="3"/>
  <c r="BF397" i="3"/>
  <c r="BE397" i="3"/>
  <c r="T397" i="3"/>
  <c r="R397" i="3"/>
  <c r="P397" i="3"/>
  <c r="BK397" i="3"/>
  <c r="J397" i="3"/>
  <c r="BI394" i="3"/>
  <c r="BH394" i="3"/>
  <c r="BG394" i="3"/>
  <c r="BF394" i="3"/>
  <c r="BE394" i="3"/>
  <c r="T394" i="3"/>
  <c r="R394" i="3"/>
  <c r="P394" i="3"/>
  <c r="BK394" i="3"/>
  <c r="J394" i="3"/>
  <c r="BI393" i="3"/>
  <c r="BH393" i="3"/>
  <c r="BG393" i="3"/>
  <c r="BF393" i="3"/>
  <c r="BE393" i="3"/>
  <c r="T393" i="3"/>
  <c r="R393" i="3"/>
  <c r="P393" i="3"/>
  <c r="BK393" i="3"/>
  <c r="J393" i="3"/>
  <c r="BI392" i="3"/>
  <c r="BH392" i="3"/>
  <c r="BG392" i="3"/>
  <c r="BF392" i="3"/>
  <c r="BE392" i="3"/>
  <c r="T392" i="3"/>
  <c r="R392" i="3"/>
  <c r="P392" i="3"/>
  <c r="BK392" i="3"/>
  <c r="J392" i="3"/>
  <c r="BI388" i="3"/>
  <c r="BH388" i="3"/>
  <c r="BG388" i="3"/>
  <c r="BF388" i="3"/>
  <c r="BE388" i="3"/>
  <c r="T388" i="3"/>
  <c r="R388" i="3"/>
  <c r="P388" i="3"/>
  <c r="BK388" i="3"/>
  <c r="J388" i="3"/>
  <c r="BI379" i="3"/>
  <c r="BH379" i="3"/>
  <c r="BG379" i="3"/>
  <c r="BF379" i="3"/>
  <c r="BE379" i="3"/>
  <c r="T379" i="3"/>
  <c r="R379" i="3"/>
  <c r="P379" i="3"/>
  <c r="BK379" i="3"/>
  <c r="J379" i="3"/>
  <c r="BI372" i="3"/>
  <c r="BH372" i="3"/>
  <c r="BG372" i="3"/>
  <c r="BF372" i="3"/>
  <c r="BE372" i="3"/>
  <c r="T372" i="3"/>
  <c r="R372" i="3"/>
  <c r="P372" i="3"/>
  <c r="BK372" i="3"/>
  <c r="J372" i="3"/>
  <c r="BI371" i="3"/>
  <c r="BH371" i="3"/>
  <c r="BG371" i="3"/>
  <c r="BF371" i="3"/>
  <c r="BE371" i="3"/>
  <c r="T371" i="3"/>
  <c r="R371" i="3"/>
  <c r="P371" i="3"/>
  <c r="BK371" i="3"/>
  <c r="J371" i="3"/>
  <c r="BI367" i="3"/>
  <c r="BH367" i="3"/>
  <c r="BG367" i="3"/>
  <c r="BF367" i="3"/>
  <c r="BE367" i="3"/>
  <c r="T367" i="3"/>
  <c r="R367" i="3"/>
  <c r="P367" i="3"/>
  <c r="BK367" i="3"/>
  <c r="J367" i="3"/>
  <c r="BI366" i="3"/>
  <c r="BH366" i="3"/>
  <c r="BG366" i="3"/>
  <c r="BF366" i="3"/>
  <c r="BE366" i="3"/>
  <c r="T366" i="3"/>
  <c r="R366" i="3"/>
  <c r="P366" i="3"/>
  <c r="BK366" i="3"/>
  <c r="J366" i="3"/>
  <c r="BI353" i="3"/>
  <c r="BH353" i="3"/>
  <c r="BG353" i="3"/>
  <c r="BF353" i="3"/>
  <c r="BE353" i="3"/>
  <c r="T353" i="3"/>
  <c r="R353" i="3"/>
  <c r="P353" i="3"/>
  <c r="BK353" i="3"/>
  <c r="J353" i="3"/>
  <c r="BI350" i="3"/>
  <c r="BH350" i="3"/>
  <c r="BG350" i="3"/>
  <c r="BF350" i="3"/>
  <c r="BE350" i="3"/>
  <c r="T350" i="3"/>
  <c r="R350" i="3"/>
  <c r="P350" i="3"/>
  <c r="BK350" i="3"/>
  <c r="J350" i="3"/>
  <c r="BI346" i="3"/>
  <c r="BH346" i="3"/>
  <c r="BG346" i="3"/>
  <c r="BF346" i="3"/>
  <c r="BE346" i="3"/>
  <c r="T346" i="3"/>
  <c r="R346" i="3"/>
  <c r="P346" i="3"/>
  <c r="BK346" i="3"/>
  <c r="J346" i="3"/>
  <c r="BI341" i="3"/>
  <c r="BH341" i="3"/>
  <c r="BG341" i="3"/>
  <c r="BF341" i="3"/>
  <c r="BE341" i="3"/>
  <c r="T341" i="3"/>
  <c r="R341" i="3"/>
  <c r="P341" i="3"/>
  <c r="BK341" i="3"/>
  <c r="J341" i="3"/>
  <c r="BI337" i="3"/>
  <c r="BH337" i="3"/>
  <c r="BG337" i="3"/>
  <c r="BF337" i="3"/>
  <c r="BE337" i="3"/>
  <c r="T337" i="3"/>
  <c r="R337" i="3"/>
  <c r="P337" i="3"/>
  <c r="BK337" i="3"/>
  <c r="J337" i="3"/>
  <c r="BI330" i="3"/>
  <c r="BH330" i="3"/>
  <c r="BG330" i="3"/>
  <c r="BF330" i="3"/>
  <c r="BE330" i="3"/>
  <c r="T330" i="3"/>
  <c r="R330" i="3"/>
  <c r="P330" i="3"/>
  <c r="BK330" i="3"/>
  <c r="J330" i="3"/>
  <c r="BI329" i="3"/>
  <c r="BH329" i="3"/>
  <c r="BG329" i="3"/>
  <c r="BF329" i="3"/>
  <c r="BE329" i="3"/>
  <c r="T329" i="3"/>
  <c r="R329" i="3"/>
  <c r="P329" i="3"/>
  <c r="BK329" i="3"/>
  <c r="J329" i="3"/>
  <c r="BI326" i="3"/>
  <c r="BH326" i="3"/>
  <c r="BG326" i="3"/>
  <c r="BF326" i="3"/>
  <c r="BE326" i="3"/>
  <c r="T326" i="3"/>
  <c r="R326" i="3"/>
  <c r="P326" i="3"/>
  <c r="BK326" i="3"/>
  <c r="J326" i="3"/>
  <c r="BI324" i="3"/>
  <c r="BH324" i="3"/>
  <c r="BG324" i="3"/>
  <c r="BF324" i="3"/>
  <c r="BE324" i="3"/>
  <c r="T324" i="3"/>
  <c r="R324" i="3"/>
  <c r="P324" i="3"/>
  <c r="BK324" i="3"/>
  <c r="J324" i="3"/>
  <c r="BI323" i="3"/>
  <c r="BH323" i="3"/>
  <c r="BG323" i="3"/>
  <c r="BF323" i="3"/>
  <c r="BE323" i="3"/>
  <c r="T323" i="3"/>
  <c r="R323" i="3"/>
  <c r="P323" i="3"/>
  <c r="BK323" i="3"/>
  <c r="J323" i="3"/>
  <c r="BI321" i="3"/>
  <c r="BH321" i="3"/>
  <c r="BG321" i="3"/>
  <c r="BF321" i="3"/>
  <c r="BE321" i="3"/>
  <c r="T321" i="3"/>
  <c r="R321" i="3"/>
  <c r="P321" i="3"/>
  <c r="BK321" i="3"/>
  <c r="J321" i="3"/>
  <c r="BI318" i="3"/>
  <c r="BH318" i="3"/>
  <c r="BG318" i="3"/>
  <c r="BF318" i="3"/>
  <c r="BE318" i="3"/>
  <c r="T318" i="3"/>
  <c r="R318" i="3"/>
  <c r="P318" i="3"/>
  <c r="BK318" i="3"/>
  <c r="J318" i="3"/>
  <c r="BI316" i="3"/>
  <c r="BH316" i="3"/>
  <c r="BG316" i="3"/>
  <c r="BF316" i="3"/>
  <c r="BE316" i="3"/>
  <c r="T316" i="3"/>
  <c r="R316" i="3"/>
  <c r="P316" i="3"/>
  <c r="BK316" i="3"/>
  <c r="J316" i="3"/>
  <c r="BI313" i="3"/>
  <c r="BH313" i="3"/>
  <c r="BG313" i="3"/>
  <c r="BF313" i="3"/>
  <c r="BE313" i="3"/>
  <c r="T313" i="3"/>
  <c r="R313" i="3"/>
  <c r="P313" i="3"/>
  <c r="BK313" i="3"/>
  <c r="J313" i="3"/>
  <c r="BI312" i="3"/>
  <c r="BH312" i="3"/>
  <c r="BG312" i="3"/>
  <c r="BF312" i="3"/>
  <c r="BE312" i="3"/>
  <c r="T312" i="3"/>
  <c r="R312" i="3"/>
  <c r="P312" i="3"/>
  <c r="BK312" i="3"/>
  <c r="J312" i="3"/>
  <c r="BI310" i="3"/>
  <c r="BH310" i="3"/>
  <c r="BG310" i="3"/>
  <c r="BF310" i="3"/>
  <c r="BE310" i="3"/>
  <c r="T310" i="3"/>
  <c r="R310" i="3"/>
  <c r="P310" i="3"/>
  <c r="BK310" i="3"/>
  <c r="J310" i="3"/>
  <c r="BI306" i="3"/>
  <c r="BH306" i="3"/>
  <c r="BG306" i="3"/>
  <c r="BF306" i="3"/>
  <c r="BE306" i="3"/>
  <c r="T306" i="3"/>
  <c r="R306" i="3"/>
  <c r="P306" i="3"/>
  <c r="BK306" i="3"/>
  <c r="J306" i="3"/>
  <c r="BI305" i="3"/>
  <c r="BH305" i="3"/>
  <c r="BG305" i="3"/>
  <c r="BF305" i="3"/>
  <c r="BE305" i="3"/>
  <c r="T305" i="3"/>
  <c r="R305" i="3"/>
  <c r="P305" i="3"/>
  <c r="BK305" i="3"/>
  <c r="J305" i="3"/>
  <c r="BI301" i="3"/>
  <c r="BH301" i="3"/>
  <c r="BG301" i="3"/>
  <c r="BF301" i="3"/>
  <c r="BE301" i="3"/>
  <c r="T301" i="3"/>
  <c r="R301" i="3"/>
  <c r="P301" i="3"/>
  <c r="BK301" i="3"/>
  <c r="J301" i="3"/>
  <c r="BI299" i="3"/>
  <c r="BH299" i="3"/>
  <c r="BG299" i="3"/>
  <c r="BF299" i="3"/>
  <c r="BE299" i="3"/>
  <c r="T299" i="3"/>
  <c r="R299" i="3"/>
  <c r="P299" i="3"/>
  <c r="BK299" i="3"/>
  <c r="J299" i="3"/>
  <c r="BI294" i="3"/>
  <c r="BH294" i="3"/>
  <c r="BG294" i="3"/>
  <c r="BF294" i="3"/>
  <c r="BE294" i="3"/>
  <c r="T294" i="3"/>
  <c r="R294" i="3"/>
  <c r="P294" i="3"/>
  <c r="BK294" i="3"/>
  <c r="J294" i="3"/>
  <c r="BI291" i="3"/>
  <c r="BH291" i="3"/>
  <c r="BG291" i="3"/>
  <c r="BF291" i="3"/>
  <c r="BE291" i="3"/>
  <c r="T291" i="3"/>
  <c r="R291" i="3"/>
  <c r="P291" i="3"/>
  <c r="BK291" i="3"/>
  <c r="J291" i="3"/>
  <c r="BI287" i="3"/>
  <c r="BH287" i="3"/>
  <c r="BG287" i="3"/>
  <c r="BF287" i="3"/>
  <c r="BE287" i="3"/>
  <c r="T287" i="3"/>
  <c r="R287" i="3"/>
  <c r="P287" i="3"/>
  <c r="BK287" i="3"/>
  <c r="J287" i="3"/>
  <c r="BI286" i="3"/>
  <c r="BH286" i="3"/>
  <c r="BG286" i="3"/>
  <c r="BF286" i="3"/>
  <c r="BE286" i="3"/>
  <c r="T286" i="3"/>
  <c r="R286" i="3"/>
  <c r="P286" i="3"/>
  <c r="BK286" i="3"/>
  <c r="J286" i="3"/>
  <c r="BI281" i="3"/>
  <c r="BH281" i="3"/>
  <c r="BG281" i="3"/>
  <c r="BF281" i="3"/>
  <c r="BE281" i="3"/>
  <c r="T281" i="3"/>
  <c r="R281" i="3"/>
  <c r="P281" i="3"/>
  <c r="BK281" i="3"/>
  <c r="J281" i="3"/>
  <c r="BI277" i="3"/>
  <c r="BH277" i="3"/>
  <c r="BG277" i="3"/>
  <c r="BF277" i="3"/>
  <c r="BE277" i="3"/>
  <c r="T277" i="3"/>
  <c r="R277" i="3"/>
  <c r="P277" i="3"/>
  <c r="BK277" i="3"/>
  <c r="J277" i="3"/>
  <c r="BI273" i="3"/>
  <c r="BH273" i="3"/>
  <c r="BG273" i="3"/>
  <c r="BF273" i="3"/>
  <c r="BE273" i="3"/>
  <c r="T273" i="3"/>
  <c r="R273" i="3"/>
  <c r="P273" i="3"/>
  <c r="BK273" i="3"/>
  <c r="J273" i="3"/>
  <c r="BI272" i="3"/>
  <c r="BH272" i="3"/>
  <c r="BG272" i="3"/>
  <c r="BF272" i="3"/>
  <c r="BE272" i="3"/>
  <c r="T272" i="3"/>
  <c r="R272" i="3"/>
  <c r="P272" i="3"/>
  <c r="BK272" i="3"/>
  <c r="J272" i="3"/>
  <c r="BI271" i="3"/>
  <c r="BH271" i="3"/>
  <c r="BG271" i="3"/>
  <c r="BF271" i="3"/>
  <c r="BE271" i="3"/>
  <c r="T271" i="3"/>
  <c r="T270" i="3" s="1"/>
  <c r="R271" i="3"/>
  <c r="R270" i="3" s="1"/>
  <c r="P271" i="3"/>
  <c r="P270" i="3" s="1"/>
  <c r="BK271" i="3"/>
  <c r="BK270" i="3" s="1"/>
  <c r="J270" i="3" s="1"/>
  <c r="J271" i="3"/>
  <c r="J67" i="3"/>
  <c r="BI268" i="3"/>
  <c r="BH268" i="3"/>
  <c r="BG268" i="3"/>
  <c r="BF268" i="3"/>
  <c r="T268" i="3"/>
  <c r="R268" i="3"/>
  <c r="P268" i="3"/>
  <c r="BK268" i="3"/>
  <c r="J268" i="3"/>
  <c r="BE268" i="3" s="1"/>
  <c r="BI264" i="3"/>
  <c r="BH264" i="3"/>
  <c r="BG264" i="3"/>
  <c r="BF264" i="3"/>
  <c r="T264" i="3"/>
  <c r="R264" i="3"/>
  <c r="P264" i="3"/>
  <c r="BK264" i="3"/>
  <c r="J264" i="3"/>
  <c r="BE264" i="3" s="1"/>
  <c r="BI260" i="3"/>
  <c r="BH260" i="3"/>
  <c r="BG260" i="3"/>
  <c r="BF260" i="3"/>
  <c r="T260" i="3"/>
  <c r="R260" i="3"/>
  <c r="P260" i="3"/>
  <c r="BK260" i="3"/>
  <c r="J260" i="3"/>
  <c r="BE260" i="3" s="1"/>
  <c r="BI256" i="3"/>
  <c r="BH256" i="3"/>
  <c r="BG256" i="3"/>
  <c r="BF256" i="3"/>
  <c r="T256" i="3"/>
  <c r="T255" i="3" s="1"/>
  <c r="R256" i="3"/>
  <c r="R255" i="3" s="1"/>
  <c r="P256" i="3"/>
  <c r="P255" i="3" s="1"/>
  <c r="BK256" i="3"/>
  <c r="BK255" i="3" s="1"/>
  <c r="J255" i="3" s="1"/>
  <c r="J66" i="3" s="1"/>
  <c r="J256" i="3"/>
  <c r="BE256" i="3" s="1"/>
  <c r="BI254" i="3"/>
  <c r="BH254" i="3"/>
  <c r="BG254" i="3"/>
  <c r="BF254" i="3"/>
  <c r="BE254" i="3"/>
  <c r="T254" i="3"/>
  <c r="R254" i="3"/>
  <c r="P254" i="3"/>
  <c r="BK254" i="3"/>
  <c r="J254" i="3"/>
  <c r="BI250" i="3"/>
  <c r="BH250" i="3"/>
  <c r="BG250" i="3"/>
  <c r="BF250" i="3"/>
  <c r="BE250" i="3"/>
  <c r="T250" i="3"/>
  <c r="R250" i="3"/>
  <c r="P250" i="3"/>
  <c r="BK250" i="3"/>
  <c r="J250" i="3"/>
  <c r="BI247" i="3"/>
  <c r="BH247" i="3"/>
  <c r="BG247" i="3"/>
  <c r="BF247" i="3"/>
  <c r="BE247" i="3"/>
  <c r="T247" i="3"/>
  <c r="R247" i="3"/>
  <c r="P247" i="3"/>
  <c r="BK247" i="3"/>
  <c r="J247" i="3"/>
  <c r="BI246" i="3"/>
  <c r="BH246" i="3"/>
  <c r="BG246" i="3"/>
  <c r="BF246" i="3"/>
  <c r="BE246" i="3"/>
  <c r="T246" i="3"/>
  <c r="R246" i="3"/>
  <c r="P246" i="3"/>
  <c r="BK246" i="3"/>
  <c r="J246" i="3"/>
  <c r="BI240" i="3"/>
  <c r="BH240" i="3"/>
  <c r="BG240" i="3"/>
  <c r="BF240" i="3"/>
  <c r="BE240" i="3"/>
  <c r="T240" i="3"/>
  <c r="R240" i="3"/>
  <c r="P240" i="3"/>
  <c r="BK240" i="3"/>
  <c r="J240" i="3"/>
  <c r="BI236" i="3"/>
  <c r="BH236" i="3"/>
  <c r="BG236" i="3"/>
  <c r="BF236" i="3"/>
  <c r="BE236" i="3"/>
  <c r="T236" i="3"/>
  <c r="R236" i="3"/>
  <c r="P236" i="3"/>
  <c r="BK236" i="3"/>
  <c r="J236" i="3"/>
  <c r="BI235" i="3"/>
  <c r="BH235" i="3"/>
  <c r="BG235" i="3"/>
  <c r="BF235" i="3"/>
  <c r="BE235" i="3"/>
  <c r="T235" i="3"/>
  <c r="R235" i="3"/>
  <c r="P235" i="3"/>
  <c r="BK235" i="3"/>
  <c r="J235" i="3"/>
  <c r="BI234" i="3"/>
  <c r="BH234" i="3"/>
  <c r="BG234" i="3"/>
  <c r="BF234" i="3"/>
  <c r="BE234" i="3"/>
  <c r="T234" i="3"/>
  <c r="R234" i="3"/>
  <c r="P234" i="3"/>
  <c r="BK234" i="3"/>
  <c r="J234" i="3"/>
  <c r="BI230" i="3"/>
  <c r="BH230" i="3"/>
  <c r="BG230" i="3"/>
  <c r="BF230" i="3"/>
  <c r="BE230" i="3"/>
  <c r="T230" i="3"/>
  <c r="R230" i="3"/>
  <c r="P230" i="3"/>
  <c r="BK230" i="3"/>
  <c r="J230" i="3"/>
  <c r="BI229" i="3"/>
  <c r="BH229" i="3"/>
  <c r="BG229" i="3"/>
  <c r="BF229" i="3"/>
  <c r="BE229" i="3"/>
  <c r="T229" i="3"/>
  <c r="R229" i="3"/>
  <c r="P229" i="3"/>
  <c r="BK229" i="3"/>
  <c r="J229" i="3"/>
  <c r="BI228" i="3"/>
  <c r="BH228" i="3"/>
  <c r="BG228" i="3"/>
  <c r="BF228" i="3"/>
  <c r="BE228" i="3"/>
  <c r="T228" i="3"/>
  <c r="R228" i="3"/>
  <c r="P228" i="3"/>
  <c r="BK228" i="3"/>
  <c r="J228" i="3"/>
  <c r="BI225" i="3"/>
  <c r="BH225" i="3"/>
  <c r="BG225" i="3"/>
  <c r="BF225" i="3"/>
  <c r="BE225" i="3"/>
  <c r="T225" i="3"/>
  <c r="T224" i="3" s="1"/>
  <c r="R225" i="3"/>
  <c r="R224" i="3" s="1"/>
  <c r="P225" i="3"/>
  <c r="P224" i="3" s="1"/>
  <c r="BK225" i="3"/>
  <c r="BK224" i="3" s="1"/>
  <c r="J224" i="3" s="1"/>
  <c r="J225" i="3"/>
  <c r="J65" i="3"/>
  <c r="BI220" i="3"/>
  <c r="BH220" i="3"/>
  <c r="BG220" i="3"/>
  <c r="BF220" i="3"/>
  <c r="T220" i="3"/>
  <c r="R220" i="3"/>
  <c r="P220" i="3"/>
  <c r="BK220" i="3"/>
  <c r="J220" i="3"/>
  <c r="BE220" i="3" s="1"/>
  <c r="BI217" i="3"/>
  <c r="BH217" i="3"/>
  <c r="BG217" i="3"/>
  <c r="BF217" i="3"/>
  <c r="T217" i="3"/>
  <c r="R217" i="3"/>
  <c r="P217" i="3"/>
  <c r="BK217" i="3"/>
  <c r="J217" i="3"/>
  <c r="BE217" i="3" s="1"/>
  <c r="BI210" i="3"/>
  <c r="BH210" i="3"/>
  <c r="BG210" i="3"/>
  <c r="BF210" i="3"/>
  <c r="T210" i="3"/>
  <c r="R210" i="3"/>
  <c r="P210" i="3"/>
  <c r="BK210" i="3"/>
  <c r="J210" i="3"/>
  <c r="BE210" i="3" s="1"/>
  <c r="BI208" i="3"/>
  <c r="BH208" i="3"/>
  <c r="BG208" i="3"/>
  <c r="BF208" i="3"/>
  <c r="T208" i="3"/>
  <c r="R208" i="3"/>
  <c r="P208" i="3"/>
  <c r="BK208" i="3"/>
  <c r="J208" i="3"/>
  <c r="BE208" i="3" s="1"/>
  <c r="BI206" i="3"/>
  <c r="BH206" i="3"/>
  <c r="BG206" i="3"/>
  <c r="BF206" i="3"/>
  <c r="T206" i="3"/>
  <c r="R206" i="3"/>
  <c r="P206" i="3"/>
  <c r="BK206" i="3"/>
  <c r="J206" i="3"/>
  <c r="BE206" i="3" s="1"/>
  <c r="BI205" i="3"/>
  <c r="BH205" i="3"/>
  <c r="BG205" i="3"/>
  <c r="BF205" i="3"/>
  <c r="T205" i="3"/>
  <c r="R205" i="3"/>
  <c r="P205" i="3"/>
  <c r="BK205" i="3"/>
  <c r="J205" i="3"/>
  <c r="BE205" i="3" s="1"/>
  <c r="BI200" i="3"/>
  <c r="BH200" i="3"/>
  <c r="BG200" i="3"/>
  <c r="BF200" i="3"/>
  <c r="T200" i="3"/>
  <c r="R200" i="3"/>
  <c r="P200" i="3"/>
  <c r="BK200" i="3"/>
  <c r="J200" i="3"/>
  <c r="BE200" i="3" s="1"/>
  <c r="BI193" i="3"/>
  <c r="BH193" i="3"/>
  <c r="BG193" i="3"/>
  <c r="BF193" i="3"/>
  <c r="T193" i="3"/>
  <c r="R193" i="3"/>
  <c r="P193" i="3"/>
  <c r="BK193" i="3"/>
  <c r="J193" i="3"/>
  <c r="BE193" i="3" s="1"/>
  <c r="BI188" i="3"/>
  <c r="BH188" i="3"/>
  <c r="BG188" i="3"/>
  <c r="BF188" i="3"/>
  <c r="T188" i="3"/>
  <c r="R188" i="3"/>
  <c r="P188" i="3"/>
  <c r="BK188" i="3"/>
  <c r="J188" i="3"/>
  <c r="BE188" i="3" s="1"/>
  <c r="BI182" i="3"/>
  <c r="BH182" i="3"/>
  <c r="BG182" i="3"/>
  <c r="BF182" i="3"/>
  <c r="T182" i="3"/>
  <c r="R182" i="3"/>
  <c r="R181" i="3" s="1"/>
  <c r="P182" i="3"/>
  <c r="BK182" i="3"/>
  <c r="BK181" i="3" s="1"/>
  <c r="J181" i="3" s="1"/>
  <c r="J64" i="3" s="1"/>
  <c r="J182" i="3"/>
  <c r="BE182" i="3" s="1"/>
  <c r="BI177" i="3"/>
  <c r="BH177" i="3"/>
  <c r="BG177" i="3"/>
  <c r="BF177" i="3"/>
  <c r="BE177" i="3"/>
  <c r="T177" i="3"/>
  <c r="R177" i="3"/>
  <c r="P177" i="3"/>
  <c r="BK177" i="3"/>
  <c r="J177" i="3"/>
  <c r="BI174" i="3"/>
  <c r="BH174" i="3"/>
  <c r="BG174" i="3"/>
  <c r="BF174" i="3"/>
  <c r="BE174" i="3"/>
  <c r="T174" i="3"/>
  <c r="R174" i="3"/>
  <c r="P174" i="3"/>
  <c r="BK174" i="3"/>
  <c r="J174" i="3"/>
  <c r="BI171" i="3"/>
  <c r="BH171" i="3"/>
  <c r="BG171" i="3"/>
  <c r="BF171" i="3"/>
  <c r="BE171" i="3"/>
  <c r="T171" i="3"/>
  <c r="R171" i="3"/>
  <c r="P171" i="3"/>
  <c r="BK171" i="3"/>
  <c r="J171" i="3"/>
  <c r="BI167" i="3"/>
  <c r="BH167" i="3"/>
  <c r="BG167" i="3"/>
  <c r="BF167" i="3"/>
  <c r="BE167" i="3"/>
  <c r="T167" i="3"/>
  <c r="T166" i="3" s="1"/>
  <c r="R167" i="3"/>
  <c r="R166" i="3" s="1"/>
  <c r="P167" i="3"/>
  <c r="P166" i="3" s="1"/>
  <c r="BK167" i="3"/>
  <c r="BK166" i="3" s="1"/>
  <c r="J166" i="3" s="1"/>
  <c r="J167" i="3"/>
  <c r="J63" i="3"/>
  <c r="BI165" i="3"/>
  <c r="BH165" i="3"/>
  <c r="BG165" i="3"/>
  <c r="BF165" i="3"/>
  <c r="T165" i="3"/>
  <c r="R165" i="3"/>
  <c r="P165" i="3"/>
  <c r="BK165" i="3"/>
  <c r="J165" i="3"/>
  <c r="BE165" i="3" s="1"/>
  <c r="BI161" i="3"/>
  <c r="BH161" i="3"/>
  <c r="BG161" i="3"/>
  <c r="BF161" i="3"/>
  <c r="T161" i="3"/>
  <c r="R161" i="3"/>
  <c r="P161" i="3"/>
  <c r="BK161" i="3"/>
  <c r="J161" i="3"/>
  <c r="BE161" i="3" s="1"/>
  <c r="BI157" i="3"/>
  <c r="BH157" i="3"/>
  <c r="BG157" i="3"/>
  <c r="BF157" i="3"/>
  <c r="T157" i="3"/>
  <c r="R157" i="3"/>
  <c r="P157" i="3"/>
  <c r="BK157" i="3"/>
  <c r="J157" i="3"/>
  <c r="BE157" i="3" s="1"/>
  <c r="BI154" i="3"/>
  <c r="BH154" i="3"/>
  <c r="BG154" i="3"/>
  <c r="BF154" i="3"/>
  <c r="T154" i="3"/>
  <c r="R154" i="3"/>
  <c r="P154" i="3"/>
  <c r="BK154" i="3"/>
  <c r="J154" i="3"/>
  <c r="BE154" i="3" s="1"/>
  <c r="BI150" i="3"/>
  <c r="BH150" i="3"/>
  <c r="BG150" i="3"/>
  <c r="BF150" i="3"/>
  <c r="T150" i="3"/>
  <c r="R150" i="3"/>
  <c r="P150" i="3"/>
  <c r="BK150" i="3"/>
  <c r="J150" i="3"/>
  <c r="BE150" i="3" s="1"/>
  <c r="BI148" i="3"/>
  <c r="BH148" i="3"/>
  <c r="BG148" i="3"/>
  <c r="BF148" i="3"/>
  <c r="T148" i="3"/>
  <c r="R148" i="3"/>
  <c r="P148" i="3"/>
  <c r="BK148" i="3"/>
  <c r="J148" i="3"/>
  <c r="BE148" i="3" s="1"/>
  <c r="BI146" i="3"/>
  <c r="BH146" i="3"/>
  <c r="BG146" i="3"/>
  <c r="BF146" i="3"/>
  <c r="T146" i="3"/>
  <c r="R146" i="3"/>
  <c r="P146" i="3"/>
  <c r="BK146" i="3"/>
  <c r="J146" i="3"/>
  <c r="BE146" i="3" s="1"/>
  <c r="BI145" i="3"/>
  <c r="BH145" i="3"/>
  <c r="BG145" i="3"/>
  <c r="BF145" i="3"/>
  <c r="T145" i="3"/>
  <c r="R145" i="3"/>
  <c r="P145" i="3"/>
  <c r="BK145" i="3"/>
  <c r="J145" i="3"/>
  <c r="BE145" i="3" s="1"/>
  <c r="BI144" i="3"/>
  <c r="BH144" i="3"/>
  <c r="BG144" i="3"/>
  <c r="BF144" i="3"/>
  <c r="T144" i="3"/>
  <c r="R144" i="3"/>
  <c r="P144" i="3"/>
  <c r="BK144" i="3"/>
  <c r="J144" i="3"/>
  <c r="BE144" i="3" s="1"/>
  <c r="BI142" i="3"/>
  <c r="BH142" i="3"/>
  <c r="BG142" i="3"/>
  <c r="BF142" i="3"/>
  <c r="T142" i="3"/>
  <c r="R142" i="3"/>
  <c r="P142" i="3"/>
  <c r="BK142" i="3"/>
  <c r="J142" i="3"/>
  <c r="BE142" i="3" s="1"/>
  <c r="BI141" i="3"/>
  <c r="BH141" i="3"/>
  <c r="BG141" i="3"/>
  <c r="BF141" i="3"/>
  <c r="T141" i="3"/>
  <c r="R141" i="3"/>
  <c r="P141" i="3"/>
  <c r="BK141" i="3"/>
  <c r="J141" i="3"/>
  <c r="BE141" i="3" s="1"/>
  <c r="BI140" i="3"/>
  <c r="BH140" i="3"/>
  <c r="BG140" i="3"/>
  <c r="BF140" i="3"/>
  <c r="T140" i="3"/>
  <c r="R140" i="3"/>
  <c r="P140" i="3"/>
  <c r="BK140" i="3"/>
  <c r="J140" i="3"/>
  <c r="BE140" i="3" s="1"/>
  <c r="BI139" i="3"/>
  <c r="BH139" i="3"/>
  <c r="BG139" i="3"/>
  <c r="BF139" i="3"/>
  <c r="T139" i="3"/>
  <c r="R139" i="3"/>
  <c r="P139" i="3"/>
  <c r="BK139" i="3"/>
  <c r="J139" i="3"/>
  <c r="BE139" i="3" s="1"/>
  <c r="BI138" i="3"/>
  <c r="BH138" i="3"/>
  <c r="BG138" i="3"/>
  <c r="BF138" i="3"/>
  <c r="T138" i="3"/>
  <c r="R138" i="3"/>
  <c r="P138" i="3"/>
  <c r="BK138" i="3"/>
  <c r="J138" i="3"/>
  <c r="BE138" i="3" s="1"/>
  <c r="BI134" i="3"/>
  <c r="BH134" i="3"/>
  <c r="BG134" i="3"/>
  <c r="BF134" i="3"/>
  <c r="T134" i="3"/>
  <c r="R134" i="3"/>
  <c r="P134" i="3"/>
  <c r="BK134" i="3"/>
  <c r="J134" i="3"/>
  <c r="BE134" i="3" s="1"/>
  <c r="BI130" i="3"/>
  <c r="BH130" i="3"/>
  <c r="BG130" i="3"/>
  <c r="BF130" i="3"/>
  <c r="T130" i="3"/>
  <c r="R130" i="3"/>
  <c r="P130" i="3"/>
  <c r="BK130" i="3"/>
  <c r="J130" i="3"/>
  <c r="BE130" i="3" s="1"/>
  <c r="BI126" i="3"/>
  <c r="BH126" i="3"/>
  <c r="BG126" i="3"/>
  <c r="BF126" i="3"/>
  <c r="T126" i="3"/>
  <c r="R126" i="3"/>
  <c r="P126" i="3"/>
  <c r="BK126" i="3"/>
  <c r="J126" i="3"/>
  <c r="BE126" i="3" s="1"/>
  <c r="BI121" i="3"/>
  <c r="BH121" i="3"/>
  <c r="BG121" i="3"/>
  <c r="BF121" i="3"/>
  <c r="T121" i="3"/>
  <c r="R121" i="3"/>
  <c r="P121" i="3"/>
  <c r="BK121" i="3"/>
  <c r="J121" i="3"/>
  <c r="BE121" i="3" s="1"/>
  <c r="BI118" i="3"/>
  <c r="BH118" i="3"/>
  <c r="BG118" i="3"/>
  <c r="BF118" i="3"/>
  <c r="T118" i="3"/>
  <c r="R118" i="3"/>
  <c r="P118" i="3"/>
  <c r="BK118" i="3"/>
  <c r="J118" i="3"/>
  <c r="BE118" i="3" s="1"/>
  <c r="BI115" i="3"/>
  <c r="F36" i="3" s="1"/>
  <c r="BD54" i="1" s="1"/>
  <c r="BH115" i="3"/>
  <c r="BG115" i="3"/>
  <c r="F34" i="3" s="1"/>
  <c r="BB54" i="1" s="1"/>
  <c r="BF115" i="3"/>
  <c r="T115" i="3"/>
  <c r="T114" i="3" s="1"/>
  <c r="R115" i="3"/>
  <c r="R114" i="3" s="1"/>
  <c r="P115" i="3"/>
  <c r="P114" i="3" s="1"/>
  <c r="BK115" i="3"/>
  <c r="BK114" i="3" s="1"/>
  <c r="J115" i="3"/>
  <c r="BE115" i="3" s="1"/>
  <c r="J108" i="3"/>
  <c r="F108" i="3"/>
  <c r="J106" i="3"/>
  <c r="F106" i="3"/>
  <c r="E104" i="3"/>
  <c r="F56" i="3"/>
  <c r="J55" i="3"/>
  <c r="F55" i="3"/>
  <c r="F53" i="3"/>
  <c r="E51" i="3"/>
  <c r="E47" i="3"/>
  <c r="J20" i="3"/>
  <c r="E20" i="3"/>
  <c r="F109" i="3" s="1"/>
  <c r="J19" i="3"/>
  <c r="J14" i="3"/>
  <c r="J53" i="3" s="1"/>
  <c r="E7" i="3"/>
  <c r="E100" i="3" s="1"/>
  <c r="R98" i="2"/>
  <c r="T81" i="2"/>
  <c r="P81" i="2"/>
  <c r="BK81" i="2"/>
  <c r="AY52" i="1"/>
  <c r="AX52" i="1"/>
  <c r="F32" i="2"/>
  <c r="BB52" i="1" s="1"/>
  <c r="BI134" i="2"/>
  <c r="BH134" i="2"/>
  <c r="BG134" i="2"/>
  <c r="BF134" i="2"/>
  <c r="T134" i="2"/>
  <c r="R134" i="2"/>
  <c r="P134" i="2"/>
  <c r="BK134" i="2"/>
  <c r="J134" i="2"/>
  <c r="BE134" i="2" s="1"/>
  <c r="BI133" i="2"/>
  <c r="BH133" i="2"/>
  <c r="BG133" i="2"/>
  <c r="BF133" i="2"/>
  <c r="T133" i="2"/>
  <c r="R133" i="2"/>
  <c r="P133" i="2"/>
  <c r="BK133" i="2"/>
  <c r="J133" i="2"/>
  <c r="BE133" i="2" s="1"/>
  <c r="BI126" i="2"/>
  <c r="BH126" i="2"/>
  <c r="BG126" i="2"/>
  <c r="BF126" i="2"/>
  <c r="T126" i="2"/>
  <c r="R126" i="2"/>
  <c r="P126" i="2"/>
  <c r="BK126" i="2"/>
  <c r="J126" i="2"/>
  <c r="BE126" i="2" s="1"/>
  <c r="BI125" i="2"/>
  <c r="BH125" i="2"/>
  <c r="BG125" i="2"/>
  <c r="BF125" i="2"/>
  <c r="T125" i="2"/>
  <c r="R125" i="2"/>
  <c r="P125" i="2"/>
  <c r="BK125" i="2"/>
  <c r="J125" i="2"/>
  <c r="BE125" i="2" s="1"/>
  <c r="BI124" i="2"/>
  <c r="BH124" i="2"/>
  <c r="BG124" i="2"/>
  <c r="BF124" i="2"/>
  <c r="T124" i="2"/>
  <c r="R124" i="2"/>
  <c r="P124" i="2"/>
  <c r="BK124" i="2"/>
  <c r="J124" i="2"/>
  <c r="BE124" i="2" s="1"/>
  <c r="BI123" i="2"/>
  <c r="BH123" i="2"/>
  <c r="BG123" i="2"/>
  <c r="BF123" i="2"/>
  <c r="T123" i="2"/>
  <c r="R123" i="2"/>
  <c r="P123" i="2"/>
  <c r="BK123" i="2"/>
  <c r="J123" i="2"/>
  <c r="BE123" i="2" s="1"/>
  <c r="BI116" i="2"/>
  <c r="BH116" i="2"/>
  <c r="BG116" i="2"/>
  <c r="BF116" i="2"/>
  <c r="T116" i="2"/>
  <c r="R116" i="2"/>
  <c r="P116" i="2"/>
  <c r="BK116" i="2"/>
  <c r="J116" i="2"/>
  <c r="BE116" i="2" s="1"/>
  <c r="BI115" i="2"/>
  <c r="BH115" i="2"/>
  <c r="BG115" i="2"/>
  <c r="BF115" i="2"/>
  <c r="T115" i="2"/>
  <c r="R115" i="2"/>
  <c r="P115" i="2"/>
  <c r="BK115" i="2"/>
  <c r="J115" i="2"/>
  <c r="BE115" i="2" s="1"/>
  <c r="BI114" i="2"/>
  <c r="BH114" i="2"/>
  <c r="BG114" i="2"/>
  <c r="BF114" i="2"/>
  <c r="T114" i="2"/>
  <c r="R114" i="2"/>
  <c r="P114" i="2"/>
  <c r="BK114" i="2"/>
  <c r="J114" i="2"/>
  <c r="BE114" i="2" s="1"/>
  <c r="BI113" i="2"/>
  <c r="BH113" i="2"/>
  <c r="BG113" i="2"/>
  <c r="BF113" i="2"/>
  <c r="T113" i="2"/>
  <c r="R113" i="2"/>
  <c r="P113" i="2"/>
  <c r="BK113" i="2"/>
  <c r="J113" i="2"/>
  <c r="BE113" i="2" s="1"/>
  <c r="BI112" i="2"/>
  <c r="BH112" i="2"/>
  <c r="BG112" i="2"/>
  <c r="BF112" i="2"/>
  <c r="T112" i="2"/>
  <c r="R112" i="2"/>
  <c r="P112" i="2"/>
  <c r="BK112" i="2"/>
  <c r="J112" i="2"/>
  <c r="BE112" i="2" s="1"/>
  <c r="BI111" i="2"/>
  <c r="BH111" i="2"/>
  <c r="BG111" i="2"/>
  <c r="BF111" i="2"/>
  <c r="T111" i="2"/>
  <c r="R111" i="2"/>
  <c r="P111" i="2"/>
  <c r="BK111" i="2"/>
  <c r="J111" i="2"/>
  <c r="BE111" i="2" s="1"/>
  <c r="BI110" i="2"/>
  <c r="BH110" i="2"/>
  <c r="BG110" i="2"/>
  <c r="BF110" i="2"/>
  <c r="T110" i="2"/>
  <c r="R110" i="2"/>
  <c r="P110" i="2"/>
  <c r="BK110" i="2"/>
  <c r="J110" i="2"/>
  <c r="BE110" i="2" s="1"/>
  <c r="BI109" i="2"/>
  <c r="BH109" i="2"/>
  <c r="BG109" i="2"/>
  <c r="BF109" i="2"/>
  <c r="T109" i="2"/>
  <c r="R109" i="2"/>
  <c r="P109" i="2"/>
  <c r="BK109" i="2"/>
  <c r="J109" i="2"/>
  <c r="BE109" i="2" s="1"/>
  <c r="BI108" i="2"/>
  <c r="BH108" i="2"/>
  <c r="BG108" i="2"/>
  <c r="BF108" i="2"/>
  <c r="T108" i="2"/>
  <c r="R108" i="2"/>
  <c r="P108" i="2"/>
  <c r="BK108" i="2"/>
  <c r="J108" i="2"/>
  <c r="BE108" i="2" s="1"/>
  <c r="BI107" i="2"/>
  <c r="BH107" i="2"/>
  <c r="BG107" i="2"/>
  <c r="BF107" i="2"/>
  <c r="T107" i="2"/>
  <c r="R107" i="2"/>
  <c r="P107" i="2"/>
  <c r="BK107" i="2"/>
  <c r="J107" i="2"/>
  <c r="BE107" i="2" s="1"/>
  <c r="BI106" i="2"/>
  <c r="BH106" i="2"/>
  <c r="BG106" i="2"/>
  <c r="BF106" i="2"/>
  <c r="T106" i="2"/>
  <c r="R106" i="2"/>
  <c r="P106" i="2"/>
  <c r="BK106" i="2"/>
  <c r="J106" i="2"/>
  <c r="BE106" i="2" s="1"/>
  <c r="BI101" i="2"/>
  <c r="BH101" i="2"/>
  <c r="BG101" i="2"/>
  <c r="BF101" i="2"/>
  <c r="T101" i="2"/>
  <c r="R101" i="2"/>
  <c r="P101" i="2"/>
  <c r="BK101" i="2"/>
  <c r="J101" i="2"/>
  <c r="BE101" i="2" s="1"/>
  <c r="BI100" i="2"/>
  <c r="BH100" i="2"/>
  <c r="BG100" i="2"/>
  <c r="BF100" i="2"/>
  <c r="T100" i="2"/>
  <c r="R100" i="2"/>
  <c r="P100" i="2"/>
  <c r="BK100" i="2"/>
  <c r="J100" i="2"/>
  <c r="BE100" i="2" s="1"/>
  <c r="BI99" i="2"/>
  <c r="BH99" i="2"/>
  <c r="BG99" i="2"/>
  <c r="BF99" i="2"/>
  <c r="F31" i="2" s="1"/>
  <c r="BA52" i="1" s="1"/>
  <c r="T99" i="2"/>
  <c r="T98" i="2" s="1"/>
  <c r="R99" i="2"/>
  <c r="P99" i="2"/>
  <c r="P98" i="2" s="1"/>
  <c r="BK99" i="2"/>
  <c r="BK98" i="2" s="1"/>
  <c r="J98" i="2" s="1"/>
  <c r="J59" i="2" s="1"/>
  <c r="J99" i="2"/>
  <c r="BE99" i="2" s="1"/>
  <c r="F30" i="2" s="1"/>
  <c r="AZ52" i="1" s="1"/>
  <c r="BI96" i="2"/>
  <c r="BH96" i="2"/>
  <c r="BG96" i="2"/>
  <c r="BF96" i="2"/>
  <c r="BE96" i="2"/>
  <c r="T96" i="2"/>
  <c r="R96" i="2"/>
  <c r="P96" i="2"/>
  <c r="BK96" i="2"/>
  <c r="J96" i="2"/>
  <c r="BI84" i="2"/>
  <c r="BH84" i="2"/>
  <c r="BG84" i="2"/>
  <c r="BF84" i="2"/>
  <c r="BE84" i="2"/>
  <c r="T84" i="2"/>
  <c r="R84" i="2"/>
  <c r="P84" i="2"/>
  <c r="BK84" i="2"/>
  <c r="J84" i="2"/>
  <c r="BI82" i="2"/>
  <c r="F34" i="2" s="1"/>
  <c r="BD52" i="1" s="1"/>
  <c r="BH82" i="2"/>
  <c r="F33" i="2" s="1"/>
  <c r="BC52" i="1" s="1"/>
  <c r="BG82" i="2"/>
  <c r="BF82" i="2"/>
  <c r="J31" i="2" s="1"/>
  <c r="AW52" i="1" s="1"/>
  <c r="BE82" i="2"/>
  <c r="T82" i="2"/>
  <c r="R82" i="2"/>
  <c r="R81" i="2" s="1"/>
  <c r="R80" i="2" s="1"/>
  <c r="R79" i="2" s="1"/>
  <c r="P82" i="2"/>
  <c r="BK82" i="2"/>
  <c r="J82" i="2"/>
  <c r="F76" i="2"/>
  <c r="J75" i="2"/>
  <c r="F75" i="2"/>
  <c r="F73" i="2"/>
  <c r="E71" i="2"/>
  <c r="E69" i="2"/>
  <c r="J51" i="2"/>
  <c r="F51" i="2"/>
  <c r="J49" i="2"/>
  <c r="F49" i="2"/>
  <c r="E47" i="2"/>
  <c r="J18" i="2"/>
  <c r="E18" i="2"/>
  <c r="F52" i="2" s="1"/>
  <c r="J17" i="2"/>
  <c r="J12" i="2"/>
  <c r="J73" i="2" s="1"/>
  <c r="E7" i="2"/>
  <c r="E45" i="2" s="1"/>
  <c r="BD71" i="1"/>
  <c r="BC71" i="1"/>
  <c r="BB71" i="1"/>
  <c r="AY71" i="1"/>
  <c r="AX71" i="1"/>
  <c r="AS71" i="1"/>
  <c r="BD63" i="1"/>
  <c r="BD57" i="1" s="1"/>
  <c r="BD53" i="1" s="1"/>
  <c r="BB63" i="1"/>
  <c r="BB57" i="1" s="1"/>
  <c r="AX63" i="1"/>
  <c r="AS63" i="1"/>
  <c r="AS57" i="1"/>
  <c r="AS53" i="1" s="1"/>
  <c r="AS51" i="1" s="1"/>
  <c r="AT76" i="1"/>
  <c r="AT75" i="1"/>
  <c r="AT73" i="1"/>
  <c r="AT70" i="1"/>
  <c r="AT65" i="1"/>
  <c r="AT60" i="1"/>
  <c r="AT58" i="1"/>
  <c r="L47" i="1"/>
  <c r="AM46" i="1"/>
  <c r="L46" i="1"/>
  <c r="AM44" i="1"/>
  <c r="L44" i="1"/>
  <c r="L42" i="1"/>
  <c r="L41" i="1"/>
  <c r="BD51" i="1" l="1"/>
  <c r="W30" i="1" s="1"/>
  <c r="AX57" i="1"/>
  <c r="BB53" i="1"/>
  <c r="AX53" i="1" s="1"/>
  <c r="BB51" i="1"/>
  <c r="J81" i="2"/>
  <c r="J58" i="2" s="1"/>
  <c r="BK80" i="2"/>
  <c r="T80" i="2"/>
  <c r="T79" i="2" s="1"/>
  <c r="J30" i="2"/>
  <c r="AV52" i="1" s="1"/>
  <c r="AT52" i="1" s="1"/>
  <c r="P80" i="2"/>
  <c r="P79" i="2" s="1"/>
  <c r="AU52" i="1" s="1"/>
  <c r="J114" i="3"/>
  <c r="J62" i="3" s="1"/>
  <c r="BK113" i="3"/>
  <c r="R113" i="3"/>
  <c r="R112" i="3" s="1"/>
  <c r="F33" i="3"/>
  <c r="BA54" i="1" s="1"/>
  <c r="J33" i="3"/>
  <c r="AW54" i="1" s="1"/>
  <c r="F35" i="3"/>
  <c r="BC54" i="1" s="1"/>
  <c r="P181" i="3"/>
  <c r="P113" i="3" s="1"/>
  <c r="T181" i="3"/>
  <c r="J596" i="3"/>
  <c r="J72" i="3" s="1"/>
  <c r="BK595" i="3"/>
  <c r="J595" i="3" s="1"/>
  <c r="J71" i="3" s="1"/>
  <c r="J1361" i="3"/>
  <c r="J88" i="3" s="1"/>
  <c r="BK1360" i="3"/>
  <c r="J1360" i="3" s="1"/>
  <c r="J87" i="3" s="1"/>
  <c r="J84" i="5"/>
  <c r="J61" i="5" s="1"/>
  <c r="BK83" i="5"/>
  <c r="J83" i="5" s="1"/>
  <c r="F32" i="3"/>
  <c r="AZ54" i="1" s="1"/>
  <c r="J32" i="3"/>
  <c r="AV54" i="1" s="1"/>
  <c r="AT54" i="1" s="1"/>
  <c r="T113" i="3"/>
  <c r="P596" i="3"/>
  <c r="T596" i="3"/>
  <c r="P766" i="3"/>
  <c r="T766" i="3"/>
  <c r="P860" i="3"/>
  <c r="T860" i="3"/>
  <c r="J93" i="4"/>
  <c r="J62" i="4" s="1"/>
  <c r="R92" i="4"/>
  <c r="R91" i="4" s="1"/>
  <c r="F32" i="4"/>
  <c r="AZ55" i="1" s="1"/>
  <c r="E47" i="4"/>
  <c r="F56" i="4"/>
  <c r="J85" i="4"/>
  <c r="J32" i="4"/>
  <c r="AV55" i="1" s="1"/>
  <c r="AT55" i="1" s="1"/>
  <c r="J210" i="4"/>
  <c r="J66" i="4" s="1"/>
  <c r="BK209" i="4"/>
  <c r="J209" i="4" s="1"/>
  <c r="J65" i="4" s="1"/>
  <c r="J220" i="4"/>
  <c r="J69" i="4" s="1"/>
  <c r="F60" i="6"/>
  <c r="F106" i="6"/>
  <c r="J111" i="6"/>
  <c r="J66" i="6" s="1"/>
  <c r="J999" i="6"/>
  <c r="J84" i="6" s="1"/>
  <c r="BK998" i="6"/>
  <c r="J998" i="6" s="1"/>
  <c r="J83" i="6" s="1"/>
  <c r="J34" i="7"/>
  <c r="AV59" i="1" s="1"/>
  <c r="AT59" i="1" s="1"/>
  <c r="F34" i="7"/>
  <c r="AZ59" i="1" s="1"/>
  <c r="J64" i="9"/>
  <c r="J31" i="9"/>
  <c r="F33" i="4"/>
  <c r="BA55" i="1" s="1"/>
  <c r="E47" i="5"/>
  <c r="J32" i="5"/>
  <c r="AV56" i="1" s="1"/>
  <c r="AT56" i="1" s="1"/>
  <c r="J57" i="6"/>
  <c r="J215" i="6"/>
  <c r="J71" i="6" s="1"/>
  <c r="BK214" i="6"/>
  <c r="J214" i="6" s="1"/>
  <c r="J70" i="6" s="1"/>
  <c r="J218" i="6"/>
  <c r="J73" i="6" s="1"/>
  <c r="BK217" i="6"/>
  <c r="J217" i="6" s="1"/>
  <c r="J72" i="6" s="1"/>
  <c r="J984" i="6"/>
  <c r="J81" i="6" s="1"/>
  <c r="BK983" i="6"/>
  <c r="J983" i="6" s="1"/>
  <c r="J80" i="6" s="1"/>
  <c r="J101" i="7"/>
  <c r="J65" i="7" s="1"/>
  <c r="BK100" i="7"/>
  <c r="J100" i="7" s="1"/>
  <c r="J96" i="8"/>
  <c r="J65" i="8" s="1"/>
  <c r="BK95" i="8"/>
  <c r="J95" i="8" s="1"/>
  <c r="F34" i="6"/>
  <c r="AZ58" i="1" s="1"/>
  <c r="F35" i="6"/>
  <c r="BA58" i="1" s="1"/>
  <c r="E49" i="7"/>
  <c r="F60" i="7"/>
  <c r="J94" i="7"/>
  <c r="F35" i="7"/>
  <c r="BA59" i="1" s="1"/>
  <c r="J57" i="8"/>
  <c r="E81" i="8"/>
  <c r="F92" i="8"/>
  <c r="F34" i="8"/>
  <c r="AZ60" i="1" s="1"/>
  <c r="F35" i="8"/>
  <c r="BA60" i="1" s="1"/>
  <c r="E49" i="9"/>
  <c r="F60" i="9"/>
  <c r="J87" i="9"/>
  <c r="J34" i="9"/>
  <c r="AV61" i="1" s="1"/>
  <c r="AT61" i="1" s="1"/>
  <c r="J35" i="9"/>
  <c r="AW61" i="1" s="1"/>
  <c r="J57" i="10"/>
  <c r="E89" i="10"/>
  <c r="J35" i="10"/>
  <c r="AW62" i="1" s="1"/>
  <c r="F35" i="10"/>
  <c r="BA62" i="1" s="1"/>
  <c r="J96" i="11"/>
  <c r="J65" i="11" s="1"/>
  <c r="BK95" i="11"/>
  <c r="J95" i="11" s="1"/>
  <c r="J92" i="12"/>
  <c r="J65" i="12" s="1"/>
  <c r="BK91" i="12"/>
  <c r="J91" i="12" s="1"/>
  <c r="J104" i="10"/>
  <c r="J65" i="10" s="1"/>
  <c r="BK103" i="10"/>
  <c r="J103" i="10" s="1"/>
  <c r="J34" i="10"/>
  <c r="AV62" i="1" s="1"/>
  <c r="AT62" i="1" s="1"/>
  <c r="F34" i="10"/>
  <c r="AZ62" i="1" s="1"/>
  <c r="J92" i="13"/>
  <c r="J65" i="13" s="1"/>
  <c r="BK91" i="13"/>
  <c r="J91" i="13" s="1"/>
  <c r="E49" i="11"/>
  <c r="J89" i="11"/>
  <c r="J34" i="11"/>
  <c r="AV64" i="1" s="1"/>
  <c r="AT64" i="1" s="1"/>
  <c r="J35" i="11"/>
  <c r="AW64" i="1" s="1"/>
  <c r="E77" i="12"/>
  <c r="F34" i="12"/>
  <c r="AZ65" i="1" s="1"/>
  <c r="F35" i="12"/>
  <c r="BA65" i="1" s="1"/>
  <c r="E49" i="13"/>
  <c r="J85" i="13"/>
  <c r="J34" i="13"/>
  <c r="AV66" i="1" s="1"/>
  <c r="AT66" i="1" s="1"/>
  <c r="J35" i="13"/>
  <c r="AW66" i="1" s="1"/>
  <c r="E77" i="14"/>
  <c r="P92" i="14"/>
  <c r="P91" i="14" s="1"/>
  <c r="AU67" i="1" s="1"/>
  <c r="AU63" i="1" s="1"/>
  <c r="AU57" i="1" s="1"/>
  <c r="T92" i="14"/>
  <c r="T91" i="14" s="1"/>
  <c r="J35" i="14"/>
  <c r="AW67" i="1" s="1"/>
  <c r="F35" i="14"/>
  <c r="BA67" i="1" s="1"/>
  <c r="F37" i="14"/>
  <c r="BC67" i="1" s="1"/>
  <c r="BC63" i="1" s="1"/>
  <c r="J92" i="15"/>
  <c r="J65" i="15" s="1"/>
  <c r="BK91" i="15"/>
  <c r="J91" i="15" s="1"/>
  <c r="F34" i="15"/>
  <c r="AZ68" i="1" s="1"/>
  <c r="J90" i="16"/>
  <c r="J65" i="16" s="1"/>
  <c r="BK89" i="16"/>
  <c r="J89" i="16" s="1"/>
  <c r="J94" i="18"/>
  <c r="J62" i="18" s="1"/>
  <c r="BK93" i="18"/>
  <c r="F32" i="18"/>
  <c r="AZ72" i="1" s="1"/>
  <c r="J92" i="14"/>
  <c r="J65" i="14" s="1"/>
  <c r="BK91" i="14"/>
  <c r="J91" i="14" s="1"/>
  <c r="J34" i="14"/>
  <c r="AV67" i="1" s="1"/>
  <c r="AT67" i="1" s="1"/>
  <c r="F34" i="14"/>
  <c r="AZ67" i="1" s="1"/>
  <c r="J34" i="16"/>
  <c r="AV69" i="1" s="1"/>
  <c r="AT69" i="1" s="1"/>
  <c r="F34" i="16"/>
  <c r="AZ69" i="1" s="1"/>
  <c r="J31" i="17"/>
  <c r="J64" i="17"/>
  <c r="E49" i="15"/>
  <c r="J34" i="15"/>
  <c r="AV68" i="1" s="1"/>
  <c r="J35" i="15"/>
  <c r="AW68" i="1" s="1"/>
  <c r="J57" i="16"/>
  <c r="F86" i="16"/>
  <c r="F35" i="16"/>
  <c r="BA69" i="1" s="1"/>
  <c r="E49" i="17"/>
  <c r="F34" i="17"/>
  <c r="AZ70" i="1" s="1"/>
  <c r="F35" i="17"/>
  <c r="BA70" i="1" s="1"/>
  <c r="J53" i="18"/>
  <c r="F89" i="18"/>
  <c r="J32" i="18"/>
  <c r="AV72" i="1" s="1"/>
  <c r="J33" i="18"/>
  <c r="AW72" i="1" s="1"/>
  <c r="J87" i="19"/>
  <c r="J62" i="19" s="1"/>
  <c r="BK86" i="19"/>
  <c r="J174" i="18"/>
  <c r="J69" i="18" s="1"/>
  <c r="BK173" i="18"/>
  <c r="J173" i="18" s="1"/>
  <c r="J68" i="18" s="1"/>
  <c r="J53" i="19"/>
  <c r="E73" i="19"/>
  <c r="F82" i="19"/>
  <c r="F32" i="19"/>
  <c r="AZ73" i="1" s="1"/>
  <c r="F33" i="19"/>
  <c r="BA73" i="1" s="1"/>
  <c r="E47" i="20"/>
  <c r="F56" i="20"/>
  <c r="J81" i="20"/>
  <c r="P158" i="20"/>
  <c r="P88" i="20" s="1"/>
  <c r="P87" i="20" s="1"/>
  <c r="AU74" i="1" s="1"/>
  <c r="AU71" i="1" s="1"/>
  <c r="T158" i="20"/>
  <c r="T88" i="20" s="1"/>
  <c r="T87" i="20" s="1"/>
  <c r="J32" i="20"/>
  <c r="AV74" i="1" s="1"/>
  <c r="AT74" i="1" s="1"/>
  <c r="J33" i="20"/>
  <c r="AW74" i="1" s="1"/>
  <c r="J89" i="20"/>
  <c r="J62" i="20" s="1"/>
  <c r="J153" i="22"/>
  <c r="J67" i="22" s="1"/>
  <c r="BK152" i="22"/>
  <c r="J152" i="22" s="1"/>
  <c r="J66" i="22" s="1"/>
  <c r="J156" i="22"/>
  <c r="J69" i="22" s="1"/>
  <c r="BK155" i="22"/>
  <c r="J155" i="22" s="1"/>
  <c r="J68" i="22" s="1"/>
  <c r="J161" i="22"/>
  <c r="J71" i="22" s="1"/>
  <c r="BK160" i="22"/>
  <c r="J160" i="22" s="1"/>
  <c r="J70" i="22" s="1"/>
  <c r="BK158" i="20"/>
  <c r="J158" i="20" s="1"/>
  <c r="J64" i="20" s="1"/>
  <c r="J53" i="21"/>
  <c r="J76" i="21"/>
  <c r="J29" i="21"/>
  <c r="J60" i="21"/>
  <c r="J95" i="22"/>
  <c r="J62" i="22" s="1"/>
  <c r="BK94" i="22"/>
  <c r="F56" i="21"/>
  <c r="F32" i="21"/>
  <c r="AZ75" i="1" s="1"/>
  <c r="F33" i="21"/>
  <c r="BA75" i="1" s="1"/>
  <c r="J53" i="22"/>
  <c r="E81" i="22"/>
  <c r="F90" i="22"/>
  <c r="F32" i="22"/>
  <c r="AZ76" i="1" s="1"/>
  <c r="F33" i="22"/>
  <c r="BA76" i="1" s="1"/>
  <c r="J94" i="22" l="1"/>
  <c r="J61" i="22" s="1"/>
  <c r="BK93" i="22"/>
  <c r="J93" i="22" s="1"/>
  <c r="BK88" i="20"/>
  <c r="AT72" i="1"/>
  <c r="AT68" i="1"/>
  <c r="J31" i="14"/>
  <c r="J64" i="14"/>
  <c r="AZ71" i="1"/>
  <c r="AV71" i="1" s="1"/>
  <c r="J64" i="15"/>
  <c r="J31" i="15"/>
  <c r="AY63" i="1"/>
  <c r="BC57" i="1"/>
  <c r="AY57" i="1" s="1"/>
  <c r="BA63" i="1"/>
  <c r="AW63" i="1" s="1"/>
  <c r="BK92" i="4"/>
  <c r="T595" i="3"/>
  <c r="T112" i="3"/>
  <c r="AG75" i="1"/>
  <c r="AN75" i="1" s="1"/>
  <c r="J38" i="21"/>
  <c r="BA71" i="1"/>
  <c r="AW71" i="1" s="1"/>
  <c r="J86" i="19"/>
  <c r="J61" i="19" s="1"/>
  <c r="BK85" i="19"/>
  <c r="J85" i="19" s="1"/>
  <c r="AG70" i="1"/>
  <c r="AN70" i="1" s="1"/>
  <c r="J40" i="17"/>
  <c r="J93" i="18"/>
  <c r="J61" i="18" s="1"/>
  <c r="BK92" i="18"/>
  <c r="J92" i="18" s="1"/>
  <c r="J31" i="16"/>
  <c r="J64" i="16"/>
  <c r="AZ63" i="1"/>
  <c r="AV63" i="1" s="1"/>
  <c r="J64" i="13"/>
  <c r="J31" i="13"/>
  <c r="J31" i="10"/>
  <c r="J64" i="10"/>
  <c r="J31" i="12"/>
  <c r="J64" i="12"/>
  <c r="J64" i="11"/>
  <c r="J31" i="11"/>
  <c r="BA57" i="1"/>
  <c r="AW57" i="1" s="1"/>
  <c r="J31" i="8"/>
  <c r="J64" i="8"/>
  <c r="J31" i="7"/>
  <c r="J64" i="7"/>
  <c r="J40" i="9"/>
  <c r="AG61" i="1"/>
  <c r="AN61" i="1" s="1"/>
  <c r="BK110" i="6"/>
  <c r="P595" i="3"/>
  <c r="P112" i="3" s="1"/>
  <c r="AU54" i="1" s="1"/>
  <c r="AU53" i="1" s="1"/>
  <c r="AU51" i="1" s="1"/>
  <c r="J60" i="5"/>
  <c r="J29" i="5"/>
  <c r="BC53" i="1"/>
  <c r="BA53" i="1"/>
  <c r="J113" i="3"/>
  <c r="J61" i="3" s="1"/>
  <c r="BK112" i="3"/>
  <c r="J112" i="3" s="1"/>
  <c r="BK79" i="2"/>
  <c r="J79" i="2" s="1"/>
  <c r="J80" i="2"/>
  <c r="J57" i="2" s="1"/>
  <c r="AX51" i="1"/>
  <c r="W28" i="1"/>
  <c r="J27" i="2" l="1"/>
  <c r="J56" i="2"/>
  <c r="J60" i="3"/>
  <c r="J29" i="3"/>
  <c r="AW53" i="1"/>
  <c r="BA51" i="1"/>
  <c r="J38" i="5"/>
  <c r="AG56" i="1"/>
  <c r="AN56" i="1" s="1"/>
  <c r="AG65" i="1"/>
  <c r="AN65" i="1" s="1"/>
  <c r="J40" i="12"/>
  <c r="AG62" i="1"/>
  <c r="AN62" i="1" s="1"/>
  <c r="J40" i="10"/>
  <c r="J60" i="18"/>
  <c r="J29" i="18"/>
  <c r="J29" i="19"/>
  <c r="J60" i="19"/>
  <c r="BK91" i="4"/>
  <c r="J91" i="4" s="1"/>
  <c r="J92" i="4"/>
  <c r="J61" i="4" s="1"/>
  <c r="J88" i="20"/>
  <c r="J61" i="20" s="1"/>
  <c r="BK87" i="20"/>
  <c r="J87" i="20" s="1"/>
  <c r="AY53" i="1"/>
  <c r="BC51" i="1"/>
  <c r="J110" i="6"/>
  <c r="J65" i="6" s="1"/>
  <c r="BK109" i="6"/>
  <c r="J109" i="6" s="1"/>
  <c r="AG59" i="1"/>
  <c r="AN59" i="1" s="1"/>
  <c r="J40" i="7"/>
  <c r="AG60" i="1"/>
  <c r="AN60" i="1" s="1"/>
  <c r="J40" i="8"/>
  <c r="J40" i="11"/>
  <c r="AG64" i="1"/>
  <c r="J40" i="13"/>
  <c r="AG66" i="1"/>
  <c r="AN66" i="1" s="1"/>
  <c r="AT63" i="1"/>
  <c r="AG69" i="1"/>
  <c r="AN69" i="1" s="1"/>
  <c r="J40" i="16"/>
  <c r="AZ57" i="1"/>
  <c r="J40" i="15"/>
  <c r="AG68" i="1"/>
  <c r="AN68" i="1" s="1"/>
  <c r="AT71" i="1"/>
  <c r="AG67" i="1"/>
  <c r="AN67" i="1" s="1"/>
  <c r="J40" i="14"/>
  <c r="J29" i="22"/>
  <c r="J60" i="22"/>
  <c r="AV57" i="1" l="1"/>
  <c r="AT57" i="1" s="1"/>
  <c r="AZ53" i="1"/>
  <c r="AN64" i="1"/>
  <c r="AG63" i="1"/>
  <c r="AN63" i="1" s="1"/>
  <c r="J31" i="6"/>
  <c r="J64" i="6"/>
  <c r="W29" i="1"/>
  <c r="AY51" i="1"/>
  <c r="J60" i="20"/>
  <c r="J29" i="20"/>
  <c r="AG72" i="1"/>
  <c r="J38" i="18"/>
  <c r="W27" i="1"/>
  <c r="AW51" i="1"/>
  <c r="AK27" i="1" s="1"/>
  <c r="AG54" i="1"/>
  <c r="J38" i="3"/>
  <c r="AG76" i="1"/>
  <c r="AN76" i="1" s="1"/>
  <c r="J38" i="22"/>
  <c r="J29" i="4"/>
  <c r="J60" i="4"/>
  <c r="AG73" i="1"/>
  <c r="AN73" i="1" s="1"/>
  <c r="J38" i="19"/>
  <c r="AG52" i="1"/>
  <c r="J36" i="2"/>
  <c r="J38" i="20" l="1"/>
  <c r="AG74" i="1"/>
  <c r="AN74" i="1" s="1"/>
  <c r="AV53" i="1"/>
  <c r="AT53" i="1" s="1"/>
  <c r="AZ51" i="1"/>
  <c r="AN52" i="1"/>
  <c r="AG55" i="1"/>
  <c r="AN55" i="1" s="1"/>
  <c r="J38" i="4"/>
  <c r="AN54" i="1"/>
  <c r="AG71" i="1"/>
  <c r="AN71" i="1" s="1"/>
  <c r="AN72" i="1"/>
  <c r="AG58" i="1"/>
  <c r="J40" i="6"/>
  <c r="W26" i="1" l="1"/>
  <c r="AV51" i="1"/>
  <c r="AG57" i="1"/>
  <c r="AN58" i="1"/>
  <c r="AT51" i="1" l="1"/>
  <c r="AK26" i="1"/>
  <c r="AN57" i="1"/>
  <c r="AG53" i="1"/>
  <c r="AN53" i="1" l="1"/>
  <c r="AG51" i="1"/>
  <c r="AK23" i="1" l="1"/>
  <c r="AK32" i="1" s="1"/>
  <c r="AN51" i="1"/>
</calcChain>
</file>

<file path=xl/sharedStrings.xml><?xml version="1.0" encoding="utf-8"?>
<sst xmlns="http://schemas.openxmlformats.org/spreadsheetml/2006/main" count="41641" uniqueCount="5216">
  <si>
    <t>Export VZ</t>
  </si>
  <si>
    <t>List obsahuje:</t>
  </si>
  <si>
    <t>1) Rekapitulace stavby</t>
  </si>
  <si>
    <t>2) Rekapitulace objektů stavby a soupisů prací</t>
  </si>
  <si>
    <t>3.0</t>
  </si>
  <si>
    <t>ZAMOK</t>
  </si>
  <si>
    <t>False</t>
  </si>
  <si>
    <t>{1a338de4-acb3-4f3c-9440-7c8911ff1179}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</si>
  <si>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</si>
  <si>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</si>
  <si>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</si>
  <si>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</si>
  <si>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</si>
  <si>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</si>
  <si>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</si>
  <si>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</si>
  <si>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N16-206-R6</t>
  </si>
  <si>
    <t>Měnit lze pouze buňky se žlutým podbarvením!_x000D_
_x000D_
1) v Rekapitulaci stavby vyplňte údaje o Uchazeči (přenesou se do ostatních sestav i v jiných listech)_x000D_
_x000D_
2) na vybraných listech vyplňte v sestavě Soupis prací ceny u položek_x000D_
_x000D_
Podrobnosti k vyplnění naleznete na poslední záložce s Pokyny pro vyplnění</t>
  </si>
  <si>
    <t>Stavba:</t>
  </si>
  <si>
    <t>CENTRUM SPOLEČNÝCH AKTIVIT JESENÍK</t>
  </si>
  <si>
    <t>KSO:</t>
  </si>
  <si>
    <t>801 4</t>
  </si>
  <si>
    <t>CC-CZ:</t>
  </si>
  <si>
    <t>1261</t>
  </si>
  <si>
    <t>Místo:</t>
  </si>
  <si>
    <t>Jeseník</t>
  </si>
  <si>
    <t>Datum:</t>
  </si>
  <si>
    <t>11.10.2016</t>
  </si>
  <si>
    <t>CZ-CPV:</t>
  </si>
  <si>
    <t>45000000-7</t>
  </si>
  <si>
    <t>CZ-CPA:</t>
  </si>
  <si>
    <t>41.00.20</t>
  </si>
  <si>
    <t>Zadavatel:</t>
  </si>
  <si>
    <t>IČ:</t>
  </si>
  <si>
    <t/>
  </si>
  <si>
    <t>MĚSTO JESENÍK</t>
  </si>
  <si>
    <t>DIČ:</t>
  </si>
  <si>
    <t>Uchazeč:</t>
  </si>
  <si>
    <t>Vyplň údaj</t>
  </si>
  <si>
    <t>Projektant:</t>
  </si>
  <si>
    <t>KANIA a.s. , Ostrava</t>
  </si>
  <si>
    <t>True</t>
  </si>
  <si>
    <t>Poznámka:</t>
  </si>
  <si>
    <t>Soupis prací je sestaven za využití položek Cenové soustavy ÚRS. Cenové a technické podmínky položek CS ÚRS, které nejsou uvedeny v soupisu prací (tzv. úvodní části katalogů) jsou neomezeně dálkově k dispozici na www.cs-urs.cz. Položky soupisu prací, které nemají ve sloupci „Cenová soustava“ uveden žádný údaj, nepochází z Cenové soustavy ÚRS (takové položky soupisu prací mají Cenovou soustavu „VLASTNÍ“). Ocenění "vlastní" položky:na základě odborných znalostí a zkušeností projektanta při realizaci obdobných zakázek za období 5-ti let. nebo na základě cen v místě a čase obvyklých). Nedílnou součástí soupisu prací je projektová dokumentace vč. textových příloh, na kterou se položky soupisu prací plně odkazují.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</si>
  <si>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</si>
  <si>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</si>
  <si>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</si>
  <si>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</si>
  <si>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</si>
  <si>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</si>
  <si>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</si>
  <si>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</si>
  <si>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</si>
  <si>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</si>
  <si>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</si>
  <si>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</si>
  <si>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</si>
  <si>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</si>
  <si>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</si>
  <si>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</si>
  <si>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Objekt, Soupis prací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</si>
  <si>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</si>
  <si>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</si>
  <si>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</si>
  <si>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</si>
  <si>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</si>
  <si>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</si>
  <si>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</si>
  <si>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</si>
  <si>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</si>
  <si>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</si>
  <si>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</si>
  <si>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</si>
  <si>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</si>
  <si>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</si>
  <si>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</si>
  <si>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</si>
  <si>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</si>
  <si>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</si>
  <si>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</si>
  <si>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</si>
  <si>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</si>
  <si>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</si>
  <si>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VON</t>
  </si>
  <si>
    <t>Vedljší a ostatní náklady</t>
  </si>
  <si>
    <t>1</t>
  </si>
  <si>
    <t>{4f7f998a-7aeb-4a64-8b3a-24f356f02121}</t>
  </si>
  <si>
    <t>2</t>
  </si>
  <si>
    <t>SO 01</t>
  </si>
  <si>
    <t>CENTRUM SPOLEČNÝCH AKTIVIT</t>
  </si>
  <si>
    <t>STA</t>
  </si>
  <si>
    <t>{b6ff9fc1-ed04-443f-b2ca-4f173fb1ed6c}</t>
  </si>
  <si>
    <t>D.1.1</t>
  </si>
  <si>
    <t>Architektonicko- stavební řešení</t>
  </si>
  <si>
    <t>Soupis</t>
  </si>
  <si>
    <t>{6e68bff3-e655-4033-ade6-95dca6e7a4bf}</t>
  </si>
  <si>
    <t>D.1.2</t>
  </si>
  <si>
    <t>Stavebně konstrukční řešení</t>
  </si>
  <si>
    <t>{d5c76804-90f9-419b-a120-bb4de9bb389f}</t>
  </si>
  <si>
    <t>D.1.3</t>
  </si>
  <si>
    <t>Požárně bezpečnostní řešení</t>
  </si>
  <si>
    <t>{41a99c29-cf6f-4db0-a98e-3e658e16e2f2}</t>
  </si>
  <si>
    <t>D.1.4</t>
  </si>
  <si>
    <t>Technika prostředí budov</t>
  </si>
  <si>
    <t>{629fabe3-9260-4d62-9da5-519c9aff5269}</t>
  </si>
  <si>
    <t>D.1.4.1</t>
  </si>
  <si>
    <t>Zdravotně technické instalace, plynoinstalace</t>
  </si>
  <si>
    <t>3</t>
  </si>
  <si>
    <t>{c6b15de3-d851-4a3a-85be-fe437fe97252}</t>
  </si>
  <si>
    <t>D.1.4.2</t>
  </si>
  <si>
    <t>Vzduchotechnika, chlazení</t>
  </si>
  <si>
    <t>{808ae25b-b175-428c-9c3c-b5abc23010ef}</t>
  </si>
  <si>
    <t>D.1.4.3</t>
  </si>
  <si>
    <t>Vytápění</t>
  </si>
  <si>
    <t>{cd0c862f-14f7-41bc-a760-da8a038cce88}</t>
  </si>
  <si>
    <t>D.1.4.4</t>
  </si>
  <si>
    <t>Měření a regulace</t>
  </si>
  <si>
    <t>{cc52c750-9d41-4603-83f8-91cb7cf7b785}</t>
  </si>
  <si>
    <t>D.1.4.5</t>
  </si>
  <si>
    <t>Silnoproudá elektrotechnika</t>
  </si>
  <si>
    <t>{fea974e2-36bb-4334-bc71-a40d4e9c247c}</t>
  </si>
  <si>
    <t>D.1.4.6</t>
  </si>
  <si>
    <t>Slaboproudá elektrotechnika</t>
  </si>
  <si>
    <t>{a05ec0cc-6d18-475e-b241-2c50df9e4493}</t>
  </si>
  <si>
    <t>SK</t>
  </si>
  <si>
    <t>Strukturovaná kabeláž</t>
  </si>
  <si>
    <t>4</t>
  </si>
  <si>
    <t>{eda48ed8-ad1d-4524-aae8-4538db2091ec}</t>
  </si>
  <si>
    <t>PZTS</t>
  </si>
  <si>
    <t>Poplachový zabezpečovací a tísňový systém</t>
  </si>
  <si>
    <t>{3d925d54-683a-4502-b08a-4b4fa27ba83a}</t>
  </si>
  <si>
    <t>CCTV</t>
  </si>
  <si>
    <t>Kamerový systém</t>
  </si>
  <si>
    <t>{7ce148ef-d905-4a3c-b2e3-ac873c44a1af}</t>
  </si>
  <si>
    <t>DT</t>
  </si>
  <si>
    <t>Domovní telefon</t>
  </si>
  <si>
    <t>{713864c5-7a2f-4cf8-9764-47402857b126}</t>
  </si>
  <si>
    <t>AV</t>
  </si>
  <si>
    <t>Audio/video technika</t>
  </si>
  <si>
    <t>{9ab366c1-1d11-4b97-8f79-0487f622ed48}</t>
  </si>
  <si>
    <t>KT</t>
  </si>
  <si>
    <t>Kabelové trasy</t>
  </si>
  <si>
    <t>{0b105b6a-2e8d-4560-82a0-6de818914414}</t>
  </si>
  <si>
    <t>D.1.4.7</t>
  </si>
  <si>
    <t>Projekt akustiky</t>
  </si>
  <si>
    <t>{c31549c6-7af8-4e0f-9dc5-816416b8efd1}</t>
  </si>
  <si>
    <t>IO</t>
  </si>
  <si>
    <t>INŽENÝRSKÉ OBJEKTY</t>
  </si>
  <si>
    <t>ING</t>
  </si>
  <si>
    <t>{512ae4c1-021d-46b8-a0ea-b7760b60ee15}</t>
  </si>
  <si>
    <t>IO 01</t>
  </si>
  <si>
    <t>Zpevněné plochy</t>
  </si>
  <si>
    <t>{e3ba5dd0-86a1-405c-8ba7-9fb8098f599d}</t>
  </si>
  <si>
    <t>IO 02</t>
  </si>
  <si>
    <t>Přípojka plynu</t>
  </si>
  <si>
    <t>{b24851d7-af1e-4e25-9ecf-1c667aa6c810}</t>
  </si>
  <si>
    <t>IO 03</t>
  </si>
  <si>
    <t>Dešťová a splašková kanalizace</t>
  </si>
  <si>
    <t>{b25327c3-590e-4df2-bed6-09c6a9e9d552}</t>
  </si>
  <si>
    <t>IO 04</t>
  </si>
  <si>
    <t>Přípojka NN</t>
  </si>
  <si>
    <t>{b3b25135-4a4e-4670-8ca4-1b5018301086}</t>
  </si>
  <si>
    <t>IO 05</t>
  </si>
  <si>
    <t>Přípojka vodovodu</t>
  </si>
  <si>
    <t>{145943ae-9c36-4d05-a7c7-50f9285ab8aa}</t>
  </si>
  <si>
    <t>1) Krycí list soupisu</t>
  </si>
  <si>
    <t>2) Rekapitulace</t>
  </si>
  <si>
    <t>3) Soupis prací</t>
  </si>
  <si>
    <t>Zpět na list:</t>
  </si>
  <si>
    <t>Rekapitulace stavby</t>
  </si>
  <si>
    <t>KRYCÍ LIST SOUPISU</t>
  </si>
  <si>
    <t>Objekt:</t>
  </si>
  <si>
    <t>VON - Vedljší a ostatní náklady</t>
  </si>
  <si>
    <t>REKAPITULACE ČLENĚNÍ SOUPISU PRACÍ</t>
  </si>
  <si>
    <t>Kód dílu - Popis</t>
  </si>
  <si>
    <t>Cena celkem [CZK]</t>
  </si>
  <si>
    <t>Náklady soupisu celkem</t>
  </si>
  <si>
    <t>-1</t>
  </si>
  <si>
    <t>VRN - VRN</t>
  </si>
  <si>
    <t xml:space="preserve">    VRN11 - VEDLEJŠÍ NÁKLADY STAVBY</t>
  </si>
  <si>
    <t xml:space="preserve">    VRN91 - OSTATNÍ NÁKLADY STAVBY</t>
  </si>
  <si>
    <t>SOUPIS PRACÍ</t>
  </si>
  <si>
    <t>PČ</t>
  </si>
  <si>
    <t>Popis</t>
  </si>
  <si>
    <t>MJ</t>
  </si>
  <si>
    <t>Množství</t>
  </si>
  <si>
    <t>J.cena [CZK]</t>
  </si>
  <si>
    <t>Cenová soustava</t>
  </si>
  <si>
    <t>Poznámka</t>
  </si>
  <si>
    <t>J. Nh [h]</t>
  </si>
  <si>
    <t>Nh celkem [h]</t>
  </si>
  <si>
    <t>J. hmotnost_x000D_
[t]</t>
  </si>
  <si>
    <t>Hmotnost_x000D_
celkem [t]</t>
  </si>
  <si>
    <t>J. suť [t]</t>
  </si>
  <si>
    <t>Suť Celkem [t]</t>
  </si>
  <si>
    <t>VRN</t>
  </si>
  <si>
    <t>5</t>
  </si>
  <si>
    <t>ROZPOCET</t>
  </si>
  <si>
    <t>VRN11</t>
  </si>
  <si>
    <t>VEDLEJŠÍ NÁKLADY STAVBY</t>
  </si>
  <si>
    <t>K</t>
  </si>
  <si>
    <t>VRN11-01</t>
  </si>
  <si>
    <t>Náklady zhotovitele související se zajištěním provozů nutných pro provádění díla - zařízení staveniště</t>
  </si>
  <si>
    <t>soubor</t>
  </si>
  <si>
    <t>1756089820</t>
  </si>
  <si>
    <t>P</t>
  </si>
  <si>
    <t>Poznámka k položce:
(kancelářské/skladovací/sociální objekty, oplocení stavby, ostraha staveniště, kompletní vnitrostaveništní rozvody všech potřebných energií vč. jejich poplatků, zajištění podružných měření spotřeby)</t>
  </si>
  <si>
    <t>VRN11-02</t>
  </si>
  <si>
    <t>Náklady zhotovitele související se zajištěním provozů nutných pro provádění díla - ostatní zařízení a práce</t>
  </si>
  <si>
    <t>903560459</t>
  </si>
  <si>
    <t>VV</t>
  </si>
  <si>
    <t>-Zřízení trvalé, dočasné deponie a mezideponie</t>
  </si>
  <si>
    <t>-zřízení příjezdů a přístupů na staveniště</t>
  </si>
  <si>
    <t>-úpravy staveniště z hlediska bezpečnosti a ochrany zdraví třetích osob, vč. nutných úprav pro osoby s omezenou schopností pohybu a orientace</t>
  </si>
  <si>
    <t>-uspořádání a bezpečnost staveniště z hlediska ochrany veřejných zájmů</t>
  </si>
  <si>
    <t>-dodržení podmínek pro provádění staveb z hlediska BOZP (vč. označení stavby) a sestaveného plánu BOZP</t>
  </si>
  <si>
    <t>-dodržování podmínek pro ochranu životního prostředí při výstavbě</t>
  </si>
  <si>
    <t>-dodržení podmínek - možnosti nakládání s odpady</t>
  </si>
  <si>
    <t>-splnění zvláštních požadavků na provádění stavby, které vyžadují zvláštní bezpečnostní opatření</t>
  </si>
  <si>
    <t>-dočasné / provizorní dopravní značení, osvětlení - (vyřízení+zřízení+likvidace po skončení stavby)</t>
  </si>
  <si>
    <t>1,0</t>
  </si>
  <si>
    <t>Součet</t>
  </si>
  <si>
    <t>VRN11-03</t>
  </si>
  <si>
    <t>Náklady zhotovitele související se zajištěním provozů nutných pro provádění díla - likvidace zařízení staveniště</t>
  </si>
  <si>
    <t>1097158160</t>
  </si>
  <si>
    <t>Poznámka k položce:
(náklady zhotovitele spojené s kompletní likvidací zařízení staveniště vč. uvedení všech dotčených ploch do bezvadného stavu)</t>
  </si>
  <si>
    <t>VRN91</t>
  </si>
  <si>
    <t>OSTATNÍ NÁKLADY STAVBY</t>
  </si>
  <si>
    <t>VRN91-01</t>
  </si>
  <si>
    <t>Náklady zhotovitele související se zajištěním a provedením kompletního díla dle PD a souvisejících dokladů - kompletační činnost</t>
  </si>
  <si>
    <t>1512796766</t>
  </si>
  <si>
    <t>VRN91-02</t>
  </si>
  <si>
    <t xml:space="preserve">Pravidelné čištění přilehlých / souvisejících komunikací a zpevněných ploch - po celou dobu stavby </t>
  </si>
  <si>
    <t>-1693785544</t>
  </si>
  <si>
    <t>6</t>
  </si>
  <si>
    <t>VRN91-03</t>
  </si>
  <si>
    <t>Zábor potřebného veřejného prostranství / pozemků - pro stavbu, zařízení staveniště, vjezdy na stavbu  - POZEMKY KTERÉ NEJSOU VE VLASTNICTVÍ OBJEDNATELE</t>
  </si>
  <si>
    <t>-1825140443</t>
  </si>
  <si>
    <t>-zajištění + vyřízení + finanční vyrovnání</t>
  </si>
  <si>
    <t>-zpětné PROTOKOLÁRNÍ předání dotčených ploch, uvedených do původního stavu, jednotlivým zprávcům/majitelům</t>
  </si>
  <si>
    <t>7</t>
  </si>
  <si>
    <t>VRN91-05</t>
  </si>
  <si>
    <t>Náklady zhotovitele spojené s ochranou všech dotčených, jinde nespecifikovaných, dřevin, stromů, porostů a vegetačních ploch při stavebních prací dle ČSN 83 9061 - po celou dobu výstavby</t>
  </si>
  <si>
    <t>-1157833371</t>
  </si>
  <si>
    <t>8</t>
  </si>
  <si>
    <t>VRN91-11</t>
  </si>
  <si>
    <t>Zajištění všech dokladů a revizí nutných pro předání stavby a vydání kolaudačního souhlasu</t>
  </si>
  <si>
    <t>1484660669</t>
  </si>
  <si>
    <t>9</t>
  </si>
  <si>
    <t>VRN91-12</t>
  </si>
  <si>
    <t>Zajištění splnění podmínek vyplývajících z vydaných rozhodnutí a povolení stavby dle zadávací dokumentace a plánu bezpečnosti</t>
  </si>
  <si>
    <t>-790141884</t>
  </si>
  <si>
    <t>10</t>
  </si>
  <si>
    <t>VRN91-13</t>
  </si>
  <si>
    <t xml:space="preserve">Součinnost s ostatními zúčastněnými stranami : se zástupci objednatele, projektanta, TDI, AD, koordinátora bezpečnosti </t>
  </si>
  <si>
    <t>-1370498417</t>
  </si>
  <si>
    <t>11</t>
  </si>
  <si>
    <t>VRN91-14</t>
  </si>
  <si>
    <t xml:space="preserve">Včasné odsouhlasení všech užitých výrobků/prvků, materiálů a technologií zástupci všech zúčastněných stran, požadované zadávací a projektovou dokumentací - (VYVZORKOVÁNÍ) </t>
  </si>
  <si>
    <t>-1813920896</t>
  </si>
  <si>
    <t>12</t>
  </si>
  <si>
    <t>VRN91-21</t>
  </si>
  <si>
    <t xml:space="preserve">Technická řešení - návrh a projednání nutných odchylek a změn oproti PD zjištěných v průběhu stavby </t>
  </si>
  <si>
    <t>1776554188</t>
  </si>
  <si>
    <t>13</t>
  </si>
  <si>
    <t>VRN91-22</t>
  </si>
  <si>
    <t xml:space="preserve">Technická řešení  - návrh a projednání kolizí se skrytými konstrukcemi, vč. nákladů souvisejících s technickým řešením případných kolizí stavby se skrytými konstrukcemi, které projektant nemohl předvídat. </t>
  </si>
  <si>
    <t>-197549811</t>
  </si>
  <si>
    <t>14</t>
  </si>
  <si>
    <t>VRN91-23</t>
  </si>
  <si>
    <t>Zabezpečení objektu, staveniště a veškeré vybavení, majetku třetích osob a stavebního materiálu instalovaného i neinstalovaného (uskladněného) v rámci stavby proti vzniku jakýchkoliv škod či snížení kvality vlivem klimatických podmínek, proti odcizení.</t>
  </si>
  <si>
    <t>918743841</t>
  </si>
  <si>
    <t>VRN91-31</t>
  </si>
  <si>
    <t xml:space="preserve">Provedení všech zkoušek a revizí předepsaných projektovou a zadávací dokumentací, platnými normami, návodů k obsluze - (neuvedených v jednotlivých soupisech prací) </t>
  </si>
  <si>
    <t>2079610552</t>
  </si>
  <si>
    <t>16</t>
  </si>
  <si>
    <t>VRN91-41</t>
  </si>
  <si>
    <t>Uvedení všech pozemků, konstrukcí a povrchů dotčených stavbou do původního stavu vč. protokolárního zpětného předání jednotlivým vlastníkům.</t>
  </si>
  <si>
    <t>-936783288</t>
  </si>
  <si>
    <t>17</t>
  </si>
  <si>
    <t>VRN91-51</t>
  </si>
  <si>
    <t xml:space="preserve">Náklady na projekční práce </t>
  </si>
  <si>
    <t>1027474143</t>
  </si>
  <si>
    <t>-vypracování realizační dokumentace stavby - dle požadavků PD a zadávací dokumentace vč. odsouhlasení ze strany autorů PDPS</t>
  </si>
  <si>
    <t>-vypracování dílenské / dodavatelské dokumentace stavby - dle požadavků PD a zadávací dokumentace vč. odsouhlasení ze strany autorů PDPS</t>
  </si>
  <si>
    <t>-vypracování dokumentace "skutečného provedení stavby" - dle požadavků PD a zadávací dokumentace vč. odsouhlasení ze strany autorů PDPS</t>
  </si>
  <si>
    <t>VEŠKERÉ FORMY A PŘEDÁNÍ SE ŘÍDÍ PODMÍNKAMI ZADÁVACÍ DOKUMENTACE STAVBY</t>
  </si>
  <si>
    <t>18</t>
  </si>
  <si>
    <t>VRN91-61</t>
  </si>
  <si>
    <t xml:space="preserve">Zpracování fotodokumentace : A) fotofokumentace stávajícího stavu před zahájením stavebních prací,  B) fotodokumentace průběhu realizace stavby,   C) fotodokumentace dokončeného díla.  Předání objednateli v počtu a formě uvedené v zadávací dokumentaci. </t>
  </si>
  <si>
    <t>1030175770</t>
  </si>
  <si>
    <t>19</t>
  </si>
  <si>
    <t>VRN91-71</t>
  </si>
  <si>
    <t>Náklady na označení stavby - velkorozměrová tabule umístěná na viditelném místě po celou dobu stavby - provedení DLE ZADÁVACÍCH PODMÍNEK</t>
  </si>
  <si>
    <t>1083273065</t>
  </si>
  <si>
    <t>20</t>
  </si>
  <si>
    <t>VRN91-81</t>
  </si>
  <si>
    <t>Vytyčení všech inženýrských sítí před zahájením prací vč. řádného zajištění. Zpětné protokolární předání všech inženýrských sítí jednotlivým správcům vč. uvedení dotčených ploch do bezvadného stavu.</t>
  </si>
  <si>
    <t>615608765</t>
  </si>
  <si>
    <t>VRN91-82</t>
  </si>
  <si>
    <t>Geodetické a související práce</t>
  </si>
  <si>
    <t>-1572138067</t>
  </si>
  <si>
    <t>-vytyčení stavby nebo jejich částí oprávněným geodetem vč. vypracování příslušných protokolů - před zahájením stavby</t>
  </si>
  <si>
    <t>-zaměření skutečného provedení stavby nebo jejich částí vč. vypracování geometrických plánů a ostatních příslušných protokolů</t>
  </si>
  <si>
    <t>(veškeré nové a upravované stavby/konstrukce , inženýrské a liniové stavby v rámci stavby)</t>
  </si>
  <si>
    <t>22</t>
  </si>
  <si>
    <t>VRN91-85</t>
  </si>
  <si>
    <t xml:space="preserve">Náklady zhotovitele spojené s pojištěním proti škodám způsobených jeho činností při výstavbě včetně pojištění díla proti všem rizikům (živly, krádež, atd) po dobu výstavby až do celkové hodnoty díla. Rozsah a podmínky pojištění dle SoD. </t>
  </si>
  <si>
    <t>1997368964</t>
  </si>
  <si>
    <t>23</t>
  </si>
  <si>
    <t>VRN91-86</t>
  </si>
  <si>
    <t xml:space="preserve">Náklady spojené se zabezpečením a poskytnutím zajišťovacích bankovních záruk v rozsahu dle SoD. </t>
  </si>
  <si>
    <t>1547547550</t>
  </si>
  <si>
    <t>SO 01 - CENTRUM SPOLEČNÝCH AKTIVIT</t>
  </si>
  <si>
    <t>Soupis:</t>
  </si>
  <si>
    <t>D.1.1 - Architektonicko- stavební řešení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</si>
  <si>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</si>
  <si>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</si>
  <si>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</si>
  <si>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</si>
  <si>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</si>
  <si>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</si>
  <si>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6 - Úpravy povrchů, podlahy a osazování výplní</t>
  </si>
  <si>
    <t xml:space="preserve">    9 - Ostatní konstrukce a práce, bourání</t>
  </si>
  <si>
    <t xml:space="preserve">      95 - Různé dokončovací konstrukce a práce pozemních staveb</t>
  </si>
  <si>
    <t xml:space="preserve">    997 - Přesun sutě</t>
  </si>
  <si>
    <t>PSV - Práce a dodávky PSV</t>
  </si>
  <si>
    <t xml:space="preserve">    711 - Izolace proti vodě, vlhkosti a plynům</t>
  </si>
  <si>
    <t xml:space="preserve">    712 - Povlakové krytiny</t>
  </si>
  <si>
    <t xml:space="preserve">    713 - Izolace tepelné</t>
  </si>
  <si>
    <t xml:space="preserve">    725 - Zdravotechnika - zařizovací předměty</t>
  </si>
  <si>
    <t xml:space="preserve">    762 - Konstrukce tesařské</t>
  </si>
  <si>
    <t xml:space="preserve">    763 - Konstrukce suché výstavby</t>
  </si>
  <si>
    <t xml:space="preserve">    764 - Konstrukce klempířské</t>
  </si>
  <si>
    <t xml:space="preserve">    766 - Konstrukce truhlářské</t>
  </si>
  <si>
    <t xml:space="preserve">    767 - Konstrukce zámečnické</t>
  </si>
  <si>
    <t xml:space="preserve">    775 - Podlahy skládané</t>
  </si>
  <si>
    <t xml:space="preserve">    776 - Podlahy povlakové</t>
  </si>
  <si>
    <t xml:space="preserve">    777 - Podlahy lité</t>
  </si>
  <si>
    <t xml:space="preserve">    781 - Dokončovací práce - obklady</t>
  </si>
  <si>
    <t xml:space="preserve">    783 - Dokončovací práce - nátěry</t>
  </si>
  <si>
    <t xml:space="preserve">    784 - Dokončovací práce - malby a tapety</t>
  </si>
  <si>
    <t>M - Práce a dodávky M</t>
  </si>
  <si>
    <t xml:space="preserve">    33-M - Montáže dopr.zaříz.,sklad. zař. a váh</t>
  </si>
  <si>
    <t>HZS - Hodinové zúčtovací sazby</t>
  </si>
  <si>
    <t>OST - Ostatní</t>
  </si>
  <si>
    <t>HSV</t>
  </si>
  <si>
    <t>Práce a dodávky HSV</t>
  </si>
  <si>
    <t>Zemní práce</t>
  </si>
  <si>
    <t>115101201</t>
  </si>
  <si>
    <t>Čerpání vody na dopravní výšku do 10 m průměrný přítok do 500 l/min</t>
  </si>
  <si>
    <t>hod</t>
  </si>
  <si>
    <t>CS ÚRS 2016 01</t>
  </si>
  <si>
    <t>1691220658</t>
  </si>
  <si>
    <t>"předpoklad" 25,0</t>
  </si>
  <si>
    <t>115101301</t>
  </si>
  <si>
    <t>Pohotovost čerpací soupravy pro dopravní výšku do 10 m přítok do 500 l/min</t>
  </si>
  <si>
    <t>den</t>
  </si>
  <si>
    <t>1220808602</t>
  </si>
  <si>
    <t>"předpoklad" 30,0</t>
  </si>
  <si>
    <t>131201201</t>
  </si>
  <si>
    <t>Hloubení jam zapažených v hornině tř. 3 objemu do 100 m3</t>
  </si>
  <si>
    <t>m3</t>
  </si>
  <si>
    <t>-152743426</t>
  </si>
  <si>
    <t>"viz v.č. D.1.1-02/23, detaily, TZ"</t>
  </si>
  <si>
    <t>"stavební jáma" (3,5*5,5*2,5)</t>
  </si>
  <si>
    <t>"patky" 1,0*1,0*1,2*6</t>
  </si>
  <si>
    <t>132112201</t>
  </si>
  <si>
    <t>Hloubení rýh š přes 600 do 2000 mm ručním nebo pneum nářadím v soudržných horninách tř. 1 a 2</t>
  </si>
  <si>
    <t>512</t>
  </si>
  <si>
    <t>-171640288</t>
  </si>
  <si>
    <t>"odkop objektu" 30,5*1,0*0,65</t>
  </si>
  <si>
    <t>132201201</t>
  </si>
  <si>
    <t>Hloubení rýh š do 2000 mm v hornině tř. 3 objemu do 100 m3</t>
  </si>
  <si>
    <t>937538316</t>
  </si>
  <si>
    <t>(3,272+1,0+1,0+1,089+8,839+3,2+3,0+3,63+6,86+3,2+9,317+1,851)*1,5*1,0</t>
  </si>
  <si>
    <t>139711101</t>
  </si>
  <si>
    <t>Vykopávky v uzavřených prostorách v hornině tř. 1 až 4</t>
  </si>
  <si>
    <t>-327528951</t>
  </si>
  <si>
    <t>"1.PP" 157,13*0,5</t>
  </si>
  <si>
    <t>161101101</t>
  </si>
  <si>
    <t>Svislé přemístění výkopku z horniny tř. 1 až 4 hl výkopu do 2,5 m</t>
  </si>
  <si>
    <t>630216893</t>
  </si>
  <si>
    <t>161101501</t>
  </si>
  <si>
    <t>Svislé přemístění výkopku nošením svisle do v 3 m v hornině tř. 1 až 4</t>
  </si>
  <si>
    <t>-2004095880</t>
  </si>
  <si>
    <t>162201102</t>
  </si>
  <si>
    <t>Vodorovné přemístění do 50 m výkopku/sypaniny z horniny tř. 1 až 4</t>
  </si>
  <si>
    <t>-869175563</t>
  </si>
  <si>
    <t>162201201</t>
  </si>
  <si>
    <t>Vodorovné přemístění do 10 m nošením výkopku z horniny tř. 1 až 4</t>
  </si>
  <si>
    <t>632739587</t>
  </si>
  <si>
    <t>162201209</t>
  </si>
  <si>
    <t>Příplatek k vodorovnému přemístění nošením ZKD 10 m nošení výkopku z horniny tř. 1 až 4</t>
  </si>
  <si>
    <t>-1016322137</t>
  </si>
  <si>
    <t>78,565*2 "Přepočtené koeficientem množství</t>
  </si>
  <si>
    <t>162701105</t>
  </si>
  <si>
    <t>Vodorovné přemístění do 10000 m výkopku/sypaniny z horniny tř. 1 až 4</t>
  </si>
  <si>
    <t>-344401261</t>
  </si>
  <si>
    <t>171201201</t>
  </si>
  <si>
    <t>Uložení sypaniny na skládky</t>
  </si>
  <si>
    <t>1516004335</t>
  </si>
  <si>
    <t>171201211</t>
  </si>
  <si>
    <t>Poplatek za uložení odpadu ze sypaniny na skládce (skládkovné)</t>
  </si>
  <si>
    <t>t</t>
  </si>
  <si>
    <t>1876723105</t>
  </si>
  <si>
    <t>126,541*2 "Přepočtené koeficientem množství</t>
  </si>
  <si>
    <t>174101101</t>
  </si>
  <si>
    <t>Zásyp jam, šachet rýh nebo kolem objektů sypaninou se zhutněním</t>
  </si>
  <si>
    <t>188466638</t>
  </si>
  <si>
    <t>Poznámka k položce:
Hutněno po vrstvách tl. max 250 mm.</t>
  </si>
  <si>
    <t>175111101</t>
  </si>
  <si>
    <t>Obsypání potrubí ručně sypaninou bez prohození, uloženou do 3 m</t>
  </si>
  <si>
    <t>-25595163</t>
  </si>
  <si>
    <t>"drenážní systém" 30,5*0,5*0,3</t>
  </si>
  <si>
    <t>M</t>
  </si>
  <si>
    <t>583441720</t>
  </si>
  <si>
    <t xml:space="preserve">štěrkodrť frakce 0-32 </t>
  </si>
  <si>
    <t>-1804324549</t>
  </si>
  <si>
    <t>Poznámka k položce:
Drcené kamenivo dle ČSN EN 13242 (kamenivo pro nestmelené směsi …..)</t>
  </si>
  <si>
    <t>4,575*2 "Přepočtené koeficientem množství</t>
  </si>
  <si>
    <t>181102302</t>
  </si>
  <si>
    <t>Úprava pláně v zářezech se zhutněním</t>
  </si>
  <si>
    <t>m2</t>
  </si>
  <si>
    <t>-1674920949</t>
  </si>
  <si>
    <t>(3,5*5,5)+(40,5*1,5)+(1*1*6)+(106,8)</t>
  </si>
  <si>
    <t>460120019</t>
  </si>
  <si>
    <t>Naložení výkopku strojně z hornin třídy 1až4</t>
  </si>
  <si>
    <t>-1541214200</t>
  </si>
  <si>
    <t>55,325+69,387+19,825</t>
  </si>
  <si>
    <t>460120016</t>
  </si>
  <si>
    <t>Naložení výkopku ručně z hornin třídy 1až4</t>
  </si>
  <si>
    <t>997694839</t>
  </si>
  <si>
    <t>Zakládání</t>
  </si>
  <si>
    <t>211971110</t>
  </si>
  <si>
    <t>Zřízení opláštění žeber nebo trativodů geotextilií v rýze nebo zářezu sklonu do 1:2</t>
  </si>
  <si>
    <t>684728128</t>
  </si>
  <si>
    <t>"drenážní systém" 30,5*(1,6)*1,1</t>
  </si>
  <si>
    <t>693110400</t>
  </si>
  <si>
    <t>geotextilie netkaná 200 g/m2, šíře 300 cm</t>
  </si>
  <si>
    <t>1771758908</t>
  </si>
  <si>
    <t>Poznámka k položce:
geoNETEX M/B 200, Plošná hmotnost: 200 g/m2, Pevnost v tahu (podélně/příčně): 2,0/2,5 kN/m, Statické protržení (CBR): 400 N, Funkce: F, F+S  Šířka: 2 m, Délka nábalu: 50 m</t>
  </si>
  <si>
    <t>53,68*1,1 "Přepočtené koeficientem množství</t>
  </si>
  <si>
    <t>212755214</t>
  </si>
  <si>
    <t>Trativody z drenážních trubek plastových flexibilních D 100 mm bez lože</t>
  </si>
  <si>
    <t>m</t>
  </si>
  <si>
    <t>16764938</t>
  </si>
  <si>
    <t>"viz v.č. D.1.1-02/23, detaily, TZ" 35,0</t>
  </si>
  <si>
    <t>24</t>
  </si>
  <si>
    <t>213311141</t>
  </si>
  <si>
    <t>Polštáře zhutněné pod základy ze štěrkopísku tříděného</t>
  </si>
  <si>
    <t>28239540</t>
  </si>
  <si>
    <t>(3,5*5,5*0,15)+(46,258*1,5*0,15)+(15,0*0,6)+(143,6*0,1)</t>
  </si>
  <si>
    <t>Svislé a kompletní konstrukce</t>
  </si>
  <si>
    <t>25</t>
  </si>
  <si>
    <t>311231116</t>
  </si>
  <si>
    <t>Zdivo nosné z cihel dl 290 mm pevnosti P 7 až 15 na MC 10</t>
  </si>
  <si>
    <t>-1736528728</t>
  </si>
  <si>
    <t>(3,0+11,0+4,0)</t>
  </si>
  <si>
    <t>Mezisoučet</t>
  </si>
  <si>
    <t>"ostatní uvolněné zdivo" 5,0</t>
  </si>
  <si>
    <t>26</t>
  </si>
  <si>
    <t>311238144</t>
  </si>
  <si>
    <t>Zdivo nosné vnitřní z cihel broušených keramických tl 300 mm pevnosti P10 lepených tenkovrstvou maltou</t>
  </si>
  <si>
    <t>1266436632</t>
  </si>
  <si>
    <t>"viz v.č. D.1.1-02/23, detaily, TZ" 20,06</t>
  </si>
  <si>
    <t>"systémové překlady" 0,15*20,06</t>
  </si>
  <si>
    <t>27</t>
  </si>
  <si>
    <t>311238243</t>
  </si>
  <si>
    <t>Zdivo nosné vnější z cihel broušených keramických tl 400 mm pevnosti P10 lepených tenkovrstvou maltou</t>
  </si>
  <si>
    <t>754174073</t>
  </si>
  <si>
    <t>3,4*(2,4+7,05+6,57)</t>
  </si>
  <si>
    <t>4,0*(2,4*7,05)</t>
  </si>
  <si>
    <t>"systémové překlady" 0,15*122,148</t>
  </si>
  <si>
    <t>28</t>
  </si>
  <si>
    <t>317944323</t>
  </si>
  <si>
    <t>Válcované nosníky č.14 až 22 dodatečně osazované do připravených otvorů</t>
  </si>
  <si>
    <t>-1102028706</t>
  </si>
  <si>
    <t>"překlady" 1,183</t>
  </si>
  <si>
    <t>"stropní nosníky" 5*5,5*26,2/1000*1,1</t>
  </si>
  <si>
    <t>29</t>
  </si>
  <si>
    <t>319201321</t>
  </si>
  <si>
    <t>Vyrovnání nerovného povrchu zdiva tl do 30 mm maltou</t>
  </si>
  <si>
    <t>1981064189</t>
  </si>
  <si>
    <t>30</t>
  </si>
  <si>
    <t>1817286353</t>
  </si>
  <si>
    <t>330,072*0,5 "Přepočtené koeficientem množství</t>
  </si>
  <si>
    <t>31</t>
  </si>
  <si>
    <t>319202321</t>
  </si>
  <si>
    <t>Vyrovnání nerovného povrchu zdiva tl do 80 mm přizděním</t>
  </si>
  <si>
    <t>-1928372043</t>
  </si>
  <si>
    <t>32</t>
  </si>
  <si>
    <t>342248140</t>
  </si>
  <si>
    <t>Příčky z cihel keramických keramických tl 80 mm pevnosti P10 s lepenými žebry</t>
  </si>
  <si>
    <t>-685056897</t>
  </si>
  <si>
    <t>3,4*(45,0)</t>
  </si>
  <si>
    <t>(2,4*23,6)+(3,47*4,3)+(3,5*14,51)</t>
  </si>
  <si>
    <t>"systémové překlady" 0,15*275,346</t>
  </si>
  <si>
    <t>33</t>
  </si>
  <si>
    <t>342272523</t>
  </si>
  <si>
    <t>Příčky tl 150 mm z pórobetonových přesných hladkých příčkovek objemové hmotnosti 500 kg/m3</t>
  </si>
  <si>
    <t>-583541559</t>
  </si>
  <si>
    <t>"viz v.č. D.1.1-02/23, detaily, TZ" 1,25*(3,8)</t>
  </si>
  <si>
    <t>34</t>
  </si>
  <si>
    <t>346244382</t>
  </si>
  <si>
    <t xml:space="preserve">Plentování v do 300 mm válcovaných nosníků </t>
  </si>
  <si>
    <t>128667742</t>
  </si>
  <si>
    <t>Poznámka k položce:
Plentování konstrukcí :
-cihlami
-MC
-ocelové výztužné pletivo</t>
  </si>
  <si>
    <t>"viz v.č. D.1.1-02/23, detaily, TZ" 18*2,0*1,2</t>
  </si>
  <si>
    <t>Vodorovné konstrukce</t>
  </si>
  <si>
    <t>35</t>
  </si>
  <si>
    <t>411321515</t>
  </si>
  <si>
    <t>Stropy ze ŽB tř. C 20/25</t>
  </si>
  <si>
    <t>-881756109</t>
  </si>
  <si>
    <t xml:space="preserve"> "viz v.č. D.1.1-02/23, detaily, TZ" 21,0*1,1*(0,15)</t>
  </si>
  <si>
    <t>36</t>
  </si>
  <si>
    <t>411354171</t>
  </si>
  <si>
    <t>Zřízení podpěrné konstrukce stropů v do 4 m pro zatížení do 5 kPa</t>
  </si>
  <si>
    <t>-1444435918</t>
  </si>
  <si>
    <t>37</t>
  </si>
  <si>
    <t>411354172</t>
  </si>
  <si>
    <t>Odstranění podpěrné konstrukce stropů v do 4 m pro zatížení do 5 kPa</t>
  </si>
  <si>
    <t>-664432922</t>
  </si>
  <si>
    <t>38</t>
  </si>
  <si>
    <t>411354203</t>
  </si>
  <si>
    <t>Bednění stropů ztracené z hraněných trapézových vln v 40 mm plech lesklý tl 0,75 mm</t>
  </si>
  <si>
    <t>1380520582</t>
  </si>
  <si>
    <t>Poznámka k položce:
Kotvení dle specifikace PD a TZ.</t>
  </si>
  <si>
    <t>"viz v.č. D.1.1-02/23, detaily, TZ" 21,0*1,15</t>
  </si>
  <si>
    <t>39</t>
  </si>
  <si>
    <t>411362021</t>
  </si>
  <si>
    <t>Výztuž stropů svařovanými sítěmi Kari</t>
  </si>
  <si>
    <t>-1937462611</t>
  </si>
  <si>
    <t>40</t>
  </si>
  <si>
    <t>413231231</t>
  </si>
  <si>
    <t>Zazdívka zhlaví stropních trámů průřezu přes 40000 mm2</t>
  </si>
  <si>
    <t>kus</t>
  </si>
  <si>
    <t>-478369777</t>
  </si>
  <si>
    <t>41</t>
  </si>
  <si>
    <t>417321414</t>
  </si>
  <si>
    <t>Ztužující pásy a věnce ze ŽB tř. C 20/25</t>
  </si>
  <si>
    <t>-1785875559</t>
  </si>
  <si>
    <t>"atikové konstrukce" (26,4*0,52*0,15)+(33,2*0,52*0,15)</t>
  </si>
  <si>
    <t>42</t>
  </si>
  <si>
    <t>417351115</t>
  </si>
  <si>
    <t>Zřízení bednění ztužujících věnců</t>
  </si>
  <si>
    <t>191510371</t>
  </si>
  <si>
    <t>"atikové konstrukce"</t>
  </si>
  <si>
    <t>(26,4+33,2)*0,52*2</t>
  </si>
  <si>
    <t>"ztratné" 61,984*0,1</t>
  </si>
  <si>
    <t>43</t>
  </si>
  <si>
    <t>417351116</t>
  </si>
  <si>
    <t>Odstranění bednění ztužujících věnců</t>
  </si>
  <si>
    <t>370581725</t>
  </si>
  <si>
    <t>44</t>
  </si>
  <si>
    <t>417361821</t>
  </si>
  <si>
    <t>Výztuž ztužujících pásů a věnců betonářskou ocelí 10 505</t>
  </si>
  <si>
    <t>640862310</t>
  </si>
  <si>
    <t>"předpoklad" 4,649*75/1000</t>
  </si>
  <si>
    <t>45</t>
  </si>
  <si>
    <t>451315114</t>
  </si>
  <si>
    <t>Podkladní nebo výplňová vrstva z betonu C 12/15 tl do 100 mm</t>
  </si>
  <si>
    <t>546384779</t>
  </si>
  <si>
    <t>"viz spodní stavba" 30,5*0,4</t>
  </si>
  <si>
    <t>46</t>
  </si>
  <si>
    <t>451315116</t>
  </si>
  <si>
    <t>Podkladní nebo výplňová vrstva z betonu C 20/25 tl do 100 mm</t>
  </si>
  <si>
    <t>1440609132</t>
  </si>
  <si>
    <t>Komunikace pozemní</t>
  </si>
  <si>
    <t>47</t>
  </si>
  <si>
    <t>564211111</t>
  </si>
  <si>
    <t>Podklad nebo podsyp ze štěrkopísku ŠP tl 50 mm</t>
  </si>
  <si>
    <t>-1323881813</t>
  </si>
  <si>
    <t>"skladba S24" 54,74</t>
  </si>
  <si>
    <t>48</t>
  </si>
  <si>
    <t>564851111</t>
  </si>
  <si>
    <t>Podklad ze štěrkodrtě ŠD tl 150 mm</t>
  </si>
  <si>
    <t>129962463</t>
  </si>
  <si>
    <t>49</t>
  </si>
  <si>
    <t>596811221</t>
  </si>
  <si>
    <t>Kladení betonové dlažby komunikací pro pěší do lože z kameniva vel do 0,25 m2 plochy do 100 m2</t>
  </si>
  <si>
    <t>-156439564</t>
  </si>
  <si>
    <t>50</t>
  </si>
  <si>
    <t>592453R00</t>
  </si>
  <si>
    <t xml:space="preserve">dlažba desková betonová velkoformátová tl. 100 mm - (skladba S24) - specifikace </t>
  </si>
  <si>
    <t>-1664034703</t>
  </si>
  <si>
    <t>54,74*1,1 "Přepočtené koeficientem množství</t>
  </si>
  <si>
    <t>Úpravy povrchů, podlahy a osazování výplní</t>
  </si>
  <si>
    <t>51</t>
  </si>
  <si>
    <t>611131121</t>
  </si>
  <si>
    <t>Penetrace akrylát-silikonová vnitřních stropů nanášená ručně</t>
  </si>
  <si>
    <t>474209498</t>
  </si>
  <si>
    <t>52</t>
  </si>
  <si>
    <t>611142001</t>
  </si>
  <si>
    <t>Potažení vnitřních stropů sklovláknitým pletivem vtlačeným do tenkovrstvé hmoty</t>
  </si>
  <si>
    <t>-1251737230</t>
  </si>
  <si>
    <t>53</t>
  </si>
  <si>
    <t>611311131</t>
  </si>
  <si>
    <t>Potažení vnitřních rovných stropů vápenným štukem tloušťky do 3 mm</t>
  </si>
  <si>
    <t>1161524013</t>
  </si>
  <si>
    <t>"1.PP-1.NP" 167,34+60,03</t>
  </si>
  <si>
    <t>54</t>
  </si>
  <si>
    <t>611325412</t>
  </si>
  <si>
    <t>Oprava vnitřní vápenocementové hladké omítky stropů v rozsahu plochy do 30%</t>
  </si>
  <si>
    <t>-2024768753</t>
  </si>
  <si>
    <t>55</t>
  </si>
  <si>
    <t>612131102</t>
  </si>
  <si>
    <t>Cementový postřik vnitřních stěn nanášený síťovitě ručně</t>
  </si>
  <si>
    <t>CS ÚRS 2015 02</t>
  </si>
  <si>
    <t>-1690805255</t>
  </si>
  <si>
    <t>"viz otlučení omítek" 1320,287</t>
  </si>
  <si>
    <t>"viz zdivo" (122,148)+(1*20,06)+(2*153,0)+(2*122,346)</t>
  </si>
  <si>
    <t>56</t>
  </si>
  <si>
    <t>612142001</t>
  </si>
  <si>
    <t>Potažení vnitřních stěn sklovláknitým pletivem vtlačeným do tenkovrstvé hmoty</t>
  </si>
  <si>
    <t>-1078991653</t>
  </si>
  <si>
    <t>57</t>
  </si>
  <si>
    <t>6121430R0</t>
  </si>
  <si>
    <t>Příplatek za dodávku a osazení veškerých omítkových lišt, rohovníků a profilů vnitřních omítek stěn - viz specifikace systému a TP výrobce, TZ</t>
  </si>
  <si>
    <t>1977101006</t>
  </si>
  <si>
    <t>"kompletní provedení dle specifikace PD a TZ vč. všech souvisejících prací a dodávek"</t>
  </si>
  <si>
    <t>"množství vztaženo k celkové výměře povrchů stěn" 2013,187+121,896</t>
  </si>
  <si>
    <t>58</t>
  </si>
  <si>
    <t>612311131</t>
  </si>
  <si>
    <t>Potažení vnitřních stěn vápenným štukem tloušťky do 3 mm</t>
  </si>
  <si>
    <t>-1460444417</t>
  </si>
  <si>
    <t>"viz v.č. D.1.1-02/23, detaily, TZ" 2013,187-194,64</t>
  </si>
  <si>
    <t>59</t>
  </si>
  <si>
    <t>612321111</t>
  </si>
  <si>
    <t>Vápenocementová omítka hrubá jednovrstvá zatřená vnitřních stěn nanášená ručně</t>
  </si>
  <si>
    <t>-1278000438</t>
  </si>
  <si>
    <t>60</t>
  </si>
  <si>
    <t>612321191</t>
  </si>
  <si>
    <t>Příplatek k vápenocementové omítce vnitřních stěn za každých dalších 5 mm tloušťky ručně</t>
  </si>
  <si>
    <t>1076018014</t>
  </si>
  <si>
    <t>2013,187*2,5 "Přepočtené koeficientem množství</t>
  </si>
  <si>
    <t>61</t>
  </si>
  <si>
    <t>612325302</t>
  </si>
  <si>
    <t>Vápenocementová štuková omítka ostění nebo nadpraží</t>
  </si>
  <si>
    <t>-949488180</t>
  </si>
  <si>
    <t>"viz výměna výplní" 203,16*0,6</t>
  </si>
  <si>
    <t>62</t>
  </si>
  <si>
    <t>612403399</t>
  </si>
  <si>
    <t>Hrubá výplň rýh ve vnitřních stěnách maltou</t>
  </si>
  <si>
    <t>-56756234</t>
  </si>
  <si>
    <t>63</t>
  </si>
  <si>
    <t>612821012</t>
  </si>
  <si>
    <t>Vnitřní sanační štuková omítka pro vlhké a zasolené zdivo prováděná ručně</t>
  </si>
  <si>
    <t>1975853098</t>
  </si>
  <si>
    <t>"viz otlučení omítek" 322,08</t>
  </si>
  <si>
    <t>64</t>
  </si>
  <si>
    <t>612821061</t>
  </si>
  <si>
    <t>Příplatek k sanační omítce pro vlhké zasolené zdivo ZKD 10 mm prováděné ručně ve více vrstvách</t>
  </si>
  <si>
    <t>-2088944542</t>
  </si>
  <si>
    <t>322,08*3 "Přepočtené koeficientem množství</t>
  </si>
  <si>
    <t>65</t>
  </si>
  <si>
    <t>622142001</t>
  </si>
  <si>
    <t>Potažení vnějších stěn sklovláknitým pletivem vtlačeným do tenkovrstvé hmoty</t>
  </si>
  <si>
    <t>-1648114810</t>
  </si>
  <si>
    <t>66</t>
  </si>
  <si>
    <t>622221021</t>
  </si>
  <si>
    <t>Montáž kontaktního zateplení vnějších stěn z minerální vlny s podélnou orientací vláken tl do 120 mm</t>
  </si>
  <si>
    <t>-209604601</t>
  </si>
  <si>
    <t>"viz v.č. D.1.1-02/23, detaily, TZ" 175,0</t>
  </si>
  <si>
    <t>67</t>
  </si>
  <si>
    <t>631515270</t>
  </si>
  <si>
    <t>deska minerální izolační TF PROFI tl. 100 mm</t>
  </si>
  <si>
    <t>-455026132</t>
  </si>
  <si>
    <t>175*1,1 "Přepočtené koeficientem množství</t>
  </si>
  <si>
    <t>68</t>
  </si>
  <si>
    <t>622222051</t>
  </si>
  <si>
    <t>Montáž kontaktního zateplení vnějšího ostění hl. špalety do 400 mm z minerální vlny tl do 40 mm</t>
  </si>
  <si>
    <t>-35047770</t>
  </si>
  <si>
    <t>"viz v.č. D.1.1-02/23, detaily, TZ" 203,16</t>
  </si>
  <si>
    <t>69</t>
  </si>
  <si>
    <t>631515180</t>
  </si>
  <si>
    <t>deska minerální izolační TF PROFI tl. 40 mm</t>
  </si>
  <si>
    <t>460660667</t>
  </si>
  <si>
    <t>203,16*0,275 "Přepočtené koeficientem množství</t>
  </si>
  <si>
    <t>70</t>
  </si>
  <si>
    <t>622321121</t>
  </si>
  <si>
    <t>Vápenocementová omítka hladká jednovrstvá vnějších stěn nanášená ručně</t>
  </si>
  <si>
    <t>-839558530</t>
  </si>
  <si>
    <t>71</t>
  </si>
  <si>
    <t>622321191</t>
  </si>
  <si>
    <t>Příplatek k vápenocementové omítce vnějších stěn za každých dalších 5 mm tloušťky ručně</t>
  </si>
  <si>
    <t>-1241047361</t>
  </si>
  <si>
    <t>140*3 "Přepočtené koeficientem množství</t>
  </si>
  <si>
    <t>72</t>
  </si>
  <si>
    <t>622325102</t>
  </si>
  <si>
    <t>Oprava vnější vápenné nebo vápenocementové hladké omítky složitosti 1 stěn v rozsahu do 30%</t>
  </si>
  <si>
    <t>1560454816</t>
  </si>
  <si>
    <t>"viz v.č. D.1.1-02/23, detaily, TZ" 175,0+55,869</t>
  </si>
  <si>
    <t>73</t>
  </si>
  <si>
    <t>622325302</t>
  </si>
  <si>
    <t>Oprava vnější vápenné nebo vápenocementové štukové omítky složitosti 2 v rozsahu do 20%</t>
  </si>
  <si>
    <t>-1731712049</t>
  </si>
  <si>
    <t>74</t>
  </si>
  <si>
    <t>622454R04</t>
  </si>
  <si>
    <t>Příplatek ke KZS za systémové doplňky a příslušenství</t>
  </si>
  <si>
    <t>1545655090</t>
  </si>
  <si>
    <t xml:space="preserve">"dle TP konkrétního výrobce KZS + požadavky PD a TZ" </t>
  </si>
  <si>
    <t>-veškeré systémové lišty, rohovníky, profily, zapuštěné kotevní prvky</t>
  </si>
  <si>
    <t>Množství vztaženo na plochu KZS.</t>
  </si>
  <si>
    <t>175,0+55,869</t>
  </si>
  <si>
    <t>75</t>
  </si>
  <si>
    <t>622531021</t>
  </si>
  <si>
    <t>Tenkovrstvá silikonová zrnitá omítka tl. 2,0 mm včetně penetrace vnějších stěn</t>
  </si>
  <si>
    <t>-440174622</t>
  </si>
  <si>
    <t>140,0+175,0+55,869</t>
  </si>
  <si>
    <t>76</t>
  </si>
  <si>
    <t>622851R04</t>
  </si>
  <si>
    <t>Příplatek k KZS za zapuštěné kotvení tepelného izolantu</t>
  </si>
  <si>
    <t>-1501132800</t>
  </si>
  <si>
    <t>Poznámka k položce:
Jednotková cena = cena obvyklá průměrná v čase a místě - určeno průzkumem trhu.</t>
  </si>
  <si>
    <t>"kompletní provedení dle specifikace PD vč. všech souvisejících prací a dodávek-viz ,detaily,TZ"</t>
  </si>
  <si>
    <t>"množství vztaženo na celkovou plochu zateplení" 175,0+55,869</t>
  </si>
  <si>
    <t>77</t>
  </si>
  <si>
    <t>629991011</t>
  </si>
  <si>
    <t>Zakrytí výplní otvorů a svislých ploch fólií přilepenou lepící páskou</t>
  </si>
  <si>
    <t>773371771</t>
  </si>
  <si>
    <t>"viz výplně otvorů - NS" 141,5</t>
  </si>
  <si>
    <t>78</t>
  </si>
  <si>
    <t>629995101</t>
  </si>
  <si>
    <t>Očištění vnějších ploch tlakovou vodou</t>
  </si>
  <si>
    <t>1400739933</t>
  </si>
  <si>
    <t>"fasáda+oprava" 175,0+(175,0*0,3)+285,0</t>
  </si>
  <si>
    <t>79</t>
  </si>
  <si>
    <t>631311125</t>
  </si>
  <si>
    <t>Mazanina tl do 120 mm z betonu prostého bez zvýšených nároků na prostředí tř. C 20/25</t>
  </si>
  <si>
    <t>-2128654333</t>
  </si>
  <si>
    <t>"skladba S1" 0,1*167,34</t>
  </si>
  <si>
    <t>"skladba S2" 0,1*68,88</t>
  </si>
  <si>
    <t>"skladba S3" 0,1*69,8</t>
  </si>
  <si>
    <t>"skladba S4" 0,1*37,24</t>
  </si>
  <si>
    <t>"skladba S4a" 0,1*11,43</t>
  </si>
  <si>
    <t>"skladba S9" 0,1*13,4</t>
  </si>
  <si>
    <t>"skladba S12" 0,1*22,79</t>
  </si>
  <si>
    <t>"skladba S23" 0,12*6,99</t>
  </si>
  <si>
    <t>"ostatní plochy a výklenky" 0,1*39,927</t>
  </si>
  <si>
    <t>80</t>
  </si>
  <si>
    <t>631319173</t>
  </si>
  <si>
    <t>Příplatek k mazanině tl do 120 mm za stržení povrchu spodní vrstvy před vložením výztuže</t>
  </si>
  <si>
    <t>1880821342</t>
  </si>
  <si>
    <t>81</t>
  </si>
  <si>
    <t>631342122</t>
  </si>
  <si>
    <t>Mazanina tl do 120 mm z betonu lehčeného tepelně-izolačního polystyrenového objem hmot 500 kg/m3</t>
  </si>
  <si>
    <t>34277590</t>
  </si>
  <si>
    <t>"skladba S8" 79,55*0,09</t>
  </si>
  <si>
    <t>82</t>
  </si>
  <si>
    <t>631362021</t>
  </si>
  <si>
    <t>Výztuž mazanin svařovanými sítěmi Kari</t>
  </si>
  <si>
    <t>1612206251</t>
  </si>
  <si>
    <t>83</t>
  </si>
  <si>
    <t>632441225</t>
  </si>
  <si>
    <t>Potěr anhydritový samonivelační tl do 50 mm C30 litý</t>
  </si>
  <si>
    <t>-178519816</t>
  </si>
  <si>
    <t>"skladba S1" 167,34</t>
  </si>
  <si>
    <t>"skladba S4" 37,24</t>
  </si>
  <si>
    <t>"skladba S4a" 11,34</t>
  </si>
  <si>
    <t>"skladba S7" 79,55</t>
  </si>
  <si>
    <t>84</t>
  </si>
  <si>
    <t>632441225.1</t>
  </si>
  <si>
    <t>Potěr anhydritový samonivelační tl do 66 mm C30 litý</t>
  </si>
  <si>
    <t>-379846512</t>
  </si>
  <si>
    <t>"skladba S2" 68,88</t>
  </si>
  <si>
    <t>"skladba S3" 69,8</t>
  </si>
  <si>
    <t>"skladba S6" 26,15</t>
  </si>
  <si>
    <t>"skladba S9" 13,4</t>
  </si>
  <si>
    <t>"skladba S11" 22,77</t>
  </si>
  <si>
    <t>"skladba S12" 22,79</t>
  </si>
  <si>
    <t>85</t>
  </si>
  <si>
    <t>632450134</t>
  </si>
  <si>
    <t>Vyrovnávací cementový potěr tl do 50 mm ze suchých směsí provedený v ploše</t>
  </si>
  <si>
    <t>1544930197</t>
  </si>
  <si>
    <t>"skladba S23" 6,99</t>
  </si>
  <si>
    <t>86</t>
  </si>
  <si>
    <t>632451103</t>
  </si>
  <si>
    <t>Cementový samonivelační potěr ze suchých směsí tloušťky do 10 mm</t>
  </si>
  <si>
    <t>-819599533</t>
  </si>
  <si>
    <t>87</t>
  </si>
  <si>
    <t>632451107</t>
  </si>
  <si>
    <t>Cementový samonivelační potěr ze suchých směsí tloušťky do 20 mm</t>
  </si>
  <si>
    <t>1659881227</t>
  </si>
  <si>
    <t>88</t>
  </si>
  <si>
    <t>633811111</t>
  </si>
  <si>
    <t>Broušení nerovností betonových podlah do 2 mm - stržení šlemu</t>
  </si>
  <si>
    <t>1309243797</t>
  </si>
  <si>
    <t>"viz v.č. D.1.1-02/23, detaily, TZ" 295,47+223,79</t>
  </si>
  <si>
    <t>89</t>
  </si>
  <si>
    <t>635111215</t>
  </si>
  <si>
    <t>Násyp pod podlahy ze štěrkopísku se zhutněním</t>
  </si>
  <si>
    <t>1960731725</t>
  </si>
  <si>
    <t>"skladba S2" 0,12*68,88</t>
  </si>
  <si>
    <t>"skladba S12" 0,12*22,79</t>
  </si>
  <si>
    <t>90</t>
  </si>
  <si>
    <t>635211121</t>
  </si>
  <si>
    <t>Násyp pod podlahy z keramzitu</t>
  </si>
  <si>
    <t>-24760651</t>
  </si>
  <si>
    <t>"skladba S10" 12,81*0,29</t>
  </si>
  <si>
    <t>91</t>
  </si>
  <si>
    <t>635321211</t>
  </si>
  <si>
    <t>Násyp pod podlahy z recyklátu ze stavební suti se zhutněním</t>
  </si>
  <si>
    <t>1457872023</t>
  </si>
  <si>
    <t>"skladba S3" 0,91*69,8</t>
  </si>
  <si>
    <t>Ostatní konstrukce a práce, bourání</t>
  </si>
  <si>
    <t>92</t>
  </si>
  <si>
    <t>919726122</t>
  </si>
  <si>
    <t>Geotextilie pro ochranu, separaci a filtraci netkaná měrná hmotnost do 300 g/m2</t>
  </si>
  <si>
    <t>496654933</t>
  </si>
  <si>
    <t>"skladba S10" (7,36+5,45)</t>
  </si>
  <si>
    <t>93</t>
  </si>
  <si>
    <t>931992122</t>
  </si>
  <si>
    <t>Výplň dilatačních spár z extrudovaného polystyrénu tl 30 mm</t>
  </si>
  <si>
    <t>-1229058991</t>
  </si>
  <si>
    <t>94</t>
  </si>
  <si>
    <t>941211112</t>
  </si>
  <si>
    <t>Montáž lešení řadového rámového lehkého zatížení do 200 kg/m2 š do 0,9 m v do 25 m</t>
  </si>
  <si>
    <t>-881940309</t>
  </si>
  <si>
    <t>95</t>
  </si>
  <si>
    <t>941211211</t>
  </si>
  <si>
    <t>Příplatek k lešení řadovému rámovému lehkému š 0,9 m v do 25 m za první a ZKD den použití</t>
  </si>
  <si>
    <t>1309759671</t>
  </si>
  <si>
    <t>680*45 "Přepočtené koeficientem množství</t>
  </si>
  <si>
    <t>96</t>
  </si>
  <si>
    <t>941211812</t>
  </si>
  <si>
    <t>Demontáž lešení řadového rámového lehkého zatížení do 200 kg/m2 š do 0,9 m v do 25 m</t>
  </si>
  <si>
    <t>-1914026587</t>
  </si>
  <si>
    <t>97</t>
  </si>
  <si>
    <t>949101111</t>
  </si>
  <si>
    <t>Lešení pomocné pro objekty pozemních staveb s lešeňovou podlahou v do 1,9 m zatížení do 150 kg/m2</t>
  </si>
  <si>
    <t>-1278872242</t>
  </si>
  <si>
    <t>"BP" 157,13+135,36+170,2+174,73</t>
  </si>
  <si>
    <t>"NS" 167,34+472,6+327,15</t>
  </si>
  <si>
    <t>98</t>
  </si>
  <si>
    <t>952901111</t>
  </si>
  <si>
    <t>Vyčištění budov bytové a občanské výstavby při výšce podlaží do 4 m</t>
  </si>
  <si>
    <t>-1722756223</t>
  </si>
  <si>
    <t>99</t>
  </si>
  <si>
    <t>952902121</t>
  </si>
  <si>
    <t>Čištění budov zametení drsných podlah</t>
  </si>
  <si>
    <t>19520377</t>
  </si>
  <si>
    <t>100</t>
  </si>
  <si>
    <t>961055111</t>
  </si>
  <si>
    <t>Bourání základů ze ŽB</t>
  </si>
  <si>
    <t>-162630980</t>
  </si>
  <si>
    <t>(2,05*5,3*0,7)+(2,03*6,715*0,75)</t>
  </si>
  <si>
    <t>101</t>
  </si>
  <si>
    <t>962031136</t>
  </si>
  <si>
    <t>Bourání příček z tvárnic nebo příčkovek tl do 150 mm</t>
  </si>
  <si>
    <t>-1162890776</t>
  </si>
  <si>
    <t>(2,4*4,67)+(3,47*43,13)+(3,5*29,0)</t>
  </si>
  <si>
    <t>102</t>
  </si>
  <si>
    <t>962032231</t>
  </si>
  <si>
    <t>Bourání zdiva z cihel pálených nebo vápenopískových na MV nebo MVC přes 1 m3</t>
  </si>
  <si>
    <t>1629226329</t>
  </si>
  <si>
    <t xml:space="preserve">"1.PP" </t>
  </si>
  <si>
    <t>(2*2,15*0,75)+(1,4*2,4*0,9)+(1,2*2,1*1)+(0,85*2,4*1,1)</t>
  </si>
  <si>
    <t xml:space="preserve">"1.NP" </t>
  </si>
  <si>
    <t>(2*2,45*0,7)+(4,395*3,47*0,3)+(0,515*0,7*0,47)+(7,21*0,3*3,47)</t>
  </si>
  <si>
    <t>(1,5*2,5*0,7)+(7,5*3,47*0,3)+(6,205*0,2*3,47)+(0,55*2,2*0,65)+(5,43*3,47*0,2)</t>
  </si>
  <si>
    <t>"2.NP"</t>
  </si>
  <si>
    <t>(1,2*2,5*0,45)+(1,4*2,5*0,45)+(2,375*2,5*0,45)+(13,125*3,5*0,2)</t>
  </si>
  <si>
    <t>(1,8*3,5*0,5)+(1,4*3,5*0,5)+(13,125*0,18*3,5)</t>
  </si>
  <si>
    <t>103</t>
  </si>
  <si>
    <t>962042321</t>
  </si>
  <si>
    <t>Bourání zdiva nadzákladového z betonu prostého přes 1 m3</t>
  </si>
  <si>
    <t>1847152457</t>
  </si>
  <si>
    <t>"předpoklad" 3,0</t>
  </si>
  <si>
    <t>104</t>
  </si>
  <si>
    <t>965042141</t>
  </si>
  <si>
    <t>Bourání podkladů pod dlažby nebo mazanin betonových nebo z litého asfaltu tl do 100 mm pl přes 4 m2</t>
  </si>
  <si>
    <t>1752051595</t>
  </si>
  <si>
    <t>"1-2.NP" 0,1*(49,15+28,69+57,23)</t>
  </si>
  <si>
    <t>105</t>
  </si>
  <si>
    <t>965042241</t>
  </si>
  <si>
    <t>Bourání podkladů pod dlažby nebo mazanin betonových nebo z litého asfaltu tl přes 100 mm pl pře 4 m2</t>
  </si>
  <si>
    <t>423936145</t>
  </si>
  <si>
    <t xml:space="preserve">"viz v.č. D.1.1-02/23, detaily, TZ" </t>
  </si>
  <si>
    <t>"1.PP" 0,15*(157,13)</t>
  </si>
  <si>
    <t>106</t>
  </si>
  <si>
    <t>965049111</t>
  </si>
  <si>
    <t>Příplatek k bourání betonových mazanin za bourání se svařovanou sítí tl do 100 mm</t>
  </si>
  <si>
    <t>200226640</t>
  </si>
  <si>
    <t>107</t>
  </si>
  <si>
    <t>965049114</t>
  </si>
  <si>
    <t>Příplatek k bourání betonových mazanin za bourání s rabicovým pletivem tl přes 100 mm</t>
  </si>
  <si>
    <t>-2009178016</t>
  </si>
  <si>
    <t>108</t>
  </si>
  <si>
    <t>965081213</t>
  </si>
  <si>
    <t>Bourání podlah z dlaždic keramických nebo xylolitových tl do 10 mm plochy přes 1 m2</t>
  </si>
  <si>
    <t>2114385554</t>
  </si>
  <si>
    <t>(5,58+5,93+2,54)+(9,44+3,54+1,05)+(37,47)</t>
  </si>
  <si>
    <t>109</t>
  </si>
  <si>
    <t>965081323</t>
  </si>
  <si>
    <t>Bourání podlah z dlaždic betonových, teracových nebo čedičových tl do 25 mm plochy přes 1 m2</t>
  </si>
  <si>
    <t>1307901810</t>
  </si>
  <si>
    <t>(17,66+4,64)+(14,66)+(19,76)</t>
  </si>
  <si>
    <t>110</t>
  </si>
  <si>
    <t>965082941</t>
  </si>
  <si>
    <t>Odstranění násypů pod podlahy tl přes 200 mm</t>
  </si>
  <si>
    <t>-632663655</t>
  </si>
  <si>
    <t>0,3*(170,2+94,18)</t>
  </si>
  <si>
    <t>111</t>
  </si>
  <si>
    <t>967031132</t>
  </si>
  <si>
    <t>Přisekání rovných ostění v cihelném zdivu na MV nebo MVC</t>
  </si>
  <si>
    <t>-1733849140</t>
  </si>
  <si>
    <t>112</t>
  </si>
  <si>
    <t>967031732</t>
  </si>
  <si>
    <t>Přisekání plošné zdiva z cihel pálených na MV nebo MVC tl do 100 mm</t>
  </si>
  <si>
    <t>-1980215715</t>
  </si>
  <si>
    <t>v"viz v.č. D.1.1-02/23, detaily, TZ"</t>
  </si>
  <si>
    <t>"předpoklad" 1320,287*0,25</t>
  </si>
  <si>
    <t>113</t>
  </si>
  <si>
    <t>968062R00</t>
  </si>
  <si>
    <t>Vybourání rámů výplní otvorů včetně křídel pl bez rozlišení</t>
  </si>
  <si>
    <t>-427491480</t>
  </si>
  <si>
    <t xml:space="preserve">-vyvěšení křídel </t>
  </si>
  <si>
    <t>-vybourání rámů výplní otvorů</t>
  </si>
  <si>
    <t>-demontáže ocel. mříží, parapetů, prahů, doplňků a souvisejících komponentů</t>
  </si>
  <si>
    <t xml:space="preserve">"viz vnější výplně otvorů" </t>
  </si>
  <si>
    <t>(1,2*2*10)+(1,4*2,2*3)+(1,4*1,7*3)+(1,1*1,1*1)+(1,35*2,1*1)+(0,5*0,8*2)</t>
  </si>
  <si>
    <t>(1,1*1,2*1)+(1,65*1,2*1)+(0,85*0,85*2)+(1,2*1,3*3)+(0,9*2,2*1)</t>
  </si>
  <si>
    <t>(0,6*0,6*1)+(1,6*2,0*9)+(0,9*0,7*9)</t>
  </si>
  <si>
    <t>114</t>
  </si>
  <si>
    <t>968072455</t>
  </si>
  <si>
    <t>Vybourání kovových dveřních zárubní pl do 2 m2</t>
  </si>
  <si>
    <t>-1427040946</t>
  </si>
  <si>
    <t>51*2 "Přepočtené koeficientem množství</t>
  </si>
  <si>
    <t>115</t>
  </si>
  <si>
    <t>973031325</t>
  </si>
  <si>
    <t>Vysekání kapes ve zdivu cihelném na MV nebo MVC pl do 0,10 m2 hl do 300 mm</t>
  </si>
  <si>
    <t>-1785838905</t>
  </si>
  <si>
    <t>116</t>
  </si>
  <si>
    <t>975043121</t>
  </si>
  <si>
    <t>Jednořadové podchycení stropů pro osazení nosníků v do 3,5 m pro zatížení do 1000 kg/m</t>
  </si>
  <si>
    <t>-771689356</t>
  </si>
  <si>
    <t>"předpoklad" 50,0</t>
  </si>
  <si>
    <t>117</t>
  </si>
  <si>
    <t>975048121</t>
  </si>
  <si>
    <t>Příplatek k jednořadovém podchycení stropů pro zatížení do 1000 kg/m ZKD 1 m v podchycení</t>
  </si>
  <si>
    <t>986482451</t>
  </si>
  <si>
    <t>50*0,5 "Přepočtené koeficientem množství</t>
  </si>
  <si>
    <t>118</t>
  </si>
  <si>
    <t>978011141</t>
  </si>
  <si>
    <t>Otlučení vnitřní vápenné nebo vápenocementové omítky stropů v rozsahu do 30 %</t>
  </si>
  <si>
    <t>-1350294695</t>
  </si>
  <si>
    <t>119</t>
  </si>
  <si>
    <t>978011191</t>
  </si>
  <si>
    <t>Otlučení vnitřní vápenné nebo vápenocementové omítky stropů v rozsahu do 100 %</t>
  </si>
  <si>
    <t>-156249926</t>
  </si>
  <si>
    <t>"1-2.NP" (135,36+170,2+174,73)/2</t>
  </si>
  <si>
    <t>120</t>
  </si>
  <si>
    <t>978012191</t>
  </si>
  <si>
    <t>Otlučení vnitřní vápenné nebo vápenocementové omítky stropů rákosových v rozsahu do 100 %</t>
  </si>
  <si>
    <t>-2069114923</t>
  </si>
  <si>
    <t>121</t>
  </si>
  <si>
    <t>978013191</t>
  </si>
  <si>
    <t>Otlučení vnitřní vápenné nebo vápenocementové omítky stěn stěn v rozsahu do 100 %</t>
  </si>
  <si>
    <t>526697087</t>
  </si>
  <si>
    <t>"výměna výplní otvorů" 203,16*0,6</t>
  </si>
  <si>
    <t>122</t>
  </si>
  <si>
    <t>2047430709</t>
  </si>
  <si>
    <t>(2,4*134,2)</t>
  </si>
  <si>
    <t>(3,47*208,95)+(3,5*118,5)+(4,7*38,4)</t>
  </si>
  <si>
    <t>123</t>
  </si>
  <si>
    <t>978015341</t>
  </si>
  <si>
    <t>Otlučení vnější vápenné nebo vápenocementové vnější omítky stupně členitosti 1 a 2 rozsahu do 30%</t>
  </si>
  <si>
    <t>-1932372980</t>
  </si>
  <si>
    <t>124</t>
  </si>
  <si>
    <t>978019331</t>
  </si>
  <si>
    <t>Otlučení vnější vápenné nebo vápenocementové vnější omítky stupně členitosti 3 až 5  rozsahu do 20%</t>
  </si>
  <si>
    <t>1484428806</t>
  </si>
  <si>
    <t>"oprava" 285,0</t>
  </si>
  <si>
    <t>125</t>
  </si>
  <si>
    <t>978059541</t>
  </si>
  <si>
    <t>Odsekání a odebrání obkladů stěn z vnitřních obkládaček plochy přes 1 m2</t>
  </si>
  <si>
    <t>245426236</t>
  </si>
  <si>
    <t>126</t>
  </si>
  <si>
    <t>981011414</t>
  </si>
  <si>
    <t>Demolice budov zděných na MC nebo z betonu podíl konstrukcí do 25 % postupným rozebíráním</t>
  </si>
  <si>
    <t>854222445</t>
  </si>
  <si>
    <t>(2,0*9,155*7,0)+(2,092*5,22*10,5)</t>
  </si>
  <si>
    <t>127</t>
  </si>
  <si>
    <t>981011R11</t>
  </si>
  <si>
    <t>Demolice kompletní střešní konstrukce postupným rozebíráním</t>
  </si>
  <si>
    <t>-601105129</t>
  </si>
  <si>
    <t>Poznámka k položce:
Specifikace:
-odstranění střešní krytiny vč. souvisejících prvků
-odstranění klempířských prvků
-postupné rozebrání dřevěných prvků krovu
-kompletní přesuny/zdvihací technika</t>
  </si>
  <si>
    <t>"viz v.č. D.1.1-02/23, detaily, TZ" 14,82*16,039*1,2</t>
  </si>
  <si>
    <t>128</t>
  </si>
  <si>
    <t>999281111</t>
  </si>
  <si>
    <t>Přesun hmot pro opravy a údržbu budov v do 25 m</t>
  </si>
  <si>
    <t>CS ÚRS 2010 02</t>
  </si>
  <si>
    <t>-802377543</t>
  </si>
  <si>
    <t>Různé dokončovací konstrukce a práce pozemních staveb</t>
  </si>
  <si>
    <t>129</t>
  </si>
  <si>
    <t>950125052</t>
  </si>
  <si>
    <t xml:space="preserve">Stavební a zednické výpomoce řemesel </t>
  </si>
  <si>
    <t>HZS</t>
  </si>
  <si>
    <t>2014064026</t>
  </si>
  <si>
    <t>"Demontáže a vyklizení / přesuny a likvidace dle zákona o odpadech - interiér" 185,0</t>
  </si>
  <si>
    <t>-vnitřního vybavení a interiérového zařízení</t>
  </si>
  <si>
    <t>-zábradlí, drobné ocelové prvky a konstrukce</t>
  </si>
  <si>
    <t>-ostatní vyklízecí a demontážní práce v interiéru (dřevěné obklady, prvky, ostatní)</t>
  </si>
  <si>
    <t>"Demontáže / přesuny a likvidace dle zákona o odpadech - FASÁDA OBJEKTU" 60,0</t>
  </si>
  <si>
    <t>(u vybraných prvků a zařízení - zpětná montáž/osazení vč. obnovy povrchových úprav a nových kotevních prvků a případného uvedení do bezpečnéhoprovozu)</t>
  </si>
  <si>
    <t xml:space="preserve">-tabulky, vývěsky, konzoly, ocelové mříže, větrací mřížky, ostatní drobné prvky </t>
  </si>
  <si>
    <t>-veškerá vedení médií/prvky a zařízení</t>
  </si>
  <si>
    <t>-vedení hromosvodu</t>
  </si>
  <si>
    <t>-ostatní demontážní práce</t>
  </si>
  <si>
    <t>"Demontáže / přesuny a likvidace dle zákona o odpadech - STŘECHA OBJEKTU" 50,0</t>
  </si>
  <si>
    <t>-výlezy, doplňky, tvarovky a příslušenství střešní krytiny, konzoly, větrací hlavice, ostatní prvky</t>
  </si>
  <si>
    <t>-drobné ocelové/kovové prvky na střeše a fasádě</t>
  </si>
  <si>
    <t>"bourací práce, stavební výpomoce, demontáže / přesuny a likvidace dle zákona o odpadech " 350,0</t>
  </si>
  <si>
    <t>(technika prostředí budov)</t>
  </si>
  <si>
    <t>-vysekání drážek pro jednotlivé rozvody ve svislých a vodorovných konstrukcích</t>
  </si>
  <si>
    <t>-provedení kompletních prostupů a průrazů přes svislé a vodorovné konstrukce (bez rozlišení)</t>
  </si>
  <si>
    <t>-přesuny a likvidace suti dle zákona o odpadech</t>
  </si>
  <si>
    <t>-zazdění drážek CP na MVC</t>
  </si>
  <si>
    <t>-zednické zapravení drážek pro rozvody - vyplnění drážek MVC - (hrubá)</t>
  </si>
  <si>
    <t>-zazdívky průrazů a prostupů vč. utěsnění dle TZ a PD</t>
  </si>
  <si>
    <t>-veškeré přesuny příslušných hmot</t>
  </si>
  <si>
    <t>130</t>
  </si>
  <si>
    <t>950250R01</t>
  </si>
  <si>
    <t>D+M venkovní schodiště (2x stupeň) vč. základových prvků</t>
  </si>
  <si>
    <t>798783537</t>
  </si>
  <si>
    <t>131</t>
  </si>
  <si>
    <t>950250R12</t>
  </si>
  <si>
    <t xml:space="preserve">Renovace žulových stupňů schodiště </t>
  </si>
  <si>
    <t>-2130835551</t>
  </si>
  <si>
    <t>Poznámka k položce:
PROVEDENÍ SPECIALIZOVANOU FIRMOU , KTERÁ NAVRHNE VHODNOU METODU OBNOVY POVRCHŮ PO PROHLÍDCE STAVBY.</t>
  </si>
  <si>
    <t>(10*1,16*0,459)+(22*1,13*0,5)+(17*1,15*0,45)</t>
  </si>
  <si>
    <t>997</t>
  </si>
  <si>
    <t>Přesun sutě</t>
  </si>
  <si>
    <t>132</t>
  </si>
  <si>
    <t>997013R31</t>
  </si>
  <si>
    <t>Poplatek za uložení stavebního odpadu, bez rozlišení, na skládce (skládkovné)</t>
  </si>
  <si>
    <t>-403829600</t>
  </si>
  <si>
    <t>133</t>
  </si>
  <si>
    <t>997211111</t>
  </si>
  <si>
    <t>Svislá doprava suti na v 3,5 m</t>
  </si>
  <si>
    <t>1584873763</t>
  </si>
  <si>
    <t>134</t>
  </si>
  <si>
    <t>997211119</t>
  </si>
  <si>
    <t>Příplatek ZKD 3,5 m výšky u svislé dopravy suti</t>
  </si>
  <si>
    <t>1393807229</t>
  </si>
  <si>
    <t>775,649*2 "Přepočtené koeficientem množství</t>
  </si>
  <si>
    <t>135</t>
  </si>
  <si>
    <t>997321511</t>
  </si>
  <si>
    <t>Vodorovná doprava suti a vybouraných hmot po suchu do 1 km</t>
  </si>
  <si>
    <t>1796486739</t>
  </si>
  <si>
    <t>136</t>
  </si>
  <si>
    <t>997321519</t>
  </si>
  <si>
    <t>Příplatek ZKD 1km vodorovné dopravy suti a vybouraných hmot po suchu</t>
  </si>
  <si>
    <t>-559671975</t>
  </si>
  <si>
    <t>775,649*15 "Přepočtené koeficientem množství</t>
  </si>
  <si>
    <t>137</t>
  </si>
  <si>
    <t>997321611</t>
  </si>
  <si>
    <t>Nakládání nebo překládání suti a vybouraných hmot</t>
  </si>
  <si>
    <t>1384600720</t>
  </si>
  <si>
    <t>PSV</t>
  </si>
  <si>
    <t>Práce a dodávky PSV</t>
  </si>
  <si>
    <t>711</t>
  </si>
  <si>
    <t>Izolace proti vodě, vlhkosti a plynům</t>
  </si>
  <si>
    <t>138</t>
  </si>
  <si>
    <t>711111001</t>
  </si>
  <si>
    <t>Provedení izolace proti zemní vlhkosti vodorovné za studena nátěrem penetračním</t>
  </si>
  <si>
    <t>957658638</t>
  </si>
  <si>
    <t>"ostatní související plochy" 0,1*397,78</t>
  </si>
  <si>
    <t>139</t>
  </si>
  <si>
    <t>111631500</t>
  </si>
  <si>
    <t>lak asfaltový ALP/9 (t) bal 9 kg</t>
  </si>
  <si>
    <t>1866184349</t>
  </si>
  <si>
    <t>Poznámka k položce:
Spotřeba 0,3-0,4kg/m2 dle povrchu, ředidlo technický benzín</t>
  </si>
  <si>
    <t>437,558*0,0003 "Přepočtené koeficientem množství</t>
  </si>
  <si>
    <t>140</t>
  </si>
  <si>
    <t>711112001</t>
  </si>
  <si>
    <t>Provedení izolace proti zemní vlhkosti svislé za studena nátěrem penetračním</t>
  </si>
  <si>
    <t>715866340</t>
  </si>
  <si>
    <t>141</t>
  </si>
  <si>
    <t>918764904</t>
  </si>
  <si>
    <t>36,12*0,00035 "Přepočtené koeficientem množství</t>
  </si>
  <si>
    <t>142</t>
  </si>
  <si>
    <t>711113117.1</t>
  </si>
  <si>
    <t xml:space="preserve">Izolace proti vlhkosti vodorovná za studena - stěrková tl. 2x1,0 mm vč. systémové penetrace </t>
  </si>
  <si>
    <t>-1548503317</t>
  </si>
  <si>
    <t>Poznámka k položce:
vč. systémových prvků - hydroizolace v interiéru</t>
  </si>
  <si>
    <t xml:space="preserve"> "viz v.č. D.1.1-02/23, detaily, TZ" 56,9</t>
  </si>
  <si>
    <t>143</t>
  </si>
  <si>
    <t>711113118</t>
  </si>
  <si>
    <t xml:space="preserve">Izolace proti vlhkosti svislá za studena - stěrková tl. 2x1,0 mm vč. systémové penetrace </t>
  </si>
  <si>
    <t>1777434574</t>
  </si>
  <si>
    <t>"viz v.č. D.1.1-02/23, detaily, TZ" 194,64/2</t>
  </si>
  <si>
    <t>"1.PP" 322,08/2</t>
  </si>
  <si>
    <t>144</t>
  </si>
  <si>
    <t>711131821</t>
  </si>
  <si>
    <t>Odstranění izolace proti zemní vlhkosti svislé</t>
  </si>
  <si>
    <t>-146320241</t>
  </si>
  <si>
    <t>145</t>
  </si>
  <si>
    <t>711113118.1</t>
  </si>
  <si>
    <t>-1923560076</t>
  </si>
  <si>
    <t>Poznámka k položce:
vč. systémových prvků - hydroizolace v exteriéru</t>
  </si>
  <si>
    <t>"viz v.č. D.1.1-02/23, detaily, TZ" 30,5*1,15</t>
  </si>
  <si>
    <t>146</t>
  </si>
  <si>
    <t>711141559</t>
  </si>
  <si>
    <t>Provedení izolace proti zemní vlhkosti pásy přitavením vodorovné NAIP</t>
  </si>
  <si>
    <t>-2104671307</t>
  </si>
  <si>
    <t>147</t>
  </si>
  <si>
    <t>628522640</t>
  </si>
  <si>
    <t>pás s modifikovaným asfaltem SBS s nosnou vložkou ze skleněné tkaniny</t>
  </si>
  <si>
    <t>-966892329</t>
  </si>
  <si>
    <t>437,558*1,15 "Přepočtené koeficientem množství</t>
  </si>
  <si>
    <t>148</t>
  </si>
  <si>
    <t>711142559</t>
  </si>
  <si>
    <t>Provedení izolace proti zemní vlhkosti pásy přitavením svislé NAIP</t>
  </si>
  <si>
    <t>2080016678</t>
  </si>
  <si>
    <t>149</t>
  </si>
  <si>
    <t>628331590</t>
  </si>
  <si>
    <t>-1248903345</t>
  </si>
  <si>
    <t>36,12*1,2 "Přepočtené koeficientem množství</t>
  </si>
  <si>
    <t>150</t>
  </si>
  <si>
    <t>711161303</t>
  </si>
  <si>
    <t>Izolace proti zemní vlhkosti stěn foliemi nopovými pro běžné podmínky  tl. 0,4 mm šířky 1,5 m</t>
  </si>
  <si>
    <t>1776918237</t>
  </si>
  <si>
    <t>"spodní stavba" 30,5*1,15</t>
  </si>
  <si>
    <t>151</t>
  </si>
  <si>
    <t>711161382</t>
  </si>
  <si>
    <t>Izolace proti zemní vlhkosti foliemi nopovými ukončené horní provětrávací lištou</t>
  </si>
  <si>
    <t>-1213549971</t>
  </si>
  <si>
    <t>152</t>
  </si>
  <si>
    <t>711825R00</t>
  </si>
  <si>
    <t>Dodávka a provedení chemické injektáže spodní stavby - viz specifikace</t>
  </si>
  <si>
    <t>111021571</t>
  </si>
  <si>
    <t>Poznámka k položce:
Nad základovou konstrukcí bude provedena plošná chemická injektáž silikonovou mikroemulzí přes šířku zdiva. Rozsah injektáže stanoví firma zaměřená na sanace zdiva. Nainjektování pat zdí v suterénu bude suplovat vložení hydroizolační vrstvy mezi základ a patu zdi. Injektáž bude provedena u všech svislých konstrukcí suterénu, aby byl přerušen přenos vlhkosti stávajícího zdiva.</t>
  </si>
  <si>
    <t>"viz v.č. D.1.1-02/23, detaily, TZ" 60,0</t>
  </si>
  <si>
    <t>153</t>
  </si>
  <si>
    <t>998711202.1</t>
  </si>
  <si>
    <t>Přesun hmot procentní pro izolace proti vodě, vlhkosti a plynům v objektech v do 12 m</t>
  </si>
  <si>
    <t>-1780135638</t>
  </si>
  <si>
    <t>712</t>
  </si>
  <si>
    <t>Povlakové krytiny</t>
  </si>
  <si>
    <t>154</t>
  </si>
  <si>
    <t>712331101</t>
  </si>
  <si>
    <t>Provedení povlakové krytiny střech do 10° podkladní vrstvy pásy na sucho AIP nebo NAIP</t>
  </si>
  <si>
    <t>1761050463</t>
  </si>
  <si>
    <t>"skladba S17" 6,6*10,0</t>
  </si>
  <si>
    <t>155</t>
  </si>
  <si>
    <t>693110050</t>
  </si>
  <si>
    <t>geotextilie tkaná (polypropylen) PP 300 g/m2</t>
  </si>
  <si>
    <t>-761434438</t>
  </si>
  <si>
    <t>66*1,15 "Přepočtené koeficientem množství</t>
  </si>
  <si>
    <t>156</t>
  </si>
  <si>
    <t>712341559</t>
  </si>
  <si>
    <t>Provedení povlakové krytiny střech do 10° pásy NAIP přitavením v plné ploše</t>
  </si>
  <si>
    <t>-1630559134</t>
  </si>
  <si>
    <t>"skladba S17" 6,6*10,0*2</t>
  </si>
  <si>
    <t>"atikové konstrukce" 33,2*1,0*2</t>
  </si>
  <si>
    <t>157</t>
  </si>
  <si>
    <t>628361R00</t>
  </si>
  <si>
    <t xml:space="preserve">pás těžký asfaltovaný modifikovaný tl. 4 mm s výztužnou vložkou </t>
  </si>
  <si>
    <t>988448063</t>
  </si>
  <si>
    <t>198,4*0,55 "Přepočtené koeficientem množství</t>
  </si>
  <si>
    <t>158</t>
  </si>
  <si>
    <t>628522560</t>
  </si>
  <si>
    <t xml:space="preserve">pás asfaltovaný modifikovaný SBS se skelnou výztužnou tkaninou </t>
  </si>
  <si>
    <t>2081215058</t>
  </si>
  <si>
    <t>159</t>
  </si>
  <si>
    <t>712361R00</t>
  </si>
  <si>
    <t>D+M - Provedení povlakové krytiny střech do 10° fólií mechanicky kotvenou přes kompletní skladbu do nosné konstrukce</t>
  </si>
  <si>
    <t>2117421061</t>
  </si>
  <si>
    <t>Poznámka k položce:
Cena obsahuje kompletní systémové řešení jednoho výrobce
(lišty, doplňky, příslušenství, řešení detailů a ukončení)
Hydroizolační folie z PVC tl. 1,5 mm pro mechanické kotvení
(s výztužnou vložkou) 
Podkladní vrstva z geotextílie 300 g/m2 (dle TP výrobce)</t>
  </si>
  <si>
    <t>"skladba S16" 6*7,2</t>
  </si>
  <si>
    <t>"atikové konstrukce" 26,4*1,0</t>
  </si>
  <si>
    <t>160</t>
  </si>
  <si>
    <t>712361R01</t>
  </si>
  <si>
    <t xml:space="preserve">D+M - Provedení skladby "zelené střechy" </t>
  </si>
  <si>
    <t>2046946089</t>
  </si>
  <si>
    <t>Poznámka k položce:
-drenážní nopová folie - výška nopu 20 mm
-ochranné geotextílie netkaná PP - 200 g/m2
-substrát pro suchomilné rostliny100 mm + vegetace (extenzivní zeleň)</t>
  </si>
  <si>
    <t>161</t>
  </si>
  <si>
    <t>712391382</t>
  </si>
  <si>
    <t>Provedení povlakové krytiny střech do 10° násypem z hrubého kameniva tl 50 mm</t>
  </si>
  <si>
    <t>715747365</t>
  </si>
  <si>
    <t xml:space="preserve">"skladba S17" 6,6*10,0 </t>
  </si>
  <si>
    <t>162</t>
  </si>
  <si>
    <t>583374020</t>
  </si>
  <si>
    <t>kamenivo dekorační (kačírek) frakce 16/22</t>
  </si>
  <si>
    <t>852024334</t>
  </si>
  <si>
    <t>66*0,0825 "Přepočtené koeficientem množství</t>
  </si>
  <si>
    <t>163</t>
  </si>
  <si>
    <t>998712202.1</t>
  </si>
  <si>
    <t>Přesun hmot procentní pro krytiny povlakové v objektech v do 12 m</t>
  </si>
  <si>
    <t>1598324609</t>
  </si>
  <si>
    <t>713</t>
  </si>
  <si>
    <t>Izolace tepelné</t>
  </si>
  <si>
    <t>164</t>
  </si>
  <si>
    <t>713111121</t>
  </si>
  <si>
    <t>Montáž izolace tepelné spodem stropů s uchycením drátem rohoží, pásů, dílců, desek</t>
  </si>
  <si>
    <t>321772777</t>
  </si>
  <si>
    <t>"2.NP" 182,65</t>
  </si>
  <si>
    <t>165</t>
  </si>
  <si>
    <t>631537120</t>
  </si>
  <si>
    <t>deska izolační minerální 610x1000x140 mm - specifikace dle PD a TZ</t>
  </si>
  <si>
    <t>621361670</t>
  </si>
  <si>
    <t>182,65*1,02 "Přepočtené koeficientem množství</t>
  </si>
  <si>
    <t>166</t>
  </si>
  <si>
    <t>713121111</t>
  </si>
  <si>
    <t>Montáž izolace tepelné podlah volně kladenými rohožemi, pásy, dílci, deskami 1 vrstva</t>
  </si>
  <si>
    <t>-1971751800</t>
  </si>
  <si>
    <t>"skladba S4a" 11,43</t>
  </si>
  <si>
    <t>167</t>
  </si>
  <si>
    <t>283759260</t>
  </si>
  <si>
    <t>deska z pěnového polystyrenu EPS 200 S 1000 x 500 x 100 mm</t>
  </si>
  <si>
    <t>371924338</t>
  </si>
  <si>
    <t>Poznámka k položce:
lambda=0,034 [W / m K]</t>
  </si>
  <si>
    <t>390,88*1,1 "Přepočtené koeficientem množství</t>
  </si>
  <si>
    <t>168</t>
  </si>
  <si>
    <t>-1301282548</t>
  </si>
  <si>
    <t>"skladba S11" (4,92+2,15+5,94+3,82+4,01+1,93)</t>
  </si>
  <si>
    <t>169</t>
  </si>
  <si>
    <t>283766410</t>
  </si>
  <si>
    <t>deska polystyrénová pro snížení kročejového hluku EPS T 5000 1000x500x30-2mm</t>
  </si>
  <si>
    <t>271173336</t>
  </si>
  <si>
    <t>Poznámka k položce:
lambda=0,044 [W / m K]</t>
  </si>
  <si>
    <t>48,92*1,1 "Přepočtené koeficientem množství</t>
  </si>
  <si>
    <t>170</t>
  </si>
  <si>
    <t>559871685</t>
  </si>
  <si>
    <t>171</t>
  </si>
  <si>
    <t>283766430</t>
  </si>
  <si>
    <t>deska polystyrénová pro snížení kročejového hluku EPS T 5000 1000x500 m3</t>
  </si>
  <si>
    <t>-1260887547</t>
  </si>
  <si>
    <t>79,55*0,055 "Přepočtené koeficientem množství</t>
  </si>
  <si>
    <t>172</t>
  </si>
  <si>
    <t>713131141</t>
  </si>
  <si>
    <t>Montáž izolace tepelné stěn a základů lepením celoplošně rohoží, pásů, dílců, desek</t>
  </si>
  <si>
    <t>-1444711545</t>
  </si>
  <si>
    <t>"atikové konstrukce" (26,4+33,2)*0,52</t>
  </si>
  <si>
    <t>173</t>
  </si>
  <si>
    <t>283758800</t>
  </si>
  <si>
    <t>deska z pěnového polystyrenu EPS 100 Z 1000 x 500 x 50 mm</t>
  </si>
  <si>
    <t>-1430313980</t>
  </si>
  <si>
    <t>Poznámka k položce:
lambda=0,037 [W / m K]</t>
  </si>
  <si>
    <t>30,992*1,1 "Přepočtené koeficientem množství</t>
  </si>
  <si>
    <t>174</t>
  </si>
  <si>
    <t>713141135</t>
  </si>
  <si>
    <t>Montáž izolace tepelné střech plochých lepené za studena bodově 1 vrstva rohoží, pásů, dílců, desek</t>
  </si>
  <si>
    <t>1782854144</t>
  </si>
  <si>
    <t>"skladba S16" 6*7,2*2</t>
  </si>
  <si>
    <t>175</t>
  </si>
  <si>
    <t>283723090</t>
  </si>
  <si>
    <t>deska z pěnového polystyrenu EPS 100 S 1000 x 500 x 100 mm</t>
  </si>
  <si>
    <t>-949250693</t>
  </si>
  <si>
    <t>218,4*2,1 "Přepočtené koeficientem množství</t>
  </si>
  <si>
    <t>176</t>
  </si>
  <si>
    <t>-868977939</t>
  </si>
  <si>
    <t>"skladba S16 - spádové klíny" 6*7,2</t>
  </si>
  <si>
    <t>"skladba S17 - spádové klíny" 6,6*10,0</t>
  </si>
  <si>
    <t>177</t>
  </si>
  <si>
    <t>283759130</t>
  </si>
  <si>
    <t>deska z pěnového polystyrenu EPS 100 S 1000 x 500 (1000) mm</t>
  </si>
  <si>
    <t>708473255</t>
  </si>
  <si>
    <t>109,2*0,099 "Přepočtené koeficientem množství</t>
  </si>
  <si>
    <t>178</t>
  </si>
  <si>
    <t>713141211</t>
  </si>
  <si>
    <t>Montáž izolace tepelné střech plochých volně položené atikový klín</t>
  </si>
  <si>
    <t>1954540020</t>
  </si>
  <si>
    <t>"skladba S16" (6+7,2)*2</t>
  </si>
  <si>
    <t>"skladba S17" (6,6+10,0)*2</t>
  </si>
  <si>
    <t>179</t>
  </si>
  <si>
    <t>631529040</t>
  </si>
  <si>
    <t>klín atikový přechodný AK tl.60 x 60 mm</t>
  </si>
  <si>
    <t>942007034</t>
  </si>
  <si>
    <t>59,6*1,1 "Přepočtené koeficientem množství</t>
  </si>
  <si>
    <t>180</t>
  </si>
  <si>
    <t>713191R31</t>
  </si>
  <si>
    <t>Izolace tepelné podlah , střech překrytí separační / parotěsnou folií , vč. okrajových pásků (tl. 10 mm) vytažených na stěny</t>
  </si>
  <si>
    <t>-1538772282</t>
  </si>
  <si>
    <t>Poznámka k položce:
Specifikace - PE folie tl. 0,1 mm</t>
  </si>
  <si>
    <t>1,15*(68,88+69,8+37,24+11,34+(26,15*2)+(79,55*2)+13,4+(2*22,77)+22,79+6,99)</t>
  </si>
  <si>
    <t>1,1*((6*7,2)+(6,6*10,0))</t>
  </si>
  <si>
    <t>680,607*1,15 "Přepočtené koeficientem množství</t>
  </si>
  <si>
    <t>181</t>
  </si>
  <si>
    <t>998713202.1</t>
  </si>
  <si>
    <t>Přesun hmot procentní pro izolace tepelné v objektech v do 12 m</t>
  </si>
  <si>
    <t>1778144451</t>
  </si>
  <si>
    <t>725</t>
  </si>
  <si>
    <t>Zdravotechnika - zařizovací předměty</t>
  </si>
  <si>
    <t>182</t>
  </si>
  <si>
    <t>725110811</t>
  </si>
  <si>
    <t>Demontáž klozetů splachovací s nádrží</t>
  </si>
  <si>
    <t>1483334161</t>
  </si>
  <si>
    <t>183</t>
  </si>
  <si>
    <t>725210821</t>
  </si>
  <si>
    <t>Demontáž umyvadel bez výtokových armatur</t>
  </si>
  <si>
    <t>1143739596</t>
  </si>
  <si>
    <t>184</t>
  </si>
  <si>
    <t>725220831</t>
  </si>
  <si>
    <t xml:space="preserve">Demontáž van litinová </t>
  </si>
  <si>
    <t>-909178287</t>
  </si>
  <si>
    <t>185</t>
  </si>
  <si>
    <t>725820801</t>
  </si>
  <si>
    <t>Demontáž baterie nástěnné do G 3 / 4</t>
  </si>
  <si>
    <t>-1939844691</t>
  </si>
  <si>
    <t>762</t>
  </si>
  <si>
    <t>Konstrukce tesařské</t>
  </si>
  <si>
    <t>186</t>
  </si>
  <si>
    <t>762015R01</t>
  </si>
  <si>
    <t>Dodávka a osazení nosné konstrukce střechy - sbíjené dřevěné vazníky</t>
  </si>
  <si>
    <t>-913599382</t>
  </si>
  <si>
    <t>Poznámka k položce:
Specifikace:
-statické výpočty
-návrh konstrukce
-dodávka kompletní kce dřevěných vazníků vč. venkovního podbití
(vč. kotevních a spojovacích prvků)
-ošetření řeziva / povrchové úpravy
-veškeré přesuny/zdvihací technika
-kompletní montážní práce 
-bezprostředně související dodávky a práce</t>
  </si>
  <si>
    <t>15,5*16,039</t>
  </si>
  <si>
    <t>187</t>
  </si>
  <si>
    <t>762083121</t>
  </si>
  <si>
    <t>Impregnace řeziva proti dřevokaznému hmyzu, houbám a plísním máčením třída ohrožení 1 a 2</t>
  </si>
  <si>
    <t>1987304301</t>
  </si>
  <si>
    <t>188</t>
  </si>
  <si>
    <t>762111811</t>
  </si>
  <si>
    <t>Demontáž stěn a příček z hraněného řeziva vč. výplní otvorů</t>
  </si>
  <si>
    <t>772782164</t>
  </si>
  <si>
    <t>"1.PP" 2,4*(22,695)</t>
  </si>
  <si>
    <t>189</t>
  </si>
  <si>
    <t>762341210</t>
  </si>
  <si>
    <t>Montáž bednění střech rovných a šikmých sklonu do 60° z hrubých prken na sraz</t>
  </si>
  <si>
    <t>-277415203</t>
  </si>
  <si>
    <t>190</t>
  </si>
  <si>
    <t>605151110</t>
  </si>
  <si>
    <t>řezivo jehličnaté boční prkno jakost I.-II. 2 - 3 cm</t>
  </si>
  <si>
    <t>1715846829</t>
  </si>
  <si>
    <t>248,605*0,0275 "Přepočtené koeficientem množství</t>
  </si>
  <si>
    <t>191</t>
  </si>
  <si>
    <t>762395000</t>
  </si>
  <si>
    <t>Spojovací prostředky pro montáž krovu, bednění, laťování, světlíky, klíny</t>
  </si>
  <si>
    <t>-978919488</t>
  </si>
  <si>
    <t>192</t>
  </si>
  <si>
    <t>762511224</t>
  </si>
  <si>
    <t>Podlahové kce podkladové z desek OSB tl 18 mm nebroušených na pero a drážku lepených</t>
  </si>
  <si>
    <t>1053894433</t>
  </si>
  <si>
    <t>"skladba S10" 2*12,81</t>
  </si>
  <si>
    <t>193</t>
  </si>
  <si>
    <t>762511264</t>
  </si>
  <si>
    <t>Podlahové kce podkladové z desek OSB tl 18 mm nebroušených na pero a drážku šroubovaných</t>
  </si>
  <si>
    <t>-463364400</t>
  </si>
  <si>
    <t>"skladba S13" 167,96</t>
  </si>
  <si>
    <t>194</t>
  </si>
  <si>
    <t>762511267</t>
  </si>
  <si>
    <t>Podlahové kce podkladové z desek OSB tl 25 mm nebroušených na pero a drážku šroubovaných</t>
  </si>
  <si>
    <t>-1898110383</t>
  </si>
  <si>
    <t>"skladba S14" 133,46*2</t>
  </si>
  <si>
    <t>"skladba S15" (21,75+8,7)*2</t>
  </si>
  <si>
    <t>"skladba S15a" (5,81)*2</t>
  </si>
  <si>
    <t>195</t>
  </si>
  <si>
    <t>762521812</t>
  </si>
  <si>
    <t>Demontáž podlah bez polštářů z prken nebo fošen tloušťky přes 32 mm</t>
  </si>
  <si>
    <t>-121489325</t>
  </si>
  <si>
    <t>22,01+174,73+94,18</t>
  </si>
  <si>
    <t>196</t>
  </si>
  <si>
    <t>762522812</t>
  </si>
  <si>
    <t>Demontáž podlah s polštáři z prken nebo fošen tloušťky přes 32 mm</t>
  </si>
  <si>
    <t>-1363820028</t>
  </si>
  <si>
    <t>(34,0+18,76+87,365)</t>
  </si>
  <si>
    <t>197</t>
  </si>
  <si>
    <t>762526811</t>
  </si>
  <si>
    <t>Demontáž podlah z dřevotřísky, překližky, sololitu tloušťky do 20 mm bez polštářů</t>
  </si>
  <si>
    <t>1614095320</t>
  </si>
  <si>
    <t>8,4+78,12+16,06</t>
  </si>
  <si>
    <t>198</t>
  </si>
  <si>
    <t>998762202.1</t>
  </si>
  <si>
    <t>Přesun hmot procentní pro kce tesařské v objektech v do 12 m</t>
  </si>
  <si>
    <t>-729307409</t>
  </si>
  <si>
    <t>763</t>
  </si>
  <si>
    <t>Konstrukce suché výstavby</t>
  </si>
  <si>
    <t>199</t>
  </si>
  <si>
    <t>763111447</t>
  </si>
  <si>
    <t>SDK příčka tl 150 mm profil CW+UW 100 desky 2xH2DF 12,5 TI 80 mm EI 90 Rw 55 dB</t>
  </si>
  <si>
    <t>-476219058</t>
  </si>
  <si>
    <t>"viz v.č. 16016-DSP-D.1.1 - SO01" 49,82</t>
  </si>
  <si>
    <t>200</t>
  </si>
  <si>
    <t>763111717</t>
  </si>
  <si>
    <t>SDK příčka základní penetrační nátěr</t>
  </si>
  <si>
    <t>-913370641</t>
  </si>
  <si>
    <t>201</t>
  </si>
  <si>
    <t>763111771</t>
  </si>
  <si>
    <t>Příplatek k SDK příčce za rovinnost kvality Q3</t>
  </si>
  <si>
    <t>-230160855</t>
  </si>
  <si>
    <t>202</t>
  </si>
  <si>
    <t>763111811</t>
  </si>
  <si>
    <t>Demontáž SDK příčky s jednoduchou ocelovou nosnou konstrukcí opláštění jednoduché</t>
  </si>
  <si>
    <t>-1514143493</t>
  </si>
  <si>
    <t>203</t>
  </si>
  <si>
    <t>763121411</t>
  </si>
  <si>
    <t>SDK stěna předsazená tl 62,5 mm profil CW+UW 50 deska 1xA 12,5 bez TI EI 15</t>
  </si>
  <si>
    <t>-744684970</t>
  </si>
  <si>
    <t>"změna-m.č.1.05" 5,59*3,29</t>
  </si>
  <si>
    <t>204</t>
  </si>
  <si>
    <t>763121413</t>
  </si>
  <si>
    <t>SDK stěna předsazená tl 87,5 mm profil CW+UW 75 deska 1xA 12,5 bez TI EI 15</t>
  </si>
  <si>
    <t>-813394891</t>
  </si>
  <si>
    <t>"změna-m.č.1.05" 1,38*3,29</t>
  </si>
  <si>
    <t>205</t>
  </si>
  <si>
    <t>763121415</t>
  </si>
  <si>
    <t>SDK stěna předsazená tl 112,5 mm profil CW+UW 100 deska 1xA 12,5 TI EI 15</t>
  </si>
  <si>
    <t>-658986655</t>
  </si>
  <si>
    <t>"změna-m.č.1.13" 1,52*2,1</t>
  </si>
  <si>
    <t>"změna-m.č.1.05" (0,85+0,85+0,6)*3,29</t>
  </si>
  <si>
    <t>206</t>
  </si>
  <si>
    <t>763121441</t>
  </si>
  <si>
    <t>SDK stěna předsazená tl 65 mm profil CW+UW 50 deska 1xDF 15 TI 40 mm 50 kg/m3 EI 30</t>
  </si>
  <si>
    <t>1601860198</t>
  </si>
  <si>
    <t>"změna-m.č.1.05" 3,29*3,25</t>
  </si>
  <si>
    <t>207</t>
  </si>
  <si>
    <t>763121714</t>
  </si>
  <si>
    <t>SDK stěna předsazená základní penetrační nátěr</t>
  </si>
  <si>
    <t>1903459511</t>
  </si>
  <si>
    <t>"změna-viz stěny předsazené" 18,391+4,54+10,759+10,693</t>
  </si>
  <si>
    <t>208</t>
  </si>
  <si>
    <t>763121761</t>
  </si>
  <si>
    <t>Příplatek k SDK stěně předsazené za rovinnost kvality Q3</t>
  </si>
  <si>
    <t>-828314505</t>
  </si>
  <si>
    <t>209</t>
  </si>
  <si>
    <t>763131421</t>
  </si>
  <si>
    <t>SDK podhled desky 2xA 12,5 bez TI dvouvrstvá spodní kce profil CD+UD</t>
  </si>
  <si>
    <t>-1722692215</t>
  </si>
  <si>
    <t>"1.NP" 320,04</t>
  </si>
  <si>
    <t>"2.NP" 182,65+115,51</t>
  </si>
  <si>
    <t>210</t>
  </si>
  <si>
    <t>763131461</t>
  </si>
  <si>
    <t>SDK podhled desky 2xH2 12,5 bez TI dvouvrstvá spodní kce profil CD+UD</t>
  </si>
  <si>
    <t>574051074</t>
  </si>
  <si>
    <t>"1.NP" 27,6</t>
  </si>
  <si>
    <t>211</t>
  </si>
  <si>
    <t>763131714</t>
  </si>
  <si>
    <t>SDK podhled základní penetrační nátěr</t>
  </si>
  <si>
    <t>922123635</t>
  </si>
  <si>
    <t>212</t>
  </si>
  <si>
    <t>763131771</t>
  </si>
  <si>
    <t>Příplatek k SDK podhledu za rovinnost kvality Q3</t>
  </si>
  <si>
    <t>-1908619006</t>
  </si>
  <si>
    <t>213</t>
  </si>
  <si>
    <t>763131R01</t>
  </si>
  <si>
    <t xml:space="preserve">SDK podhled - příplatek za zhuštění nosných profilů pro kotvení dekorativní části regálů </t>
  </si>
  <si>
    <t>-2050556639</t>
  </si>
  <si>
    <t>"změna-m.č.1.03, 2.06" 0,3*(24,2+11,97+24,2+13,17+24,48)</t>
  </si>
  <si>
    <t>214</t>
  </si>
  <si>
    <t>763431803</t>
  </si>
  <si>
    <t>Demontáž minerálního podhledu zavěšeného na roštu</t>
  </si>
  <si>
    <t>1988148349</t>
  </si>
  <si>
    <t xml:space="preserve"> "viz v.č. D.1.1-02/23, detaily, TZ" </t>
  </si>
  <si>
    <t>"1.NP" 11,5</t>
  </si>
  <si>
    <t>215</t>
  </si>
  <si>
    <t>763431R01</t>
  </si>
  <si>
    <t>Dodávka a montáž systémového minerálního podhledu s vyjímatelnými panely vel. do 0,36 m2 na zavěšený rošt</t>
  </si>
  <si>
    <t>1601447301</t>
  </si>
  <si>
    <t>Poznámka k položce:
KOMPLETNÍ SYSTÉMOVÉ ŘEŠENÍ VČ. VŠECH DOPLŇKŮ A PŘÍSLUŠENSTVÍ.</t>
  </si>
  <si>
    <t>"2.NP" 22,77</t>
  </si>
  <si>
    <t>216</t>
  </si>
  <si>
    <t>998763201.1</t>
  </si>
  <si>
    <t>Přesun hmot procentní pro dřevostavby v objektech v do 12 m</t>
  </si>
  <si>
    <t>1625832262</t>
  </si>
  <si>
    <t>764</t>
  </si>
  <si>
    <t>Konstrukce klempířské</t>
  </si>
  <si>
    <t>217</t>
  </si>
  <si>
    <t>764096T01</t>
  </si>
  <si>
    <t>K-1 - D+M Oplechování okenního parapetu, žárově pozinkovaný poplastovaný plech tl. 0,6mm, r.š. 230mm</t>
  </si>
  <si>
    <t>-1257540485</t>
  </si>
  <si>
    <t>"kompletní provedení dle specifikace PD a TZ vč. všech souvisejících prací dodávek, příslušenství a komponentů dle výpisu"</t>
  </si>
  <si>
    <t>"v jednotkové ceně započítáno: dodávka, výroba, montáž/osazení/kotvení (vč.kotvících prvků), povrchová úprava"</t>
  </si>
  <si>
    <t>"kompletní specifikace viz výpis klempířských výrobků"</t>
  </si>
  <si>
    <t>218</t>
  </si>
  <si>
    <t>764096T02</t>
  </si>
  <si>
    <t>K-2 - D+M Oplechování okenního parapetu, žárově pozinkovaný poplastovaný plech tl. 0,6mm, r.š. 240mm</t>
  </si>
  <si>
    <t>779826730</t>
  </si>
  <si>
    <t>1,14</t>
  </si>
  <si>
    <t>219</t>
  </si>
  <si>
    <t>764096T03</t>
  </si>
  <si>
    <t>K-3 - D+M Oplechování okenního parapetu, žárově pozinkovaný poplastovaný plech tl. 0,6mm, r.š. 290mm</t>
  </si>
  <si>
    <t>-700680130</t>
  </si>
  <si>
    <t>7,2</t>
  </si>
  <si>
    <t>220</t>
  </si>
  <si>
    <t>764096T04</t>
  </si>
  <si>
    <t>K-4 - D+M Oplechování okenního parapetu, žárově pozinkovaný poplastovaný plech tl. 0,6mm, r.š. 350mm</t>
  </si>
  <si>
    <t>-623399225</t>
  </si>
  <si>
    <t>8,5</t>
  </si>
  <si>
    <t>221</t>
  </si>
  <si>
    <t>764096T05</t>
  </si>
  <si>
    <t>K-5 - D+M Oplechování okenního parapetu, žárově pozinkovaný poplastovaný plech tl. 0,6mm, r.š. 300mm</t>
  </si>
  <si>
    <t>1408812678</t>
  </si>
  <si>
    <t>1,15</t>
  </si>
  <si>
    <t>222</t>
  </si>
  <si>
    <t>764096T06</t>
  </si>
  <si>
    <t>K-6 - D+M Oplechování okenního parapetu, žárově pozinkovaný poplastovaný plech tl. 0,6mm, r.š. 270mm</t>
  </si>
  <si>
    <t>-946613866</t>
  </si>
  <si>
    <t>2,2</t>
  </si>
  <si>
    <t>223</t>
  </si>
  <si>
    <t>764096T07</t>
  </si>
  <si>
    <t>K-7 - D+M Oplechování okenního parapetu, žárově pozinkovaný poplastovaný plech tl. 0,6mm, r.š. 220mm</t>
  </si>
  <si>
    <t>542030984</t>
  </si>
  <si>
    <t>1,8</t>
  </si>
  <si>
    <t>224</t>
  </si>
  <si>
    <t>764096T08</t>
  </si>
  <si>
    <t>K-8 - D+M Oplechování okenního parapetu, žárově pozinkovaný poplastovaný plech tl. 0,6mm, r.š. 200mm</t>
  </si>
  <si>
    <t>1642638430</t>
  </si>
  <si>
    <t>0,8</t>
  </si>
  <si>
    <t>225</t>
  </si>
  <si>
    <t>764096T09</t>
  </si>
  <si>
    <t>K-9 - D+M Oplechování okenního parapetu, žárově pozinkovaný poplastovaný plech tl. 0,6mm, r.š. 300mm</t>
  </si>
  <si>
    <t>-1470244926</t>
  </si>
  <si>
    <t>8,1</t>
  </si>
  <si>
    <t>226</t>
  </si>
  <si>
    <t>764096T10</t>
  </si>
  <si>
    <t>K-10 - D+M Kruhový dešťový svod DS1, z titanzinkového plechu tl. 0,6mm, průměr 100mm</t>
  </si>
  <si>
    <t>1786345915</t>
  </si>
  <si>
    <t>3,55</t>
  </si>
  <si>
    <t>227</t>
  </si>
  <si>
    <t>764096T11</t>
  </si>
  <si>
    <t>K-11 - D+M Půlkruhový podokapní žlab, z titanzinkového plechu tl. 0,6mm, žlab ve spádu 1%, r.š. plechu 335mm, průměr žlabu 150mm</t>
  </si>
  <si>
    <t>-519629756</t>
  </si>
  <si>
    <t>8,8</t>
  </si>
  <si>
    <t>228</t>
  </si>
  <si>
    <t>764096T12</t>
  </si>
  <si>
    <t>K-12 - D+M Kruhový dešťový svod DS2, z titanzinkového plechu tl. 0,6mm, průměr 125mm</t>
  </si>
  <si>
    <t>-1779758285</t>
  </si>
  <si>
    <t>229</t>
  </si>
  <si>
    <t>764096T13</t>
  </si>
  <si>
    <t>K-13 - D+M Kruhový dešťový svod DS3, z titanzinkového plechu tl. 0,6mm, průměr 100mm / 125mm</t>
  </si>
  <si>
    <t>671044263</t>
  </si>
  <si>
    <t>9,75</t>
  </si>
  <si>
    <t>230</t>
  </si>
  <si>
    <t>764096T14</t>
  </si>
  <si>
    <t>K-14 - D+M Kruhový dešťový svod, z titanzinkového plechu tl. 0,6mm, průměr 100mm</t>
  </si>
  <si>
    <t>-775837263</t>
  </si>
  <si>
    <t>5,19</t>
  </si>
  <si>
    <t>231</t>
  </si>
  <si>
    <t>764096T15</t>
  </si>
  <si>
    <t>K-15 - D+M Půlkruhový podokapní žlab, z titanzinkového plechu tl. 0,6mm, žlab ve spádu 1%, r.š. plechu 335mm, průměr žlabu 150mm</t>
  </si>
  <si>
    <t>1910776235</t>
  </si>
  <si>
    <t>7,53</t>
  </si>
  <si>
    <t>232</t>
  </si>
  <si>
    <t>764096T16</t>
  </si>
  <si>
    <t>K-16 - D+M Kruhový dešťový svod DS6, z titanzinkového plechu tl. 0,6mm, průměr 125mm</t>
  </si>
  <si>
    <t>-1431720047</t>
  </si>
  <si>
    <t>6,53</t>
  </si>
  <si>
    <t>233</t>
  </si>
  <si>
    <t>764096T17</t>
  </si>
  <si>
    <t>K-17 - D+M Kruhový dešťový svod DS5, z titanzinkového plechu tl. 0,6mm, průměr 100mm</t>
  </si>
  <si>
    <t>658579911</t>
  </si>
  <si>
    <t>10,5</t>
  </si>
  <si>
    <t>234</t>
  </si>
  <si>
    <t>764096T18</t>
  </si>
  <si>
    <t>K-18 - D+M Půlkruhový podokapní žlab, z titanzinkového plechu tl. 0,6mm, žlab ve spádu 1%, r.š. plechu 280mm, průměr žlabu 125mm</t>
  </si>
  <si>
    <t>564316275</t>
  </si>
  <si>
    <t>32,46</t>
  </si>
  <si>
    <t>235</t>
  </si>
  <si>
    <t>764096T19</t>
  </si>
  <si>
    <t>K-19 - D+M Oplechování střešní atiky, žárově pozinkovaný poplastovaný plech tl. 0,6mm, r.š. 400mm</t>
  </si>
  <si>
    <t>1321762749</t>
  </si>
  <si>
    <t>6,15</t>
  </si>
  <si>
    <t>236</t>
  </si>
  <si>
    <t>764096T20</t>
  </si>
  <si>
    <t>K-20 - D+M Oplechování střešní atiky, žárově pozinkovaný poplastovaný plech tl. 0,6mm, r.š. 390mm</t>
  </si>
  <si>
    <t>-227503326</t>
  </si>
  <si>
    <t>237</t>
  </si>
  <si>
    <t>764096T21</t>
  </si>
  <si>
    <t>K-21 - D+M Oplechování střešní atiky + krycí lišta, žárově pozinkovaný poplastovaný plech tl. 0,6mm, r.š. lemování 430mm, r.š. krycí lišty 160mm</t>
  </si>
  <si>
    <t>1687561630</t>
  </si>
  <si>
    <t>6,16</t>
  </si>
  <si>
    <t>238</t>
  </si>
  <si>
    <t>764096T22</t>
  </si>
  <si>
    <t>K-22 - D+M Oplechování střešní atiky (parapetu), žárově pozinkovaný poplastovaný plech tl. 0,6mm, r.š. 255mm</t>
  </si>
  <si>
    <t>-686542811</t>
  </si>
  <si>
    <t>6,5</t>
  </si>
  <si>
    <t>239</t>
  </si>
  <si>
    <t>764096T23</t>
  </si>
  <si>
    <t>K-23 - D+M Oplechování střešní atiky, žárově pozinkovaný poplastovaný plech tl. 0,6mm, r.š. 400mm</t>
  </si>
  <si>
    <t>892118288</t>
  </si>
  <si>
    <t>9,63</t>
  </si>
  <si>
    <t>240</t>
  </si>
  <si>
    <t>764096T24</t>
  </si>
  <si>
    <t>K-24 - D+M Oplechování střešní atiky, žárově pozinkovaný poplastovaný plech tl. 0,6mm, r.š. 490mm</t>
  </si>
  <si>
    <t>197350730</t>
  </si>
  <si>
    <t>7,6</t>
  </si>
  <si>
    <t>241</t>
  </si>
  <si>
    <t>764096T25</t>
  </si>
  <si>
    <t>K-25 - D+M Lemovací krycí lišta, žárově pozinkovaný poplastovaný plech tl. 0,6mm, r.š. 160mm</t>
  </si>
  <si>
    <t>1265655232</t>
  </si>
  <si>
    <t>15,8</t>
  </si>
  <si>
    <t>242</t>
  </si>
  <si>
    <t>764111R01</t>
  </si>
  <si>
    <t>Dodávka a montáž střešní krytiny - dle specifikace PD</t>
  </si>
  <si>
    <t>1974754925</t>
  </si>
  <si>
    <t>Poznámka k položce:
V JEDNOTKOVÉ CENĚ HAHRNUTY NÁKLADY NA KOMPLETNÍ SYSTÉM VČ. DOPLŇKŮ A PŘÍSLUŠENSTVÍ.
Střešní krytina je navržena jako hliníková z velkoformátových pásových šablon imitujících falcovanou krytinu o tl. plechu 0,6 mm. Spoj jednotlivých pásových šablon bude pomocí stojaté zacvakávací drážky. Barvu a typ šablon stanoví investor (hladká, prolisy apod.) Střešní krytina bude dodána včetně veškerých kotvících prvků, lemování a oplechování.</t>
  </si>
  <si>
    <t>243</t>
  </si>
  <si>
    <t>998764202.1</t>
  </si>
  <si>
    <t>Přesun hmot procentní pro konstrukce klempířské v objektech v do 12 m</t>
  </si>
  <si>
    <t>836874834</t>
  </si>
  <si>
    <t>766</t>
  </si>
  <si>
    <t>Konstrukce truhlářské</t>
  </si>
  <si>
    <t>244</t>
  </si>
  <si>
    <t>766403T01</t>
  </si>
  <si>
    <t>P-1 - D+M Plastové okno jednokřídlové, rám okna i křídla z plastových profilů, včetně interiérové parapetní desky, 1000x1050mm</t>
  </si>
  <si>
    <t>ks</t>
  </si>
  <si>
    <t>-1479021280</t>
  </si>
  <si>
    <t>"kompletní specifikace viz výpis plastových výrobků"</t>
  </si>
  <si>
    <t>245</t>
  </si>
  <si>
    <t>766403T02</t>
  </si>
  <si>
    <t>P-2 - D+M Plastové okno jednokřídlové, rám okna i křídla z plastových profilů, včetně interiérové parapetní desky, 570x850mm</t>
  </si>
  <si>
    <t>-1494383831</t>
  </si>
  <si>
    <t>246</t>
  </si>
  <si>
    <t>766403T03</t>
  </si>
  <si>
    <t>P-3 - D+M Plastové okno trojkřídlové, rám okna i křídla z plastových profilů, včetně interiérové parapetní desky, 1200x2000mm, včetně vertikální textilní lamelové žaluzie s protipožární úpravou</t>
  </si>
  <si>
    <t>2061694082</t>
  </si>
  <si>
    <t>247</t>
  </si>
  <si>
    <t>766403T04</t>
  </si>
  <si>
    <t>P-4 - D+M Plastové okno pětikřídlové, rám okna i křídla z plastových profilů, včetně interiérové parapetní desky, 1700x2000mm, včetně vertikální textilní lamelové žaluzie s protipožární úpravou</t>
  </si>
  <si>
    <t>-2025444692</t>
  </si>
  <si>
    <t>248</t>
  </si>
  <si>
    <t>766403T05</t>
  </si>
  <si>
    <t>P-5 - D+M Plastové okno trojkřídlové, rám okna i křídla z plastových profilů, včetně interiérové parapetní desky, 1150x2000mm, včetně vertikální textilní lamelové žaluzie s protipožární úpravou</t>
  </si>
  <si>
    <t>1432265579</t>
  </si>
  <si>
    <t>249</t>
  </si>
  <si>
    <t>766403T06</t>
  </si>
  <si>
    <t>P-6 - D+M Plastové okno pětikřídlové, rám okna i křídla z plastových profilů, včetně interiérové parapetní desky, 1700x2000mm, včetně vertikální textilní lamelové žaluzie s protipožární úpravou</t>
  </si>
  <si>
    <t>-1022859704</t>
  </si>
  <si>
    <t>250</t>
  </si>
  <si>
    <t>766403T07</t>
  </si>
  <si>
    <t>P-7 - D+M Plastové okno jednokřídlové, rám okna i křídla z plastových profilů, včetně interiérové parapetní desky, 1200x970mm</t>
  </si>
  <si>
    <t>-1809264703</t>
  </si>
  <si>
    <t>251</t>
  </si>
  <si>
    <t>766403T08</t>
  </si>
  <si>
    <t>P-8 - D+M Plastové okno dvoukřídlové, rám okna i křídla z plastových profilů, včetně interiérové parapetní desky, 1800x900mm</t>
  </si>
  <si>
    <t>467583004</t>
  </si>
  <si>
    <t>252</t>
  </si>
  <si>
    <t>766403T09</t>
  </si>
  <si>
    <t>P-9 - D+M Plastové okno jednokřídlové, rám okna i křídla z plastových profilů, včetně interiérové parapetní desky, 800x1250mm</t>
  </si>
  <si>
    <t>1790317377</t>
  </si>
  <si>
    <t>253</t>
  </si>
  <si>
    <t>766403T10</t>
  </si>
  <si>
    <t>D-1 - D+M Interiérové dveře jednokřídlové otočné plné, MDF rám opláštěný HDF deskou s voštinovou výplní, včetně ocelové zárubně, 800x1970mm</t>
  </si>
  <si>
    <t>1823011552</t>
  </si>
  <si>
    <t>"kompletní specifikace viz výpis dveří"</t>
  </si>
  <si>
    <t>254</t>
  </si>
  <si>
    <t>766403T11</t>
  </si>
  <si>
    <t>D-2 - D+M Interiérové dveře jednokřídlové otočné plné, MDF rám opláštěný HDF deskou s voštinovou výplní, včetně ocelové zárubně, 800x1970mm</t>
  </si>
  <si>
    <t>98705361</t>
  </si>
  <si>
    <t>255</t>
  </si>
  <si>
    <t>766403T12</t>
  </si>
  <si>
    <t>D-3 - D+M Interiérové dveře jednokřídlové otočné plné, MDF rám opláštěný HDF deskou s voštinovou výplní, včetně ocelové zárubně, 800x1970mm</t>
  </si>
  <si>
    <t>1066755644</t>
  </si>
  <si>
    <t>256</t>
  </si>
  <si>
    <t>766403T13</t>
  </si>
  <si>
    <t>D-4 - D+M Interiérové dveře jednokřídlové otočné plné, MDF rám opláštěný HDF deskou s voštinovou výplní, včetně ocelové zárubně, 1000x1970mm</t>
  </si>
  <si>
    <t>920800132</t>
  </si>
  <si>
    <t>257</t>
  </si>
  <si>
    <t>766403T14</t>
  </si>
  <si>
    <t>D-5 - D+M Interiérové dveře jednokřídlové otočné plné, MDF rám opláštěný HDF deskou s DTD výplní, včetně obložkové zárubně, 800x1970mm</t>
  </si>
  <si>
    <t>671045202</t>
  </si>
  <si>
    <t>258</t>
  </si>
  <si>
    <t>766403T15</t>
  </si>
  <si>
    <t>D-6 - D+M Interiérové dveře jednokřídlové otočné plné, MDF rám opláštěný HDF deskou s DTD výplní, včetně ocelové zárubně, 900x1970mm</t>
  </si>
  <si>
    <t>2079983128</t>
  </si>
  <si>
    <t>259</t>
  </si>
  <si>
    <t>766403T16</t>
  </si>
  <si>
    <t>D-7 - D+M Interiérové dveře jednokřídlové otočné plné, MDF rám opláštěný HDF deskou s voštinovou výplní, včetně ocelové zárubně, 700x1970mm</t>
  </si>
  <si>
    <t>-1873027258</t>
  </si>
  <si>
    <t>260</t>
  </si>
  <si>
    <t>766403T17</t>
  </si>
  <si>
    <t>D-8 - D+M Interiérové dveře jednokřídlové otočné plné, MDF rám opláštěný HDF deskou s voštinovou výplní, včetně ocelové zárubně, 700x1970mm</t>
  </si>
  <si>
    <t>-1258886063</t>
  </si>
  <si>
    <t>261</t>
  </si>
  <si>
    <t>766403T18</t>
  </si>
  <si>
    <t>D-9 - D+M Interiérové dveře jednokřídlové otočné plné, MDF rám opláštěný HDF deskou s voštinovou výplní, včetně ocelové zárubně, 800x1970mm</t>
  </si>
  <si>
    <t>1079816710</t>
  </si>
  <si>
    <t>262</t>
  </si>
  <si>
    <t>766403T19</t>
  </si>
  <si>
    <t>D-10 - D+M Interiérové dveře jednokřídlové otočné plné, MDF rám opláštěný HDF deskou s voštinovou výplní, včetně ocelové zárubně, 800x1970mm</t>
  </si>
  <si>
    <t>1863377888</t>
  </si>
  <si>
    <t>263</t>
  </si>
  <si>
    <t>766403T20</t>
  </si>
  <si>
    <t>D-11 - D+M Interiérové dveře jednokřídlové otočné plné, MDF rám opláštěný HDF deskou s voštinovou výplní, včetně ocelové zárubně, 900x1970mm</t>
  </si>
  <si>
    <t>-548711491</t>
  </si>
  <si>
    <t>264</t>
  </si>
  <si>
    <t>766403T21</t>
  </si>
  <si>
    <t>D-12 - D+M Interiérové dveře dvoukřídlové otočné protihlukové, MDF rám opláštěný HDF deskou s DTD výplní a doplňkové zvukově izolační prvky, včetně ocelové zárubně, 1450x1970mm</t>
  </si>
  <si>
    <t>547623822</t>
  </si>
  <si>
    <t>265</t>
  </si>
  <si>
    <t>766403T22</t>
  </si>
  <si>
    <t>D-13 - D+M Interiérové dveře jednokřídlové otočné plné, MDF rám opláštěný HDF deskou s DTD výplní, včetně obložkové zárubně, 900x1970mm</t>
  </si>
  <si>
    <t>-108821924</t>
  </si>
  <si>
    <t>266</t>
  </si>
  <si>
    <t>766403T23</t>
  </si>
  <si>
    <t>D-14 - D+M Interiérové dveře jednokřídlové otočné plné, MDF rám opláštěný HDF deskou s DTD výplní, včetně obložkové zárubně, 600x1970mm</t>
  </si>
  <si>
    <t>2127153715</t>
  </si>
  <si>
    <t>267</t>
  </si>
  <si>
    <t>766403T24</t>
  </si>
  <si>
    <t>D-15 - D+M Interiérové dveře jednokřídlové otočné plné, MDF rám opláštěný HDF deskou s DTD výplní, včetně obložkové zárubně, 600x1970mm</t>
  </si>
  <si>
    <t>1821028823</t>
  </si>
  <si>
    <t>268</t>
  </si>
  <si>
    <t>766403T25</t>
  </si>
  <si>
    <t>D-16 - D+M Interiérové dveře jednokřídlové otočné plné, MDF rám opláštěný HDF deskou s DTD výplní, včetně obložkové zárubně, 800x1970mm</t>
  </si>
  <si>
    <t>-967331940</t>
  </si>
  <si>
    <t>269</t>
  </si>
  <si>
    <t>766403T26</t>
  </si>
  <si>
    <t>D-17 - D+M Interiérové dveře jednokřídlové otočné plné, MDF rám opláštěný HDF deskou s DTD výplní, včetně obložkové zárubně, 900x1970mm</t>
  </si>
  <si>
    <t>1700068134</t>
  </si>
  <si>
    <t>270</t>
  </si>
  <si>
    <t>766403T27</t>
  </si>
  <si>
    <t>D-18 - D+M Interiérové dveře jednokřídlové otočné plné, MDF rám opláštěný HDF deskou s DTD výplní, včetně obložkové zárubně, 800x1970mm</t>
  </si>
  <si>
    <t>1076869399</t>
  </si>
  <si>
    <t>271</t>
  </si>
  <si>
    <t>766403T28</t>
  </si>
  <si>
    <t>T-1 - D+M Dřevěné eurookno ze smrkového profilu, včetně interiérové parapetní desky, 675x1800mm</t>
  </si>
  <si>
    <t>720996570</t>
  </si>
  <si>
    <t>"kompletní specifikace viz výpis truhlářských výrobků"</t>
  </si>
  <si>
    <t>272</t>
  </si>
  <si>
    <t>766403T29</t>
  </si>
  <si>
    <t>T-2 - D+M Dřevěné eurookno ze smrkového profilu, včetně interiérové parapetní desky, 675x2280mm</t>
  </si>
  <si>
    <t>-1970690067</t>
  </si>
  <si>
    <t>273</t>
  </si>
  <si>
    <t>766403T30</t>
  </si>
  <si>
    <t>T-3 - D+M Vchodové dřevěné rámové EURO dveře včetně dřevěné rámové zárubně, materiál rámu smrk, výplň dveří PUR desky, 1000x2100mm, otvor 1170x2100mm</t>
  </si>
  <si>
    <t>-738287650</t>
  </si>
  <si>
    <t>274</t>
  </si>
  <si>
    <t>766403T31</t>
  </si>
  <si>
    <t>T-4 - D+M Dřevěné smrkové kulaté madlo z lepeného napojovaného profilu, průměr madla 48mm</t>
  </si>
  <si>
    <t>-845725647</t>
  </si>
  <si>
    <t>27,82</t>
  </si>
  <si>
    <t>275</t>
  </si>
  <si>
    <t>766691914</t>
  </si>
  <si>
    <t>Vyvěšení nebo zavěšení dřevěných křídel dveří pl do 2 m2</t>
  </si>
  <si>
    <t>-73837060</t>
  </si>
  <si>
    <t>"1.PP" 3,0</t>
  </si>
  <si>
    <t>"1.NP"11,0+19,0</t>
  </si>
  <si>
    <t>"2.NP"18,0</t>
  </si>
  <si>
    <t>276</t>
  </si>
  <si>
    <t>766859R01</t>
  </si>
  <si>
    <t xml:space="preserve">Dodávka a montáž okenních pásek </t>
  </si>
  <si>
    <t>603094071</t>
  </si>
  <si>
    <t>"viz D.1.1-SO02- ASŘ, TZ"</t>
  </si>
  <si>
    <t>-vnitřní parotěsná folie</t>
  </si>
  <si>
    <t>-vnější vodotěsná paropropustná folie</t>
  </si>
  <si>
    <t>-SYSTÉMOVÉ provedení dle PD a TP výrobce výplní otvorů</t>
  </si>
  <si>
    <t>2,0*(256,24)</t>
  </si>
  <si>
    <t>277</t>
  </si>
  <si>
    <t>998766202.1</t>
  </si>
  <si>
    <t>Přesun hmot procentní pro konstrukce truhlářské v objektech v do 12 m</t>
  </si>
  <si>
    <t>386006352</t>
  </si>
  <si>
    <t>767</t>
  </si>
  <si>
    <t>Konstrukce zámečnické</t>
  </si>
  <si>
    <t>278</t>
  </si>
  <si>
    <t>767069T01</t>
  </si>
  <si>
    <t>D-19 - D+M Vchodové AL dveře otočné, výplň HPL 40mm, izolační trojsklo 40mm, AL práh s PTM, 1000x2080mm</t>
  </si>
  <si>
    <t>2093602158</t>
  </si>
  <si>
    <t>279</t>
  </si>
  <si>
    <t>767069T02</t>
  </si>
  <si>
    <t>Z-1 - D+M Sestava hliníkových oken zasklených izolačním trojsklem, komorový rám s PTM, včetně interiérové laminované parapetní desky, 6480x3180mm</t>
  </si>
  <si>
    <t>-2030703249</t>
  </si>
  <si>
    <t>"kompletní specifikace viz výpis zámečnických výrobků"</t>
  </si>
  <si>
    <t>280</t>
  </si>
  <si>
    <t>767069T03</t>
  </si>
  <si>
    <t>Z-2 - D+M Hliníkové okno zasklené izolačním trojsklem, komorový rám s PTM, včetně interiérové laminované parapetní desky, 3140x3180mm</t>
  </si>
  <si>
    <t>461889964</t>
  </si>
  <si>
    <t>281</t>
  </si>
  <si>
    <t>767069T04</t>
  </si>
  <si>
    <t>Z-3 - D+M Sestava hliníkových oken a dveří zasklených izolačním trojsklem, komorový rám s PTM, 6370x2950mm</t>
  </si>
  <si>
    <t>-1399737159</t>
  </si>
  <si>
    <t>282</t>
  </si>
  <si>
    <t>767069T05</t>
  </si>
  <si>
    <t>Z-4 - D+M Sestava kovového krovu kryta skleněnou výplní s vloženým zádveřím z hliníkové sestavy</t>
  </si>
  <si>
    <t>1012593040</t>
  </si>
  <si>
    <t>283</t>
  </si>
  <si>
    <t>767069T06</t>
  </si>
  <si>
    <t>Z-5 - D+M Žebřík, štěříny žebříku tvořeny profily L50*5, příčle žebříku z tyče prům. 20mm umístěné po 250mm, délka žebříku cca 2035mm</t>
  </si>
  <si>
    <t>-414519620</t>
  </si>
  <si>
    <t>284</t>
  </si>
  <si>
    <t>767069T07</t>
  </si>
  <si>
    <t>Z-6 - D+M Ocelová konstrukce pro umístění VZT chladící jednotky</t>
  </si>
  <si>
    <t>-2119935814</t>
  </si>
  <si>
    <t>285</t>
  </si>
  <si>
    <t>767531111</t>
  </si>
  <si>
    <t>Montáž vstupních kovových nebo plastových rohoží čistících zón</t>
  </si>
  <si>
    <t>-504841180</t>
  </si>
  <si>
    <t>286</t>
  </si>
  <si>
    <t>697520R10</t>
  </si>
  <si>
    <t>rohož vstupní čistící provedení hliník 14 mm</t>
  </si>
  <si>
    <t>-795302974</t>
  </si>
  <si>
    <t>287</t>
  </si>
  <si>
    <t>767996701</t>
  </si>
  <si>
    <t>Demontáž atypických zámečnických konstrukcí řezáním hmotnosti jednotlivých dílů do 50 kg</t>
  </si>
  <si>
    <t>kg</t>
  </si>
  <si>
    <t>-300975088</t>
  </si>
  <si>
    <t>288</t>
  </si>
  <si>
    <t>998767202.1</t>
  </si>
  <si>
    <t>Přesun hmot procentní pro zámečnické konstrukce v objektech v do 12 m</t>
  </si>
  <si>
    <t>-1077842436</t>
  </si>
  <si>
    <t>775</t>
  </si>
  <si>
    <t>Podlahy skládané</t>
  </si>
  <si>
    <t>289</t>
  </si>
  <si>
    <t>775511411</t>
  </si>
  <si>
    <t>Podlahy z vlysů , tl do 22 mm</t>
  </si>
  <si>
    <t>795662804</t>
  </si>
  <si>
    <t>Poznámka k položce:
"kompletní provedení dle specifikace PD a TZ vč. všech souvisejících prací a dodávek"
V jednotkové ceně zahrnuty náklady na :
-kompletní dodávku (dubová průmyslová mozaika tl. 15 mm) a provedení podlahy
-provedení soklů / montáže dilatačních a přechodových lišt.</t>
  </si>
  <si>
    <t>290</t>
  </si>
  <si>
    <t>998775202.1</t>
  </si>
  <si>
    <t>Přesun hmot procentní pro podlahy dřevěné v objektech v do 12 m</t>
  </si>
  <si>
    <t>568710345</t>
  </si>
  <si>
    <t>776</t>
  </si>
  <si>
    <t>Podlahy povlakové</t>
  </si>
  <si>
    <t>291</t>
  </si>
  <si>
    <t>776111311</t>
  </si>
  <si>
    <t>Vysátí podkladu povlakových podlah</t>
  </si>
  <si>
    <t>-1690706119</t>
  </si>
  <si>
    <t>401,67+69,26+181,03</t>
  </si>
  <si>
    <t>"skládané krytiny" 79,55</t>
  </si>
  <si>
    <t>292</t>
  </si>
  <si>
    <t>776121111</t>
  </si>
  <si>
    <t>Vodou ředitelná penetrace savého podkladu povlakových podlah ředěná v poměru 1:3</t>
  </si>
  <si>
    <t>-786229946</t>
  </si>
  <si>
    <t>293</t>
  </si>
  <si>
    <t>776141122</t>
  </si>
  <si>
    <t>Vyrovnání podkladu povlakových podlah stěrkou pevnosti 30 MPa tl 5 mm</t>
  </si>
  <si>
    <t>-1326372242</t>
  </si>
  <si>
    <t>294</t>
  </si>
  <si>
    <t>776201811</t>
  </si>
  <si>
    <t>Demontáž lepených povlakových podlah bez podložky ručně</t>
  </si>
  <si>
    <t>-201080108</t>
  </si>
  <si>
    <t xml:space="preserve">"PVC, koberec" </t>
  </si>
  <si>
    <t>(63,79+34,0+8,4+5,19+5,19+11,37+18,76)</t>
  </si>
  <si>
    <t>(128,12+78,12+16,06)</t>
  </si>
  <si>
    <t>295</t>
  </si>
  <si>
    <t>776231111</t>
  </si>
  <si>
    <t>Lepení lamel a čtverců z vinylu standardním lepidlem</t>
  </si>
  <si>
    <t>-288463509</t>
  </si>
  <si>
    <t>Poznámka k položce:
V jednotkové ceně zahrnuty náklady na provedení soklu / montáže dilatačních a přechodových lišt.</t>
  </si>
  <si>
    <t>"skladba S2,S3,S4,S5,S6,S9,S10,S13,S15" 518,5</t>
  </si>
  <si>
    <t>296</t>
  </si>
  <si>
    <t>284110R01</t>
  </si>
  <si>
    <t>vinyl vyrob.syst.tl. 2,0 mm , R10 - specifikace dle PD a TZ</t>
  </si>
  <si>
    <t>-631346669</t>
  </si>
  <si>
    <t>Poznámka k položce:
V jednotkové ceně zahrnuty náklady na dodávku soklu, dilatačních a přechodových lišt.</t>
  </si>
  <si>
    <t>518,5*1,1 "Přepočtené koeficientem množství</t>
  </si>
  <si>
    <t>297</t>
  </si>
  <si>
    <t>776241111</t>
  </si>
  <si>
    <t>Lepení hladkých (bez vzoru) pásů ze sametového vinylu</t>
  </si>
  <si>
    <t>1127110944</t>
  </si>
  <si>
    <t>Poznámka k položce:
V jednotkové ceně zahrnuty náklady na provedení systémového soklu / montáž dilatačních a přechodových lišt.</t>
  </si>
  <si>
    <t>"skladba S14" 133,46</t>
  </si>
  <si>
    <t>298</t>
  </si>
  <si>
    <t>284110R00</t>
  </si>
  <si>
    <t>vinyl samet.vyrob.syst.tl. 5,0 mm , R10 - specifikace dle PD a TZ</t>
  </si>
  <si>
    <t>735757561</t>
  </si>
  <si>
    <t>Poznámka k položce:
Přesná specifikace dle PD a TZ.
V jednotkové ceně zahrnuty náklady na dodávku systémového soklu, dilatačních a přechodových lišt.</t>
  </si>
  <si>
    <t>133,46*1,1 "Přepočtené koeficientem množství</t>
  </si>
  <si>
    <t>299</t>
  </si>
  <si>
    <t>998776202.1</t>
  </si>
  <si>
    <t>Přesun hmot procentní pro podlahy povlakové v objektech v do 12 m</t>
  </si>
  <si>
    <t>1990856924</t>
  </si>
  <si>
    <t>777</t>
  </si>
  <si>
    <t>Podlahy lité</t>
  </si>
  <si>
    <t>300</t>
  </si>
  <si>
    <t>777510R01</t>
  </si>
  <si>
    <t xml:space="preserve">Podlahy ze stěrky epoxidové tl min 3 mm </t>
  </si>
  <si>
    <t>1832130068</t>
  </si>
  <si>
    <t>Poznámka k položce:
V jednotkové ceně zahrnuty náklady :
-příprava podkladu dle TP výrobce systému
-systémová penetrace podkladu
-kompletní systémový stěrkový systém - dle PD a TZ
-finální/konečná úprava
V jednotkové ceně zahrnuto vytažení stěrk na svislé obvodové konstrukce / sokl.</t>
  </si>
  <si>
    <t>301</t>
  </si>
  <si>
    <t>777551112.1</t>
  </si>
  <si>
    <t xml:space="preserve">Podlahy lité tloušťky 7 mm </t>
  </si>
  <si>
    <t>-667242280</t>
  </si>
  <si>
    <t>Poznámka k položce:
SAMONIVELAČNÍ STĚRKA S VLÁKNY NA KRITICKÉ PODKLADY.</t>
  </si>
  <si>
    <t>302</t>
  </si>
  <si>
    <t>777551112.2</t>
  </si>
  <si>
    <t xml:space="preserve">Podlahy lité tloušťky 3 mm </t>
  </si>
  <si>
    <t>-135832403</t>
  </si>
  <si>
    <t>"skladba S15" 30,45</t>
  </si>
  <si>
    <t>303</t>
  </si>
  <si>
    <t>777551112.3</t>
  </si>
  <si>
    <t xml:space="preserve">Podlahy lité tloušťky 6 mm </t>
  </si>
  <si>
    <t>-1537052576</t>
  </si>
  <si>
    <t>"skladba S15a" 5,81</t>
  </si>
  <si>
    <t>304</t>
  </si>
  <si>
    <t>998777202.1</t>
  </si>
  <si>
    <t>Přesun hmot procentní pro podlahy lité v objektech v do 12 m</t>
  </si>
  <si>
    <t>2090770678</t>
  </si>
  <si>
    <t>781</t>
  </si>
  <si>
    <t>Dokončovací práce - obklady</t>
  </si>
  <si>
    <t>305</t>
  </si>
  <si>
    <t>7814141R2</t>
  </si>
  <si>
    <t>Montáž vnitřních obkladaček stěn pravoúhlých lepených flexibilním lepidlem, vč. příslušných listel, bombát, příslušenství, doplňků</t>
  </si>
  <si>
    <t>-416000585</t>
  </si>
  <si>
    <t>-kompletní pokládka obkladů vč. dodávky lepícího tmelu a spárovací hmoty</t>
  </si>
  <si>
    <t>(2,7*97,32)</t>
  </si>
  <si>
    <t>306</t>
  </si>
  <si>
    <t>597611200</t>
  </si>
  <si>
    <t>obklady keramické 150/150 mm , vč. příslušných listel , doplňků, příslušenství - specifikace dle PD, TZ</t>
  </si>
  <si>
    <t>762470998</t>
  </si>
  <si>
    <t>262,764*1,1 "Přepočtené koeficientem množství</t>
  </si>
  <si>
    <t>307</t>
  </si>
  <si>
    <t>781469196</t>
  </si>
  <si>
    <t>Příplatek k montáži obkladů vnitřních z čediče za spáry tmelem dvousložkovým</t>
  </si>
  <si>
    <t>1723042880</t>
  </si>
  <si>
    <t>308</t>
  </si>
  <si>
    <t>781494515</t>
  </si>
  <si>
    <t>Plastové profily ukončovací, lišty rohové na flexibilní lepidlo - množství vztaženo na plochu obkladů</t>
  </si>
  <si>
    <t>1804042853</t>
  </si>
  <si>
    <t>309</t>
  </si>
  <si>
    <t>781495111</t>
  </si>
  <si>
    <t>Penetrace podkladu vnitřních obkladů</t>
  </si>
  <si>
    <t>-118437812</t>
  </si>
  <si>
    <t>310</t>
  </si>
  <si>
    <t>781495115</t>
  </si>
  <si>
    <t>Spárování vnitřních obkladů silikonem</t>
  </si>
  <si>
    <t>-2071795407</t>
  </si>
  <si>
    <t>311</t>
  </si>
  <si>
    <t>998781202.1</t>
  </si>
  <si>
    <t>Přesun hmot procentní pro obklady keramické v objektech v do 12 m</t>
  </si>
  <si>
    <t>1080204855</t>
  </si>
  <si>
    <t>783</t>
  </si>
  <si>
    <t>Dokončovací práce - nátěry</t>
  </si>
  <si>
    <t>312</t>
  </si>
  <si>
    <t>783827445</t>
  </si>
  <si>
    <t>Krycí dvojnásobný silikonový nátěr omítek stupně členitosti 3</t>
  </si>
  <si>
    <t>-670053636</t>
  </si>
  <si>
    <t>"oprava vnějších omítek stěn" 285,0</t>
  </si>
  <si>
    <t>313</t>
  </si>
  <si>
    <t>783913161</t>
  </si>
  <si>
    <t>Penetrační nátěr pórovitých betonových podlah</t>
  </si>
  <si>
    <t>-1661776406</t>
  </si>
  <si>
    <t>784</t>
  </si>
  <si>
    <t>Dokončovací práce - malby a tapety</t>
  </si>
  <si>
    <t>314</t>
  </si>
  <si>
    <t>784121001</t>
  </si>
  <si>
    <t>Oškrabání malby v mísnostech výšky do 3,80 m</t>
  </si>
  <si>
    <t>-261624723</t>
  </si>
  <si>
    <t xml:space="preserve">"stropy" </t>
  </si>
  <si>
    <t>"1.PP" 167,34</t>
  </si>
  <si>
    <t>"1.NP" 60,03</t>
  </si>
  <si>
    <t>315</t>
  </si>
  <si>
    <t>784181101</t>
  </si>
  <si>
    <t>Základní akrylátová jednonásobná penetrace podkladu v místnostech výšky do 3,80m</t>
  </si>
  <si>
    <t>1807237292</t>
  </si>
  <si>
    <t>316</t>
  </si>
  <si>
    <t>784221101</t>
  </si>
  <si>
    <t>Dvojnásobné bílé malby  ze směsí za sucha dobře otěruvzdorných v místnostech do 3,80 m</t>
  </si>
  <si>
    <t>97988267</t>
  </si>
  <si>
    <t>Práce a dodávky M</t>
  </si>
  <si>
    <t>33-M</t>
  </si>
  <si>
    <t>Montáže dopr.zaříz.,sklad. zař. a váh</t>
  </si>
  <si>
    <t>317</t>
  </si>
  <si>
    <t>33-M-001R01</t>
  </si>
  <si>
    <t>D+M osobního výtahu</t>
  </si>
  <si>
    <t>-688233103</t>
  </si>
  <si>
    <t>Poznámka k položce:
SPECIFIKACE :
Výtah je navržen osobní, bezbariérový. Je řešen s průchozí kabinou. První stanice bude v 1PP. Toto podlaží je přístupné pouze personálu a proto bude přístup do tohoto podlaží umožněn pouze za pomocí klíče. Celkem bude mít výtah 5 nástupních stanic. Vstupní dveře do výtahu budou rozměru min. 900/2000 mm a budou jednostranně posuvné. Výtahová kabina i vstupy do výtahu musí splňovat vyhlášku MMR 398/2009Sb o obecných technických požadavcích zabezpečujících bezbariérové užívání staveb. 
Rychlost výtahu:1,0m/s. 
Kapacita výtahu:8 osob, 
Nosnost:	 630kg. 
Vnitřní rozměry kabiny: 1100x1400 mm
Vnitřní výška kabiny: 2100 mm. 
Materiál výtahové šachty: železobeton.
Požadavky na elektroinstalaci:
Hlavní napájení: 400 V
Frekvence:         50 Hz
Napájení signalizace:18-30 VDC</t>
  </si>
  <si>
    <t>Hodinové zúčtovací sazby</t>
  </si>
  <si>
    <t>318</t>
  </si>
  <si>
    <t>HZS1291</t>
  </si>
  <si>
    <t>Hodinová zúčtovací sazba pomocný stavební dělník</t>
  </si>
  <si>
    <t>-1888248668</t>
  </si>
  <si>
    <t>"předpoklad" 250,0</t>
  </si>
  <si>
    <t>319</t>
  </si>
  <si>
    <t>HZS1292</t>
  </si>
  <si>
    <t>Hodinová zúčtovací sazba stavební dělník</t>
  </si>
  <si>
    <t>-727438409</t>
  </si>
  <si>
    <t>"předpoklad" 100,0</t>
  </si>
  <si>
    <t>320</t>
  </si>
  <si>
    <t>HZS1301</t>
  </si>
  <si>
    <t>Hodinová zúčtovací sazba zedník</t>
  </si>
  <si>
    <t>2035062630</t>
  </si>
  <si>
    <t>"předpoklad" 150,0</t>
  </si>
  <si>
    <t>OST</t>
  </si>
  <si>
    <t>Ostatní</t>
  </si>
  <si>
    <t>321</t>
  </si>
  <si>
    <t>795101T01</t>
  </si>
  <si>
    <t>O-1 - D+M Sestava dělících příček pro vytvoření WC kabin, tvořeno z desek DTD tl. 28mm s melaninovým povrchem včetně dveří, celkem 2 sestavy</t>
  </si>
  <si>
    <t>1636433438</t>
  </si>
  <si>
    <t>"v jednotkové ceně započítáno: dodávka, výroba, montáž/osazení/kotvení (vč.kotvících a základových prvků), povrchová úprava"</t>
  </si>
  <si>
    <t>"kompletní specifikace viz výpis ostatních výrobků"</t>
  </si>
  <si>
    <t>13,8</t>
  </si>
  <si>
    <t>322</t>
  </si>
  <si>
    <t>795101T02</t>
  </si>
  <si>
    <t>O-2 - D+M Sestava dělících příček pro vytvoření WC kabin, tvořeno z desek DTD tl. 28mm s melaninovým povrchem včetně dveří, celkem 2 sestavy</t>
  </si>
  <si>
    <t>-107522116</t>
  </si>
  <si>
    <t>323</t>
  </si>
  <si>
    <t>795101T03</t>
  </si>
  <si>
    <t>O-3 - D+M Skleněné samonosné zábradlí galérie s bočním kotvením, tvořeno bezpečnostním lepeným sklem VSG 8.8.2 o celkové tloušťce cca 17mm, celková délka zábradlí 8100mm</t>
  </si>
  <si>
    <t>-711440148</t>
  </si>
  <si>
    <t>324</t>
  </si>
  <si>
    <t>795101T04</t>
  </si>
  <si>
    <t>O-4 - D+M Hranatý pojistný přepad, materiál chrliče PVC, integrovaná PVC manžeta, délka chrliče 50cm, průřez chrliče 50*150mm, manžeta 500*500mm</t>
  </si>
  <si>
    <t>kpl</t>
  </si>
  <si>
    <t>-304270259</t>
  </si>
  <si>
    <t>325</t>
  </si>
  <si>
    <t>795101T05</t>
  </si>
  <si>
    <t>O-5 - D+M Střešní vpust (střešní vtok) vyhřívaná svislá, integrovaná PVC manžeta, DN 125mm</t>
  </si>
  <si>
    <t>34250219</t>
  </si>
  <si>
    <t>326</t>
  </si>
  <si>
    <t>795101T06</t>
  </si>
  <si>
    <t>O-6 - D+M Střešní vpust (střešní vtok) vyhřívaná svislá, integrovaná PVC manžeta, DN 125mm</t>
  </si>
  <si>
    <t>-1469530161</t>
  </si>
  <si>
    <t>327</t>
  </si>
  <si>
    <t>795101T07</t>
  </si>
  <si>
    <t>O-7 - D+M Střešní výlez včetně lemování, rám výlezu z impregnovaného borovicového dřeva, křídlo z lakovaného AL proflu, 500x550mm</t>
  </si>
  <si>
    <t>1939556132</t>
  </si>
  <si>
    <t>328</t>
  </si>
  <si>
    <t>795101T08</t>
  </si>
  <si>
    <t>O-8 - D+M Těsnící manžeta pro prostup potrubí pr. 120-125mm zdivem, průměr 500*80mm, materiál Elastomer / Bitumen / PP</t>
  </si>
  <si>
    <t>-1154561119</t>
  </si>
  <si>
    <t>D.1.2 - Stavebně konstrukční řešení</t>
  </si>
  <si>
    <t xml:space="preserve">    998 - Přesun hmot</t>
  </si>
  <si>
    <t>273322511</t>
  </si>
  <si>
    <t>Základové desky ze ŽB se zvýšenými nároky na prostředí tř. C 25/30</t>
  </si>
  <si>
    <t>-1661058019</t>
  </si>
  <si>
    <t>"viz D.1.2-01/09,TZ"</t>
  </si>
  <si>
    <t>(11,39*0,3)</t>
  </si>
  <si>
    <t>273351215</t>
  </si>
  <si>
    <t>Zřízení bednění stěn základových desek</t>
  </si>
  <si>
    <t>-393728315</t>
  </si>
  <si>
    <t>13,84*0,3</t>
  </si>
  <si>
    <t>"ztratné" 0,1*4,152</t>
  </si>
  <si>
    <t>273351216</t>
  </si>
  <si>
    <t>Odstranění bednění stěn základových desek</t>
  </si>
  <si>
    <t>-273543771</t>
  </si>
  <si>
    <t>274322511</t>
  </si>
  <si>
    <t>Základové pasy ze ŽB se zvýšenými nároky na prostředí tř. C 25/30</t>
  </si>
  <si>
    <t>-1539453717</t>
  </si>
  <si>
    <t>(3,272*0,435*0,8)+(1,0*0,435*1,4)+(1,0*0,435*2,0)+(1,089*0,435*2,5)</t>
  </si>
  <si>
    <t>(8,839*0,3*2,5)+(3,2*0,5*0,3)</t>
  </si>
  <si>
    <t>0,6*((1*2,5)+(1*2,0)+(1*1,4)+(3,63*0,8))</t>
  </si>
  <si>
    <t>(6,86*0,4*0,8)+(3,2*0,45*0,3)</t>
  </si>
  <si>
    <t>(9,317*0,7*0,8)+(1,851*0,39*0,8)</t>
  </si>
  <si>
    <t>274351215</t>
  </si>
  <si>
    <t>Zřízení bednění stěn základových pasů</t>
  </si>
  <si>
    <t>-768621479</t>
  </si>
  <si>
    <t>(3,272*0,8*2)+(1*1,4*2)+(1*2,0*2)+(1,089*2,5*2)</t>
  </si>
  <si>
    <t>(8,839*2,5*2)+(3,2*0,3*2)</t>
  </si>
  <si>
    <t>(1*2,5*2)+(1*2*2)+(1*1,4*2)+(3,63*0,8*2)</t>
  </si>
  <si>
    <t>(6,86*0,8*2)+(3,2*0,3*2)+(9,317*0,8*2)+(1,851*0,8*2)</t>
  </si>
  <si>
    <t>3,4*1,7</t>
  </si>
  <si>
    <t>"ztratné" 0,1*(111,968+5,78)</t>
  </si>
  <si>
    <t>274351216</t>
  </si>
  <si>
    <t>Odstranění bednění stěn základových pasů</t>
  </si>
  <si>
    <t>-1283038282</t>
  </si>
  <si>
    <t>275322511</t>
  </si>
  <si>
    <t>Základové patky ze ŽB se zvýšenými nároky na prostředí tř. C 25/30</t>
  </si>
  <si>
    <t>1479819264</t>
  </si>
  <si>
    <t>(0,5*0,5*1,0*6)</t>
  </si>
  <si>
    <t>275351215</t>
  </si>
  <si>
    <t>Zřízení bednění stěn základových patek</t>
  </si>
  <si>
    <t>-1000622652</t>
  </si>
  <si>
    <t>2,0*1,0*6</t>
  </si>
  <si>
    <t>"ztratné" 0,1*12,0</t>
  </si>
  <si>
    <t>275351216</t>
  </si>
  <si>
    <t>Odstranění bednění stěn základových patek</t>
  </si>
  <si>
    <t>-18627324</t>
  </si>
  <si>
    <t>275361821</t>
  </si>
  <si>
    <t>Výztuž základových patek betonářskou ocelí 10 505 (R)</t>
  </si>
  <si>
    <t>-1935635630</t>
  </si>
  <si>
    <t>"předpoklad" 1,5*100/1000</t>
  </si>
  <si>
    <t>279311115</t>
  </si>
  <si>
    <t>Postupné podbetonování základového zdiva prostým betonem tř. C 25/30</t>
  </si>
  <si>
    <t>1193529369</t>
  </si>
  <si>
    <t>(3,4*0,75*1,7)</t>
  </si>
  <si>
    <t>274361821</t>
  </si>
  <si>
    <t>Výztuž základových konstrukcí betonářskou ocelí 10 505 (R)</t>
  </si>
  <si>
    <t>743371766</t>
  </si>
  <si>
    <t>"pásy, deska, podbetonování" 1,3389</t>
  </si>
  <si>
    <t>330321410</t>
  </si>
  <si>
    <t>Sloupy nebo pilíře ze ŽB tř. C 25/30 bez výztuže</t>
  </si>
  <si>
    <t>-594561810</t>
  </si>
  <si>
    <t>0,25*0,45*8,0</t>
  </si>
  <si>
    <t>331351101</t>
  </si>
  <si>
    <t>Zřízení bednění sloupů čtyřúhelníkových v do 4 m</t>
  </si>
  <si>
    <t>315094635</t>
  </si>
  <si>
    <t>(1,4*8,0)</t>
  </si>
  <si>
    <t>"ztratné" 0,1*11,2</t>
  </si>
  <si>
    <t>331351102</t>
  </si>
  <si>
    <t>Odstranění bednění sloupů čtyřúhelníkových v do 4 m</t>
  </si>
  <si>
    <t>-1713147895</t>
  </si>
  <si>
    <t>341321410</t>
  </si>
  <si>
    <t>Stěny nosné ze ŽB tř. C 25/30</t>
  </si>
  <si>
    <t>-1661651967</t>
  </si>
  <si>
    <t>(12,72*0,2*10,57)+(1,28*0,3*10,57)</t>
  </si>
  <si>
    <t>341351105</t>
  </si>
  <si>
    <t>Zřízení bednění oboustranného stěn nosných</t>
  </si>
  <si>
    <t>-141724237</t>
  </si>
  <si>
    <t>(25,84*10,57)+(3,16*10,57)</t>
  </si>
  <si>
    <t>"ztratné" 0,1*306,53</t>
  </si>
  <si>
    <t>341351106</t>
  </si>
  <si>
    <t>Odstranění bednění oboustranného stěn nosných</t>
  </si>
  <si>
    <t>-1075452143</t>
  </si>
  <si>
    <t>341361821</t>
  </si>
  <si>
    <t>Výztuž svislých konstrukcí betonářskou ocelí 10 505</t>
  </si>
  <si>
    <t>1631427257</t>
  </si>
  <si>
    <t>"sloupů a stěn" 1,2399</t>
  </si>
  <si>
    <t>411321414</t>
  </si>
  <si>
    <t>Stropy deskové ze ŽB tř. C 25/30</t>
  </si>
  <si>
    <t>1963176371</t>
  </si>
  <si>
    <t>(6,6*16,4*0,24)+(7,0*10,2*0,22)</t>
  </si>
  <si>
    <t>411351101</t>
  </si>
  <si>
    <t>Zřízení bednění stropů deskových</t>
  </si>
  <si>
    <t>223988773</t>
  </si>
  <si>
    <t>(6,6*16,4)+(7*10,2)</t>
  </si>
  <si>
    <t>411351102</t>
  </si>
  <si>
    <t>Odstranění bednění stropů deskových</t>
  </si>
  <si>
    <t>1703786253</t>
  </si>
  <si>
    <t>411354173</t>
  </si>
  <si>
    <t>Zřízení podpěrné konstrukce stropů v do 4 m pro zatížení do 12 kPa</t>
  </si>
  <si>
    <t>-1328408378</t>
  </si>
  <si>
    <t>411354174</t>
  </si>
  <si>
    <t>Odstranění podpěrné konstrukce stropů v do 4 m pro zatížení do 12 kPa</t>
  </si>
  <si>
    <t>-1125601833</t>
  </si>
  <si>
    <t>411361821</t>
  </si>
  <si>
    <t>Výztuž stropů betonářskou ocelí 10 505</t>
  </si>
  <si>
    <t>47543485</t>
  </si>
  <si>
    <t xml:space="preserve"> "viz D.1.2-01/09,TZ" 2,039+0,9734</t>
  </si>
  <si>
    <t>413321414</t>
  </si>
  <si>
    <t>Nosníky ze ŽB tř. C 25/30</t>
  </si>
  <si>
    <t>728076396</t>
  </si>
  <si>
    <t xml:space="preserve">"viz D.1.2-01/09,TZ" </t>
  </si>
  <si>
    <t>"T1-1" 6,65*0,2*0,5</t>
  </si>
  <si>
    <t>"T1-2/4" 9,35*0,2*0,5</t>
  </si>
  <si>
    <t>"T1-5" 0,7*0,2*0,5</t>
  </si>
  <si>
    <t>"T2-1/2" 10*0,2*0,5</t>
  </si>
  <si>
    <t>413351107</t>
  </si>
  <si>
    <t>Zřízení bednění nosníků bez podpěrné konstrukce</t>
  </si>
  <si>
    <t>-2065617278</t>
  </si>
  <si>
    <t>"Tx" (6,65+9,35+0,7+10,0)*1,2</t>
  </si>
  <si>
    <t>"ztratné" 0,1*32,040</t>
  </si>
  <si>
    <t>413351108</t>
  </si>
  <si>
    <t>Odstranění bednění nosníků bez podpěrné konstrukce</t>
  </si>
  <si>
    <t>652639405</t>
  </si>
  <si>
    <t>413351211</t>
  </si>
  <si>
    <t>Zřízení podpěrné konstrukce nosníků v do 4 m pro zatížení do 5 kPa</t>
  </si>
  <si>
    <t>-941406291</t>
  </si>
  <si>
    <t>"Tx" 0,2*(6,65+9,35+0,7+10,0)</t>
  </si>
  <si>
    <t>413351212</t>
  </si>
  <si>
    <t>Odstranění podpěrné konstrukce nosníků v do 4 m pro zatížení do 5 kPa</t>
  </si>
  <si>
    <t>-1892826325</t>
  </si>
  <si>
    <t>413361821</t>
  </si>
  <si>
    <t>Výztuž nosníků, volných trámů nebo průvlaků volných trámů betonářskou ocelí 10 505</t>
  </si>
  <si>
    <t>1930156714</t>
  </si>
  <si>
    <t>950015R02</t>
  </si>
  <si>
    <t xml:space="preserve">Související prvky a práce ŽB konstrukcí </t>
  </si>
  <si>
    <t>-346405760</t>
  </si>
  <si>
    <t>Poznámka k položce:
-těsnící pásky/profily
-ošetření pracovních spár
-úprava hran ŽB konstrukcí
-provedení prostupů vč. systémového utěsnění</t>
  </si>
  <si>
    <t>"pro tuto položku 1kus = kompletní zajištění pro celou stavbu" 1,0</t>
  </si>
  <si>
    <t>998</t>
  </si>
  <si>
    <t>Přesun hmot</t>
  </si>
  <si>
    <t>998011002</t>
  </si>
  <si>
    <t>Přesun hmot pro budovy zděné v do 12 m</t>
  </si>
  <si>
    <t>-616501364</t>
  </si>
  <si>
    <t>767300R01</t>
  </si>
  <si>
    <t>D+M ocelových a zámečnických prvků - (dodávka (S235JR), výroba, přesuny, osazení, kotvení (kotevních prvků/chemických kotev), povrchová úprava)</t>
  </si>
  <si>
    <t>2093674994</t>
  </si>
  <si>
    <t>Poznámka k položce:
Nátěrová plocha = 19,5 m2</t>
  </si>
  <si>
    <t>"kompletní provedení dle specifikace PD a TZ vč. všech souvisejících prací a dodávek</t>
  </si>
  <si>
    <t xml:space="preserve">"kompletní specifikace a rozsah D.1.2.09" 861,91 </t>
  </si>
  <si>
    <t>"ostatní drobné prvky" 100,0</t>
  </si>
  <si>
    <t>"ztratné, související materiály a prvky" 0,1*961,91</t>
  </si>
  <si>
    <t>D.1.3 - Požárně bezpečnostní řešení</t>
  </si>
  <si>
    <t>795666P02</t>
  </si>
  <si>
    <t>Dodávka a sazení/umístění přenosných hasicích přístrojů - práškový, 6kg, 21A (55B)</t>
  </si>
  <si>
    <t>-620929448</t>
  </si>
  <si>
    <t>"kompletní provedení dle specifikace PD a TZ vč. všech souvisejících prací dodávek, příslušenství a komponentů"</t>
  </si>
  <si>
    <t>"specifikace viz PBŘ- " 12,0</t>
  </si>
  <si>
    <t>795666P03</t>
  </si>
  <si>
    <t>D+M Bezpečnostní a informativní tabulky</t>
  </si>
  <si>
    <t>-1362724210</t>
  </si>
  <si>
    <t>Poznámka k položce:
Upřesnění:
-označení únikových cest
(V posuzovaném objektu musí být směry úniku vyznačeny. Směr úniku se musí zřetelně označit dle ČSN ISO 3864-1 z prosince 2012 (bezpečnostní značky a tabulky) všude tam, kde není východ na volné prostranství přímo viditelný, v místech, kde se mění směr úniku horizontálně i vertikálně, nebo kde dochází ke křížení komunikací.
Zhotovení značek dle nařízení vlády 11/200 Sb. je navrženo z odolného fotoluminiscenčního materiálu, nebo musí vydávat světlo, nebo být osvětleny)</t>
  </si>
  <si>
    <t xml:space="preserve">"specifikace viz PBŘ" </t>
  </si>
  <si>
    <t>"Informační značení únikové cesty " 15,0</t>
  </si>
  <si>
    <t>"Označení výtahu bezpečnostním značením „Tento výtah neslouží k evakuaci osob“" 3,0</t>
  </si>
  <si>
    <t>795666P04</t>
  </si>
  <si>
    <t>D+M utěsnění prostupů a průrazů</t>
  </si>
  <si>
    <t>2028836636</t>
  </si>
  <si>
    <t>Poznámka k položce:
Prostupy rozvodů:
Veškeré rozvody budu v místě průchodu požárně dělícími konstrukcemi utěsněny v souladu s požadavky ČSN 73 0802, ČSN 73 0810 – zaomítáním, dobetonováním, požárními ucpávkami apod, 
Instalace těsnících manžet, tmelů a jiných výrobků se v místě prostupů požaduje v případě, kdy je v objektu provedena instalace rozvodů dle ČSN 73 0810 čl. 6.2.2.a), tzn:
-kanalizační potrubí třídy reakce na oheň B-F světlého průřezu 8000 mm2 u vertikálního potrubí nebo přes 12000 mm2 u horizontálního potrubí
-potrubí s trvalou náplní vody  nebo jiné nehořlavé kapalina  třídy reakce na oheň B-F světlého průřezu 15000 mm2
-potrubí sloužící k rozvodu stlačeného popř, nestlačeného vzduchu  či jiných nehořlavých plynů včetně vzduchotechnických rozvodů třídy reakce na oheň B-F světlého průřezu 12000 mm2
-kabelových či jiných elektrických rozvodů tvořených svazkem vodičů pokud tyto rozvody prostupují jedním otvorem mají izolace (povrchové úpravy šířící požár  a jejich celková hmotnost je větší než 1,0 kg/m</t>
  </si>
  <si>
    <t>"viz specifikace PBŘ - množství 1kus = kompletní zajištění pro celou stavbu" 1,0</t>
  </si>
  <si>
    <t>795666P05</t>
  </si>
  <si>
    <t xml:space="preserve">Dodávka (vč. vypracování) a osazení "ÚNIKOVÉHO PLÁNU" </t>
  </si>
  <si>
    <t>-554456329</t>
  </si>
  <si>
    <t>"viz specifikace PBŘ" 3,0</t>
  </si>
  <si>
    <t>D.1.4 - Technika prostředí budov</t>
  </si>
  <si>
    <t>Úroveň 3:</t>
  </si>
  <si>
    <t>D.1.4.1 - Zdravotně technické instalace, plynoinstalace</t>
  </si>
  <si>
    <t>Město Jeseník</t>
  </si>
  <si>
    <t>Ing. Petr Kudlík</t>
  </si>
  <si>
    <t>HSV -  Práce a dodávky HSV</t>
  </si>
  <si>
    <t xml:space="preserve">    1 -  Zemní práce</t>
  </si>
  <si>
    <t xml:space="preserve">    2 -  Zakládání</t>
  </si>
  <si>
    <t xml:space="preserve">    4 -  Vodorovné konstrukce</t>
  </si>
  <si>
    <t xml:space="preserve">    8 -  Trubní vedení</t>
  </si>
  <si>
    <t xml:space="preserve">    9 -  Ostatní konstrukce a práce, bourání</t>
  </si>
  <si>
    <t xml:space="preserve">      99 -  Přesuny hmot a suti</t>
  </si>
  <si>
    <t>PSV -  Práce a dodávky PSV</t>
  </si>
  <si>
    <t xml:space="preserve">    713 -  Izolace tepelné</t>
  </si>
  <si>
    <t xml:space="preserve">    721 -  Zdravotechnika</t>
  </si>
  <si>
    <t xml:space="preserve">    722 -  Zdravotechnika</t>
  </si>
  <si>
    <t xml:space="preserve">    723 -  Zdravotechnika</t>
  </si>
  <si>
    <t xml:space="preserve">    725 -  Zdravotechnika</t>
  </si>
  <si>
    <t xml:space="preserve">    726 -  Zdravotechnika</t>
  </si>
  <si>
    <t xml:space="preserve">    727 -  Zdravotechnika</t>
  </si>
  <si>
    <t>M -  Práce a dodávky M</t>
  </si>
  <si>
    <t xml:space="preserve">    23-M -  Montáže potrubí</t>
  </si>
  <si>
    <t xml:space="preserve">    58-M -  Revize vyhrazených technických zařízení</t>
  </si>
  <si>
    <t>N00 -  Nepojmenované práce</t>
  </si>
  <si>
    <t xml:space="preserve">    N01 -  Nepojmenovaný díl</t>
  </si>
  <si>
    <t>OST -  Ostatní</t>
  </si>
  <si>
    <t xml:space="preserve"> Práce a dodávky HSV</t>
  </si>
  <si>
    <t xml:space="preserve"> Zemní práce</t>
  </si>
  <si>
    <t>-2019468425</t>
  </si>
  <si>
    <t>8,1*0,8*1,5+30*0,8*1,5+39,5*0,8*1,5</t>
  </si>
  <si>
    <t>93,5</t>
  </si>
  <si>
    <t>133201101</t>
  </si>
  <si>
    <t>Hloubení šachet v hornině tř. 3 objemu do 100 m3</t>
  </si>
  <si>
    <t>1625070640</t>
  </si>
  <si>
    <t>-1877799546</t>
  </si>
  <si>
    <t>1,5</t>
  </si>
  <si>
    <t>151101101</t>
  </si>
  <si>
    <t>Zřízení příložného pažení a rozepření stěn rýh hl do 2 m</t>
  </si>
  <si>
    <t>1726223735</t>
  </si>
  <si>
    <t>(8,1+30+39,5)*1,5*2</t>
  </si>
  <si>
    <t>151101111</t>
  </si>
  <si>
    <t>Odstranění příložného pažení a rozepření stěn rýh hl do 2 m</t>
  </si>
  <si>
    <t>1107954780</t>
  </si>
  <si>
    <t>151101201</t>
  </si>
  <si>
    <t>Zřízení příložného pažení stěn výkopu hl do 4 m</t>
  </si>
  <si>
    <t>1695611632</t>
  </si>
  <si>
    <t>151101211</t>
  </si>
  <si>
    <t>Odstranění příložného pažení stěn hl do 4 m</t>
  </si>
  <si>
    <t>-1868508620</t>
  </si>
  <si>
    <t>151101301</t>
  </si>
  <si>
    <t>Zřízení rozepření stěn při pažení příložném hl do 4 m</t>
  </si>
  <si>
    <t>-1892916458</t>
  </si>
  <si>
    <t>151101311</t>
  </si>
  <si>
    <t>Odstranění rozepření stěn při pažení příložném hl do 4 m</t>
  </si>
  <si>
    <t>731844646</t>
  </si>
  <si>
    <t>973861845</t>
  </si>
  <si>
    <t>93,5+9+1,5</t>
  </si>
  <si>
    <t>162201101</t>
  </si>
  <si>
    <t>Vodorovné přemístění do 20 m výkopku/sypaniny z horniny tř. 1 až 4</t>
  </si>
  <si>
    <t>-1280639460</t>
  </si>
  <si>
    <t>150541329</t>
  </si>
  <si>
    <t>33,5</t>
  </si>
  <si>
    <t>167101101</t>
  </si>
  <si>
    <t>Nakládání výkopku z hornin tř. 1 až 4 do 100 m3</t>
  </si>
  <si>
    <t>568795777</t>
  </si>
  <si>
    <t>2104751135</t>
  </si>
  <si>
    <t>Likvidace odpadu v souladu se zákonem o odpadech</t>
  </si>
  <si>
    <t>-695010391</t>
  </si>
  <si>
    <t>vytěžený materiál z výkopu pro uložení potrubí</t>
  </si>
  <si>
    <t>420333995</t>
  </si>
  <si>
    <t>175101101</t>
  </si>
  <si>
    <t>Obsypání potrubí bez prohození sypaniny z hornin tř. 1 až 4 uloženým do 3 m od kraje výkopu</t>
  </si>
  <si>
    <t>1439306910</t>
  </si>
  <si>
    <t>8,1*0,8*0,41+30*0,8*0,425+39,5*0,8*0,46</t>
  </si>
  <si>
    <t>27,5</t>
  </si>
  <si>
    <t>583373030</t>
  </si>
  <si>
    <t>štěrkopísek frakce 0-8</t>
  </si>
  <si>
    <t>-1959513343</t>
  </si>
  <si>
    <t>27,5*1,75</t>
  </si>
  <si>
    <t>48,5</t>
  </si>
  <si>
    <t xml:space="preserve"> Zakládání</t>
  </si>
  <si>
    <t>215901101</t>
  </si>
  <si>
    <t>Zhutnění podloží z hornin soudržných do 92% PS nebo nesoudržných sypkých I(d) do 0,8</t>
  </si>
  <si>
    <t>971670951</t>
  </si>
  <si>
    <t>(8,1+30+39,5)*0,8</t>
  </si>
  <si>
    <t xml:space="preserve"> Vodorovné konstrukce</t>
  </si>
  <si>
    <t>451573111</t>
  </si>
  <si>
    <t>Lože pod potrubí otevřený výkop ze štěrkopísku</t>
  </si>
  <si>
    <t>-29504720</t>
  </si>
  <si>
    <t>62,08*0,15</t>
  </si>
  <si>
    <t>9,5</t>
  </si>
  <si>
    <t xml:space="preserve"> Trubní vedení</t>
  </si>
  <si>
    <t>871265211</t>
  </si>
  <si>
    <t>Kanalizační potrubí z tvrdého PVC-systém KG tuhost třídy SN4 DN100</t>
  </si>
  <si>
    <t>1682732850</t>
  </si>
  <si>
    <t>potrubí vedené za obvodovou zdí v zemní rýze</t>
  </si>
  <si>
    <t>15,8*1,15</t>
  </si>
  <si>
    <t>18,5</t>
  </si>
  <si>
    <t>871275211</t>
  </si>
  <si>
    <t>Kanalizační potrubí z tvrdého PVC-systém KG tuhost třídy SN4 DN125</t>
  </si>
  <si>
    <t>-714493131</t>
  </si>
  <si>
    <t>4*1,15</t>
  </si>
  <si>
    <t>871315221</t>
  </si>
  <si>
    <t>Kanalizační potrubí z tvrdého PVC-systém KG tuhost třídy SN8 DN150</t>
  </si>
  <si>
    <t>1129078954</t>
  </si>
  <si>
    <t>22,3*1,15</t>
  </si>
  <si>
    <t>877313123</t>
  </si>
  <si>
    <t>Montáž tvarovek jednoosých na potrubí z trub z PVC těsněných kroužkem otevřený výkop DN 150</t>
  </si>
  <si>
    <t>-1198820467</t>
  </si>
  <si>
    <t>2+4+4+19</t>
  </si>
  <si>
    <t>7Y125340</t>
  </si>
  <si>
    <t>redukce kanalizační plastová s hrdlem KGR-110/125</t>
  </si>
  <si>
    <t>1697648123</t>
  </si>
  <si>
    <t>7Y125350</t>
  </si>
  <si>
    <t>redukce kanalizační plastová s hrdlem KGR-110/160</t>
  </si>
  <si>
    <t>-865329323</t>
  </si>
  <si>
    <t>7Y121420</t>
  </si>
  <si>
    <t>koleno kanalizační plastové s hrdlem KGB-125/45°</t>
  </si>
  <si>
    <t>401613495</t>
  </si>
  <si>
    <t>7Y121520</t>
  </si>
  <si>
    <t>koleno kanalizační plastové s hrdlem KGB-160/45°</t>
  </si>
  <si>
    <t>-1356989197</t>
  </si>
  <si>
    <t>877353121</t>
  </si>
  <si>
    <t>Montáž tvarovek odbočných na potrubí z trub z PVC těsněných kroužkem otevřený výkop DN 200</t>
  </si>
  <si>
    <t>883907671</t>
  </si>
  <si>
    <t>2+3</t>
  </si>
  <si>
    <t>7Y122450</t>
  </si>
  <si>
    <t>odbočka kanalizační plastová s hrdlem KGEA-160/125/45°</t>
  </si>
  <si>
    <t>-1685868051</t>
  </si>
  <si>
    <t>7Y122550</t>
  </si>
  <si>
    <t>odbočka kanalizační plastová s hrdlem KGEA-160/160/45°</t>
  </si>
  <si>
    <t>933439530</t>
  </si>
  <si>
    <t>892271111</t>
  </si>
  <si>
    <t>Tlaková zkouška vodou potrubí DN 100 nebo 125</t>
  </si>
  <si>
    <t>1057782743</t>
  </si>
  <si>
    <t>18,5+5</t>
  </si>
  <si>
    <t>892351111</t>
  </si>
  <si>
    <t>Tlaková zkouška vodou potrubí DN 150 nebo 200</t>
  </si>
  <si>
    <t>963560916</t>
  </si>
  <si>
    <t>894812212</t>
  </si>
  <si>
    <t>Revizní a čistící šachta z PP šachtové dno DN 425/150 pravý nebo levý přítok</t>
  </si>
  <si>
    <t>-772547857</t>
  </si>
  <si>
    <t>894812213</t>
  </si>
  <si>
    <t>Revizní a čistící šachta z PP šachtové dno DN 425/150 pravý a levý přítok</t>
  </si>
  <si>
    <t>1928830091</t>
  </si>
  <si>
    <t>894812233</t>
  </si>
  <si>
    <t>Revizní a čistící šachta z PP DN 425 šachtová roura korugovaná bez hrdla světlé hloubky 3000 mm</t>
  </si>
  <si>
    <t>-1114218100</t>
  </si>
  <si>
    <t>894812241</t>
  </si>
  <si>
    <t>Revizní a čistící šachta z PP DN 425 šachtová roura teleskopická světlé hloubky 375 mm</t>
  </si>
  <si>
    <t>-100646203</t>
  </si>
  <si>
    <t>894812249</t>
  </si>
  <si>
    <t>Příplatek k rourám revizní a čistící šachty z PP DN 425 za uříznutí šachtové roury</t>
  </si>
  <si>
    <t>1067528818</t>
  </si>
  <si>
    <t>894812262</t>
  </si>
  <si>
    <t>Revizní a čistící šachta z PP DN 425 poklop litinový plný do teleskopické trubky (40 t)</t>
  </si>
  <si>
    <t>-890787988</t>
  </si>
  <si>
    <t xml:space="preserve"> Ostatní konstrukce a práce, bourání</t>
  </si>
  <si>
    <t xml:space="preserve"> Přesuny hmot a suti</t>
  </si>
  <si>
    <t>998276101</t>
  </si>
  <si>
    <t>Přesun hmot pro trubní vedení z trub z plastických hmot otevřený výkop</t>
  </si>
  <si>
    <t>-1680266180</t>
  </si>
  <si>
    <t xml:space="preserve"> Práce a dodávky PSV</t>
  </si>
  <si>
    <t xml:space="preserve"> Izolace tepelné</t>
  </si>
  <si>
    <t>7134711211</t>
  </si>
  <si>
    <t xml:space="preserve">Montáž tepelné izolace potrubí snímatelnými pouzdry na suchý zip_x000D_
</t>
  </si>
  <si>
    <t>-536357575</t>
  </si>
  <si>
    <t>Tepelná izolace z minerální vlny</t>
  </si>
  <si>
    <t>2,5+86+24+7+14,5+2,5</t>
  </si>
  <si>
    <t>631545100</t>
  </si>
  <si>
    <t>pouzdro potrubní izolační z minerální vlny s AL folií 21/25 mm</t>
  </si>
  <si>
    <t>1324545462</t>
  </si>
  <si>
    <t>STV- izolace potrubí studené vody vedené a pod stropem</t>
  </si>
  <si>
    <t>1.NP</t>
  </si>
  <si>
    <t>2.NP</t>
  </si>
  <si>
    <t>2*1,15</t>
  </si>
  <si>
    <t>2,5</t>
  </si>
  <si>
    <t>631545110</t>
  </si>
  <si>
    <t>pouzdro potrubní izolační z minerální vlvy s Al fólií 27/25 mm</t>
  </si>
  <si>
    <t>878909201</t>
  </si>
  <si>
    <t>STV - tepelná izolace potrubí studené vody vedené pod stropem</t>
  </si>
  <si>
    <t>1.PP</t>
  </si>
  <si>
    <t>14,5</t>
  </si>
  <si>
    <t>74,5*1,15</t>
  </si>
  <si>
    <t>631545120</t>
  </si>
  <si>
    <t>pouzdro potrubní izolační  z minerální vlny s Al fólií 34/25 mm</t>
  </si>
  <si>
    <t>-1684695618</t>
  </si>
  <si>
    <t>SV- tepelná izolace potrubí studené vody vedené pod stropem</t>
  </si>
  <si>
    <t>6,5+7</t>
  </si>
  <si>
    <t>20,5*1,15</t>
  </si>
  <si>
    <t>631545130</t>
  </si>
  <si>
    <t>pouzdro potrubní izolační z minerální vlny s Al fólií 42/25 mm</t>
  </si>
  <si>
    <t>1389326145</t>
  </si>
  <si>
    <t>SV - tepelná izolace potrubí studené vody vedené pod stropem</t>
  </si>
  <si>
    <t>6*1,15</t>
  </si>
  <si>
    <t>631545310</t>
  </si>
  <si>
    <t>pouzdro potrubní izolační  z minerální vlny s Al fólií 27/30 mm</t>
  </si>
  <si>
    <t>-234864077</t>
  </si>
  <si>
    <t>TUV - izolace teplé vody vedené pod stropem</t>
  </si>
  <si>
    <t>7,5</t>
  </si>
  <si>
    <t>12,5*1,15</t>
  </si>
  <si>
    <t>631545300</t>
  </si>
  <si>
    <t>pouzdro potrubní izolační z minerélní vlny s Al fólií 21/30 mm</t>
  </si>
  <si>
    <t>-1009309939</t>
  </si>
  <si>
    <t>TV - tepelná izolace potrubí vedené pod stroptem</t>
  </si>
  <si>
    <t>631545220</t>
  </si>
  <si>
    <t>pouzdro potrubní izolační z minerální vlny a AL fólií 133/25 mm</t>
  </si>
  <si>
    <t>-1635018442</t>
  </si>
  <si>
    <t>Protihluková izolace potrubí kanalizačního  zavěšeného pod stropem</t>
  </si>
  <si>
    <t>6,5*1,15</t>
  </si>
  <si>
    <t>6317545411</t>
  </si>
  <si>
    <t>pouzdro potrubní izolační z kaučuku - protihluková izolace kanalizace  76/9 mm</t>
  </si>
  <si>
    <t>-1669450902</t>
  </si>
  <si>
    <t>protiholuková izolace kanalizačního potrubí</t>
  </si>
  <si>
    <t>6317545412</t>
  </si>
  <si>
    <t>pouzdro potrubní izolační z kaučuku - protihluková izolace kanalizace  114/9 mm</t>
  </si>
  <si>
    <t>-865154535</t>
  </si>
  <si>
    <t>Protihluková a izolace proti  rosení dešťového potrubí</t>
  </si>
  <si>
    <t>(9+8,5+8,6)*1,15</t>
  </si>
  <si>
    <t>30,5</t>
  </si>
  <si>
    <t>998713102</t>
  </si>
  <si>
    <t>Přesun hmot tonážní tonážní pro izolace tepelné v objektech v do 12 m</t>
  </si>
  <si>
    <t>100991337</t>
  </si>
  <si>
    <t>721</t>
  </si>
  <si>
    <t xml:space="preserve"> Zdravotechnika</t>
  </si>
  <si>
    <t>721110963</t>
  </si>
  <si>
    <t>Potrubí kameninové propojení potrubí DN 150</t>
  </si>
  <si>
    <t>-146913380</t>
  </si>
  <si>
    <t>721110964</t>
  </si>
  <si>
    <t>Potrubí kameninové propojení potrubí DN 200</t>
  </si>
  <si>
    <t>1174923464</t>
  </si>
  <si>
    <t>721173315</t>
  </si>
  <si>
    <t>Potrubí kanalizační plastové svislé systém KG DN 110</t>
  </si>
  <si>
    <t>-1223896156</t>
  </si>
  <si>
    <t>potrubí vedené pod podlahou v zemi</t>
  </si>
  <si>
    <t>6,1*1,15</t>
  </si>
  <si>
    <t>721173401</t>
  </si>
  <si>
    <t>Potrubí kanalizační plastové svodné systém KG DN 100</t>
  </si>
  <si>
    <t>2057575101</t>
  </si>
  <si>
    <t>8,1*1,15</t>
  </si>
  <si>
    <t>721173402</t>
  </si>
  <si>
    <t>Potrubí kanalizační plastové svodné systém KG DN 125</t>
  </si>
  <si>
    <t>1764423420</t>
  </si>
  <si>
    <t>26,0*1,15</t>
  </si>
  <si>
    <t>721173403</t>
  </si>
  <si>
    <t>Potrubí kanalizační plastové svodné systém KG DN 150</t>
  </si>
  <si>
    <t>1437469702</t>
  </si>
  <si>
    <t>17,2*1,15</t>
  </si>
  <si>
    <t>721174004</t>
  </si>
  <si>
    <t>Potrubí kanalizační z PP svodné systém HT DN 70</t>
  </si>
  <si>
    <t>-1368767654</t>
  </si>
  <si>
    <t>podkroví</t>
  </si>
  <si>
    <t>24,5*1,15</t>
  </si>
  <si>
    <t>28,5</t>
  </si>
  <si>
    <t>721174024</t>
  </si>
  <si>
    <t>Potrubí kanalizační z PP odpadní systém HT DN 70</t>
  </si>
  <si>
    <t>-1219781108</t>
  </si>
  <si>
    <t>POTRUBÍ VČETNĚ TVAROVEK A ČISTÍCÍCH KUSŮ</t>
  </si>
  <si>
    <t>3,5</t>
  </si>
  <si>
    <t>17,5*1,15</t>
  </si>
  <si>
    <t>20,5</t>
  </si>
  <si>
    <t>7211740241</t>
  </si>
  <si>
    <t>Potrubí kanalizační z PP odpadní systém HT DN 70 - pod podlahou 1.NP</t>
  </si>
  <si>
    <t>-84638109</t>
  </si>
  <si>
    <t>4,4*1,15</t>
  </si>
  <si>
    <t>5,5</t>
  </si>
  <si>
    <t>721174025</t>
  </si>
  <si>
    <t>Potrubí kanalizační z PP odpadní systém HT DN 100</t>
  </si>
  <si>
    <t>-514385587</t>
  </si>
  <si>
    <t>13,5</t>
  </si>
  <si>
    <t>28,5*1,15</t>
  </si>
  <si>
    <t>721174041</t>
  </si>
  <si>
    <t>Potrubí kanalizační z PP připojovací systém HT DN 32</t>
  </si>
  <si>
    <t>-1053420113</t>
  </si>
  <si>
    <t>Odvod kondenzátu od VZT jednotek</t>
  </si>
  <si>
    <t>24,5</t>
  </si>
  <si>
    <t>7,3</t>
  </si>
  <si>
    <t>31,8*1,15</t>
  </si>
  <si>
    <t>721174042</t>
  </si>
  <si>
    <t>Potrubí kanalizační z PP připojovací systém HT DN 40</t>
  </si>
  <si>
    <t>-20594441</t>
  </si>
  <si>
    <t>Potrubí odvod kondenzátu</t>
  </si>
  <si>
    <t>0,6</t>
  </si>
  <si>
    <t>10,1*1,15</t>
  </si>
  <si>
    <t>721174043</t>
  </si>
  <si>
    <t>Potrubí kanalizační z PP připojovací systém HT DN 50</t>
  </si>
  <si>
    <t>625802378</t>
  </si>
  <si>
    <t>22*1,15</t>
  </si>
  <si>
    <t>25,5</t>
  </si>
  <si>
    <t>721174045</t>
  </si>
  <si>
    <t>Potrubí kanalizační z PP připojovací systém HT DN 100</t>
  </si>
  <si>
    <t>941915004</t>
  </si>
  <si>
    <t>4,5</t>
  </si>
  <si>
    <t>8,5*1,15</t>
  </si>
  <si>
    <t>721175032.11</t>
  </si>
  <si>
    <t>Potrubí kanalizační plastové dešťové zvuk tlumící vícevrstvé systém  DN 100 - odhlučněné potrubí</t>
  </si>
  <si>
    <t>-2037718041</t>
  </si>
  <si>
    <t>POTRUBÍ VČETNĚ VAROVEK A ČISTÍCÍCH KUSŮ</t>
  </si>
  <si>
    <t>13,6</t>
  </si>
  <si>
    <t>27,2*1,15</t>
  </si>
  <si>
    <t>31,5</t>
  </si>
  <si>
    <t>721194104</t>
  </si>
  <si>
    <t>Vyvedení a upevnění odpadních výpustek DN 40</t>
  </si>
  <si>
    <t>-1444352942</t>
  </si>
  <si>
    <t>4+1</t>
  </si>
  <si>
    <t>2+1</t>
  </si>
  <si>
    <t>721194105</t>
  </si>
  <si>
    <t>Vyvedení a upevnění odpadních výpustek DN 50</t>
  </si>
  <si>
    <t>-618762302</t>
  </si>
  <si>
    <t>1+2+1</t>
  </si>
  <si>
    <t>1+2</t>
  </si>
  <si>
    <t>721194109</t>
  </si>
  <si>
    <t>Vyvedení a upevnění odpadních výpustek DN 100</t>
  </si>
  <si>
    <t>-606355155</t>
  </si>
  <si>
    <t>6+1+1</t>
  </si>
  <si>
    <t>4+1+1</t>
  </si>
  <si>
    <t>721211421</t>
  </si>
  <si>
    <t>Vpusť podlahová se svislým odtokem DN 50/75/110 mřížka nerez 115x115</t>
  </si>
  <si>
    <t>1432996673</t>
  </si>
  <si>
    <t xml:space="preserve">Podlahová vpusť se svislým odtokem DN70, pevnou izolační přírubou, zápachovou uzávěrkou se zařízením proti pronikání zápachu při vyschnutí, vtokovou </t>
  </si>
  <si>
    <t xml:space="preserve">mřížkou 115x115 mm, nerezovým rámem 123x123 mm, průtok 0,5 l/s </t>
  </si>
  <si>
    <t>721211499</t>
  </si>
  <si>
    <t>Izolační souprava pro vpusť</t>
  </si>
  <si>
    <t>-1318076223</t>
  </si>
  <si>
    <t>721242115</t>
  </si>
  <si>
    <t>Lapač střešních splavenin z PP se zápachovou klapkou a lapacím košem DN 110</t>
  </si>
  <si>
    <t>1888942567</t>
  </si>
  <si>
    <t>721263101</t>
  </si>
  <si>
    <t>Klapka zpětná polypropylen PP s automatickým uzávěrem DN 110 - pro splaškovou vodu</t>
  </si>
  <si>
    <t>-1827669896</t>
  </si>
  <si>
    <t>721273152</t>
  </si>
  <si>
    <t>Hlavice ventilační polypropylen PP DN 75</t>
  </si>
  <si>
    <t>556372817</t>
  </si>
  <si>
    <t>721273153</t>
  </si>
  <si>
    <t>Hlavice ventilační polypropylen PP DN 110</t>
  </si>
  <si>
    <t>641286472</t>
  </si>
  <si>
    <t>Souprava ventilační hlavice  PP DN 110</t>
  </si>
  <si>
    <t>721273311111</t>
  </si>
  <si>
    <t>Zápachová uzávěrka pod pojistný ventil</t>
  </si>
  <si>
    <t>83052529</t>
  </si>
  <si>
    <t>Kalich pro úkapy se zápachovou uzávěrkou a s přídavným uzávěrem (kuličkou) proti pronikání zápachu pro suchý stav</t>
  </si>
  <si>
    <t>721273311112</t>
  </si>
  <si>
    <t>Zápachová uzávěrka pod kondenzační kotel včetně  kalichu</t>
  </si>
  <si>
    <t>-764899332</t>
  </si>
  <si>
    <t>Zápachová uzávěrka dřezová DN50 + vložený kalich pro úkapy s fixační objímkou</t>
  </si>
  <si>
    <t>721273311113</t>
  </si>
  <si>
    <t>Zápachová uzávěrka pod podomítková pro vzt jednotky</t>
  </si>
  <si>
    <t>-1785668871</t>
  </si>
  <si>
    <t>Vodní zápachová uzávěrka DN32 pro odvod kondenzátu s přídavnou mechanickou zápachovou uzávěrkou /kulička), poomítkové provedení</t>
  </si>
  <si>
    <t>721274103</t>
  </si>
  <si>
    <t>Přivzdušňovací ventil venkovní odpadních potrubí DN 75</t>
  </si>
  <si>
    <t>-337472505</t>
  </si>
  <si>
    <t xml:space="preserve"> DN 75</t>
  </si>
  <si>
    <t>721274103.1</t>
  </si>
  <si>
    <t>Přivzdušňovací ventil venkovní odpadních potrubí DN 110</t>
  </si>
  <si>
    <t>1878672133</t>
  </si>
  <si>
    <t>DN 110</t>
  </si>
  <si>
    <t>721290111</t>
  </si>
  <si>
    <t>Zkouška těsnosti potrubí kanalizace  do DN 125</t>
  </si>
  <si>
    <t>-1239958878</t>
  </si>
  <si>
    <t>5+1,5+28,5</t>
  </si>
  <si>
    <t>721290112</t>
  </si>
  <si>
    <t>Zkouška těsnosti potrubí kanalizace do DN 200</t>
  </si>
  <si>
    <t>-1088813266</t>
  </si>
  <si>
    <t>16,5</t>
  </si>
  <si>
    <t>7212901131</t>
  </si>
  <si>
    <t>Kamerová zkouška potrubí ležaté kanalizace včetně přípojek na areálovou kanalizaci</t>
  </si>
  <si>
    <t>-1075967913</t>
  </si>
  <si>
    <t>7212901132</t>
  </si>
  <si>
    <t>Propojení se stávající splaškovou kanalizaci</t>
  </si>
  <si>
    <t>1100849587</t>
  </si>
  <si>
    <t>dodávka + montáž včetně těsnícího a montážního materiálu</t>
  </si>
  <si>
    <t>7212901133</t>
  </si>
  <si>
    <t>Napojení kanalizace do stávající betonové prafabrikované šachty</t>
  </si>
  <si>
    <t>262236450</t>
  </si>
  <si>
    <t>dodávka + montáž, včetně montážního a těsnícího materiálu, navrtávky do šachty</t>
  </si>
  <si>
    <t>7212901134</t>
  </si>
  <si>
    <t>Napojení připojovacího potrubí na stávající odpad v 1.NP - stávající hygienický uzel</t>
  </si>
  <si>
    <t>1834688310</t>
  </si>
  <si>
    <t>7212901235</t>
  </si>
  <si>
    <t>Zkouška těsnosti potrubí kanalizace kouřem do DN 300</t>
  </si>
  <si>
    <t>-672379303</t>
  </si>
  <si>
    <t>včetně materiálu - pro kouř</t>
  </si>
  <si>
    <t>28,5+20,5+5,5+33+37+12+25,5+10+31,5</t>
  </si>
  <si>
    <t>721300922</t>
  </si>
  <si>
    <t>Pročištění svodů ležatých do DN 300</t>
  </si>
  <si>
    <t>941279966</t>
  </si>
  <si>
    <t>998721102</t>
  </si>
  <si>
    <t>Přesun hmot tonážní pro vnitřní kanalizace v objektech v do 12 m</t>
  </si>
  <si>
    <t>969025604</t>
  </si>
  <si>
    <t>722</t>
  </si>
  <si>
    <t>551400001</t>
  </si>
  <si>
    <t>Závěsný a kotevní materiál pro uchycení potrubí dodávka + montáž</t>
  </si>
  <si>
    <t>1676091454</t>
  </si>
  <si>
    <t>722130233</t>
  </si>
  <si>
    <t>Potrubí vodovodní ocelové závitové pozinkované svařované běžné DN 25</t>
  </si>
  <si>
    <t>112833766</t>
  </si>
  <si>
    <t>722130234</t>
  </si>
  <si>
    <t>Potrubí vodovodní ocelové závitové pozinkované svařované běžné DN 32</t>
  </si>
  <si>
    <t>1469118904</t>
  </si>
  <si>
    <t>Zavěšené pod stropem</t>
  </si>
  <si>
    <t>Připojovací a svislé</t>
  </si>
  <si>
    <t>10*1,15</t>
  </si>
  <si>
    <t>722174002</t>
  </si>
  <si>
    <t>Potrubí vodovodní plastové PPR svar polyfuze PN 16 D 20 x 2,8 mm</t>
  </si>
  <si>
    <t>727754025</t>
  </si>
  <si>
    <t>zavěšené</t>
  </si>
  <si>
    <t>připojovací a svislé</t>
  </si>
  <si>
    <t>24*1,15</t>
  </si>
  <si>
    <t>722174003</t>
  </si>
  <si>
    <t>Potrubí vodovodní plastové PPR svar polyfuze PN 16 D 25 x 3,5 mm</t>
  </si>
  <si>
    <t>-341445085</t>
  </si>
  <si>
    <t>svislé a připojovací</t>
  </si>
  <si>
    <t>129,5*1,15</t>
  </si>
  <si>
    <t>722174004</t>
  </si>
  <si>
    <t>Potrubí vodovodní plastové PPR svar polyfuze PN 16 D 32 x 4,4 mm</t>
  </si>
  <si>
    <t>-747680976</t>
  </si>
  <si>
    <t>23*1,15</t>
  </si>
  <si>
    <t>722174004.1</t>
  </si>
  <si>
    <t>1858137726</t>
  </si>
  <si>
    <t>Potrubí pro přečerpání kanalizace z přčerpávače kondenzátu 1.PP</t>
  </si>
  <si>
    <t>722174005</t>
  </si>
  <si>
    <t>Potrubí vodovodní plastové PPR svar polyfuze PN 16 D 40 x 5,5 mm</t>
  </si>
  <si>
    <t>-819311375</t>
  </si>
  <si>
    <t>zavěšená</t>
  </si>
  <si>
    <t>v podlaze</t>
  </si>
  <si>
    <t>42*1,15</t>
  </si>
  <si>
    <t>722174022</t>
  </si>
  <si>
    <t>Potrubí vodovodní plastové PPR svar polyfuze PN 20 D 20 x 3,4 mm</t>
  </si>
  <si>
    <t>1424722078</t>
  </si>
  <si>
    <t>11,5*1,15</t>
  </si>
  <si>
    <t>722174023</t>
  </si>
  <si>
    <t>Potrubí vodovodní plastové PPR svar polyfuze PN 20 D 25 x 4,2 mm</t>
  </si>
  <si>
    <t>1280232413</t>
  </si>
  <si>
    <t>připojovací a stoupací</t>
  </si>
  <si>
    <t>31,5*1,15</t>
  </si>
  <si>
    <t>36,5</t>
  </si>
  <si>
    <t>722181221</t>
  </si>
  <si>
    <t>Ochrana vodovodního potrubí přilepenými tepelně izolačními trubicemi z PE tl do 10 mm DN do 22 mm</t>
  </si>
  <si>
    <t>-959384270</t>
  </si>
  <si>
    <t>Studená voda</t>
  </si>
  <si>
    <t>722181222</t>
  </si>
  <si>
    <t>Ochrana vodovodního potrubí přilepenými tepelně izolačními trubicemi z PE tl do 10 mm DN do 42 mm</t>
  </si>
  <si>
    <t>-676211203</t>
  </si>
  <si>
    <t>722181251</t>
  </si>
  <si>
    <t>Ochrana vodovodního potrubí přilepenými tepelně izolačními trubicemi z PE tl do 25 mm DN do 22 mm</t>
  </si>
  <si>
    <t>2039602149</t>
  </si>
  <si>
    <t>Potrubí teplé vody</t>
  </si>
  <si>
    <t>9,5*1,15</t>
  </si>
  <si>
    <t>722181252</t>
  </si>
  <si>
    <t>Ochrana vodovodního potrubí přilepenými tepelně izolačními trubicemi z PE tl do 25 mm DN do 42 mm</t>
  </si>
  <si>
    <t>1679181428</t>
  </si>
  <si>
    <t>19*1,15</t>
  </si>
  <si>
    <t>722190401</t>
  </si>
  <si>
    <t>Vyvedení a upevnění výpustku do DN 25</t>
  </si>
  <si>
    <t>1987320837</t>
  </si>
  <si>
    <t>3+2+8+6+2+1+2</t>
  </si>
  <si>
    <t>3+4+1+4+2+2+2</t>
  </si>
  <si>
    <t>722220111</t>
  </si>
  <si>
    <t>Nástěnka pro výtokový ventil G 1/2 s jedním závitem</t>
  </si>
  <si>
    <t>-1729783374</t>
  </si>
  <si>
    <t>1+2+8+2+2</t>
  </si>
  <si>
    <t>1+4+2+2</t>
  </si>
  <si>
    <t>722220121</t>
  </si>
  <si>
    <t>Nástěnka pro baterii G 1/2 s jedním závitem</t>
  </si>
  <si>
    <t>pár</t>
  </si>
  <si>
    <t>-550421383</t>
  </si>
  <si>
    <t>722224152</t>
  </si>
  <si>
    <t>Kulový kohout zahradní s vnějším závitem a páčkou PN 15, T 120 °C G 1/2 - 3/4"</t>
  </si>
  <si>
    <t>-824876906</t>
  </si>
  <si>
    <t>722231073</t>
  </si>
  <si>
    <t>Ventil zpětný G 3/4 PN 10 do 110°C se dvěma závity</t>
  </si>
  <si>
    <t>455599599</t>
  </si>
  <si>
    <t>722231075</t>
  </si>
  <si>
    <t>Ventil zpětný G 1 1/4 PN 10 do 110°C se dvěma závity</t>
  </si>
  <si>
    <t>331730713</t>
  </si>
  <si>
    <t>722231141</t>
  </si>
  <si>
    <t>Ventil závitový pojistný rohový G 1/2</t>
  </si>
  <si>
    <t>-619186372</t>
  </si>
  <si>
    <t>722232044</t>
  </si>
  <si>
    <t>Kohout kulový přímý G 3/4 PN 42 do 185°C vnitřní závit</t>
  </si>
  <si>
    <t>-514949378</t>
  </si>
  <si>
    <t>722232046</t>
  </si>
  <si>
    <t>Kohout kulový přímý G 1 1/4 PN 42 do 185°C vnitřní závit</t>
  </si>
  <si>
    <t>-131572108</t>
  </si>
  <si>
    <t>722232062</t>
  </si>
  <si>
    <t>Kohout kulový přímý G 3/4 PN 42 do 185°C vnitřní závit s vypouštěním</t>
  </si>
  <si>
    <t>1539697073</t>
  </si>
  <si>
    <t>722232064</t>
  </si>
  <si>
    <t>Kohout kulový přímý G 1 1/4 PN 42 do 185°C vnitřní závit s vypouštěním</t>
  </si>
  <si>
    <t>1573268240</t>
  </si>
  <si>
    <t>722234264</t>
  </si>
  <si>
    <t>Filtr mosazný G 3/4 PN 16 do 120°C s 2x vnitřním závitem</t>
  </si>
  <si>
    <t>-1392896143</t>
  </si>
  <si>
    <t>7222501332</t>
  </si>
  <si>
    <t>Hydrantový systém s tvarově stálou hadicí D 19 x 30 m celoplechový</t>
  </si>
  <si>
    <t>-187618122</t>
  </si>
  <si>
    <t>722262223</t>
  </si>
  <si>
    <t>Vodoměr závitový jednovtokový suchoběžný do 40 °C G 3/4 x 130 mm Qn 1,5 m3/s horizontální</t>
  </si>
  <si>
    <t>1684594247</t>
  </si>
  <si>
    <t>1.NP - SV</t>
  </si>
  <si>
    <t>722290226</t>
  </si>
  <si>
    <t>Zkouška těsnosti vodovodního potrubí závitového do DN 50</t>
  </si>
  <si>
    <t>1827322184</t>
  </si>
  <si>
    <t>30+11,5+28+149+27+5+48,5+13,5+36,5</t>
  </si>
  <si>
    <t>722290234</t>
  </si>
  <si>
    <t>Proplach a dezinfekce vodovodního potrubí do DN 80</t>
  </si>
  <si>
    <t>2039439612</t>
  </si>
  <si>
    <t>349</t>
  </si>
  <si>
    <t>7Y1ZLSP20XXXX</t>
  </si>
  <si>
    <t>Žlab pozinkovaný PPR (dodáváme v délce 2000mm - cena za kus) D 20</t>
  </si>
  <si>
    <t>-1913381245</t>
  </si>
  <si>
    <t>PRO ZAVĚŠENÁ POTRUBÍ</t>
  </si>
  <si>
    <t>ZLSP25XXXX</t>
  </si>
  <si>
    <t>Žlab pozinkovaný PPR (dodáváme v délce 2000mm - cena za kus) D 25</t>
  </si>
  <si>
    <t>1053558720</t>
  </si>
  <si>
    <t>7Y1ZLSP32XXXX</t>
  </si>
  <si>
    <t>Žlab pozinkovaný PPR (dodáváme v délce 2000mm - cena za kus) D 32</t>
  </si>
  <si>
    <t>-2065138713</t>
  </si>
  <si>
    <t>7Y1ZLSP40XXXX</t>
  </si>
  <si>
    <t>Žlab pozinkovaný PPR (dodáváme v délce 2000mm - cena za kus) D 40</t>
  </si>
  <si>
    <t>-200530218</t>
  </si>
  <si>
    <t>PRO  ZAVĚŠENÁ  POTRUBÍ</t>
  </si>
  <si>
    <t>998722102</t>
  </si>
  <si>
    <t>Přesun hmot tonážní tonážní pro vnitřní vodovod v objektech v do 12 m</t>
  </si>
  <si>
    <t>-448070364</t>
  </si>
  <si>
    <t>723</t>
  </si>
  <si>
    <t>723150369</t>
  </si>
  <si>
    <t>Chránička D 89x3,6 mm</t>
  </si>
  <si>
    <t>-1363460701</t>
  </si>
  <si>
    <t>723160206</t>
  </si>
  <si>
    <t>Přípojka k plynoměru spojované na závit bez ochozu G 6/4</t>
  </si>
  <si>
    <t>1231934784</t>
  </si>
  <si>
    <t>723160336</t>
  </si>
  <si>
    <t>Rozpěrka přípojek plynoměru G 6/4</t>
  </si>
  <si>
    <t>-1823086613</t>
  </si>
  <si>
    <t>723181022</t>
  </si>
  <si>
    <t>Potrubí měděné tvrdé spojované lisováním DN 15 ZTI</t>
  </si>
  <si>
    <t>21445472</t>
  </si>
  <si>
    <t>723181026</t>
  </si>
  <si>
    <t>Potrubí měděné tvrdé spojované lisováním DN 40 ZTI</t>
  </si>
  <si>
    <t>-1223422608</t>
  </si>
  <si>
    <t>58,5*1,15</t>
  </si>
  <si>
    <t>67,5</t>
  </si>
  <si>
    <t>723190901</t>
  </si>
  <si>
    <t>Uzavření,otevření plynovodního potrubí při opravě</t>
  </si>
  <si>
    <t>-1143003742</t>
  </si>
  <si>
    <t>723190907</t>
  </si>
  <si>
    <t>Odvzdušnění nebo napuštění plynovodního potrubí</t>
  </si>
  <si>
    <t>166782400</t>
  </si>
  <si>
    <t>723230102</t>
  </si>
  <si>
    <t>Kulový uzávěr přímý PN 5 G 1/2 FF s protipožární armaturou a 2x vnitřním závitem</t>
  </si>
  <si>
    <t>955120499</t>
  </si>
  <si>
    <t>723230152</t>
  </si>
  <si>
    <t>Rohový uzávěr PN 4 G 1/2 s bajonetovým připojením a provozní pojistkou</t>
  </si>
  <si>
    <t>1784227585</t>
  </si>
  <si>
    <t>723230155</t>
  </si>
  <si>
    <t>Flexibilní hadice na plyn PN 1 délky 1000 mm pro bajonetové uzávěry</t>
  </si>
  <si>
    <t>847870052</t>
  </si>
  <si>
    <t>723231162</t>
  </si>
  <si>
    <t>Kohout kulový přímý G 1/2 PN 42 do 185°C plnoprůtokový s koulí  vnitřní závit těžká řada</t>
  </si>
  <si>
    <t>1273514109</t>
  </si>
  <si>
    <t>723231166</t>
  </si>
  <si>
    <t>Kohout kulový přímý G 1 1/2 PN 42 do 185°C plnoprůtokový s koulí vnitřní závit těžká řada</t>
  </si>
  <si>
    <t>-1950901765</t>
  </si>
  <si>
    <t>723261913</t>
  </si>
  <si>
    <t>Montáž plynoměrů PS 10</t>
  </si>
  <si>
    <t>-251431984</t>
  </si>
  <si>
    <t>388222740</t>
  </si>
  <si>
    <t>plynoměr membránový , PN 0,05 MPa, DN 280</t>
  </si>
  <si>
    <t>1775728228</t>
  </si>
  <si>
    <t>998723102</t>
  </si>
  <si>
    <t>Přesun hmot tonážní pro vnitřní plynovod v objektech v do 12 m</t>
  </si>
  <si>
    <t>-352600988</t>
  </si>
  <si>
    <t>725111131</t>
  </si>
  <si>
    <t>Splachovač nádržkový plastový vysokopoložený</t>
  </si>
  <si>
    <t>-490039848</t>
  </si>
  <si>
    <t>pro výlevku VL - dodávka + montáž</t>
  </si>
  <si>
    <t>725119123</t>
  </si>
  <si>
    <t>Montáž klozetových mís závěsných na nosné stěny</t>
  </si>
  <si>
    <t>607464331</t>
  </si>
  <si>
    <t>K+Ktp - před realizaci keramiku konzultovat s architektem a investorem - vzorkovat</t>
  </si>
  <si>
    <t>Montáž klozetu závěsného obsahuje také připojovací koleno, montážní a těsnící materiál</t>
  </si>
  <si>
    <t>zvukizolační soupravu pro zavěšené klozety</t>
  </si>
  <si>
    <t>6+1</t>
  </si>
  <si>
    <t>6423600101</t>
  </si>
  <si>
    <t>klozet keramický závěsný hluboké splachování bílý</t>
  </si>
  <si>
    <t>489215453</t>
  </si>
  <si>
    <t>Výběr dle projektanata interiéru koupelen :  s hlubokým splachováním</t>
  </si>
  <si>
    <t xml:space="preserve">klozet včetně sedátka a poklopu </t>
  </si>
  <si>
    <t>6+4</t>
  </si>
  <si>
    <t>6423605101</t>
  </si>
  <si>
    <t>klozet keramický závěsný hluboké splachování handicap  bílý</t>
  </si>
  <si>
    <t>1109108550</t>
  </si>
  <si>
    <t>Ktp</t>
  </si>
  <si>
    <t>Dodávka klozetu včetně sedátka a poklopu - vzorkovat a kozultovat s projektentem interiéru</t>
  </si>
  <si>
    <t xml:space="preserve"> - hluboké splachování</t>
  </si>
  <si>
    <t>1+1</t>
  </si>
  <si>
    <t>6423605102</t>
  </si>
  <si>
    <t>Ovládací talčítko - k předstěnovému systému</t>
  </si>
  <si>
    <t>-1119281058</t>
  </si>
  <si>
    <t>K+Ktp</t>
  </si>
  <si>
    <t>Ovládací tlačítko - vzorkovat a kozultovat s projektentem interiéru dodávka+montáž</t>
  </si>
  <si>
    <t>10+2</t>
  </si>
  <si>
    <t>7251215271</t>
  </si>
  <si>
    <t>Pisoárový záchodek automatický s integrovaným napájecím zdrojem</t>
  </si>
  <si>
    <t>320377910</t>
  </si>
  <si>
    <t>PS - konzultovat - vzorkovat - dodávka + montáž</t>
  </si>
  <si>
    <t>Pisoárový záchodek keramický s automatickým splachovacím zařízením, pro bezdotykové ovládání teplotní spínačem</t>
  </si>
  <si>
    <t>antivandal s kompletním příslušenstvím (včetně sifonu), součástí dodávky napájecí zdroj  (1x pro 3 pisoáry)</t>
  </si>
  <si>
    <t>7252191021</t>
  </si>
  <si>
    <t>Montáž umyvadla</t>
  </si>
  <si>
    <t>712704940</t>
  </si>
  <si>
    <t>U+Utp - před realizací nutno konzultovat s architektem a investorem - vzorkovat</t>
  </si>
  <si>
    <t>1.NP-  U+UtP</t>
  </si>
  <si>
    <t>2.NP - U+Utp</t>
  </si>
  <si>
    <t>6421100501</t>
  </si>
  <si>
    <t>umyvadlo keramické  bílé - U</t>
  </si>
  <si>
    <t>-1019665658</t>
  </si>
  <si>
    <t>Umyvadlo  60x46cm s otvorem pro baterii - včetně krytu na sifon U</t>
  </si>
  <si>
    <t>4+2</t>
  </si>
  <si>
    <t>6421100701</t>
  </si>
  <si>
    <t>umyvadlo keramické pro tělesně postižené s otvorem pro stojánkovou baterii bílé - Utp</t>
  </si>
  <si>
    <t>1283665469</t>
  </si>
  <si>
    <t xml:space="preserve"> 600*545 mm s otvorem pro baterii - konzultovat s projektantem interiéru</t>
  </si>
  <si>
    <t>725319111</t>
  </si>
  <si>
    <t>Montáž dřezu ostatních typů</t>
  </si>
  <si>
    <t>-135021184</t>
  </si>
  <si>
    <t>dodávka dřezů součástí vybavení interiéru D</t>
  </si>
  <si>
    <t>1.NP - D</t>
  </si>
  <si>
    <t>2.NP - D</t>
  </si>
  <si>
    <t>725331111</t>
  </si>
  <si>
    <t>Výlevka bez výtokových armatur keramická se sklopnou plastovou mřížkou 425 mm</t>
  </si>
  <si>
    <t>1082458545</t>
  </si>
  <si>
    <t>Vl</t>
  </si>
  <si>
    <t>725531102</t>
  </si>
  <si>
    <t>Elektrický ohřívač zásobníkový přepadový beztlakový 10 l / 2 kW</t>
  </si>
  <si>
    <t>-2045210153</t>
  </si>
  <si>
    <t>1.NP + 2.NP včetně příslušných armatur</t>
  </si>
  <si>
    <t>725532102</t>
  </si>
  <si>
    <t>Elektrický ohřívač zásobníkový akumulační závěsný svislý 15 l / 2 kW</t>
  </si>
  <si>
    <t>429629335</t>
  </si>
  <si>
    <t>1.NP včetně příslušných,  tlakový zásobník pro dřez a 2 ks umyvadel armatur pro napoje</t>
  </si>
  <si>
    <t>725532111</t>
  </si>
  <si>
    <t>Elektrický ohřívač zásobníkový akumulační závěsný svislý 30 l / 2 kW</t>
  </si>
  <si>
    <t>259677393</t>
  </si>
  <si>
    <t>725813111</t>
  </si>
  <si>
    <t>Ventil rohový bez připojovací trubičky nebo flexi hadičky G 1/2</t>
  </si>
  <si>
    <t>631899854</t>
  </si>
  <si>
    <t>pro - D+U+Utp</t>
  </si>
  <si>
    <t>1.NP  - U+D+Utp</t>
  </si>
  <si>
    <t>8+2+2+2</t>
  </si>
  <si>
    <t>2.NP - U+D+Utp</t>
  </si>
  <si>
    <t>4+2+2</t>
  </si>
  <si>
    <t>7258131121</t>
  </si>
  <si>
    <t>Ventil rohový pračkový G 1/2 - pro myčku</t>
  </si>
  <si>
    <t>-1681065386</t>
  </si>
  <si>
    <t>myčka u dřezu, nápojový automat</t>
  </si>
  <si>
    <t xml:space="preserve">2.NP  </t>
  </si>
  <si>
    <t>725819401</t>
  </si>
  <si>
    <t>Montáž ventilů rohových G 1/2 s připojovací trubičkou</t>
  </si>
  <si>
    <t>417222158</t>
  </si>
  <si>
    <t xml:space="preserve">pro výlevku 1.NP -1ks, 2.NP-1ks, </t>
  </si>
  <si>
    <t>551456330</t>
  </si>
  <si>
    <t>ventil rohový mosazný  1/2"</t>
  </si>
  <si>
    <t>393086855</t>
  </si>
  <si>
    <t>725821316</t>
  </si>
  <si>
    <t>Baterie dřezové nástěnné pákové s otáčivým plochým ústím a délkou ramínka 300 mm</t>
  </si>
  <si>
    <t>861602842</t>
  </si>
  <si>
    <t>dodávka + montáž</t>
  </si>
  <si>
    <t>výlevka : 1.NP - 1ks, 2.NP - 1ks,</t>
  </si>
  <si>
    <t>725829111</t>
  </si>
  <si>
    <t>Montáž baterie stojánkové dřezové  G 1/2</t>
  </si>
  <si>
    <t>-1074882599</t>
  </si>
  <si>
    <t>nutno baterie vzorkovat</t>
  </si>
  <si>
    <t>551439740.1</t>
  </si>
  <si>
    <t>baterie dřezová páková  stojánková otáčivá s keramickou kartuší</t>
  </si>
  <si>
    <t>-286562577</t>
  </si>
  <si>
    <t>D - vzorkovat</t>
  </si>
  <si>
    <t>1+1+1</t>
  </si>
  <si>
    <t>725829131</t>
  </si>
  <si>
    <t>Montáž baterie umyvadlové stojánkové G 1/2 ostatní typ</t>
  </si>
  <si>
    <t>1982965335</t>
  </si>
  <si>
    <t>Baterie nutno vzorkovat</t>
  </si>
  <si>
    <t>U+Utp</t>
  </si>
  <si>
    <t>1.NP - U+Utp</t>
  </si>
  <si>
    <t>5514568503</t>
  </si>
  <si>
    <t>baterie umyvadlová stojánková páková  s výpusti a keramickou kartuší U</t>
  </si>
  <si>
    <t>-1491631765</t>
  </si>
  <si>
    <t>5514569201</t>
  </si>
  <si>
    <t>baterie umyvadlová stojánková páková  s prodlouženou pákou (lékařská) , s keramickou kartuší  - Utp</t>
  </si>
  <si>
    <t>2060443916</t>
  </si>
  <si>
    <t>Utp</t>
  </si>
  <si>
    <t>725862113</t>
  </si>
  <si>
    <t>Zápachová uzávěrka pro dřezy s přípojkou pro pračku nebo myčku DN 40/50</t>
  </si>
  <si>
    <t>1199769191</t>
  </si>
  <si>
    <t>1.NP +2.NP- dodávka+montáž</t>
  </si>
  <si>
    <t>725865411</t>
  </si>
  <si>
    <t>Zápachová uzávěrka pisoárová DN 32/40</t>
  </si>
  <si>
    <t>-1739101266</t>
  </si>
  <si>
    <t>1.NP,2.NP - dodávka + montáž</t>
  </si>
  <si>
    <t>2+2</t>
  </si>
  <si>
    <t>725869101</t>
  </si>
  <si>
    <t>Montáž zápachových uzávěrek umyvadlových do DN 40</t>
  </si>
  <si>
    <t>1274596821</t>
  </si>
  <si>
    <t>1.NP, 2.NP - Utp</t>
  </si>
  <si>
    <t>551613200</t>
  </si>
  <si>
    <t>souprava připojovací  bílá stavitelná</t>
  </si>
  <si>
    <t>1730165701</t>
  </si>
  <si>
    <t>551613150</t>
  </si>
  <si>
    <t>uzávěrka zápachová umyvadl.podomítková DN40</t>
  </si>
  <si>
    <t>-1689455651</t>
  </si>
  <si>
    <t>7258691011</t>
  </si>
  <si>
    <t xml:space="preserve">Montáž zápachových uzávěrek umyvadlových do DN 40 </t>
  </si>
  <si>
    <t>432179148</t>
  </si>
  <si>
    <t>U</t>
  </si>
  <si>
    <t>1.NP - U</t>
  </si>
  <si>
    <t>2.NP - U</t>
  </si>
  <si>
    <t>551613220</t>
  </si>
  <si>
    <t>uzávěrka zápachová umyvadlová s krycí růžicí odtoku HL132/40 DN 40</t>
  </si>
  <si>
    <t>-809688601</t>
  </si>
  <si>
    <t>725980122</t>
  </si>
  <si>
    <t>Dvířka 15/30 cm - na čistící kusy -barevný odstín určí architekt</t>
  </si>
  <si>
    <t>-120899032</t>
  </si>
  <si>
    <t>dvířka na čistící kusy dodávka+montáž</t>
  </si>
  <si>
    <t>7259801222</t>
  </si>
  <si>
    <t>Mřížka  pro přivzdušňovací hlavici 200 x200 mm dodávka + montáž</t>
  </si>
  <si>
    <t>-603333272</t>
  </si>
  <si>
    <t>7259801226</t>
  </si>
  <si>
    <t>bezpečnostní madlo  pevné, pro klozet, nerez dodávka + montáž</t>
  </si>
  <si>
    <t>1963636855</t>
  </si>
  <si>
    <t>7259801227</t>
  </si>
  <si>
    <t>bezpečnostní madlo sklopné, pro klozet, nerez dodávka + montáž</t>
  </si>
  <si>
    <t>-89832202</t>
  </si>
  <si>
    <t>7259801230</t>
  </si>
  <si>
    <t>Madlo pevné  na stěnu nerez pro umyvadlo dodávka + montáž</t>
  </si>
  <si>
    <t>879497150</t>
  </si>
  <si>
    <t>72598012311</t>
  </si>
  <si>
    <t>Dvířka 30/30 cm - do podhledu - revizní otvory pro armatury   v podhledu</t>
  </si>
  <si>
    <t>-1765529069</t>
  </si>
  <si>
    <t>barevný odstín dle interiéru - konzultace s architektem dodávka + montáž</t>
  </si>
  <si>
    <t>725980123112</t>
  </si>
  <si>
    <t>Dvířka 200x200 mm - do podhledu - kontrola protipožárních manžet</t>
  </si>
  <si>
    <t>-1529656783</t>
  </si>
  <si>
    <t>barevný odstín dle interiéru - konzultace s architektem dodávka +montáž</t>
  </si>
  <si>
    <t>998725102</t>
  </si>
  <si>
    <t>Přesun hmot tonážní pro zařizovací předměty v objektech v do 12 m</t>
  </si>
  <si>
    <t>1337858161</t>
  </si>
  <si>
    <t>726</t>
  </si>
  <si>
    <t>726131001</t>
  </si>
  <si>
    <t>Instalační předstěna - umyvadlo v 1120 mm se stojánkovou baterií do lehkých stěn s kovovou kcí</t>
  </si>
  <si>
    <t>-229871539</t>
  </si>
  <si>
    <t>726131021</t>
  </si>
  <si>
    <t>Instalační předstěna - pisoár v 1300 mm do lehkých stěn s kovovou kcí</t>
  </si>
  <si>
    <t>172103835</t>
  </si>
  <si>
    <t>726131041</t>
  </si>
  <si>
    <t>Instalační předstěna - klozet závěsný v 1120 mm s ovládáním zepředu do lehkých stěn s kovovou kcí</t>
  </si>
  <si>
    <t>-1928963529</t>
  </si>
  <si>
    <t>montážní prvek pro závěsný klozet s nádržkou, včetně příslušenství montážního a těsnícího materiálu, připojovacího ventilu DN15</t>
  </si>
  <si>
    <t>726131043</t>
  </si>
  <si>
    <t>Instalační předstěna - klozet závěsný v 1120 mm s ovládáním zepředu pro postižené do stěn s kov kcí</t>
  </si>
  <si>
    <t>1350721575</t>
  </si>
  <si>
    <t>K1</t>
  </si>
  <si>
    <t>montážní prvek včetně nádržky montážního a těsnícího materiálu, připojovací ventil DN15</t>
  </si>
  <si>
    <t>pro závěsné klozety pro tělasně postižené</t>
  </si>
  <si>
    <t>726191002</t>
  </si>
  <si>
    <t>Souprava pro předstěnovou montáž</t>
  </si>
  <si>
    <t>1555324071</t>
  </si>
  <si>
    <t>8+4+10+2</t>
  </si>
  <si>
    <t>998726112</t>
  </si>
  <si>
    <t>Přesun hmot tonážní pro instalační prefabrikáty v objektech v do 12 m</t>
  </si>
  <si>
    <t>1438490764</t>
  </si>
  <si>
    <t>727</t>
  </si>
  <si>
    <t>727111406</t>
  </si>
  <si>
    <t>Prostup vodovodního potrubí utěsnění protipožárním tmelem</t>
  </si>
  <si>
    <t>-351847192</t>
  </si>
  <si>
    <t>D40</t>
  </si>
  <si>
    <t>d25</t>
  </si>
  <si>
    <t>d32</t>
  </si>
  <si>
    <t>727121111</t>
  </si>
  <si>
    <t>Protipožární manžeta D 75 mm z jedné strany dělící konstrukce požární odolnost EI 90</t>
  </si>
  <si>
    <t>-407842142</t>
  </si>
  <si>
    <t>727121112</t>
  </si>
  <si>
    <t>Protipožární manžeta D 110 mm z jedné strany dělící konstrukce požární odolnost EI 90</t>
  </si>
  <si>
    <t>-57888855</t>
  </si>
  <si>
    <t xml:space="preserve"> Práce a dodávky M</t>
  </si>
  <si>
    <t>23-M</t>
  </si>
  <si>
    <t xml:space="preserve"> Montáže potrubí</t>
  </si>
  <si>
    <t>230050031</t>
  </si>
  <si>
    <t>Montáž a zhotovení doplňkové konstrukce z profilového materiálu</t>
  </si>
  <si>
    <t>-578846772</t>
  </si>
  <si>
    <t>230170001</t>
  </si>
  <si>
    <t>Tlakové zkoušky těsnosti potrubí - příprava DN do 40</t>
  </si>
  <si>
    <t>sada</t>
  </si>
  <si>
    <t>384598959</t>
  </si>
  <si>
    <t>230170011</t>
  </si>
  <si>
    <t>Tlakové zkoušky těsnosti potrubí - zkouška DN do 40</t>
  </si>
  <si>
    <t>1522935555</t>
  </si>
  <si>
    <t>230170077</t>
  </si>
  <si>
    <t>Tlakoměr 0-10 kPa</t>
  </si>
  <si>
    <t>1950619751</t>
  </si>
  <si>
    <t>230179991</t>
  </si>
  <si>
    <t>Uzamykatelná větraná skříň pro hlavní uzávěr objektu dodávka+montáž</t>
  </si>
  <si>
    <t>-1796273995</t>
  </si>
  <si>
    <t>58-M</t>
  </si>
  <si>
    <t xml:space="preserve"> Revize vyhrazených technických zařízení</t>
  </si>
  <si>
    <t>580506001</t>
  </si>
  <si>
    <t>Kontrola souladu provedené instalace domovního plynovodu dl do 20 m s projektovou dokumentací</t>
  </si>
  <si>
    <t>úsek</t>
  </si>
  <si>
    <t>-710475838</t>
  </si>
  <si>
    <t>N00</t>
  </si>
  <si>
    <t xml:space="preserve"> Nepojmenované práce</t>
  </si>
  <si>
    <t>N01</t>
  </si>
  <si>
    <t xml:space="preserve"> Nepojmenovaný díl</t>
  </si>
  <si>
    <t>999997</t>
  </si>
  <si>
    <t>Ztíženná montáž</t>
  </si>
  <si>
    <t>-2007591809</t>
  </si>
  <si>
    <t>999997.1</t>
  </si>
  <si>
    <t>Práce neuvedené v PD, schválené  technickým dozorem stavby, dle zápisu do stavebního deníku</t>
  </si>
  <si>
    <t>1329209256</t>
  </si>
  <si>
    <t>999998</t>
  </si>
  <si>
    <t>Stavební výpomoc - sekání drážek, prostupy, vrtání otvorů, řezání drážek, zaomítání</t>
  </si>
  <si>
    <t>-630897423</t>
  </si>
  <si>
    <t>999998.1111</t>
  </si>
  <si>
    <t>Demontáž stávajícího kanalizačního potrubí</t>
  </si>
  <si>
    <t>-1657408968</t>
  </si>
  <si>
    <t>demontáž včetně přesunu hmot</t>
  </si>
  <si>
    <t>999998.1112</t>
  </si>
  <si>
    <t>Demontáž stávajícího vodovodního potrubí</t>
  </si>
  <si>
    <t>1192552871</t>
  </si>
  <si>
    <t>999998.1113</t>
  </si>
  <si>
    <t>Demontáž stávajícího rozvodu pynu</t>
  </si>
  <si>
    <t>1472204482</t>
  </si>
  <si>
    <t>999998.1114</t>
  </si>
  <si>
    <t>Demontáž stávajících zařizovacích předmětů</t>
  </si>
  <si>
    <t>1881605735</t>
  </si>
  <si>
    <t>demontáž zařizovacích předmětů včetně přesunu hmot</t>
  </si>
  <si>
    <t>999999110</t>
  </si>
  <si>
    <t>Výměna, oprava stávající přípojky kanalizace z objektu divadla</t>
  </si>
  <si>
    <t>2021584415</t>
  </si>
  <si>
    <t>999999111</t>
  </si>
  <si>
    <t xml:space="preserve">Pomocné rozebíratelné lešní pro montáže potrubí </t>
  </si>
  <si>
    <t>2120244048</t>
  </si>
  <si>
    <t>999999112</t>
  </si>
  <si>
    <t>Vrtání jádrové prostupů přes zdi základů</t>
  </si>
  <si>
    <t>-1407508638</t>
  </si>
  <si>
    <t>999999113</t>
  </si>
  <si>
    <t>Vrtání prostupů přes stropy</t>
  </si>
  <si>
    <t>-509221927</t>
  </si>
  <si>
    <t xml:space="preserve"> Ostatní</t>
  </si>
  <si>
    <t>888881</t>
  </si>
  <si>
    <t>Revize požárních hydrantů</t>
  </si>
  <si>
    <t>1386177332</t>
  </si>
  <si>
    <t>888882</t>
  </si>
  <si>
    <t>Revize plynu</t>
  </si>
  <si>
    <t>-1309963376</t>
  </si>
  <si>
    <t>D.1.4.2 - Vzduchotechnika, chlazení</t>
  </si>
  <si>
    <t>D1 - Zařízení č.1 - Větrání WC projektové místnosti</t>
  </si>
  <si>
    <t>D2 - Zařízení č.2 - Větrání sociálního zázemí v 1. a 2.NP</t>
  </si>
  <si>
    <t>D3 - Zařízení č.3 - Větrání učebny v 1.NP</t>
  </si>
  <si>
    <t>D4 - Zařízení č.4 - Větrání projektové místnosti v 1.NP</t>
  </si>
  <si>
    <t>D5 - Zařízení č.5 - Větrání recepce v 1.NP</t>
  </si>
  <si>
    <t>D6 - Zařízení č.6 - Větrání hudebního sálu v 2.NP</t>
  </si>
  <si>
    <t>D7 - Zařízení č.7 - Větrání kuchyňky v 2.NP</t>
  </si>
  <si>
    <t>D8 - Zařízení č.8 - Větrání skladu knih</t>
  </si>
  <si>
    <t>D9 - Zařízení č.9 - Větrání stávajícího WC</t>
  </si>
  <si>
    <t>D10 - Zařízení č.10 - Větrání skladu nábytku</t>
  </si>
  <si>
    <t>D11 - Zařízení č.11 - Chlazení serverovny v 1.PP</t>
  </si>
  <si>
    <t>D13 - Ostatní práce a dodávky</t>
  </si>
  <si>
    <t>D1</t>
  </si>
  <si>
    <t>Zařízení č.1 - Větrání WC projektové místnosti</t>
  </si>
  <si>
    <t>240001001</t>
  </si>
  <si>
    <t>Nástěnný ventilátor o125mm, V=80m3/h, Pi=20W/230V vč. zabudovaného časového doběhu</t>
  </si>
  <si>
    <t>-714490112</t>
  </si>
  <si>
    <t>Poznámka k položce:
"kompletní dle specifikace PD a TZ vč. souvisejících prací"</t>
  </si>
  <si>
    <t>240001002</t>
  </si>
  <si>
    <t>Přetlaková žaluzie plastová o125mm - "specifikace dle PD a TZ"</t>
  </si>
  <si>
    <t>950884457</t>
  </si>
  <si>
    <t>240001003</t>
  </si>
  <si>
    <t>Kruhové potrubí, provedení pozink, spojováno na spojky - "kompletní provedení dle specifikace PD a TZ vč. souvisejících prací"- o125mm, 0% tvarovek</t>
  </si>
  <si>
    <t>bm</t>
  </si>
  <si>
    <t>2013599917</t>
  </si>
  <si>
    <t>D2</t>
  </si>
  <si>
    <t>Zařízení č.2 - Větrání sociálního zázemí v 1. a 2.NP</t>
  </si>
  <si>
    <t>240002001</t>
  </si>
  <si>
    <t>Potrubní ventilátor o125mm, V=130-180m3/h, Pi=59W/0,26A/230V - "specifikace dle PD a TZ"</t>
  </si>
  <si>
    <t>1632678988</t>
  </si>
  <si>
    <t>240002002</t>
  </si>
  <si>
    <t>Rychloupínací spona o125mm - "specifikace dle PD a TZ"</t>
  </si>
  <si>
    <t>-444050434</t>
  </si>
  <si>
    <t>240002003</t>
  </si>
  <si>
    <t>Nástěnný ventilátor o125mm, V=50-80m3/h, Pi=20W/230V vč. zabudovaného časového doběhu</t>
  </si>
  <si>
    <t>867086633</t>
  </si>
  <si>
    <t>240002004</t>
  </si>
  <si>
    <t>-2126481555</t>
  </si>
  <si>
    <t>240002005</t>
  </si>
  <si>
    <t>Odvodní talířový ventil o125mm, vč. montážní zděře, provedení plast - "specifikace dle PD a TZ"</t>
  </si>
  <si>
    <t>632459968</t>
  </si>
  <si>
    <t>240002006</t>
  </si>
  <si>
    <t>Odvodní talířový ventil o100mm, vč. montážní zděře, provedení plast - "specifikace dle PD a TZ"</t>
  </si>
  <si>
    <t>493193003</t>
  </si>
  <si>
    <t>240002007</t>
  </si>
  <si>
    <t>Regulační klapka kruhová o125mm, ruční, provedení pozink. - "specifikace dle PD a TZ"</t>
  </si>
  <si>
    <t>-1451182071</t>
  </si>
  <si>
    <t>240002008</t>
  </si>
  <si>
    <t>Kruhové potrubí, provedení pozink, spojováno na spojky - "kompletní provedení dle specifikace PD a TZ vč. souvisejících prací"- o125mm, 40% tvarovek</t>
  </si>
  <si>
    <t>-654762799</t>
  </si>
  <si>
    <t>240002009</t>
  </si>
  <si>
    <t>Kruhové potrubí, provedení pozink, spojováno na spojky - "kompletní provedení dle specifikace PD a TZ vč. souvisejících prací" - o100mm, 40% tvarovek</t>
  </si>
  <si>
    <t>-681806291</t>
  </si>
  <si>
    <t>240002010</t>
  </si>
  <si>
    <t>Ohebné hadice o125mm, balení po 10m - "kompletní provedení dle specifikace PD a TZ vč. souvisejících prací"</t>
  </si>
  <si>
    <t>bal</t>
  </si>
  <si>
    <t>-1447457719</t>
  </si>
  <si>
    <t>240002011</t>
  </si>
  <si>
    <t>Ohebné hadice o100mm, balení po 10m - "kompletní provedení dle specifikace PD a TZ vč. souvisejících prací"</t>
  </si>
  <si>
    <t>230248738</t>
  </si>
  <si>
    <t>D3</t>
  </si>
  <si>
    <t>Zařízení č.3 - Větrání učebny v 1.NP</t>
  </si>
  <si>
    <t>240003001</t>
  </si>
  <si>
    <t>Kompaktní rekuperační jednotka - nástěnná, V=500m3/h, Pi=830W/1,5A/230V vč. el. ohřevu 650W</t>
  </si>
  <si>
    <t>-589804749</t>
  </si>
  <si>
    <t>Poznámka k položce:
součástí jednotky jsou i filtry M5, hluk  v nízkých/vysokých otáčkách Lp=25/35dB(A) v 1m od jednotky ; účinnost rekuperace tepla 84,5%; Navržená jednotka splňuje Nařízení komise (EU) č. 1253/2014 (požadavky na EKODESIGN větracích jednotek - ErP 2018).; "kompletní dle specifikace PD a TZ vč. souvisejících prací"</t>
  </si>
  <si>
    <t>240003002</t>
  </si>
  <si>
    <t>Nástěnný regulátor vč. připojovacího kabelu, sloužící k ovládání jednotky s následujícími nastaveními:</t>
  </si>
  <si>
    <t>-1283097736</t>
  </si>
  <si>
    <t>Poznámka k položce:
- nastavení teploty přiváděného vzduchu;  - zámek klávesnice;  - denní a noční režim;  - kalendář, čas/den/datum; "kompletní dle specifikace PD a TZ vč. souvisejících prací"</t>
  </si>
  <si>
    <t>240003003</t>
  </si>
  <si>
    <t>Senzor CO2 s dispejem vč. kabeláže - "kompletní dle specifikace PD a TZ vč. souvisejících prací"</t>
  </si>
  <si>
    <t>-1918812014</t>
  </si>
  <si>
    <t>240003004</t>
  </si>
  <si>
    <t>Příslušenství k řetězovému propojení dvou jednotek na jeden ovladač  - "specifikace dle PD a TZ"</t>
  </si>
  <si>
    <t>175840786</t>
  </si>
  <si>
    <t>240003005</t>
  </si>
  <si>
    <t>Protidešťová žaluzie se sítem o250mm - "specifikace dle PD a TZ"</t>
  </si>
  <si>
    <t>845942550</t>
  </si>
  <si>
    <t>240003006</t>
  </si>
  <si>
    <t>Tepelná izolace tl. 40mm s Al. polepem (sání po jednotku)</t>
  </si>
  <si>
    <t>1962872459</t>
  </si>
  <si>
    <t>Poznámka k položce:
"kompletní provedení dle specifikace PD a TZ vč. souvisejících prací"</t>
  </si>
  <si>
    <t>240003007</t>
  </si>
  <si>
    <t>Kruhové potrubí, provedení pozink, spojováno na spojky - "kompletní provedení dle specifikace PD a TZ vč. souvisejících prací" - o250mm, 40% tvarovek</t>
  </si>
  <si>
    <t>-1445016879</t>
  </si>
  <si>
    <t>D4</t>
  </si>
  <si>
    <t>Zařízení č.4 - Větrání projektové místnosti v 1.NP</t>
  </si>
  <si>
    <t>240004001</t>
  </si>
  <si>
    <t>337618194</t>
  </si>
  <si>
    <t>240004002</t>
  </si>
  <si>
    <t>227569932</t>
  </si>
  <si>
    <t>240004003</t>
  </si>
  <si>
    <t>258791583</t>
  </si>
  <si>
    <t>240004004</t>
  </si>
  <si>
    <t>-1073758675</t>
  </si>
  <si>
    <t>240004005</t>
  </si>
  <si>
    <t>1136638850</t>
  </si>
  <si>
    <t>240004006</t>
  </si>
  <si>
    <t>Kruhové potrubí, provedení pozink, spojováno na spojky - "kompletní provedení dle specifikace PD a TZ vč. souvisejících prací"- o250mm, 0% tvarovek</t>
  </si>
  <si>
    <t>-515325860</t>
  </si>
  <si>
    <t>D5</t>
  </si>
  <si>
    <t>Zařízení č.5 - Větrání recepce v 1.NP</t>
  </si>
  <si>
    <t>240005001</t>
  </si>
  <si>
    <t>Kompaktní rekuperační jednotka - nástěnná, V=250m3/h, Pi=542W/1,2A/230V vč. el. ohřevu 400W</t>
  </si>
  <si>
    <t>-2097816052</t>
  </si>
  <si>
    <t>Poznámka k položce:
součástí jednotky jsou i filtry M5, hluk  v nízkých/vysokých otáčkách Lp=26/35dB(A) v 1m od jednotky ; účinnost rekuperace tepla 80,6%; Navržená jednotka splňuje Nařízení komise (EU) č. 1253/2014 (požadavky na EKODESIGN větracích jednotek - ErP 2018).; "kompletní dle specifikace PD a TZ vč. souvisejících prací"</t>
  </si>
  <si>
    <t>240005002</t>
  </si>
  <si>
    <t>221214039</t>
  </si>
  <si>
    <t>240005003</t>
  </si>
  <si>
    <t>1223198172</t>
  </si>
  <si>
    <t>240005004</t>
  </si>
  <si>
    <t>Protidešťová žaluzie se sítem o160mm - "specifikace dle PD a TZ"</t>
  </si>
  <si>
    <t>-1546589468</t>
  </si>
  <si>
    <t>240005005</t>
  </si>
  <si>
    <t>1213889378</t>
  </si>
  <si>
    <t>240005006</t>
  </si>
  <si>
    <t>Kruhové potrubí, provedení pozink, spojováno na spojky - "kompletní provedení dle specifikace PD a TZ vč. souvisejících prací" - o160mm, 0% tvarovek</t>
  </si>
  <si>
    <t>207635841</t>
  </si>
  <si>
    <t>D6</t>
  </si>
  <si>
    <t>Zařízení č.6 - Větrání hudebního sálu v 2.NP</t>
  </si>
  <si>
    <t>240006001</t>
  </si>
  <si>
    <t>Větrací jednotka s rotačním rekuperátorem do vnitřního prostředí (podstropní provedení) ve složení:</t>
  </si>
  <si>
    <t>1238032795</t>
  </si>
  <si>
    <t>Poznámka k položce:
Přívodní část:;  - koncový díl o500mm;  - kapsový filtr vzduchu (třída filtrace F7);  - rotační rekuperátor (účinnost 83,1%, suchá účinnost 83,4% dle EN 308) vč. pohonu; (počítáno při rekuperaci s parametry odvodního vzduchu z vnitřního prostoru ti=20°C, vlhkost 50%);  - ventilátor s EC motorem (plynulá regulace výkonu) V=2500m3/h, Pext=200Pa, Pi=0,71kW/400V;  - zabudovaný el. ohřívač Qtop=12kW (maximální), provozní příkon 5,05kW/17,3A/400V při teplotě vzduchu Tp=20°C ;  - koncový díl o500mm; Odvodní část:;  - koncový díl o500mm;  - kapsový filtr vzduchu (třída filtrace M5);  - rotační rekuperátor viz. přívodní část;  - ventilátor s EC motorem (plynulá regulace výkonu) V=2500m3/h, Pext=200Pa, Pi=0,66kW/400V;  - koncový díl o500mm; Součástí větrací jednotky je řídící systém, který je dodán zvlášť, aby byla umožněna montáž poblíž jednotky.; Dále jsou s jednotkou dodány 4 čidla teploty, 2 termostaty k ohřívači, 4 snímače tlaku a nástěnný ovladač ; s prodlouženým kabelem délky30m (umístění ovladače dle požadavku investor - uvažuje se v prostoru sálu).; Dodávaný předprogamovaný řídící systém obsahuje a umožňuje následující funkce:;  - regulaci konstatního průtoku vzduchu, sada obsahující tlakové čidla ;  - řízení automatického letního provozu;  - řízení otáček rotačního rekuperátoru pomocí pohonu  (EC motor řízený signálem 0-10V);  - dynamické snímání tlakové ztráty filtrů;  - zabudovaný týdenní programovací modul (nastavení jednotky dle potřeby PO-NE ve dvou cyklech na každý den);  - snímání polohy požárních klapek;  - ovládání servopohonu na vstupní a výstupní klapce 24V (AC);  - vzdálené řízení  jednotky komunikací Modbus RTU, Modbus TCP/IP, Bacnet/IP, WEB server; Součástí montáže je i zajištění a dodávka kabeláže:;  - komunikační kabeláž k požárním klapkám (snímání polohy);  - k nasávací a výfukové klapce; Navržená jednotka splňuje Nařízení komise (EU) č. 1253/2014 (požadavky na EKODESIGN větracích jednotek pro období od roku 2016 a 2018).; Zařízení splňuje certifikaci Eurovent (ECC) na výkonové parametry dle evrop. a mezinárodních stadardů.; "kompletní dle specifikace PD a TZ vč. souvisejících prací"</t>
  </si>
  <si>
    <t>240006002</t>
  </si>
  <si>
    <t>Vysouvací sada pro servisní dvířka (pojezd bez nutnosti otvírání dvířek) - "specifikace dle PD a TZ"</t>
  </si>
  <si>
    <t>918512698</t>
  </si>
  <si>
    <t>240006003</t>
  </si>
  <si>
    <t>Dodávka a montáž rozvaděče řízení jednotky, který bude umístěn poblíz větrací jednotky vč. kabeláže</t>
  </si>
  <si>
    <t>1888751471</t>
  </si>
  <si>
    <t>240006004</t>
  </si>
  <si>
    <t>Zprovoznění větrací jednotky oprávněnou osobou či servisním technikem výrobce zařízení vč. dopravy</t>
  </si>
  <si>
    <t>-1168318635</t>
  </si>
  <si>
    <t>240006005</t>
  </si>
  <si>
    <t>Rychloupínací spona o500mm - "specifikace dle PD a TZ"</t>
  </si>
  <si>
    <t>-1727476550</t>
  </si>
  <si>
    <t>240006006</t>
  </si>
  <si>
    <t>Tlumič hluku buňkový 600x500/1000mm, 3x buňka 200/500/1000</t>
  </si>
  <si>
    <t>-29149491</t>
  </si>
  <si>
    <t>240006007</t>
  </si>
  <si>
    <t>Protipožární klapka 450x250mm, ruční s tavnou pojistkou, vč. dvou koncových spínačů se signalizací polohy</t>
  </si>
  <si>
    <t>-1342641380</t>
  </si>
  <si>
    <t>Poznámka k položce:
klapky 24V/230V - "kompletní dle specifikace PD a TZ vč. souvisejících prací"</t>
  </si>
  <si>
    <t>240006008</t>
  </si>
  <si>
    <t>Šikmý výfukový kus se sítem 600x500mm - "specifikace dle PD a TZ"</t>
  </si>
  <si>
    <t>1248258036</t>
  </si>
  <si>
    <t>240006009</t>
  </si>
  <si>
    <t>Přívodní vyústka 500x300mm vč. regulace a připojovacího nástavce výšky 350mm, připojení o250mm</t>
  </si>
  <si>
    <t>1632292275</t>
  </si>
  <si>
    <t>240006010</t>
  </si>
  <si>
    <t>Odvodní vyústka 500x300mm vč. regulace a připojovacího nástavce výšky 350mm, připojení o250mm</t>
  </si>
  <si>
    <t>-2022805035</t>
  </si>
  <si>
    <t>240006011</t>
  </si>
  <si>
    <t>Regulační klapka těsná 600x500mm, vč. servopohonu s pružinou (24V) - "specifikace dle PD a TZ"</t>
  </si>
  <si>
    <t>966639550</t>
  </si>
  <si>
    <t>240006012</t>
  </si>
  <si>
    <t>Tepelná izolace tl. 40mm s Al. polepem (přívodní potrubí po jednotku)</t>
  </si>
  <si>
    <t>1897226992</t>
  </si>
  <si>
    <t>240006013</t>
  </si>
  <si>
    <t>Tepelná izolace tl. 60mm s pozink. oplechováním (rozvody nad střechou)</t>
  </si>
  <si>
    <t>-2052197388</t>
  </si>
  <si>
    <t>240006014</t>
  </si>
  <si>
    <t>Čtyřhranné VZT potrubí pozink. sk. I., tř. těsnosti I.  - 40% tvarovek</t>
  </si>
  <si>
    <t>988181805</t>
  </si>
  <si>
    <t>240006015</t>
  </si>
  <si>
    <t>1336641862</t>
  </si>
  <si>
    <t>240006016</t>
  </si>
  <si>
    <t>Ohebné hadice o250mm opařená vrstvou hlukové izolace tl. 25mm o hustotě 16kg/m3, balení po 10m</t>
  </si>
  <si>
    <t>-742726117</t>
  </si>
  <si>
    <t>D7</t>
  </si>
  <si>
    <t>Zařízení č.7 - Větrání kuchyňky v 2.NP</t>
  </si>
  <si>
    <t>240007001</t>
  </si>
  <si>
    <t>Nástěnný ventilátor o125mm, V=50-80m3/h, Pi=20W/230V vč. časového doběhu a zpětné klapky</t>
  </si>
  <si>
    <t>958349198</t>
  </si>
  <si>
    <t>240007002</t>
  </si>
  <si>
    <t>Kruhové potrubí, provedení pozink, spojováno na spojky - "kompletní provedení dle specifikace PD a TZ vč. souvisejících prací" - o125mm, 40% tvarovek</t>
  </si>
  <si>
    <t>-559033519</t>
  </si>
  <si>
    <t>D8</t>
  </si>
  <si>
    <t>Zařízení č.8 - Větrání skladu knih</t>
  </si>
  <si>
    <t>240008001</t>
  </si>
  <si>
    <t>-1651894667</t>
  </si>
  <si>
    <t>240008002</t>
  </si>
  <si>
    <t>Stěnová mřížka jednořadá 200x100mm s rámečkem, pevné vertikální lamely s odstupem 12,5mm</t>
  </si>
  <si>
    <t>-1671125003</t>
  </si>
  <si>
    <t>Poznámka k položce:
"specifikace dle PD a TZ"</t>
  </si>
  <si>
    <t>240008003</t>
  </si>
  <si>
    <t>Čtyřhranné VZT potrubí pozink. sk. I., tř. těsnosti I.  - 0% tvarovek</t>
  </si>
  <si>
    <t>-864511495</t>
  </si>
  <si>
    <t>240008004</t>
  </si>
  <si>
    <t>82003095</t>
  </si>
  <si>
    <t>D9</t>
  </si>
  <si>
    <t>Zařízení č.9 - Větrání stávajícího WC</t>
  </si>
  <si>
    <t>240009001</t>
  </si>
  <si>
    <t>Nástěnný ventilátor o160mm, V=290m3/h, Pi=25W/230V vč. zabudovaného časového doběhu</t>
  </si>
  <si>
    <t>-779804292</t>
  </si>
  <si>
    <t>240009002</t>
  </si>
  <si>
    <t>Výfukový hlavice o160mm - "specifikace dle PD a TZ"</t>
  </si>
  <si>
    <t>904318681</t>
  </si>
  <si>
    <t>240009003</t>
  </si>
  <si>
    <t>1694503121</t>
  </si>
  <si>
    <t>240009004</t>
  </si>
  <si>
    <t>-1276561069</t>
  </si>
  <si>
    <t>D10</t>
  </si>
  <si>
    <t>Zařízení č.10 - Větrání skladu nábytku</t>
  </si>
  <si>
    <t>240010001</t>
  </si>
  <si>
    <t>Nástěnný ventilátor o125mm, V=100m3/h, Pi=20W/230V vč. zabudovaného časového doběhu</t>
  </si>
  <si>
    <t>255267816</t>
  </si>
  <si>
    <t>240010002</t>
  </si>
  <si>
    <t>1557661052</t>
  </si>
  <si>
    <t>240010003</t>
  </si>
  <si>
    <t>Kruhové potrubí, provedení pozink, spojováno na spojky - "kompletní provedení dle specifikace PD a TZ vč. souvisejících prací" - o125mm, 0% tvarovek</t>
  </si>
  <si>
    <t>2135401185</t>
  </si>
  <si>
    <t>D11</t>
  </si>
  <si>
    <t>Zařízení č.11 - Chlazení serverovny v 1.PP</t>
  </si>
  <si>
    <t>240011001</t>
  </si>
  <si>
    <t>Venkovní kondenzační jednotka - Qch=nom.3,5kW (R410A), Pi=0,9kW/16A/230V, provoz při -15°C</t>
  </si>
  <si>
    <t>2019119372</t>
  </si>
  <si>
    <t>Poznámka k položce:
součástí venkovní jednotky je i vnitřní nástěnná jednotka s infra ovladačem; hluk: akustický tlak Lpa=47dB(A) v 1m, akustický výkon Lwa=65dB(A); "kompletní provedení dle specifikace PD a TZ vč. souvisejících prací"</t>
  </si>
  <si>
    <t>240011002</t>
  </si>
  <si>
    <t>Nosná rám pod venkovní kondenzační jednotku, žárově zinkovaný</t>
  </si>
  <si>
    <t>592675269</t>
  </si>
  <si>
    <t>240011003</t>
  </si>
  <si>
    <t>Rozvod chladu vč. montáže komunikačního kabelu a závěsného materiálu - Cu potrubí opatřené kaučukovou</t>
  </si>
  <si>
    <t>759527474</t>
  </si>
  <si>
    <t>Poznámka k položce:
izolací, vč. samolepící pásky, izolačních závěsných pouzder (venkovní rozvod opatřen oplechováním); "kompletní provedení dle specifikace PD a TZ vč. souvisejících prací"</t>
  </si>
  <si>
    <t>240011004</t>
  </si>
  <si>
    <t>Montáž zařízení, dodávka chladiva, uvedení do provozu, zkouška těsnosti, zaškolení obsluhy</t>
  </si>
  <si>
    <t>113246028</t>
  </si>
  <si>
    <t>D13</t>
  </si>
  <si>
    <t>Ostatní práce a dodávky</t>
  </si>
  <si>
    <t>OST-01-02</t>
  </si>
  <si>
    <t>Montážní, závěsný, spojovací a těsnící materiál</t>
  </si>
  <si>
    <t>-408367785</t>
  </si>
  <si>
    <t>OST-01-03</t>
  </si>
  <si>
    <t>Doprava, svislá přeprava, lešení</t>
  </si>
  <si>
    <t>84514692</t>
  </si>
  <si>
    <t>OST-01-04</t>
  </si>
  <si>
    <t>Zaregulování VZT vč. protokolu, uvedení zařízení do provozu, zaškolení obsluhy</t>
  </si>
  <si>
    <t>867006967</t>
  </si>
  <si>
    <t>OST-01-05</t>
  </si>
  <si>
    <t>Zhotovení provozního řádu VZT zařízení</t>
  </si>
  <si>
    <t>-705273116</t>
  </si>
  <si>
    <t>OST-01-06</t>
  </si>
  <si>
    <t>Protipožární manžety, ucpávky a tmely pro rozvody VZT a CHL rozvody (4ks viz. výkresy)</t>
  </si>
  <si>
    <t>-522170644</t>
  </si>
  <si>
    <t>OST-01-09</t>
  </si>
  <si>
    <t>Měření hluku vč. protokolu o měření (počítáno se čtyřmi měřícími místy)</t>
  </si>
  <si>
    <t>-1134377559</t>
  </si>
  <si>
    <t>D.1.4.3 - Vytápění</t>
  </si>
  <si>
    <t>KANIA, a.s. , Špálova 80/9, Ostrava</t>
  </si>
  <si>
    <t>712 - Teplovodní podlahové vytápění</t>
  </si>
  <si>
    <t>713 - Izolace tepelné</t>
  </si>
  <si>
    <t>731 - Strojovny I.</t>
  </si>
  <si>
    <t>733 - Otopná tělesa</t>
  </si>
  <si>
    <t>734 - Rozvod potrubí</t>
  </si>
  <si>
    <t>735 - Armatury</t>
  </si>
  <si>
    <t>999 - Ostatní</t>
  </si>
  <si>
    <t>Teplovodní podlahové vytápění</t>
  </si>
  <si>
    <t>712.100.01</t>
  </si>
  <si>
    <t>Rozdělovač a sběrač CS553VP, 7cestný</t>
  </si>
  <si>
    <t>409651058</t>
  </si>
  <si>
    <t>712.100.02</t>
  </si>
  <si>
    <t>Rozdělovač a sběrač CS553VP, 5cestný</t>
  </si>
  <si>
    <t>-185781772</t>
  </si>
  <si>
    <t>712.100.03</t>
  </si>
  <si>
    <t>Podmítková  skříň KLASIK3 690x830x110</t>
  </si>
  <si>
    <t>480689013</t>
  </si>
  <si>
    <t>712.100.04</t>
  </si>
  <si>
    <t>Podmítková  skříň KLASIK2 690x530x110</t>
  </si>
  <si>
    <t>504005745</t>
  </si>
  <si>
    <t>712.100.05</t>
  </si>
  <si>
    <t>Svěrné šroubení na vícevrstvé potrubí 16x2 - EK</t>
  </si>
  <si>
    <t>-1527122442</t>
  </si>
  <si>
    <t>712.100.06</t>
  </si>
  <si>
    <t xml:space="preserve">vícevrstvé potrubí 16X2 </t>
  </si>
  <si>
    <t>516365823</t>
  </si>
  <si>
    <t>712.100.07</t>
  </si>
  <si>
    <t>Fixační příchytka na potrubí - 75mm, zahnutá</t>
  </si>
  <si>
    <t>-1787653962</t>
  </si>
  <si>
    <t>712.100.08</t>
  </si>
  <si>
    <t>Fólie separační rastrovaná - 0,2x1200mm (100m2) s hliníkovou vrstvou</t>
  </si>
  <si>
    <t>1395796290</t>
  </si>
  <si>
    <t>712.100.09</t>
  </si>
  <si>
    <t>Metalická páska pro spojování fólií - 55mm x 50m</t>
  </si>
  <si>
    <t>-284872508</t>
  </si>
  <si>
    <t>712.100.10</t>
  </si>
  <si>
    <t>Obvodový dilatační pás samolep fólie - 10/160mm</t>
  </si>
  <si>
    <t>-313579951</t>
  </si>
  <si>
    <t>712.100.11</t>
  </si>
  <si>
    <t>D+M, podlahového vytápění</t>
  </si>
  <si>
    <t>-1346179323</t>
  </si>
  <si>
    <t>712.100.12</t>
  </si>
  <si>
    <t>Přesun hmot pro vnitřní plynovod, výšky do 24 m</t>
  </si>
  <si>
    <t>1942407519</t>
  </si>
  <si>
    <t>713-11</t>
  </si>
  <si>
    <t>Mtž izolace potrubí Cu / PE do DN 28</t>
  </si>
  <si>
    <t>1077594550</t>
  </si>
  <si>
    <t>713-12</t>
  </si>
  <si>
    <t>Trubice IZOLAČNÍ PRO tl. stěny 20 mm, vnitřní průměr 15 mm</t>
  </si>
  <si>
    <t>1987551796</t>
  </si>
  <si>
    <t>713-13</t>
  </si>
  <si>
    <t>Trubice  IZOLAČNÍ PRO tl. stěny 6 mm, vnitřní průměr 18 mm</t>
  </si>
  <si>
    <t>1122991066</t>
  </si>
  <si>
    <t>713-14</t>
  </si>
  <si>
    <t>Trubice  IZOLAČNÍ PRO tl. stěny 20 mm, vnitřní průměr 18 mm</t>
  </si>
  <si>
    <t>1785492989</t>
  </si>
  <si>
    <t>713-15</t>
  </si>
  <si>
    <t>Trubice  IZOLAČNÍ PRO tl. Stěny 20 mm, vnitřní průměr 22 mm</t>
  </si>
  <si>
    <t>202320257</t>
  </si>
  <si>
    <t>713-16</t>
  </si>
  <si>
    <t>Trubice  IZOLAČNÍ PRO tl. Stěny 25 mm, vnitřní průměr 28 mm</t>
  </si>
  <si>
    <t>-2036514483</t>
  </si>
  <si>
    <t>713-17</t>
  </si>
  <si>
    <t>Mtž izolace potrubí Cu / PE do DN 45</t>
  </si>
  <si>
    <t>-708530857</t>
  </si>
  <si>
    <t>713-18</t>
  </si>
  <si>
    <t>Trubice  IZOLAČNÍ PRO tl. Stěny 25 mm, vnitřní průměr 32 mm</t>
  </si>
  <si>
    <t>233711965</t>
  </si>
  <si>
    <t>713-19</t>
  </si>
  <si>
    <t>Trubice  IZOLAČNÍ PRO tl. Stěny 25 mm, vnitřní průměr 45 mm</t>
  </si>
  <si>
    <t>2131913214</t>
  </si>
  <si>
    <t>998 71-3202.R00</t>
  </si>
  <si>
    <t>Přesun hmot pro izolace tepelné, výšky do 12 m</t>
  </si>
  <si>
    <t>943322737</t>
  </si>
  <si>
    <t>731</t>
  </si>
  <si>
    <t>Strojovny I.</t>
  </si>
  <si>
    <t>731.100.01</t>
  </si>
  <si>
    <t>Montáž kotle ocel.teplov.,plyn., do 30kW</t>
  </si>
  <si>
    <t>1982120115</t>
  </si>
  <si>
    <t>731.100.02</t>
  </si>
  <si>
    <t>PKK pro vytápění a ohřev TV nepřímotopným zásobníkem o výkonu Q=6,75 až 36,05kW (28kW) s vestavěným přepínacím trojcestným ventilem</t>
  </si>
  <si>
    <t>590786410</t>
  </si>
  <si>
    <t>731.100.03</t>
  </si>
  <si>
    <t>Montáž odkouření a přívodu spalovacího vzduchu</t>
  </si>
  <si>
    <t>-1976798292</t>
  </si>
  <si>
    <t>731.100.04</t>
  </si>
  <si>
    <t>Odkouření, dělený systém, adaptér 80/80 pro kotle do 45 kW</t>
  </si>
  <si>
    <t>1246611815</t>
  </si>
  <si>
    <t>731.100.05</t>
  </si>
  <si>
    <t>Spalinová cesta PP, O80, koleno 45° (1ks), koleno 87° (1ks), koleno s čistícím otvorem 87°(1ks), prodlužovací trubka (7bm), držáky odstupu (8ks), ukončovací kryt komínu (1kpl)</t>
  </si>
  <si>
    <t>716408750</t>
  </si>
  <si>
    <t>731.100.06</t>
  </si>
  <si>
    <t>Sání spalovacího vzduchu, nerez, O80, prodlužovací trubka (3bm), ukončovací sada fasádní (1kpl), T-kus 80/80/80 (1ks), koleno 87° (2ks), koleno 45° (1ks)</t>
  </si>
  <si>
    <t>223929889</t>
  </si>
  <si>
    <t>731.100.07</t>
  </si>
  <si>
    <t>Tlaková membránová expanzní nádoba NG 50/6</t>
  </si>
  <si>
    <t>1170293092</t>
  </si>
  <si>
    <t>731.100.08</t>
  </si>
  <si>
    <t>Hydraulický vyrovnávač dyn. tlaku , max. průtok 4000 kg/h</t>
  </si>
  <si>
    <t>-1931813194</t>
  </si>
  <si>
    <t>731.100.09</t>
  </si>
  <si>
    <t>Mokroběžné oběhové čerpadlo 25-80 130</t>
  </si>
  <si>
    <t>2020721511</t>
  </si>
  <si>
    <t>731.100.10</t>
  </si>
  <si>
    <t>Mokroběžné oběhové čerpadlo 25-40 130</t>
  </si>
  <si>
    <t>617202894</t>
  </si>
  <si>
    <t>731.100.11</t>
  </si>
  <si>
    <t>vyvedení přípojek zařízení</t>
  </si>
  <si>
    <t>-949976983</t>
  </si>
  <si>
    <t>731.100.12</t>
  </si>
  <si>
    <t>automat. dopouštěcí ventil s man. - 1/2"</t>
  </si>
  <si>
    <t>721818512</t>
  </si>
  <si>
    <t>731.100.13</t>
  </si>
  <si>
    <t>Přesun hmot pro strojovny, výšky do 12 m</t>
  </si>
  <si>
    <t>-275291153</t>
  </si>
  <si>
    <t>733</t>
  </si>
  <si>
    <t>Otopná tělesa</t>
  </si>
  <si>
    <t>733.100.01</t>
  </si>
  <si>
    <t>Hliniková článková otopná tělesa , se spodním připojením a vestavěným ventilem, 600/4 LR vč. kotevní sady</t>
  </si>
  <si>
    <t>1779491849</t>
  </si>
  <si>
    <t>733.100.02</t>
  </si>
  <si>
    <t>Hliniková článková otopná tělesa , se spodním připojením a vestavěným ventilem, 600/4 PR vč. kotevní sady</t>
  </si>
  <si>
    <t>1168647213</t>
  </si>
  <si>
    <t>733.100.03</t>
  </si>
  <si>
    <t>Hliniková článková otopná tělesa , se spodním připojením a vestavěným ventilem, 600/6 LR vč. kotevní sady</t>
  </si>
  <si>
    <t>-1430425694</t>
  </si>
  <si>
    <t>733.100.04</t>
  </si>
  <si>
    <t>Hliniková článková otopná tělesa , se spodním připojením a vestavěným ventilem, 600/8 LR vč. kotevní sady</t>
  </si>
  <si>
    <t>931413512</t>
  </si>
  <si>
    <t>733.100.05</t>
  </si>
  <si>
    <t>Hliniková článková otopná tělesa , se spodním připojením a vestavěným ventilem, 600/8 PR vč. kotevní sady</t>
  </si>
  <si>
    <t>-1545824444</t>
  </si>
  <si>
    <t>733.100.06</t>
  </si>
  <si>
    <t>Hliniková článková otopná tělesa , se spodním připojením a vestavěným ventilem, 600/10 LR vč. kotevní sady</t>
  </si>
  <si>
    <t>841838449</t>
  </si>
  <si>
    <t>733.100.07</t>
  </si>
  <si>
    <t>Hliniková článková otopná tělesa , se spodním připojením a vestavěným ventilem, 600/10 PR vč. kotevní sady</t>
  </si>
  <si>
    <t>1805845645</t>
  </si>
  <si>
    <t>733.100.08</t>
  </si>
  <si>
    <t>Hliniková článková otopná tělesa , se spodním připojením a vestavěným ventilem, 600/12 LR vč. kotevní sady</t>
  </si>
  <si>
    <t>-172222314</t>
  </si>
  <si>
    <t>733.100.09</t>
  </si>
  <si>
    <t>Hliniková článková otopná tělesa , se spodním připojením a vestavěným ventilem, 600/12 PR vč. kotevní sady</t>
  </si>
  <si>
    <t>1907213706</t>
  </si>
  <si>
    <t>733.100.10</t>
  </si>
  <si>
    <t>Hliniková článková otopná tělesa , se spodním připojením a vestavěným ventilem, 600/16 LR vč. kotevní sady</t>
  </si>
  <si>
    <t>2036735100</t>
  </si>
  <si>
    <t>733.100.11</t>
  </si>
  <si>
    <t>Hliniková článková otopná tělesa , se spodním připojením a vestavěným ventilem, 600/20 LR vč. kotevní sady</t>
  </si>
  <si>
    <t>-446440258</t>
  </si>
  <si>
    <t>733.100.12</t>
  </si>
  <si>
    <t>Hliniková článková otopná tělesa , se spodním připojením a vestavěným ventilem, 600/18 PR vč. kotevní sady</t>
  </si>
  <si>
    <t>1048814908</t>
  </si>
  <si>
    <t>733.100.13</t>
  </si>
  <si>
    <t>Montáž otopných těles článkových</t>
  </si>
  <si>
    <t>-881707298</t>
  </si>
  <si>
    <t>733.100.14</t>
  </si>
  <si>
    <t>-1949704275</t>
  </si>
  <si>
    <t>734</t>
  </si>
  <si>
    <t>Rozvod potrubí</t>
  </si>
  <si>
    <t>734.100.01</t>
  </si>
  <si>
    <t>Potrubí měd polotvrdé, spojované tvrdým pájením o průměru 15x1 a 18x1</t>
  </si>
  <si>
    <t>-390027603</t>
  </si>
  <si>
    <t>734.100.02</t>
  </si>
  <si>
    <t>Potrubí měd polotvrdé, spojované tvrdým pájením o průměru 22x1 a 28x1,5</t>
  </si>
  <si>
    <t>-938488724</t>
  </si>
  <si>
    <t>734.100.03</t>
  </si>
  <si>
    <t>Potrubí měd polotvrdé, spojované tvrdým pájením o průměru 35x1,5 a 42x2</t>
  </si>
  <si>
    <t>-757009726</t>
  </si>
  <si>
    <t>734.100.04</t>
  </si>
  <si>
    <t>Upevňovací technika</t>
  </si>
  <si>
    <t>1379487417</t>
  </si>
  <si>
    <t>734.100.05</t>
  </si>
  <si>
    <t>Manžety prostupové pro trubky do D 42,</t>
  </si>
  <si>
    <t>1545472581</t>
  </si>
  <si>
    <t>734.100.06</t>
  </si>
  <si>
    <t>protipožární ucpávky - bude upřesněno na stavbě dle PBŘ</t>
  </si>
  <si>
    <t>207913825</t>
  </si>
  <si>
    <t>734.100.07</t>
  </si>
  <si>
    <t>Tlaková zkouška potrubí</t>
  </si>
  <si>
    <t>1982793289</t>
  </si>
  <si>
    <t>734.100.08</t>
  </si>
  <si>
    <t>Přesun hmot pro rozvody potrubí, výšky do 24 m</t>
  </si>
  <si>
    <t>635432021</t>
  </si>
  <si>
    <t>735</t>
  </si>
  <si>
    <t>Armatury</t>
  </si>
  <si>
    <t>734.20-9102</t>
  </si>
  <si>
    <t>Montáž armatur závitových,s 1závitem, G 3/8</t>
  </si>
  <si>
    <t>-178785696</t>
  </si>
  <si>
    <t>734.20-9103</t>
  </si>
  <si>
    <t>Ventil odvzdušňovací automatický  3/8''</t>
  </si>
  <si>
    <t>1048260871</t>
  </si>
  <si>
    <t>734.20-9104</t>
  </si>
  <si>
    <t>Kohout vypouštěcí napouštěcí DN 10</t>
  </si>
  <si>
    <t>1595552651</t>
  </si>
  <si>
    <t>734.20-9105</t>
  </si>
  <si>
    <t>montáž termostatické hlavice</t>
  </si>
  <si>
    <t>-1922032157</t>
  </si>
  <si>
    <t>734.20-9106</t>
  </si>
  <si>
    <t>termostatická hlavice, kapalinová, s vestav čidlem</t>
  </si>
  <si>
    <t>788015</t>
  </si>
  <si>
    <t>Pol6</t>
  </si>
  <si>
    <t>Montáž armatur závitových,se 2závity, G 3/4</t>
  </si>
  <si>
    <t>546127470</t>
  </si>
  <si>
    <t>Pol107</t>
  </si>
  <si>
    <t>Rohové šroubení uzavírací  DN15, pro OT</t>
  </si>
  <si>
    <t>-2147225299</t>
  </si>
  <si>
    <t>Pol8</t>
  </si>
  <si>
    <t>Kulový kohout F-F 1/2'' pro rozvod vody</t>
  </si>
  <si>
    <t>1513111533</t>
  </si>
  <si>
    <t>Pol108</t>
  </si>
  <si>
    <t>Vypouštěcí kulový kohout s páčkou DN15</t>
  </si>
  <si>
    <t>-118766488</t>
  </si>
  <si>
    <t>734.20-9107</t>
  </si>
  <si>
    <t>1589141705</t>
  </si>
  <si>
    <t>Pol10</t>
  </si>
  <si>
    <t>Kulový kohout F-F 3/4'' pro rozvod vody</t>
  </si>
  <si>
    <t>881162934</t>
  </si>
  <si>
    <t>Pol109</t>
  </si>
  <si>
    <t>Regulační šroubení přímé 301 DN20</t>
  </si>
  <si>
    <t>-1281735622</t>
  </si>
  <si>
    <t>734.20-9108</t>
  </si>
  <si>
    <t>Vyvažovací ventil DN20 vč. vypouštění</t>
  </si>
  <si>
    <t>-1718940659</t>
  </si>
  <si>
    <t>734.20-9109</t>
  </si>
  <si>
    <t>Zpětná klapka těžká - 3/4"</t>
  </si>
  <si>
    <t>721005636</t>
  </si>
  <si>
    <t>734.20-9111</t>
  </si>
  <si>
    <t>Montáž armatur závitových,se 2závity, G 1</t>
  </si>
  <si>
    <t>-439345293</t>
  </si>
  <si>
    <t>Pol12</t>
  </si>
  <si>
    <t>Kulový kohout F-F 1'' pro rozvod vody</t>
  </si>
  <si>
    <t>505311125</t>
  </si>
  <si>
    <t>Pol13</t>
  </si>
  <si>
    <t>Montáž armatur závitových,se 2závity, G 5/4</t>
  </si>
  <si>
    <t>853364966</t>
  </si>
  <si>
    <t>Pol14</t>
  </si>
  <si>
    <t>Kulový kohout F-F 5/4'' pro rozvod vody</t>
  </si>
  <si>
    <t>1901685299</t>
  </si>
  <si>
    <t>Pol110</t>
  </si>
  <si>
    <t>Zpětná klapka těžká - 5/4"</t>
  </si>
  <si>
    <t>2031546803</t>
  </si>
  <si>
    <t>Pol16</t>
  </si>
  <si>
    <t>Filtr závitový - mosaz - 5/4" FF</t>
  </si>
  <si>
    <t>931530065</t>
  </si>
  <si>
    <t>Pol17</t>
  </si>
  <si>
    <t>Montáž armatur závitových,se 2závity, G 6/4</t>
  </si>
  <si>
    <t>-529180813</t>
  </si>
  <si>
    <t>Pol18</t>
  </si>
  <si>
    <t>Kulový kohout F-F 6/4'' pro rozvod vody</t>
  </si>
  <si>
    <t>-35891524</t>
  </si>
  <si>
    <t>Pol111</t>
  </si>
  <si>
    <t>Zpětná klapka těžká - 6/4"</t>
  </si>
  <si>
    <t>-1507710930</t>
  </si>
  <si>
    <t>Pol20</t>
  </si>
  <si>
    <t>Filtr závitový - mosaz - 6/4" FF</t>
  </si>
  <si>
    <t>322436305</t>
  </si>
  <si>
    <t>Pol112</t>
  </si>
  <si>
    <t>Vyvažovací ventil DN40 vč. vypouštění</t>
  </si>
  <si>
    <t>1772999006</t>
  </si>
  <si>
    <t>Pol113</t>
  </si>
  <si>
    <t>D+M, Trojcestný směšovací ventil DN15</t>
  </si>
  <si>
    <t>1497723306</t>
  </si>
  <si>
    <t>734.20-9113</t>
  </si>
  <si>
    <t>Tlakoměr 0-6 bar, D 100 , vč. jímky</t>
  </si>
  <si>
    <t>-1068888126</t>
  </si>
  <si>
    <t>734.20-9114</t>
  </si>
  <si>
    <t>Teploměr 0-100 C , vč. jímky</t>
  </si>
  <si>
    <t>1541983693</t>
  </si>
  <si>
    <t>998 73-4203.R00</t>
  </si>
  <si>
    <t>Přesun hmot pro armatury, výšky do 24 m</t>
  </si>
  <si>
    <t>200836680</t>
  </si>
  <si>
    <t>999</t>
  </si>
  <si>
    <t>999.100.101</t>
  </si>
  <si>
    <t>Lešení systémové, do v. 1,5 m</t>
  </si>
  <si>
    <t>-1163604517</t>
  </si>
  <si>
    <t>999.100.103</t>
  </si>
  <si>
    <t>Napuštění, odvzdušnění systémů</t>
  </si>
  <si>
    <t>-317527615</t>
  </si>
  <si>
    <t>999.100.104</t>
  </si>
  <si>
    <t>Topná zkouška systémů</t>
  </si>
  <si>
    <t>891751737</t>
  </si>
  <si>
    <t>999.100.105</t>
  </si>
  <si>
    <t>Stavební přípomoce</t>
  </si>
  <si>
    <t>-1760453287</t>
  </si>
  <si>
    <t>999.100.106</t>
  </si>
  <si>
    <t>Doprava</t>
  </si>
  <si>
    <t>42368757</t>
  </si>
  <si>
    <t>999.200.101</t>
  </si>
  <si>
    <t>386634189</t>
  </si>
  <si>
    <t>D.1.4.4 - Měření a regulace</t>
  </si>
  <si>
    <t>D1 - Dodávky polní instrumentace</t>
  </si>
  <si>
    <t>D2 - Rozvaděč MaR RA-1</t>
  </si>
  <si>
    <t>D3 - Elektromontážní materiál</t>
  </si>
  <si>
    <t>D4 - Montážní práce a služby</t>
  </si>
  <si>
    <t>D5 - Služby k řídícímu systému</t>
  </si>
  <si>
    <t>D20-1</t>
  </si>
  <si>
    <t>Základní řídicí jednotka AI8,DI8,DO8,AO4,RS232,RS485</t>
  </si>
  <si>
    <t>-80091725</t>
  </si>
  <si>
    <t>Poznámka k položce:
Integrovaný webový server, LCD displej 122x32 bodů,klávesnice</t>
  </si>
  <si>
    <t>D20-2</t>
  </si>
  <si>
    <t>Spínaný zdroj 24V/1.2A (0..+50°C)</t>
  </si>
  <si>
    <t>1937081006</t>
  </si>
  <si>
    <t>Dodávky polní instrumentace</t>
  </si>
  <si>
    <t>D22-1</t>
  </si>
  <si>
    <t>Snímač teploty venkovní Ni1000/5000ppm</t>
  </si>
  <si>
    <t>544935456</t>
  </si>
  <si>
    <t>D22-2</t>
  </si>
  <si>
    <t>Snímač teploty příložný Ni11000/5000ppm</t>
  </si>
  <si>
    <t>2040129168</t>
  </si>
  <si>
    <t>D22-3</t>
  </si>
  <si>
    <t>Snímač tlaku pro plyny a kapaliny 0-6 bar 0-10V 4-20mA</t>
  </si>
  <si>
    <t>-1206002265</t>
  </si>
  <si>
    <t>D22-4</t>
  </si>
  <si>
    <t>Dvoustupňový detektor úníku hořlavých plynů</t>
  </si>
  <si>
    <t>-2056475457</t>
  </si>
  <si>
    <t>Poznámka k položce:
Detekuje všechny typy hořlavých plynů (zemní plyn, svítiplyn, propan,;  butan, acetylén, vodík, atd.) a reaguje ve dvou úrovních koncentrace. Napájení za sítě 230V stř.; Napájení za sítě 230V stř.</t>
  </si>
  <si>
    <t>D22-5</t>
  </si>
  <si>
    <t>Detektor CO oxid uhelnatý Přepínacích relé max:250V;2A, objemu</t>
  </si>
  <si>
    <t>-2047131658</t>
  </si>
  <si>
    <t>Poznámka k položce:
metan 0,5 %;1,0 % objemu (10%;20%DMV), propan 0,18% ;0,36 % ; (10%;20%DMV),CO 65ppm;130ppm. Detekovaný plyn CO oxid uhelnatý !!!</t>
  </si>
  <si>
    <t>D22-6</t>
  </si>
  <si>
    <t>Snimač zaplavení-plovák</t>
  </si>
  <si>
    <t>1394795710</t>
  </si>
  <si>
    <t>D22-7</t>
  </si>
  <si>
    <t>Termostat prostoru 0-40stC</t>
  </si>
  <si>
    <t>1125101985</t>
  </si>
  <si>
    <t>D22-8</t>
  </si>
  <si>
    <t>GSM modul</t>
  </si>
  <si>
    <t>-188730833</t>
  </si>
  <si>
    <t>D22-9</t>
  </si>
  <si>
    <t>Náhhradní baterie pro GSM modul</t>
  </si>
  <si>
    <t>1714942455</t>
  </si>
  <si>
    <t>D22-10</t>
  </si>
  <si>
    <t>Centrál Stop</t>
  </si>
  <si>
    <t>-488205517</t>
  </si>
  <si>
    <t>Rozvaděč MaR RA-1</t>
  </si>
  <si>
    <t>D23-1</t>
  </si>
  <si>
    <t>Rozvaděč MaR RA-1 oceloplechový (700x500x260mm) + montážní plech</t>
  </si>
  <si>
    <t>-829540738</t>
  </si>
  <si>
    <t>D23-2</t>
  </si>
  <si>
    <t>Hl.vypínač VS16/1</t>
  </si>
  <si>
    <t>1121864505</t>
  </si>
  <si>
    <t>D23-3</t>
  </si>
  <si>
    <t>Přepětová ochrana SVC-275-jednofázová</t>
  </si>
  <si>
    <t>-1623793626</t>
  </si>
  <si>
    <t>D23-4</t>
  </si>
  <si>
    <t>Jistič B6/1</t>
  </si>
  <si>
    <t>1722637504</t>
  </si>
  <si>
    <t>D23-5</t>
  </si>
  <si>
    <t>Jistič B10/1</t>
  </si>
  <si>
    <t>-1739222136</t>
  </si>
  <si>
    <t>D23-6</t>
  </si>
  <si>
    <t>Jistič B13/1</t>
  </si>
  <si>
    <t>-290935924</t>
  </si>
  <si>
    <t>D23-7</t>
  </si>
  <si>
    <t>Napěťová cívka</t>
  </si>
  <si>
    <t>-215504738</t>
  </si>
  <si>
    <t>D23-8</t>
  </si>
  <si>
    <t>Zásuvka na DIN lištu</t>
  </si>
  <si>
    <t>-1932968176</t>
  </si>
  <si>
    <t>D23-9</t>
  </si>
  <si>
    <t>Ovl.hlavice 1-0-2, Adaptér , 2x spínací jednotka zelená</t>
  </si>
  <si>
    <t>-35896479</t>
  </si>
  <si>
    <t>D23-10</t>
  </si>
  <si>
    <t>Tlačítko bez aretace-modré, Adaptér, 1x spínací jednotka zelená</t>
  </si>
  <si>
    <t>-1714143408</t>
  </si>
  <si>
    <t>D23-11</t>
  </si>
  <si>
    <t>Signálka -95, 230V - zelená</t>
  </si>
  <si>
    <t>655119124</t>
  </si>
  <si>
    <t>D23-12</t>
  </si>
  <si>
    <t>Signálka -95, 24V CD- rudá</t>
  </si>
  <si>
    <t>-1980723634</t>
  </si>
  <si>
    <t>D23-13</t>
  </si>
  <si>
    <t>Pomocné relé vč.patice 24VDC, 2přepínací kontakty</t>
  </si>
  <si>
    <t>-1495258270</t>
  </si>
  <si>
    <t>D23-14</t>
  </si>
  <si>
    <t>Pojistkové pouzdro na DIN lištu</t>
  </si>
  <si>
    <t>-1620647740</t>
  </si>
  <si>
    <t>D23-15</t>
  </si>
  <si>
    <t>Řadová svorka do 2,5mm2</t>
  </si>
  <si>
    <t>1620021950</t>
  </si>
  <si>
    <t>D23-16</t>
  </si>
  <si>
    <t>Rozbočovací můstky N, PE</t>
  </si>
  <si>
    <t>-744611164</t>
  </si>
  <si>
    <t>D23-17</t>
  </si>
  <si>
    <t>Průchodky PG 9-16</t>
  </si>
  <si>
    <t>1204597064</t>
  </si>
  <si>
    <t>D23-18</t>
  </si>
  <si>
    <t>DIN lišty - 1m</t>
  </si>
  <si>
    <t>217857310</t>
  </si>
  <si>
    <t>D23-19</t>
  </si>
  <si>
    <t>Montážní materiál ( lanko CY, popisky, návlečky, šrouby,)</t>
  </si>
  <si>
    <t>kpl.</t>
  </si>
  <si>
    <t>1754403108</t>
  </si>
  <si>
    <t>D23-20</t>
  </si>
  <si>
    <t>Dílenská výroba rozvaděče</t>
  </si>
  <si>
    <t>hod.</t>
  </si>
  <si>
    <t>-1139816216</t>
  </si>
  <si>
    <t>D23-21</t>
  </si>
  <si>
    <t>Bezpečnostní štítky</t>
  </si>
  <si>
    <t>2143176264</t>
  </si>
  <si>
    <t>Elektromontážní materiál</t>
  </si>
  <si>
    <t>341-11030R</t>
  </si>
  <si>
    <t>kabel CYKY-J  3x 1,5</t>
  </si>
  <si>
    <t>-1143724887</t>
  </si>
  <si>
    <t>341-21550R</t>
  </si>
  <si>
    <t>JYTY-O   2*1 sdělovací kabel</t>
  </si>
  <si>
    <t>-1681404968</t>
  </si>
  <si>
    <t>341-21554R</t>
  </si>
  <si>
    <t>JYTY-O   4*1 sdělovací kabel</t>
  </si>
  <si>
    <t>159810588</t>
  </si>
  <si>
    <t>341-40966R</t>
  </si>
  <si>
    <t>1/vodič HO7V-K 6 ZŽ CYA</t>
  </si>
  <si>
    <t>743202929</t>
  </si>
  <si>
    <t>354-42150R</t>
  </si>
  <si>
    <t>zemnící svorka ZSA 16</t>
  </si>
  <si>
    <t>-1606112300</t>
  </si>
  <si>
    <t>354-42151R</t>
  </si>
  <si>
    <t>zemnící pásek CU 50*1.5 cm</t>
  </si>
  <si>
    <t>2096634355</t>
  </si>
  <si>
    <t>553-12R</t>
  </si>
  <si>
    <t>Drátěný žlab 50/ 50, pozink  vč.upevňovací technniky</t>
  </si>
  <si>
    <t>402453918</t>
  </si>
  <si>
    <t>345-709990007R</t>
  </si>
  <si>
    <t>Lišta vkládací plast 25x20 - 40x40</t>
  </si>
  <si>
    <t>961406603</t>
  </si>
  <si>
    <t>345-710543R</t>
  </si>
  <si>
    <t>PVC trubka Ohebná bezhalogenová samozhášivá trubka vyrobená z PP. D20- D25</t>
  </si>
  <si>
    <t>777245510</t>
  </si>
  <si>
    <t>345-714252R</t>
  </si>
  <si>
    <t>Plast.přechodová krabice-montážní</t>
  </si>
  <si>
    <t>497677339</t>
  </si>
  <si>
    <t>345-R100</t>
  </si>
  <si>
    <t>hmoždinka  8* 80 zatloukací</t>
  </si>
  <si>
    <t>164897959</t>
  </si>
  <si>
    <t>345-51476.AR</t>
  </si>
  <si>
    <t>zásuvka 230, IP 44 na povrch</t>
  </si>
  <si>
    <t>-823195336</t>
  </si>
  <si>
    <t>345-R101</t>
  </si>
  <si>
    <t>Signální houkačka se zvukovodem a signálním osvětlením. 230V, trvalý tón, IP33, 92 dB,</t>
  </si>
  <si>
    <t>13546340</t>
  </si>
  <si>
    <t>345-R102</t>
  </si>
  <si>
    <t>Drobný ostatní  montážní materiál</t>
  </si>
  <si>
    <t>soub</t>
  </si>
  <si>
    <t>1524928571</t>
  </si>
  <si>
    <t>Montážní práce a služby</t>
  </si>
  <si>
    <t>210 81-0045.R00</t>
  </si>
  <si>
    <t>Montáž kabelu silového</t>
  </si>
  <si>
    <t>2099011946</t>
  </si>
  <si>
    <t>210 86-0222.R00</t>
  </si>
  <si>
    <t>Montáž kabelu sdělovacího</t>
  </si>
  <si>
    <t>1958392244</t>
  </si>
  <si>
    <t>210 80-0527.R00</t>
  </si>
  <si>
    <t>Montáž kabelu CYA 6/zž</t>
  </si>
  <si>
    <t>1142029641</t>
  </si>
  <si>
    <t>210 22-0321.R00</t>
  </si>
  <si>
    <t>Montáž pospojováním</t>
  </si>
  <si>
    <t>-872514788</t>
  </si>
  <si>
    <t>210 02-0302.R00</t>
  </si>
  <si>
    <t xml:space="preserve">Montáž žlabu </t>
  </si>
  <si>
    <t>278599788</t>
  </si>
  <si>
    <t>210 02-R100</t>
  </si>
  <si>
    <t>Montáž snímačů a prvků technologie</t>
  </si>
  <si>
    <t>-2033762377</t>
  </si>
  <si>
    <t>211 02-R101</t>
  </si>
  <si>
    <t>Montáž zapojení čerpadel a servoventilů</t>
  </si>
  <si>
    <t>479573822</t>
  </si>
  <si>
    <t>212 02-R102</t>
  </si>
  <si>
    <t>Zapojení ovládání kotlů</t>
  </si>
  <si>
    <t>294860575</t>
  </si>
  <si>
    <t>210 11-1031.R00</t>
  </si>
  <si>
    <t>Zapojení zásuvek IP43</t>
  </si>
  <si>
    <t>62132134</t>
  </si>
  <si>
    <t>210 11-1032</t>
  </si>
  <si>
    <t>MTZ rozvaděče na stěnu do 50kg</t>
  </si>
  <si>
    <t>532311664</t>
  </si>
  <si>
    <t>210 10-0001.R00</t>
  </si>
  <si>
    <t>Ukončení ve svorkách do 2,5 mm2</t>
  </si>
  <si>
    <t>-1970623587</t>
  </si>
  <si>
    <t>212 02-R105</t>
  </si>
  <si>
    <t>Označení kabelovým štítkem do 2,5 mm2</t>
  </si>
  <si>
    <t>743968645</t>
  </si>
  <si>
    <t>211 01-0005.R00</t>
  </si>
  <si>
    <t>Osazení hmoždinky 6-12 mm</t>
  </si>
  <si>
    <t>-1483938082</t>
  </si>
  <si>
    <t>210 01-0133.R00</t>
  </si>
  <si>
    <t>Montáž trubek ohebných</t>
  </si>
  <si>
    <t>440048133</t>
  </si>
  <si>
    <t>210 01-0105.R00</t>
  </si>
  <si>
    <t>Montáž lišt LV různé délky</t>
  </si>
  <si>
    <t>-2031826413</t>
  </si>
  <si>
    <t>210 01-R106</t>
  </si>
  <si>
    <t>Drobné montážní práce</t>
  </si>
  <si>
    <t>2053812337</t>
  </si>
  <si>
    <t>210 01-R107</t>
  </si>
  <si>
    <t>Napojení hl.přívodu do rozvaděče MaR</t>
  </si>
  <si>
    <t>1222208914</t>
  </si>
  <si>
    <t>Služby k řídícímu systému</t>
  </si>
  <si>
    <t>R100</t>
  </si>
  <si>
    <t>Programové vybavení DDC regulátorů</t>
  </si>
  <si>
    <t>bod</t>
  </si>
  <si>
    <t>990219686</t>
  </si>
  <si>
    <t>R103</t>
  </si>
  <si>
    <t>Zaškolení obsluhy +návody</t>
  </si>
  <si>
    <t>1613875907</t>
  </si>
  <si>
    <t>Pol23</t>
  </si>
  <si>
    <t>-1606178308</t>
  </si>
  <si>
    <t>R104</t>
  </si>
  <si>
    <t>Výchozí revize el. zařízení včetně vyhotovení tech. zprávy</t>
  </si>
  <si>
    <t>-2121465421</t>
  </si>
  <si>
    <t>D.1.4.5 - Silnoproudá elektrotechnika</t>
  </si>
  <si>
    <t>D1 - UMĚLÉ A NOUZOVÉ OSVĚTLENÍ 1.PP-16016-DPS-D.1.4.5-SO01-02</t>
  </si>
  <si>
    <t>D2 - UMĚLÉ A NOUZOVÉ OSVĚTLENÍ 1.NP-16016-DPS-D.1.4.5-SO01-03</t>
  </si>
  <si>
    <t>D3 - UMĚLÉ A NOUZOVÉ OSVĚTLENÍ 2.NP + 3.NP-16016-DPS-D.1.4.5-SO01-04</t>
  </si>
  <si>
    <t>D4 - ZÁSUVKY A TECHNOLOGIE - 1.PP-16016-DPS-D.1.4.5-SO01-05</t>
  </si>
  <si>
    <t>D5 - ZÁSUVKY A TECHNOLOGIE - 1.NP-16016-DPS-D.1.4.5-SO01-06</t>
  </si>
  <si>
    <t>D6 - ZÁSUVKY A TECHNOLOGIE - 2.NP-16016-DPS-D.1.4.5-SO01-07</t>
  </si>
  <si>
    <t>D7 - ROZVÁDĚČE NN-16016-DPS-D.1.4.5-SO01-08</t>
  </si>
  <si>
    <t>D8 - VÝTAH - NAPÁJENÍ-16016-DPS-D.1.4.5-SO01-08</t>
  </si>
  <si>
    <t>D9 - UMĚLÉ A NOUZOVÉ OSVĚTLENÍ 1.PP-16016-DPS-D.1.4.5-SO01-16</t>
  </si>
  <si>
    <t>D10 - TOTAL STOP-16016-DPS-D.1.4.5-SO01-17</t>
  </si>
  <si>
    <t>D11 - SPD A POSPOJOVÁNÍ-16016-DPS-D.1.4.5-SO01-18</t>
  </si>
  <si>
    <t>D12 - HUDEBNÍ SÁL-16016-DPS-D.1.4.5-SO01-19</t>
  </si>
  <si>
    <t>D13 - Vnější LPS - JÍMACÍ SOUSTAVA A SVODY</t>
  </si>
  <si>
    <t>D14 - Uzemnění objektu</t>
  </si>
  <si>
    <t>D15 - OSTATNÍ</t>
  </si>
  <si>
    <t>UMĚLÉ A NOUZOVÉ OSVĚTLENÍ 1.PP-16016-DPS-D.1.4.5-SO01-02</t>
  </si>
  <si>
    <t>Pol47</t>
  </si>
  <si>
    <t>LED SVÍTIDLO, 3000K, 2900lm, 250V, 26W, RAL 9003, PŘISAZENÉ, IP40</t>
  </si>
  <si>
    <t>-1902175923</t>
  </si>
  <si>
    <t>LED SVÍTIDLO, 4000K, 4300lm, 250V, 34W, PŘISAZENÉ, ZVÝŠENÉ KRYTÍ IP65, I.TŘÍDA, RA &gt; 80, RAL 7035</t>
  </si>
  <si>
    <t>426410538</t>
  </si>
  <si>
    <t>VYPÍNAČ PODOMÍTKOVÝ V INSTALAČNÍ KRABICI KU68, ŘAZ. 1</t>
  </si>
  <si>
    <t>-1495667384</t>
  </si>
  <si>
    <t>VYPÍNAČ PODOMÍTKOVÝ V INSTALAČNÍ KRABICI KU68, ŘAZ 6</t>
  </si>
  <si>
    <t>-2086202959</t>
  </si>
  <si>
    <t>Pol48</t>
  </si>
  <si>
    <t>LED SVÍTIDLO PŘISAZENÉ, 3000K, 15W, 1400lm, pr. 300mm, INTEGROVANÝ SENZOR PIR, PLASTOVÝ OPÁLOVÝ KRYT, IP40</t>
  </si>
  <si>
    <t>2108664943</t>
  </si>
  <si>
    <t>NOUZOVÉ LED SVÍTIDLO, 2W, 1.HOD, 270lm II.TŘ., PŘISAZENÉ, VČETNĚ POLEPU SMĚRU ÚNIKU</t>
  </si>
  <si>
    <t>1482016667</t>
  </si>
  <si>
    <t>KABEL CYKY-J 3x1,5, VČETNĚ DRÁŽKOVÁNÍ</t>
  </si>
  <si>
    <t>1511115934</t>
  </si>
  <si>
    <t>KABEL CYKY-O 3x1,5, VČETNĚ DRÁŽKOVÁNÍ</t>
  </si>
  <si>
    <t>-1356003382</t>
  </si>
  <si>
    <t>SÁDRA (PYTEL 25KG)</t>
  </si>
  <si>
    <t>228920651</t>
  </si>
  <si>
    <t>SPOJOVACÍ MATERIÁL</t>
  </si>
  <si>
    <t>1755313146</t>
  </si>
  <si>
    <t>15.2</t>
  </si>
  <si>
    <t>NÁKLADY NA PROŘEZ</t>
  </si>
  <si>
    <t>-263928918</t>
  </si>
  <si>
    <t>KOORDINAČNÍ A PLÁNOVACÍ ČINNOST</t>
  </si>
  <si>
    <t>1280285822</t>
  </si>
  <si>
    <t>UMĚLÉ A NOUZOVÉ OSVĚTLENÍ 1.NP-16016-DPS-D.1.4.5-SO01-03</t>
  </si>
  <si>
    <t>Pol49</t>
  </si>
  <si>
    <t>LED SVÍTIDLO, 3000K, 5800lm, 250V, 51W, STŘÍBRNÉ, PŘISAZENÉ, IP40</t>
  </si>
  <si>
    <t>-1181550055</t>
  </si>
  <si>
    <t>Pol50</t>
  </si>
  <si>
    <t>LED SVÍTIDLO, 3000K, 5800lm, 250V, 26W, STŘÍBRNÉ, PŘISAZENÉ, IP40</t>
  </si>
  <si>
    <t>-66676510</t>
  </si>
  <si>
    <t>3.1</t>
  </si>
  <si>
    <t>LED SVÍTIDLO, 3800K, 850lm, 250V, 12W, VESTAVNÉ, IP20, BARVA - MAT CHROME, II.TŘÍDA, RA &gt; 80,</t>
  </si>
  <si>
    <t>1195175376</t>
  </si>
  <si>
    <t>4.1</t>
  </si>
  <si>
    <t>LED SVÍTIDLO, 3800K, 1350lm, 250V, 18W, VESTAVNÉ, IP20, BARVA - MAT CHROME, II.TŘÍDA, RA &gt; 80,</t>
  </si>
  <si>
    <t>-577899391</t>
  </si>
  <si>
    <t>Pol51</t>
  </si>
  <si>
    <t>Svítidlo leddiodové vestavné do podhledu SDK, tvar kruh, bílé lakovaný, průměr 300mm, vyzařovací úhel 120°, krytí IP44, 1x25W LED, 4500K</t>
  </si>
  <si>
    <t>-575434447</t>
  </si>
  <si>
    <t>Pol52</t>
  </si>
  <si>
    <t>Svítidlo leddiodové vestavné do podhledu SDK, tvar kruh, bílé lakovaný, průměr 240mm, vyzařovací úhel 120°, krytí IP44, 1x17W LED, 4500K</t>
  </si>
  <si>
    <t>2059409588</t>
  </si>
  <si>
    <t>Pol53</t>
  </si>
  <si>
    <t>Svítidlo závěsné zářivkové, s atypickým ocelovým bíle lakovaným závěsem, délka závěsu 550mm, průměr 400mm, 2x26W, 4000K</t>
  </si>
  <si>
    <t>-1233323660</t>
  </si>
  <si>
    <t>Pol54</t>
  </si>
  <si>
    <t>Svítidlo závěsné zářivkové, s atypickým ocelovým bíle lakovaným závěsem, délka závěsu 750mm, průměr 400mm, 2x26W, 4000K</t>
  </si>
  <si>
    <t>1549969112</t>
  </si>
  <si>
    <t>Pol55</t>
  </si>
  <si>
    <t>Svítidlo závěsné zářivkové, s atypickým ocelovým bíle lakovaným závěsem, délka závěsu 300mm, průměr 400mm, 2x26W, 4000K</t>
  </si>
  <si>
    <t>1101369202</t>
  </si>
  <si>
    <t>Pol56</t>
  </si>
  <si>
    <t>Svítidlo závěsné zářivkové, s atypickým závěsem ze samonosného vodiče vyztuženého ocelovým lankem v bílé barvě, délka závěsu 2000mm, průměr 300mm, 1x26W, 4000K</t>
  </si>
  <si>
    <t>31367120</t>
  </si>
  <si>
    <t>Pol57</t>
  </si>
  <si>
    <t>VYPÍNAČ OSVĚTLENÍ, TYP PŘÍSTROJE ŘAZ. 1, 10A, 250V, PODOMÍTKOVÝ, BARVA - TITAN, VČ.KRABICE</t>
  </si>
  <si>
    <t>1626819164</t>
  </si>
  <si>
    <t>7.1</t>
  </si>
  <si>
    <t>LED PÁSEK V AL KRYCÍM PROFILU (POD KUCH. LINKOU), 14,4W/m, VČ. ZDROJE 230AC/12VDC - 50W</t>
  </si>
  <si>
    <t>721979695</t>
  </si>
  <si>
    <t>Pol58</t>
  </si>
  <si>
    <t>VESTAVNÉ POHYBOVÉ ČIDLO V SDK PODHLEDU, 230VAC, IP20, - PŘÍMÉ SPÍNÁNÍ DO 300W LED ZDROJE</t>
  </si>
  <si>
    <t>511980945</t>
  </si>
  <si>
    <t>9.1</t>
  </si>
  <si>
    <t>PROTIPANICKÉ VESTAVNÉ LED OSVĚTLENÍ S VLASTNÍ BATERIÍ, 3W, 230VAC, 1HOD</t>
  </si>
  <si>
    <t>84763564</t>
  </si>
  <si>
    <t>Pol59</t>
  </si>
  <si>
    <t>1524408211</t>
  </si>
  <si>
    <t>11.1</t>
  </si>
  <si>
    <t>TLAČÍTKOVÝ OVLADAČ DVOJITÝ, 250A, 10A, PODOMÍTKOVÝ, BARVA TITAN</t>
  </si>
  <si>
    <t>-575577291</t>
  </si>
  <si>
    <t>TLAČÍTKOVÝ OVLADAČ JEDNODUCHÝ, 250A, 10A, PODOMÍTKOVÝ, BARVA TITAN</t>
  </si>
  <si>
    <t>478523016</t>
  </si>
  <si>
    <t>ROZBOČNÉ KRABICE PRO OSVĚTLENÍ RECEPCE</t>
  </si>
  <si>
    <t>1302899306</t>
  </si>
  <si>
    <t>Pol60</t>
  </si>
  <si>
    <t>1068564242</t>
  </si>
  <si>
    <t>362136419</t>
  </si>
  <si>
    <t>-1056848079</t>
  </si>
  <si>
    <t>940666700</t>
  </si>
  <si>
    <t>643862856</t>
  </si>
  <si>
    <t>2033243052</t>
  </si>
  <si>
    <t>UMĚLÉ A NOUZOVÉ OSVĚTLENÍ 2.NP + 3.NP-16016-DPS-D.1.4.5-SO01-04</t>
  </si>
  <si>
    <t>Pol61</t>
  </si>
  <si>
    <t>1915403365</t>
  </si>
  <si>
    <t>Pol62</t>
  </si>
  <si>
    <t>LED SVÍTIDLO, 3000K, 5800lm, 250V, 51W, STŘÍBRNÉ, PŘISAZENÉ, IP40, DALI</t>
  </si>
  <si>
    <t>-1397628882</t>
  </si>
  <si>
    <t>Pol63</t>
  </si>
  <si>
    <t>1123732502</t>
  </si>
  <si>
    <t>-1255342465</t>
  </si>
  <si>
    <t>-176829402</t>
  </si>
  <si>
    <t>-390076406</t>
  </si>
  <si>
    <t>-2111291857</t>
  </si>
  <si>
    <t>5.2</t>
  </si>
  <si>
    <t>1248996838</t>
  </si>
  <si>
    <t>6.2</t>
  </si>
  <si>
    <t>-1421514956</t>
  </si>
  <si>
    <t>7.2</t>
  </si>
  <si>
    <t>LED SVÍTIDLO, 4000K, 1520lm, 250V, 14W, PŘISAZENÉ, BARVA - STŘÍBRNÁ, IP20, 250V, I.TŘÍDA</t>
  </si>
  <si>
    <t>1934370878</t>
  </si>
  <si>
    <t>6.1</t>
  </si>
  <si>
    <t>-1498824399</t>
  </si>
  <si>
    <t>9.2</t>
  </si>
  <si>
    <t>-1018423728</t>
  </si>
  <si>
    <t>10.2</t>
  </si>
  <si>
    <t>1999372318</t>
  </si>
  <si>
    <t>1397870004</t>
  </si>
  <si>
    <t>Pol64</t>
  </si>
  <si>
    <t>149317382</t>
  </si>
  <si>
    <t>173370455</t>
  </si>
  <si>
    <t>Pol65</t>
  </si>
  <si>
    <t>VESTAVNÉ BODOVÉ SVÍTIDLO, 230V, IP20, II.TŘÍDA,VČETNĚ LED ZDROJE GU10 4,8W, POVRCH - CHROM MAT</t>
  </si>
  <si>
    <t>-1145214063</t>
  </si>
  <si>
    <t>Pol66</t>
  </si>
  <si>
    <t>339786471</t>
  </si>
  <si>
    <t>16.1</t>
  </si>
  <si>
    <t>OTOČNÝ STMÍVAČ DALI - AKTIVNÍ ČLEN, 230V, 10A</t>
  </si>
  <si>
    <t>-966765830</t>
  </si>
  <si>
    <t>17.1</t>
  </si>
  <si>
    <t>-1185368996</t>
  </si>
  <si>
    <t>Pol67</t>
  </si>
  <si>
    <t>-339530575</t>
  </si>
  <si>
    <t>Pol68</t>
  </si>
  <si>
    <t>-614302746</t>
  </si>
  <si>
    <t>20.1</t>
  </si>
  <si>
    <t>KABEL CYKY-O 5x1,5, VČETNĚ DRÁŽKOVÁNÍ</t>
  </si>
  <si>
    <t>-714862242</t>
  </si>
  <si>
    <t>-241245568</t>
  </si>
  <si>
    <t>169193946</t>
  </si>
  <si>
    <t>-1958511768</t>
  </si>
  <si>
    <t>475975292</t>
  </si>
  <si>
    <t>ZÁSUVKY A TECHNOLOGIE - 1.PP-16016-DPS-D.1.4.5-SO01-05</t>
  </si>
  <si>
    <t>1.2</t>
  </si>
  <si>
    <t>ZÁSUVKA 250V/16A/1, IP4X, INSTALACE POD OMÍTKOU, BÍLÁ, VČ. KRABICE</t>
  </si>
  <si>
    <t>-459954620</t>
  </si>
  <si>
    <t>Pol69</t>
  </si>
  <si>
    <t>ZÁSUVKA 250V/16A/2, IP4X, INSTALACE POD OMÍTKOU, BÍLÁ, VČETNĚ KRABICE</t>
  </si>
  <si>
    <t>1938296421</t>
  </si>
  <si>
    <t>3.3</t>
  </si>
  <si>
    <t>830152788</t>
  </si>
  <si>
    <t>Pol70</t>
  </si>
  <si>
    <t>KABEL CYKY-J 3x2,5, VČETNĚ DRÁŽKOVÁNÍ</t>
  </si>
  <si>
    <t>-197019097</t>
  </si>
  <si>
    <t>Pol71</t>
  </si>
  <si>
    <t>KABEL CYKY-J 5x2,5, VČETNĚ DRÁŽKOVÁNÍ</t>
  </si>
  <si>
    <t>-342182942</t>
  </si>
  <si>
    <t>Pol24</t>
  </si>
  <si>
    <t>PŘIPOJENÍ VOLNÝCH VÝVODŮ</t>
  </si>
  <si>
    <t>-1364192378</t>
  </si>
  <si>
    <t>636092077</t>
  </si>
  <si>
    <t>7.3</t>
  </si>
  <si>
    <t>-1559339638</t>
  </si>
  <si>
    <t>8.3</t>
  </si>
  <si>
    <t>-642805090</t>
  </si>
  <si>
    <t>9.3</t>
  </si>
  <si>
    <t>194850794</t>
  </si>
  <si>
    <t>ZÁSUVKY A TECHNOLOGIE - 1.NP-16016-DPS-D.1.4.5-SO01-06</t>
  </si>
  <si>
    <t>Pol72</t>
  </si>
  <si>
    <t>ZÁSUVKA 250V/16A/1, IP4X, KRABICE KU68, KRYTÍ IP4X, BARVA TITAN, VČ. KRABICE</t>
  </si>
  <si>
    <t>-1105069734</t>
  </si>
  <si>
    <t>Pol73</t>
  </si>
  <si>
    <t>ZÁSUVKA 250V/16A/1, IP4X, KRABICE KU68, KRYTÍ IP4X, BARVA TITAN, VČ. KRABICE + SPD T3</t>
  </si>
  <si>
    <t>1966338175</t>
  </si>
  <si>
    <t>3.4</t>
  </si>
  <si>
    <t>ZÁSUVKA 250V/16A, DVOJITÁ S NATOČENOU ZDĚŘÍ, IP4X, BARVA TITAN, VČ. KRABICE + SPD T3</t>
  </si>
  <si>
    <t>-286846429</t>
  </si>
  <si>
    <t>4.4</t>
  </si>
  <si>
    <t>OSOUŠEČ RUKOU - 1,15kW, NEREZ MAT, IP23, 200km/hod</t>
  </si>
  <si>
    <t>1025987482</t>
  </si>
  <si>
    <t>5.4</t>
  </si>
  <si>
    <t>PARAPETNÍ ŽLAB V PROSTORU RECEPČNÍHO PULTU ROZMĚR 140X80, BARVA  BÍLÁ</t>
  </si>
  <si>
    <t>416426699</t>
  </si>
  <si>
    <t>6.4</t>
  </si>
  <si>
    <t>-1535292512</t>
  </si>
  <si>
    <t>Pol74</t>
  </si>
  <si>
    <t>-622160858</t>
  </si>
  <si>
    <t>-842469047</t>
  </si>
  <si>
    <t>9.4</t>
  </si>
  <si>
    <t>-1442469158</t>
  </si>
  <si>
    <t>10.3</t>
  </si>
  <si>
    <t>1599098558</t>
  </si>
  <si>
    <t>11.3</t>
  </si>
  <si>
    <t>1577396838</t>
  </si>
  <si>
    <t>12.3</t>
  </si>
  <si>
    <t>1332338528</t>
  </si>
  <si>
    <t>ZÁSUVKY A TECHNOLOGIE - 2.NP-16016-DPS-D.1.4.5-SO01-07</t>
  </si>
  <si>
    <t>Pol75</t>
  </si>
  <si>
    <t>919783734</t>
  </si>
  <si>
    <t>Pol76</t>
  </si>
  <si>
    <t>-1981720234</t>
  </si>
  <si>
    <t>-71384968</t>
  </si>
  <si>
    <t>Pol77</t>
  </si>
  <si>
    <t>-743670057</t>
  </si>
  <si>
    <t>Pol78</t>
  </si>
  <si>
    <t>-1147560760</t>
  </si>
  <si>
    <t>6.5</t>
  </si>
  <si>
    <t>KABEL CYKY-J 3x4, VČETNĚ DRÁŽKOVÁNÍ</t>
  </si>
  <si>
    <t>-1286632467</t>
  </si>
  <si>
    <t>Pol25</t>
  </si>
  <si>
    <t>KABEL CYKY-J 3x6, VČETNĚ DRÁŽKOVÁNÍ</t>
  </si>
  <si>
    <t>-138512725</t>
  </si>
  <si>
    <t>7.5</t>
  </si>
  <si>
    <t>1111913253</t>
  </si>
  <si>
    <t>1103100515</t>
  </si>
  <si>
    <t>-480517058</t>
  </si>
  <si>
    <t>10.3.1</t>
  </si>
  <si>
    <t>-1822047358</t>
  </si>
  <si>
    <t>20.2</t>
  </si>
  <si>
    <t>1416536689</t>
  </si>
  <si>
    <t>ROZVÁDĚČE NN-16016-DPS-D.1.4.5-SO01-08</t>
  </si>
  <si>
    <t>1.4</t>
  </si>
  <si>
    <t>ROZVÁDĚČ R1, VČETNĚ INSTALACE, PŘIPOJENÍ PŘÍVODŮ I ODVODU</t>
  </si>
  <si>
    <t>-1200181712</t>
  </si>
  <si>
    <t>2.5</t>
  </si>
  <si>
    <t>ROZVÁDĚČ R2, VČETNĚ INSTALACE, PŘIPOJENÍ PŘÍVODŮ I ODVODU</t>
  </si>
  <si>
    <t>317454599</t>
  </si>
  <si>
    <t>3.6</t>
  </si>
  <si>
    <t>ROZVÁDĚČ R3, VČETNĚ INSTALACE, PŘIPOJENÍ PŘÍVODŮ I ODVODU</t>
  </si>
  <si>
    <t>-500902095</t>
  </si>
  <si>
    <t>4.6</t>
  </si>
  <si>
    <t>ROZVÁDĚČ R4, VČETNĚ INSTALACE, PŘIPOJENÍ PŘÍVODŮ I ODVODU</t>
  </si>
  <si>
    <t>-201959599</t>
  </si>
  <si>
    <t>5.6</t>
  </si>
  <si>
    <t>ROZVÁDĚČ R-PM, VČETNĚ INSTALACE, PŘIPOJENÍ PŘÍVODŮ I ODVODU</t>
  </si>
  <si>
    <t>1206831700</t>
  </si>
  <si>
    <t>Pol79</t>
  </si>
  <si>
    <t>KABEL CYKY-J 4x25, VČETNĚ DRÁŽKOVÁNÍ</t>
  </si>
  <si>
    <t>-255519749</t>
  </si>
  <si>
    <t>219098405</t>
  </si>
  <si>
    <t>Pol80</t>
  </si>
  <si>
    <t>KABEL CYKY-J 5x4, VČETNĚ DRÁŽKOVÁNÍ</t>
  </si>
  <si>
    <t>330897312</t>
  </si>
  <si>
    <t>Pol81</t>
  </si>
  <si>
    <t>KABEL CYKY-J 5x6, VČETNĚ DRÁŽKOVÁNÍ</t>
  </si>
  <si>
    <t>-1554784138</t>
  </si>
  <si>
    <t>214470190</t>
  </si>
  <si>
    <t>11.4</t>
  </si>
  <si>
    <t>187393793</t>
  </si>
  <si>
    <t>12.3.1</t>
  </si>
  <si>
    <t>-918632212</t>
  </si>
  <si>
    <t>13.2</t>
  </si>
  <si>
    <t>595474017</t>
  </si>
  <si>
    <t>VÝTAH - NAPÁJENÍ-16016-DPS-D.1.4.5-SO01-08</t>
  </si>
  <si>
    <t>Pol82</t>
  </si>
  <si>
    <t>-340781981</t>
  </si>
  <si>
    <t>Pol83</t>
  </si>
  <si>
    <t>LIŠTA 40X20</t>
  </si>
  <si>
    <t>-800649169</t>
  </si>
  <si>
    <t>3.7</t>
  </si>
  <si>
    <t>1279043040</t>
  </si>
  <si>
    <t>4.7</t>
  </si>
  <si>
    <t>-87318634</t>
  </si>
  <si>
    <t>5.7</t>
  </si>
  <si>
    <t>-395837176</t>
  </si>
  <si>
    <t>UMĚLÉ A NOUZOVÉ OSVĚTLENÍ 1.PP-16016-DPS-D.1.4.5-SO01-16</t>
  </si>
  <si>
    <t>1.6</t>
  </si>
  <si>
    <t>DESIGNOVÉ SVÍTIDLO PRO OSVĚTLENÍ STROMU, IP65, LED, GU10, 4,8W, ZAPICHOVACÍ DO ZEMĚ</t>
  </si>
  <si>
    <t>-42354173</t>
  </si>
  <si>
    <t>2.7</t>
  </si>
  <si>
    <t>DESIGNOVÉ SVÍTIDLO PRO OSVĚTLENÍ FASÁDY, IP44, LED, 3W, 230V, 270lm, ANTRACIT</t>
  </si>
  <si>
    <t>918140645</t>
  </si>
  <si>
    <t>3.8</t>
  </si>
  <si>
    <t>SOUMRAKOVÉ ČIDLO / SENZOR</t>
  </si>
  <si>
    <t>662931532</t>
  </si>
  <si>
    <t>4.8</t>
  </si>
  <si>
    <t>CHRÁNIČKA pr. 32 VHODNÁ DO ZEMĚ</t>
  </si>
  <si>
    <t>-174829551</t>
  </si>
  <si>
    <t>Pol27</t>
  </si>
  <si>
    <t>VÝSTRAŽNÁ FOLIE</t>
  </si>
  <si>
    <t>-1430187425</t>
  </si>
  <si>
    <t>Pol84</t>
  </si>
  <si>
    <t>1886500954</t>
  </si>
  <si>
    <t>6.7</t>
  </si>
  <si>
    <t>-92625958</t>
  </si>
  <si>
    <t>7.7</t>
  </si>
  <si>
    <t>VÝKOPOVÁ PRÁCE</t>
  </si>
  <si>
    <t>410392150</t>
  </si>
  <si>
    <t>756302657</t>
  </si>
  <si>
    <t>993602827</t>
  </si>
  <si>
    <t>11.5</t>
  </si>
  <si>
    <t>1026069586</t>
  </si>
  <si>
    <t>12.4</t>
  </si>
  <si>
    <t>-1763708750</t>
  </si>
  <si>
    <t>TOTAL STOP-16016-DPS-D.1.4.5-SO01-17</t>
  </si>
  <si>
    <t>1.7</t>
  </si>
  <si>
    <t>TLAČÍTKO TOTAL STOP, VČETNĚ INSTALAČNÍ SKŘÍŇKY</t>
  </si>
  <si>
    <t>1840774981</t>
  </si>
  <si>
    <t>Pol85</t>
  </si>
  <si>
    <t>PRAFLA DUR-J 3X1,5 P30-R</t>
  </si>
  <si>
    <t>1645925736</t>
  </si>
  <si>
    <t>3.7.1</t>
  </si>
  <si>
    <t>-2094011511</t>
  </si>
  <si>
    <t>4.7.1</t>
  </si>
  <si>
    <t>1261759483</t>
  </si>
  <si>
    <t>5.7.1</t>
  </si>
  <si>
    <t>1492297479</t>
  </si>
  <si>
    <t>SPD A POSPOJOVÁNÍ-16016-DPS-D.1.4.5-SO01-18</t>
  </si>
  <si>
    <t>1.8</t>
  </si>
  <si>
    <t>H07V-K 16MM</t>
  </si>
  <si>
    <t>1206972339</t>
  </si>
  <si>
    <t>Pol86</t>
  </si>
  <si>
    <t>H07V-K 10MM</t>
  </si>
  <si>
    <t>-1705375798</t>
  </si>
  <si>
    <t>Pol87</t>
  </si>
  <si>
    <t>H07V-K 6MM</t>
  </si>
  <si>
    <t>-885399524</t>
  </si>
  <si>
    <t>4.9</t>
  </si>
  <si>
    <t>SVORKOVNICE MET - NÁSTĚNNÁ</t>
  </si>
  <si>
    <t>1538830121</t>
  </si>
  <si>
    <t>5.9</t>
  </si>
  <si>
    <t>SPD T1+T2 12,5kA - KLIMATIZACE VNĚ OBJEKTU</t>
  </si>
  <si>
    <t>1604880490</t>
  </si>
  <si>
    <t>6.8</t>
  </si>
  <si>
    <t>SPOJOVACÍ A PŘIPOJOVACÍ MATERIÁL VODIČŮ</t>
  </si>
  <si>
    <t>-814967489</t>
  </si>
  <si>
    <t>7.8</t>
  </si>
  <si>
    <t>-492615571</t>
  </si>
  <si>
    <t>8.7</t>
  </si>
  <si>
    <t>-641388310</t>
  </si>
  <si>
    <t>D12</t>
  </si>
  <si>
    <t>HUDEBNÍ SÁL-16016-DPS-D.1.4.5-SO01-19</t>
  </si>
  <si>
    <t>Pol88</t>
  </si>
  <si>
    <t>RGB LED PÁSEK 14,4W/m - DLE VÝKRESU</t>
  </si>
  <si>
    <t>1772508817</t>
  </si>
  <si>
    <t>Pol89</t>
  </si>
  <si>
    <t>ALPROFIL N7 MIKRO 16x12mm</t>
  </si>
  <si>
    <t>1959647413</t>
  </si>
  <si>
    <t>2.10</t>
  </si>
  <si>
    <t>ZDROJ 12VDC - 350W PRO LED RGB</t>
  </si>
  <si>
    <t>1783306728</t>
  </si>
  <si>
    <t>3.10</t>
  </si>
  <si>
    <t>ZDROJ 12VDC - 120W PRO LED RGB</t>
  </si>
  <si>
    <t>39463600</t>
  </si>
  <si>
    <t>4.10</t>
  </si>
  <si>
    <t>CHRÁNIČKA pr. 25mm S PRŮTAŽNÝM DRÁTKEM</t>
  </si>
  <si>
    <t>1761593770</t>
  </si>
  <si>
    <t>Pol90</t>
  </si>
  <si>
    <t>CHRÁNIČKA pr. 40mm S PRŮTAŽNÝM DRÁTKEM</t>
  </si>
  <si>
    <t>-2001208236</t>
  </si>
  <si>
    <t>Pol91</t>
  </si>
  <si>
    <t>-1786993982</t>
  </si>
  <si>
    <t>7.4.1</t>
  </si>
  <si>
    <t>-1612519156</t>
  </si>
  <si>
    <t>8.8</t>
  </si>
  <si>
    <t>KABEL AES/EBU DMX 4x0,34mm, VČETNĚ DRÁŽKOVÁNÍ</t>
  </si>
  <si>
    <t>-683947923</t>
  </si>
  <si>
    <t>9.5</t>
  </si>
  <si>
    <t>VODIČ CYA 1mm</t>
  </si>
  <si>
    <t>-1951240430</t>
  </si>
  <si>
    <t>10.5</t>
  </si>
  <si>
    <t>-13882600</t>
  </si>
  <si>
    <t>11.5.1</t>
  </si>
  <si>
    <t>86818255</t>
  </si>
  <si>
    <t>12.4.1</t>
  </si>
  <si>
    <t>SPOJOVACÍ MATERIÁL VODIČŮ</t>
  </si>
  <si>
    <t>-1686843087</t>
  </si>
  <si>
    <t>13.3</t>
  </si>
  <si>
    <t>526926410</t>
  </si>
  <si>
    <t>14.2</t>
  </si>
  <si>
    <t>-1372466045</t>
  </si>
  <si>
    <t>Vnější LPS - JÍMACÍ SOUSTAVA A SVODY</t>
  </si>
  <si>
    <t>1.10</t>
  </si>
  <si>
    <t>Jímací tyč, l = 1500 mm, 103 410</t>
  </si>
  <si>
    <t>375068539</t>
  </si>
  <si>
    <t>2.11</t>
  </si>
  <si>
    <t>Držák jímací tyče, dvojitý 123 116</t>
  </si>
  <si>
    <t>-1308634704</t>
  </si>
  <si>
    <t>3.11</t>
  </si>
  <si>
    <t>Držák jímací tyče, jednoduchý 123 110</t>
  </si>
  <si>
    <t>424357250</t>
  </si>
  <si>
    <t>Pol92</t>
  </si>
  <si>
    <t>Svorka okapová 338 001</t>
  </si>
  <si>
    <t>-1275919913</t>
  </si>
  <si>
    <t>Pol93</t>
  </si>
  <si>
    <t>Svorka křížová 390 061</t>
  </si>
  <si>
    <t>820850460</t>
  </si>
  <si>
    <t>Pol94</t>
  </si>
  <si>
    <t>Svozka zkušební 459 159</t>
  </si>
  <si>
    <t>-2124711033</t>
  </si>
  <si>
    <t>Pol95</t>
  </si>
  <si>
    <t>Ochranný úhelník svodu FeZn - 1,7m</t>
  </si>
  <si>
    <t>1284923110</t>
  </si>
  <si>
    <t>Pol96</t>
  </si>
  <si>
    <t>Kulatina AlMgSi 8 mm</t>
  </si>
  <si>
    <t>-1181134558</t>
  </si>
  <si>
    <t>Pol97</t>
  </si>
  <si>
    <t>Podpěra vedení na hřeben 206 809</t>
  </si>
  <si>
    <t>-1992175270</t>
  </si>
  <si>
    <t>10.6</t>
  </si>
  <si>
    <t>Podpěra vedení na střeše 204 949</t>
  </si>
  <si>
    <t>-1420754626</t>
  </si>
  <si>
    <t>Pol98</t>
  </si>
  <si>
    <t>Podpěra vedení na stěně  260 108</t>
  </si>
  <si>
    <t>-2059154156</t>
  </si>
  <si>
    <t>12.5</t>
  </si>
  <si>
    <t>Svorka paralelní 306 029</t>
  </si>
  <si>
    <t>1036275802</t>
  </si>
  <si>
    <t>13.4</t>
  </si>
  <si>
    <t>Svorka FS 380 116</t>
  </si>
  <si>
    <t>-1942729425</t>
  </si>
  <si>
    <t>Pol99</t>
  </si>
  <si>
    <t>Svorka připojovací 365 059</t>
  </si>
  <si>
    <t>-1412736666</t>
  </si>
  <si>
    <t>1718432216</t>
  </si>
  <si>
    <t>16.2</t>
  </si>
  <si>
    <t>-624327496</t>
  </si>
  <si>
    <t>D14</t>
  </si>
  <si>
    <t>Uzemnění objektu</t>
  </si>
  <si>
    <t>Pol100</t>
  </si>
  <si>
    <t>Uzemňovací tyč, délka 1500 mm</t>
  </si>
  <si>
    <t>1192749309</t>
  </si>
  <si>
    <t>2.12</t>
  </si>
  <si>
    <t>Ekvipotenciální přípojnice 563 200</t>
  </si>
  <si>
    <t>2019093637</t>
  </si>
  <si>
    <t>Pol101</t>
  </si>
  <si>
    <t>Svorka pásek/kulatina 318 201</t>
  </si>
  <si>
    <t>1716154884</t>
  </si>
  <si>
    <t>4.12</t>
  </si>
  <si>
    <t>Svorka kulatina/kulatina 319 201</t>
  </si>
  <si>
    <t>967262937</t>
  </si>
  <si>
    <t>Pol102</t>
  </si>
  <si>
    <t>Připojovací svorka 365 059</t>
  </si>
  <si>
    <t>-740359478</t>
  </si>
  <si>
    <t>7.10</t>
  </si>
  <si>
    <t>Svorka pásek/pásek 320 044</t>
  </si>
  <si>
    <t>427980772</t>
  </si>
  <si>
    <t>9.7</t>
  </si>
  <si>
    <t>Svorka spojovací 385 202</t>
  </si>
  <si>
    <t>1626961475</t>
  </si>
  <si>
    <t>10.7</t>
  </si>
  <si>
    <t>Pásek FeZn 30x4</t>
  </si>
  <si>
    <t>-1347088550</t>
  </si>
  <si>
    <t>Pol103</t>
  </si>
  <si>
    <t>Kulatina FeZn 10 mm</t>
  </si>
  <si>
    <t>-2144117295</t>
  </si>
  <si>
    <t>13.5</t>
  </si>
  <si>
    <t>Výkopové práce</t>
  </si>
  <si>
    <t>-2012947282</t>
  </si>
  <si>
    <t>14.4</t>
  </si>
  <si>
    <t>1081700265</t>
  </si>
  <si>
    <t>15.3</t>
  </si>
  <si>
    <t>-112979458</t>
  </si>
  <si>
    <t>D15</t>
  </si>
  <si>
    <t>OSTATNÍ</t>
  </si>
  <si>
    <t>1.12</t>
  </si>
  <si>
    <t>DEMONTÁŽ STÁVAJÍCÍCH EL.INSTALACE</t>
  </si>
  <si>
    <t>-2021860245</t>
  </si>
  <si>
    <t>Pol104</t>
  </si>
  <si>
    <t>CELKOVÁ KOORDINACE, PLÁNOVÁNÍ</t>
  </si>
  <si>
    <t>-799593649</t>
  </si>
  <si>
    <t>3.13</t>
  </si>
  <si>
    <t>PŘESUN A DOPRAVA MATERIÁLU</t>
  </si>
  <si>
    <t>117071066</t>
  </si>
  <si>
    <t>4.13</t>
  </si>
  <si>
    <t>ZÁVĚREČNÉ ZKOUŠKY, ZAŠKOLENÍ UŽIVATELE</t>
  </si>
  <si>
    <t>1501593687</t>
  </si>
  <si>
    <t>5.13</t>
  </si>
  <si>
    <t>VÝCHOZÍ REVIZE</t>
  </si>
  <si>
    <t>467464582</t>
  </si>
  <si>
    <t>Pol105</t>
  </si>
  <si>
    <t>DOKUMENTACE SKUTEČNÉHO PROVEDENÍ</t>
  </si>
  <si>
    <t>-1038395382</t>
  </si>
  <si>
    <t>Pol106</t>
  </si>
  <si>
    <t>MIMO ROZPOČTOVÉ NÁKLADY</t>
  </si>
  <si>
    <t>695246066</t>
  </si>
  <si>
    <t>Úroveň 4:</t>
  </si>
  <si>
    <t>SK - Strukturovaná kabeláž</t>
  </si>
  <si>
    <t xml:space="preserve"> </t>
  </si>
  <si>
    <t>D1 - Přípojné místo</t>
  </si>
  <si>
    <t>D2 - Rozvaděč</t>
  </si>
  <si>
    <t>D3 - Propojovací kabely</t>
  </si>
  <si>
    <t>D4 - Optika - vybavení rozvaděčů</t>
  </si>
  <si>
    <t>D5 - Kabely</t>
  </si>
  <si>
    <t>D6 - Aktivní prvky</t>
  </si>
  <si>
    <t>D7 - Ostatní</t>
  </si>
  <si>
    <t>Přípojné místo</t>
  </si>
  <si>
    <t>1.1</t>
  </si>
  <si>
    <t>Keystone modul RJ-45 nestíněný, Cat. 6,</t>
  </si>
  <si>
    <t>81625812</t>
  </si>
  <si>
    <t>maska nosná, 2x pozice keystone</t>
  </si>
  <si>
    <t>-1357428036</t>
  </si>
  <si>
    <t>1.3</t>
  </si>
  <si>
    <t>maska nosná, 1x pozice keystone</t>
  </si>
  <si>
    <t>786869404</t>
  </si>
  <si>
    <t>kryt zásuvky pro nosné masky</t>
  </si>
  <si>
    <t>829556747</t>
  </si>
  <si>
    <t>1.5</t>
  </si>
  <si>
    <t>rámeček zásuvky jednonásobný</t>
  </si>
  <si>
    <t>981529560</t>
  </si>
  <si>
    <t>Držák keystone modul 22,5*45</t>
  </si>
  <si>
    <t>-1986554170</t>
  </si>
  <si>
    <t>Rozvaděč</t>
  </si>
  <si>
    <t>2.1</t>
  </si>
  <si>
    <t>datový rozvaděč 19",  42U, 80x800, prosklené dveře, rozebíratelný</t>
  </si>
  <si>
    <t>849178963</t>
  </si>
  <si>
    <t>2.3</t>
  </si>
  <si>
    <t>Patchpanel 50 port, 1U, kat. 3</t>
  </si>
  <si>
    <t>1970171</t>
  </si>
  <si>
    <t>2.4</t>
  </si>
  <si>
    <t>Patchpanel 24 port, 1U, kat. 6</t>
  </si>
  <si>
    <t>-460036785</t>
  </si>
  <si>
    <t>2.6</t>
  </si>
  <si>
    <t>19" Organizér, plastový kanál, 1U</t>
  </si>
  <si>
    <t>-506498313</t>
  </si>
  <si>
    <t>19" Polička 450mm, 1U, nosnost 30kg, černá</t>
  </si>
  <si>
    <t>-1733241732</t>
  </si>
  <si>
    <t>2.8</t>
  </si>
  <si>
    <t>19" Napájecí panel, přepěťová ochrana, 5x230V, 1U</t>
  </si>
  <si>
    <t>797063318</t>
  </si>
  <si>
    <t>Propojovací kabely</t>
  </si>
  <si>
    <t>propojovací kabel RJ45/RJ45, U/UTP,  1m, kat. 6, šedá</t>
  </si>
  <si>
    <t>1981943923</t>
  </si>
  <si>
    <t>3.2</t>
  </si>
  <si>
    <t>propojovací kabel RJ45/RJ45, U/UTP,  2m, kat. 6, šedá</t>
  </si>
  <si>
    <t>951867620</t>
  </si>
  <si>
    <t>propojovací kabel RJ45/RJ45, U/UTP,  3m, kat. 6, šedá</t>
  </si>
  <si>
    <t>1326519308</t>
  </si>
  <si>
    <t>propojovací kabel RJ45/RJ45, U/UTP,  5m, kat. 6, šedá</t>
  </si>
  <si>
    <t>1205421642</t>
  </si>
  <si>
    <t>3.5</t>
  </si>
  <si>
    <t>telefonní propojovací kabel RJ12-RJ45</t>
  </si>
  <si>
    <t>-1020160866</t>
  </si>
  <si>
    <t>Optika - vybavení rozvaděčů</t>
  </si>
  <si>
    <t>pigtail SC, 9/125um, 1m</t>
  </si>
  <si>
    <t>2130027972</t>
  </si>
  <si>
    <t>4.2</t>
  </si>
  <si>
    <t>ochrana sváru</t>
  </si>
  <si>
    <t>557094306</t>
  </si>
  <si>
    <t>4.3</t>
  </si>
  <si>
    <t>SC-SC Duplex, optická spojka, SM, do SC díry</t>
  </si>
  <si>
    <t>-2142723013</t>
  </si>
  <si>
    <t>Patch cord SC-SC, 1 m, 9/125 um, duplex</t>
  </si>
  <si>
    <t>141734428</t>
  </si>
  <si>
    <t>4.5</t>
  </si>
  <si>
    <t>FPC opt.vana pro 16xSC, SC-DUPLEX; vyvázání+držák svárů</t>
  </si>
  <si>
    <t>1516254307</t>
  </si>
  <si>
    <t>Kabely</t>
  </si>
  <si>
    <t>5.1</t>
  </si>
  <si>
    <t>UTP instalační kabel Cat.6, LS0H</t>
  </si>
  <si>
    <t>370630851</t>
  </si>
  <si>
    <t>optický kabel SM 09/125um 8 vláken, gelový univerzální (odhad)</t>
  </si>
  <si>
    <t>-364224435</t>
  </si>
  <si>
    <t>5.3</t>
  </si>
  <si>
    <t>Kabel SYKFY 10x2x0,5</t>
  </si>
  <si>
    <t>-1013019083</t>
  </si>
  <si>
    <t>Kabel CYKY-J 3x2,5</t>
  </si>
  <si>
    <t>64989616</t>
  </si>
  <si>
    <t>5.5</t>
  </si>
  <si>
    <t>Kabel CYA 16</t>
  </si>
  <si>
    <t>-375133404</t>
  </si>
  <si>
    <t>Aktivní prvky</t>
  </si>
  <si>
    <t>Access point pro WiFi Standalone or Controller AP 802.11 abgn Wireless Access Point, Dual radio, CAPWAP, TX Beamforming, LDPC, MLD</t>
  </si>
  <si>
    <t>272435672</t>
  </si>
  <si>
    <t>WiFi Kontroler BUSINESS WIRELESS LAN CONTROLLER, MANAGE UP TO 24 APS</t>
  </si>
  <si>
    <t>1502350397</t>
  </si>
  <si>
    <t>6.3</t>
  </si>
  <si>
    <t>Switch 24 port, 10/100/1000 TX/RX, 1U, 2xSFP 1GBIC</t>
  </si>
  <si>
    <t>-1439083161</t>
  </si>
  <si>
    <t>SFP GBIC modul, SC</t>
  </si>
  <si>
    <t>-170625391</t>
  </si>
  <si>
    <t>Záložní zdroj UPS, RM, 1500VA, 2U</t>
  </si>
  <si>
    <t>1730739801</t>
  </si>
  <si>
    <t>Měření vývodů SK kat.6 vč. měř. protokolů</t>
  </si>
  <si>
    <t>431741941</t>
  </si>
  <si>
    <t>Měření párů na sdělovacích kabelech</t>
  </si>
  <si>
    <t>-2091841460</t>
  </si>
  <si>
    <t>Svařování pigtailů</t>
  </si>
  <si>
    <t>-914467083</t>
  </si>
  <si>
    <t>7.4</t>
  </si>
  <si>
    <t>Měření optického segmentu vč. protokolu</t>
  </si>
  <si>
    <t>674059569</t>
  </si>
  <si>
    <t>Oživení systému</t>
  </si>
  <si>
    <t>788150222</t>
  </si>
  <si>
    <t>7.6</t>
  </si>
  <si>
    <t>Práce spojené s úpravou optického rozvaděče v prostoru divadla</t>
  </si>
  <si>
    <t>1355539295</t>
  </si>
  <si>
    <t>Revize, zaškolení obsluhy, odzkoušení systému</t>
  </si>
  <si>
    <t>311932825</t>
  </si>
  <si>
    <t>PZTS - Poplachový zabezpečovací a tísňový systém</t>
  </si>
  <si>
    <t>D1 - Hardware PZTS</t>
  </si>
  <si>
    <t>. - Kabely PZTS</t>
  </si>
  <si>
    <t>17. - Ostatní</t>
  </si>
  <si>
    <t>Hardware PZTS</t>
  </si>
  <si>
    <t>Ústředna PZTS 192 zón, 8 podsystémů, v krytu, prostor pro aku 18Ah</t>
  </si>
  <si>
    <t>327349934</t>
  </si>
  <si>
    <t>Napájecí zdroj, vč.Trafa 12V/40VA</t>
  </si>
  <si>
    <t>-1948120593</t>
  </si>
  <si>
    <t>Akumulátor 12V/18Ah</t>
  </si>
  <si>
    <t>367095399</t>
  </si>
  <si>
    <t>LCD klávesnice vč. uzamykatelného krytu</t>
  </si>
  <si>
    <t>655457522</t>
  </si>
  <si>
    <t>Stropní PIR Detektor</t>
  </si>
  <si>
    <t>1289021829</t>
  </si>
  <si>
    <t>PIR Detektor, dosah 12m, montáž na zeď</t>
  </si>
  <si>
    <t>1386959139</t>
  </si>
  <si>
    <t>Audiodetektor, dosah 7,5m</t>
  </si>
  <si>
    <t>-146439081</t>
  </si>
  <si>
    <t>Opticko-kouřový detektor, samoresetovací, vč.patice</t>
  </si>
  <si>
    <t>-1024151021</t>
  </si>
  <si>
    <t>1.9</t>
  </si>
  <si>
    <t>Tepelný detektor, samoresetovací, vč.patice</t>
  </si>
  <si>
    <t>-1924147857</t>
  </si>
  <si>
    <t>Záplavový detektor</t>
  </si>
  <si>
    <t>1514395449</t>
  </si>
  <si>
    <t>1.11</t>
  </si>
  <si>
    <t>Rozboč. krabice, 12 svorek, Tamper, Plastová, bílá</t>
  </si>
  <si>
    <t>1601004690</t>
  </si>
  <si>
    <t>Magnetický kontakt, svorkovnice, povrchová montáž</t>
  </si>
  <si>
    <t>-280692157</t>
  </si>
  <si>
    <t>1.13</t>
  </si>
  <si>
    <t>Expandér 8 zón, včetně krytu, tamper</t>
  </si>
  <si>
    <t>1027940383</t>
  </si>
  <si>
    <t>1.14</t>
  </si>
  <si>
    <t>Přenosové zařízení na PCO vč. zdroje, akumulátoru, antény, koaxiálního kabelu, oživení a konfigurace</t>
  </si>
  <si>
    <t>-1893630959</t>
  </si>
  <si>
    <t>1.15</t>
  </si>
  <si>
    <t>Siréna vnitřní 10dB, bílá</t>
  </si>
  <si>
    <t>-181040468</t>
  </si>
  <si>
    <t>1.16</t>
  </si>
  <si>
    <t>Siréna venkovní s majákem, 115dB, bílá,</t>
  </si>
  <si>
    <t>-2116650529</t>
  </si>
  <si>
    <t>1.17</t>
  </si>
  <si>
    <t>Tísňové tlačítko s piktogramem</t>
  </si>
  <si>
    <t>1433950501</t>
  </si>
  <si>
    <t>1.18</t>
  </si>
  <si>
    <t>Drobný elektroinstalační materiál</t>
  </si>
  <si>
    <t>-1531870785</t>
  </si>
  <si>
    <t>.</t>
  </si>
  <si>
    <t>Kabely PZTS</t>
  </si>
  <si>
    <t>kabel 3x2x0,5 k čidlům</t>
  </si>
  <si>
    <t>-886558197</t>
  </si>
  <si>
    <t>2.2</t>
  </si>
  <si>
    <t>Sběrnice 2x1+2x0,5</t>
  </si>
  <si>
    <t>-844842820</t>
  </si>
  <si>
    <t>kabel CYKY 3x1,5</t>
  </si>
  <si>
    <t>711843207</t>
  </si>
  <si>
    <t>CYA 6</t>
  </si>
  <si>
    <t>522648592</t>
  </si>
  <si>
    <t>Jistič 6A</t>
  </si>
  <si>
    <t>2068864384</t>
  </si>
  <si>
    <t>17.</t>
  </si>
  <si>
    <t>940390325</t>
  </si>
  <si>
    <t>Měření signálu pro komunikaci objektu s PCO MěP v Jeseníku</t>
  </si>
  <si>
    <t>-129809655</t>
  </si>
  <si>
    <t>Spolupráce s ostatními profesemi</t>
  </si>
  <si>
    <t>-1947311094</t>
  </si>
  <si>
    <t>-1765996178</t>
  </si>
  <si>
    <t>CCTV - Kamerový systém</t>
  </si>
  <si>
    <t>D1 - Hardware CCTV</t>
  </si>
  <si>
    <t>D2 - Kabely</t>
  </si>
  <si>
    <t>D3 - Ostatní</t>
  </si>
  <si>
    <t>Hardware CCTV</t>
  </si>
  <si>
    <t>Vnitřní kamera minidome, 2Mpx, 2.8mm, IR 20m, 12VDC/PoE, IP44</t>
  </si>
  <si>
    <t>2041653480</t>
  </si>
  <si>
    <t>Venkovní kamera compact D/N, 2Mpx, 2.8-12mm, IR 30m,12VDC/PoE, IP66</t>
  </si>
  <si>
    <t>270424809</t>
  </si>
  <si>
    <t>IP Záznamové zařízení 16 vstupů, PoE pro napájení všech kamer, HDD 3TB, 200fps, HDMI, LAN, min 3x licence ovládacího a prohlížecího SW v ceně,</t>
  </si>
  <si>
    <t>-555376242</t>
  </si>
  <si>
    <t>Monitor LCD 24" 16:9 FullHD, VGA/HDMI/2xBNC, 24/7,</t>
  </si>
  <si>
    <t>-874138061</t>
  </si>
  <si>
    <t>Přepěťová ochrana LAN</t>
  </si>
  <si>
    <t>760700697</t>
  </si>
  <si>
    <t>-1794167324</t>
  </si>
  <si>
    <t>HDMI kabel 2m</t>
  </si>
  <si>
    <t>-2095529464</t>
  </si>
  <si>
    <t>propojovací kabel RJ45/RJ45, U/UTP,  2m, kat. 6A, šedá</t>
  </si>
  <si>
    <t>-1366191061</t>
  </si>
  <si>
    <t>U/UTP instalační kabel Cat.6 outdoor LSOH</t>
  </si>
  <si>
    <t>2117187540</t>
  </si>
  <si>
    <t>kabel CYA9</t>
  </si>
  <si>
    <t>565710025</t>
  </si>
  <si>
    <t>1017026958</t>
  </si>
  <si>
    <t>Kamerové zkoušky za přítomnosti zástupců investora před instalací kamer.</t>
  </si>
  <si>
    <t>-341102292</t>
  </si>
  <si>
    <t>1854898999</t>
  </si>
  <si>
    <t>1736500115</t>
  </si>
  <si>
    <t>Revize, měření, zaškolení obsluhy, odzkoušení systému</t>
  </si>
  <si>
    <t>-1906454211</t>
  </si>
  <si>
    <t>DT - Domovní telefon</t>
  </si>
  <si>
    <t>D1 - Materiál DT</t>
  </si>
  <si>
    <t>Materiál DT</t>
  </si>
  <si>
    <t>Panel domovního telefonu s 1x tlačítkem, vč. instalační krabice pod omítku a stříškou proti vlivu počasí</t>
  </si>
  <si>
    <t>-1457481995</t>
  </si>
  <si>
    <t>Panel domovního telefonu s 4x tlačítky, vč. instalační krabice pod omítku a stříškou proti vlivu počasí</t>
  </si>
  <si>
    <t>-683572285</t>
  </si>
  <si>
    <t>Napájecí zdroj videotelefonu, na DIN lištu</t>
  </si>
  <si>
    <t>378313974</t>
  </si>
  <si>
    <t>Plastová rozvodnice, 10 modulů DIN lišta</t>
  </si>
  <si>
    <t>-1468402391</t>
  </si>
  <si>
    <t>Elektrický zámek 12V, nízkoodběrový, Profi</t>
  </si>
  <si>
    <t>-2051890875</t>
  </si>
  <si>
    <t>Audiotelefon, bílý, 1x tlačítko pro ovládání dveří</t>
  </si>
  <si>
    <t>498463268</t>
  </si>
  <si>
    <t>1968095358</t>
  </si>
  <si>
    <t>Kabel CYSY 2x1</t>
  </si>
  <si>
    <t>1285303720</t>
  </si>
  <si>
    <t>Kabel FTP kat 5e</t>
  </si>
  <si>
    <t>1148291787</t>
  </si>
  <si>
    <t>-1032658882</t>
  </si>
  <si>
    <t>-179332510</t>
  </si>
  <si>
    <t>Oživení systému, revize DT</t>
  </si>
  <si>
    <t>1535368390</t>
  </si>
  <si>
    <t>AV - Audio/video technika</t>
  </si>
  <si>
    <t>D1 - Materiál AV technika m.č.1.19</t>
  </si>
  <si>
    <t>D2 - Materiál AV technika - m.č.1.13 a 2.16</t>
  </si>
  <si>
    <t>Materiál AV technika m.č.1.19</t>
  </si>
  <si>
    <t>Interaktivní projektor, kontrast 10000:1, rozlišení full HD, 60-100", 3500 lumen</t>
  </si>
  <si>
    <t>1189077079</t>
  </si>
  <si>
    <t>Plátno matné 169x300mm, černý okraj 40cm, čistitelné, voděodolné, ohnivzdorné, elektricky ovládané</t>
  </si>
  <si>
    <t>-1270022217</t>
  </si>
  <si>
    <t>sada podhledového reproduktoru a nástěnného přehrávače-výkon stereo reproduktoru 2× 30 W / 8 ?, přehrávač 2× 17 W, 2× 84 dB, 45 – 20 000 Hz, výhybka, zesilovač, 2× AUX vstup, napájení přímo z 230 V,</t>
  </si>
  <si>
    <t>-762066198</t>
  </si>
  <si>
    <t>kabel HDMI 15m, pozlacené kontakty</t>
  </si>
  <si>
    <t>1515781144</t>
  </si>
  <si>
    <t>Systémová kabeláž</t>
  </si>
  <si>
    <t>set</t>
  </si>
  <si>
    <t>1976214681</t>
  </si>
  <si>
    <t>Materiál AV technika - m.č.1.13 a 2.16</t>
  </si>
  <si>
    <t>Dataprojektor 4000ANSI, 13000:1,1920x1080, VGA, 2xHDMI, USB, LAN, WiFi, 3D</t>
  </si>
  <si>
    <t>137313939</t>
  </si>
  <si>
    <t>Stropní závěs pro uchycení dataprojektorů - atyp</t>
  </si>
  <si>
    <t>-668964780</t>
  </si>
  <si>
    <t>-1704484234</t>
  </si>
  <si>
    <t>181459391</t>
  </si>
  <si>
    <t>Mixážní pult : Kompaktní mixpult, -10x mono, 4x stereo kanály, -USB zvukové rozhraní</t>
  </si>
  <si>
    <t>228589704</t>
  </si>
  <si>
    <t>Přehrávač CD/DVD/Blueray/HDMI USB (Denon DN-D4500 MKII)</t>
  </si>
  <si>
    <t>1732773860</t>
  </si>
  <si>
    <t>Výkonový zesilovač DAC 1300, 2x500W, 20-20000 Hz, 8Ohm, 230V</t>
  </si>
  <si>
    <t>1242011319</t>
  </si>
  <si>
    <t>2.9</t>
  </si>
  <si>
    <t>19" skříň, 32HE 600x600, prosklené dveře, odnímací bočnice, uzamykatelná</t>
  </si>
  <si>
    <t>1620687414</t>
  </si>
  <si>
    <t>ventilátor s termostatem, 30W, 2 ventilátory, vrchní/spodní</t>
  </si>
  <si>
    <t>2045728814</t>
  </si>
  <si>
    <t>Příjmač bezdrátových mikrofonů, +1x ruční bezdrátový mikrofon+1x klopový mikrofon, RM</t>
  </si>
  <si>
    <t>-24647786</t>
  </si>
  <si>
    <t>Profesionální reprosoustavy 80W/ 8 Ohm, 60Hz-20KHz,</t>
  </si>
  <si>
    <t>-1268689088</t>
  </si>
  <si>
    <t>2.13</t>
  </si>
  <si>
    <t>Kloubová konzole pro uchycení reprosoustav na zeď</t>
  </si>
  <si>
    <t>2002634939</t>
  </si>
  <si>
    <t>2.14</t>
  </si>
  <si>
    <t>Reproduktorová kabel profesionální 2x2,5mm2</t>
  </si>
  <si>
    <t>-66699324</t>
  </si>
  <si>
    <t>2.15</t>
  </si>
  <si>
    <t>Propojovací kabeláž AV techniky</t>
  </si>
  <si>
    <t>-994351446</t>
  </si>
  <si>
    <t>-1580467232</t>
  </si>
  <si>
    <t>-225669572</t>
  </si>
  <si>
    <t>Oživení systému, revize AV techniky</t>
  </si>
  <si>
    <t>-1535422116</t>
  </si>
  <si>
    <t>KT - Kabelové trasy</t>
  </si>
  <si>
    <t>D1 - Elektroinstalační materiál</t>
  </si>
  <si>
    <t>Elektroinstalační materiál</t>
  </si>
  <si>
    <t>Trubka ohebná PVC volně nebo pod omítkou 16 mm</t>
  </si>
  <si>
    <t>1532910129</t>
  </si>
  <si>
    <t>Trubka ohebná PVC volně nebo pod omítkou 23 mm</t>
  </si>
  <si>
    <t>100188480</t>
  </si>
  <si>
    <t>Trubka ohebná PVC volně nebo pod omítkou 29 mm</t>
  </si>
  <si>
    <t>2052281246</t>
  </si>
  <si>
    <t>Trubka ohebná PVC volně nebo pod omítkou 36 mm</t>
  </si>
  <si>
    <t>-1845895619</t>
  </si>
  <si>
    <t>Trubka ohebná PVC volně nebo pod omítkou 50 mm</t>
  </si>
  <si>
    <t>859192799</t>
  </si>
  <si>
    <t>Krabice univerzální KU 68/2-1901, se šroubky</t>
  </si>
  <si>
    <t>1958009701</t>
  </si>
  <si>
    <t>Krabice kruhová odbočná KO97 s víčkem KO97V</t>
  </si>
  <si>
    <t>-449731849</t>
  </si>
  <si>
    <t>Skříň rozvodná KT 250 s víkem a šroubky</t>
  </si>
  <si>
    <t>1226776820</t>
  </si>
  <si>
    <t>Kabelový drátěný rošt 100x100, včetně závěsů, výložníků, spojek atd.</t>
  </si>
  <si>
    <t>217254107</t>
  </si>
  <si>
    <t>Parapetní kanál spodní díl 70x170 bílý9001</t>
  </si>
  <si>
    <t>metr</t>
  </si>
  <si>
    <t>-1898541500</t>
  </si>
  <si>
    <t>Podlahová krabice, 3x3 moduly, vč. víka a polystyrénové matrice pro betonáž</t>
  </si>
  <si>
    <t>24446340</t>
  </si>
  <si>
    <t>Plastová kabelová příchytka KSH 22 vč. vrutu a hmoždinky</t>
  </si>
  <si>
    <t>-1149056423</t>
  </si>
  <si>
    <t>619002310</t>
  </si>
  <si>
    <t>Plastová kabelová příchytka pro max. 3 kabely vč. vrutu a hmoždinky</t>
  </si>
  <si>
    <t>1979541361</t>
  </si>
  <si>
    <t>Kryt parapet.kanálu šíře 80 bílý9001</t>
  </si>
  <si>
    <t>-465722063</t>
  </si>
  <si>
    <t>Koncovka 64x135 bílá 9001</t>
  </si>
  <si>
    <t>-1125356479</t>
  </si>
  <si>
    <t>Osazení hmoždinky 8 mm cihla</t>
  </si>
  <si>
    <t>1352797001</t>
  </si>
  <si>
    <t>Osazení hmoždinky 8 mm beton, tvrz. kámen, železobeton</t>
  </si>
  <si>
    <t>-2050508160</t>
  </si>
  <si>
    <t>1.19</t>
  </si>
  <si>
    <t>Průraz D=6cm, cihla 30cm</t>
  </si>
  <si>
    <t>1457196256</t>
  </si>
  <si>
    <t>1.20</t>
  </si>
  <si>
    <t>Průraz D=6cm, cihla 60cm</t>
  </si>
  <si>
    <t>-1461234296</t>
  </si>
  <si>
    <t>1.21</t>
  </si>
  <si>
    <t>Průraz D=6cm, cihla 90cm</t>
  </si>
  <si>
    <t>2010812675</t>
  </si>
  <si>
    <t>1.22</t>
  </si>
  <si>
    <t>chránička průrazu vč. začištění</t>
  </si>
  <si>
    <t>610720982</t>
  </si>
  <si>
    <t>1.23</t>
  </si>
  <si>
    <t>Značení trasy trubkového vedení</t>
  </si>
  <si>
    <t>-315221680</t>
  </si>
  <si>
    <t>1.24</t>
  </si>
  <si>
    <t>Forma drátová jednostranná do 20 vodičů</t>
  </si>
  <si>
    <t>2005663728</t>
  </si>
  <si>
    <t>1.25</t>
  </si>
  <si>
    <t>Vyvázání kabel. svazků formy do 20 vodičů</t>
  </si>
  <si>
    <t>-1940426225</t>
  </si>
  <si>
    <t>1.26</t>
  </si>
  <si>
    <t>Vysekání kapsy v cihl. zdi, krabice do 100x100x50 mm</t>
  </si>
  <si>
    <t>1769596016</t>
  </si>
  <si>
    <t>1.27</t>
  </si>
  <si>
    <t>Vysekání kapsy v cihl. zdi, krabice do 250x200x100 mm</t>
  </si>
  <si>
    <t>-646779018</t>
  </si>
  <si>
    <t>1.28</t>
  </si>
  <si>
    <t>Vysekání drážky v betonové zdi do hl. 30 mm, š. do 70 mm</t>
  </si>
  <si>
    <t>-1067581094</t>
  </si>
  <si>
    <t>1.29</t>
  </si>
  <si>
    <t>Vysekání drážky v cihl. zdi do hl. 30 mm, š. do 70 mm</t>
  </si>
  <si>
    <t>-1106310549</t>
  </si>
  <si>
    <t>1.30</t>
  </si>
  <si>
    <t>Vysekání drážky v cihl. zdi do hl. 30 mm, š. do 100 mm</t>
  </si>
  <si>
    <t>1436785905</t>
  </si>
  <si>
    <t>1.31</t>
  </si>
  <si>
    <t>Omítnutí rýhy, drážka do 50x100 mm, vápenná omítka</t>
  </si>
  <si>
    <t>-1503079535</t>
  </si>
  <si>
    <t>1.32</t>
  </si>
  <si>
    <t>Omítnutí rýhy, drážka do 100x150 mm, vápenná omítka</t>
  </si>
  <si>
    <t>-786626246</t>
  </si>
  <si>
    <t>1.33</t>
  </si>
  <si>
    <t>Provedení vých. elektrorevize, vyprac. reviz. zprávy</t>
  </si>
  <si>
    <t>974166583</t>
  </si>
  <si>
    <t>1.34</t>
  </si>
  <si>
    <t>Požární ucpávky</t>
  </si>
  <si>
    <t>-1503442717</t>
  </si>
  <si>
    <t>1.35</t>
  </si>
  <si>
    <t>Popl.za ulozeni suti</t>
  </si>
  <si>
    <t>583723</t>
  </si>
  <si>
    <t>1.36</t>
  </si>
  <si>
    <t>Svis doprava suti prve podlazi</t>
  </si>
  <si>
    <t>-1177589024</t>
  </si>
  <si>
    <t>1.37</t>
  </si>
  <si>
    <t>Odvoz suti na skladku do 1km</t>
  </si>
  <si>
    <t>175100415</t>
  </si>
  <si>
    <t>1.38</t>
  </si>
  <si>
    <t>Odvoz suti na skladku zkd 1km</t>
  </si>
  <si>
    <t>km</t>
  </si>
  <si>
    <t>1897704268</t>
  </si>
  <si>
    <t>D.1.4.7 - Projekt akustiky</t>
  </si>
  <si>
    <t>Pol29</t>
  </si>
  <si>
    <t>Akustický minerální panel o rozměru 1200x600x20 mm.Pohltivý. třída "A". Povrch bílé barvy. (10ks/krt). Instalace do částečně skrytého rastru</t>
  </si>
  <si>
    <t>1238385757</t>
  </si>
  <si>
    <t>Poznámka k položce:
Akustický obklad stropu, AK - 04A, Ecophon Master Rigid Dp</t>
  </si>
  <si>
    <t>Pol30</t>
  </si>
  <si>
    <t>Akustický minerální panel o rozměru 1200x600x20 mm.Odrazný, třída "D". Povrch bílé barvy. (10ks/krt). Instalace do částečně skrytého rastru</t>
  </si>
  <si>
    <t>1735949903</t>
  </si>
  <si>
    <t>Poznámka k položce:
Akustický obklad stropu, AK - 04B, Ecophon Master Rigid Dp Gamma</t>
  </si>
  <si>
    <t>Pol31</t>
  </si>
  <si>
    <t>Ocelový nosný rastr pro akustický podhled, částečně skrytá hrana = 8mm</t>
  </si>
  <si>
    <t>-1761094264</t>
  </si>
  <si>
    <t>Poznámka k položce:
Akustický obklad stropu, Ecophon Connect</t>
  </si>
  <si>
    <t>Pol32</t>
  </si>
  <si>
    <t>Perforovaná akustická sádrokartonová deska. včetně konstrukce, minerální vlny, povrchové úpravy, apod. Rozměr děr 80x6 mm</t>
  </si>
  <si>
    <t>162402159</t>
  </si>
  <si>
    <t>Poznámka k položce:
Akustický obklad stěn, AK - 02, Rigips Gyptone BIG Line 6</t>
  </si>
  <si>
    <t>Pol33</t>
  </si>
  <si>
    <t>Atypický výrobek dle PD, basový rezonátor, uzavřený kastlík s podélnou štěrbinou o šířce 3cm, včetně konstrukce, minerální vlny, povrchové úpravy, apod.</t>
  </si>
  <si>
    <t>896452373</t>
  </si>
  <si>
    <t>Poznámka k položce:
Akustický obklad stěn, AK - 01</t>
  </si>
  <si>
    <t>Pol34</t>
  </si>
  <si>
    <t>kolej ručně ovládaný tahem za látku, do stropu</t>
  </si>
  <si>
    <t>-1260683662</t>
  </si>
  <si>
    <t>Poznámka k položce:
Látkové vybavení, AK - 03</t>
  </si>
  <si>
    <t>Pol35</t>
  </si>
  <si>
    <t>samet š. 140 cm, nehořlavá úprava, 320gr/m2, (připočítáno + 50% nařasení)</t>
  </si>
  <si>
    <t>761961927</t>
  </si>
  <si>
    <t>Poznámka k položce:
AK - 03</t>
  </si>
  <si>
    <t>Pol36</t>
  </si>
  <si>
    <t>galanterie</t>
  </si>
  <si>
    <t>2030709094</t>
  </si>
  <si>
    <t>Pol37</t>
  </si>
  <si>
    <t>šití závěsů</t>
  </si>
  <si>
    <t>1032388644</t>
  </si>
  <si>
    <t>Pol38</t>
  </si>
  <si>
    <t>háčky</t>
  </si>
  <si>
    <t>1772738119</t>
  </si>
  <si>
    <t>Pol39</t>
  </si>
  <si>
    <t>manipulace, režie a tech příprava</t>
  </si>
  <si>
    <t>1168037773</t>
  </si>
  <si>
    <t>Pol40</t>
  </si>
  <si>
    <t>Atypický QRD diffuzer, dle PD</t>
  </si>
  <si>
    <t>41155987</t>
  </si>
  <si>
    <t>Poznámka k položce:
Akustický difuzní obklad stěn, AK - 05</t>
  </si>
  <si>
    <t>Pol41</t>
  </si>
  <si>
    <t>Závěsné body pro příhradovou konstruci scénického osvětlení, Jekl 40x40, Matice m12, kotvení do střešního vazníku, bílá barva</t>
  </si>
  <si>
    <t>1174529936</t>
  </si>
  <si>
    <t>Pol42</t>
  </si>
  <si>
    <t>Drobný montážní materiál</t>
  </si>
  <si>
    <t>1239384590</t>
  </si>
  <si>
    <t>Pol43</t>
  </si>
  <si>
    <t>Lešení</t>
  </si>
  <si>
    <t>497264484</t>
  </si>
  <si>
    <t>Pol44</t>
  </si>
  <si>
    <t>Měření T60, vč. výstupního protokolu</t>
  </si>
  <si>
    <t>-383836596</t>
  </si>
  <si>
    <t>Pol45</t>
  </si>
  <si>
    <t>Montáž</t>
  </si>
  <si>
    <t>-761895996</t>
  </si>
  <si>
    <t>Pol46</t>
  </si>
  <si>
    <t>-497392569</t>
  </si>
  <si>
    <t>IO - INŽENÝRSKÉ OBJEKTY</t>
  </si>
  <si>
    <t>IO 01 - Zpevněné plochy</t>
  </si>
  <si>
    <t>113106121</t>
  </si>
  <si>
    <t>Rozebrání dlažeb komunikací pro pěší z betonových nebo kamenných dlaždic</t>
  </si>
  <si>
    <t>-61778153</t>
  </si>
  <si>
    <t>"viz v.č. IO 01 - 02/03, TZ" 15,5</t>
  </si>
  <si>
    <t>11,0+3,0</t>
  </si>
  <si>
    <t>113107123</t>
  </si>
  <si>
    <t>Odstranění podkladu pl do 50 m2 z kameniva drceného tl 300 mm</t>
  </si>
  <si>
    <t>319131940</t>
  </si>
  <si>
    <t xml:space="preserve">"viz v.č. IO 01 - 02/03, TZ" </t>
  </si>
  <si>
    <t>113202111</t>
  </si>
  <si>
    <t>Vytrhání obrub krajníků obrubníků stojatých</t>
  </si>
  <si>
    <t>528659646</t>
  </si>
  <si>
    <t>"viz v.č. IO 01 - 02/03, TZ" 3,5</t>
  </si>
  <si>
    <t>-1804194108</t>
  </si>
  <si>
    <t>Odstranění podkladu pl do 50 m2 z kameniva drceného tl 200 mm</t>
  </si>
  <si>
    <t>3,0+11,0</t>
  </si>
  <si>
    <t>"liniové prvky" 0,5*3,5</t>
  </si>
  <si>
    <t>181111121</t>
  </si>
  <si>
    <t>Plošná úprava terénu do 500 m2 zemina tř 1 až 4 nerovnosti do +/- 150 mm v rovinně a svahu do 1:5</t>
  </si>
  <si>
    <t>-1413414732</t>
  </si>
  <si>
    <t>181301102</t>
  </si>
  <si>
    <t>Rozprostření ornice tl vrstvy do 150 mm pl do 500 m2 v rovině nebo ve svahu do 1:5</t>
  </si>
  <si>
    <t>77110925</t>
  </si>
  <si>
    <t>085011R01</t>
  </si>
  <si>
    <t xml:space="preserve">dodávka orniční vrstvy </t>
  </si>
  <si>
    <t>913067870</t>
  </si>
  <si>
    <t>Poznámka k položce:
Vegetační vrstva bude vylepšena kvalitním kompostem. Provedeno bude přihnojení minerálním hnojivem v množství 30 g/m2.</t>
  </si>
  <si>
    <t>181411131</t>
  </si>
  <si>
    <t>Založení parkového trávníku výsevem plochy do 1000 m2 v rovině a ve svahu do 1:5</t>
  </si>
  <si>
    <t>-497226681</t>
  </si>
  <si>
    <t>"viz v.č. IO 01 - 02/03, TZ" 51,0+9,0</t>
  </si>
  <si>
    <t>005724100</t>
  </si>
  <si>
    <t>osivo směs travní parková</t>
  </si>
  <si>
    <t>-518927094</t>
  </si>
  <si>
    <t>60*0,025 "Přepočtené koeficientem množství</t>
  </si>
  <si>
    <t>184911311</t>
  </si>
  <si>
    <t>Položení mulčovací textilie v rovině a svahu do 1:5</t>
  </si>
  <si>
    <t>-2146899526</t>
  </si>
  <si>
    <t>693112150</t>
  </si>
  <si>
    <t>textilie netkaná SI 300 g/m2</t>
  </si>
  <si>
    <t>43724922</t>
  </si>
  <si>
    <t>1*1,1 "Přepočtené koeficientem množství</t>
  </si>
  <si>
    <t>184911421</t>
  </si>
  <si>
    <t>Mulčování rostlin kůrou tl. do 0,1 m v rovině a svahu do 1:5</t>
  </si>
  <si>
    <t>-1734122888</t>
  </si>
  <si>
    <t>103911000</t>
  </si>
  <si>
    <t>kůra mulčovací VL</t>
  </si>
  <si>
    <t>-873368646</t>
  </si>
  <si>
    <t>1*0,103 "Přepočtené koeficientem množství</t>
  </si>
  <si>
    <t>185803211</t>
  </si>
  <si>
    <t>Uválcování trávníku v rovině a svahu do 1:5</t>
  </si>
  <si>
    <t>164396393</t>
  </si>
  <si>
    <t>186000R01</t>
  </si>
  <si>
    <t>Dodávka a osazení ploch popínavými rostlinami</t>
  </si>
  <si>
    <t>-774818625</t>
  </si>
  <si>
    <t>Poznámka k položce:
Plocha v atriu bude osazena dostatečným množstvím popínavých rostlin. Tyto rostliny budou alternovat zatravnění atria. V místech výsadby bude použit zahradnický substrát.</t>
  </si>
  <si>
    <t>"viz v.č. IO 01 - 02/03, TZ" 50,0</t>
  </si>
  <si>
    <t>186000R02</t>
  </si>
  <si>
    <t xml:space="preserve">Dodávka a výsadba dřevin (stromu) </t>
  </si>
  <si>
    <t>1380447309</t>
  </si>
  <si>
    <t>Poznámka k položce:
Kompletní dodávka a provedení:
-hloubení jamky + související zemní a ostatní práce
-dodávka a výsadba dřevin - specifikace dle PD 
(vč. všech souvisejících prací + hnojivo / zavlažování)
-konečné úpravy</t>
  </si>
  <si>
    <t>"viz v.č. IO 01 - 02/03, TZ" 1,0</t>
  </si>
  <si>
    <t>564201111</t>
  </si>
  <si>
    <t>Podklad nebo podsyp ze štěrkopísku ŠP tl 40 mm</t>
  </si>
  <si>
    <t>1216750668</t>
  </si>
  <si>
    <t>"viz v.č. IO 01 - 02/03, TZ" 14,0+7,0</t>
  </si>
  <si>
    <t>-255539192</t>
  </si>
  <si>
    <t>"viz v.č. IO 01 - 02/03, TZ" 1,1*14,0</t>
  </si>
  <si>
    <t>596811220</t>
  </si>
  <si>
    <t>Kladení betonové dlažby komunikací do lože z kameniva plochy do 50 m2</t>
  </si>
  <si>
    <t>-1068761217</t>
  </si>
  <si>
    <t>3,0+11,0+7,0</t>
  </si>
  <si>
    <t>dlažba desková betonová 800/400/100 mm - specifikace dle PD a TZ</t>
  </si>
  <si>
    <t>-114680518</t>
  </si>
  <si>
    <t>592453R01</t>
  </si>
  <si>
    <t>dlažba desková betonová 400/400/100 mm - specifikace dle PD a TZ</t>
  </si>
  <si>
    <t>1150447957</t>
  </si>
  <si>
    <t>637121111</t>
  </si>
  <si>
    <t>Okapový chodník z kačírku tl 100 mm s udusáním</t>
  </si>
  <si>
    <t>-346389879</t>
  </si>
  <si>
    <t>637211122</t>
  </si>
  <si>
    <t>Okapový chodník z betonových dlaždic 500/500/50 mm kladených do ŠP s vyplněním spár pískem</t>
  </si>
  <si>
    <t>-1131356844</t>
  </si>
  <si>
    <t>"viz v.č. IO 01 - 02/03, TZ"  15,5</t>
  </si>
  <si>
    <t>916231213</t>
  </si>
  <si>
    <t>Osazení chodníkového obrubníku betonového stojatého s boční opěrou do lože z betonu prostého</t>
  </si>
  <si>
    <t>-832616038</t>
  </si>
  <si>
    <t>592174090</t>
  </si>
  <si>
    <t>obrubník betonový chodníkový ABO 16-10 100x8x25 cm</t>
  </si>
  <si>
    <t>-1491518037</t>
  </si>
  <si>
    <t>3,5*1,1 "Přepočtené koeficientem množství</t>
  </si>
  <si>
    <t>589329080</t>
  </si>
  <si>
    <t>směs pro beton třída C 20/25 X0, XC2 kamenivo do 8 mm</t>
  </si>
  <si>
    <t>1975053338</t>
  </si>
  <si>
    <t>-185020180</t>
  </si>
  <si>
    <t>"viz v.č. IO 01 - 02/03, TZ"  3,0+11,0+9,0</t>
  </si>
  <si>
    <t>1203876263</t>
  </si>
  <si>
    <t>-49723769</t>
  </si>
  <si>
    <t>536068272</t>
  </si>
  <si>
    <t>13,84*15 "Přepočtené koeficientem množství</t>
  </si>
  <si>
    <t>1985050825</t>
  </si>
  <si>
    <t>998225111</t>
  </si>
  <si>
    <t>Přesun hmot pro pozemní komunikace s krytem z kamene, monolitickým betonovým nebo živičným</t>
  </si>
  <si>
    <t>1929379810</t>
  </si>
  <si>
    <t>767015R01</t>
  </si>
  <si>
    <t>Dodávka a montáž/osazení/ukotvení cyklostojanu</t>
  </si>
  <si>
    <t>1797107371</t>
  </si>
  <si>
    <t>Poznámka k položce:
Stojan na kola pro min. 5 kol bude s dokonalou povrchovou úpravou proti korozi (galvanický zinek vysoké kvality), stojan bude kotven ke zpevněné ploše kotevními šrouby.</t>
  </si>
  <si>
    <t>"viz v.č. IO 01 - 02/03, TZ"  1,0</t>
  </si>
  <si>
    <t>-1664301972</t>
  </si>
  <si>
    <t>Poznámka k položce:
Vyklizení zpevněných ploch. Odstraněn bude veškerý uskladněný materiál. Jedná se o svařované ocelové konstrukce, válcované profily, trapézové plechy, ocelový přístřešek pro jízdní kola rozm. 9,55 x 6,05 m, dřevěné palety, betonové prefabrikáty – panely, skruže, pražce, aj. Přesunuty budou také všechny unimo buňky, celkem 4 ks. 
Přístřešek, který se nachází před vstupem do objektu, umístěném na pozemku parc. č. 7406/17, bude kompletně demontován.
Konstrukce přístřešku je provedena z hliníkových profilů s výplní tvořenou polykarbonátovými deskami. Zároveň bude vybourána podezdívka z betonových tvarovek, na které je hliníková konstrukce osazena. Podlaha v přístřešku tvořená čedičovou dlažbou bude vybourána včetně podkladních vrstev
Ostatní prvky a konstrukce.</t>
  </si>
  <si>
    <t>-vyklízecí práce na ploše staveniště</t>
  </si>
  <si>
    <t>IO 02 - Přípojka plynu</t>
  </si>
  <si>
    <t>-1130514012</t>
  </si>
  <si>
    <t>132201209</t>
  </si>
  <si>
    <t>Příplatek za lepivost k hloubení rýh š do 2000 mm v hornině tř. 3</t>
  </si>
  <si>
    <t>1093773105</t>
  </si>
  <si>
    <t>-90564178</t>
  </si>
  <si>
    <t>1075824317</t>
  </si>
  <si>
    <t>-587723410</t>
  </si>
  <si>
    <t>899949932</t>
  </si>
  <si>
    <t>Odpojení stávající přípojky plynu a zaslepení potrubí</t>
  </si>
  <si>
    <t>451385135</t>
  </si>
  <si>
    <t>dodávka , montáž</t>
  </si>
  <si>
    <t>IO 03 - Dešťová a splašková kanalizace</t>
  </si>
  <si>
    <t>-1468880846</t>
  </si>
  <si>
    <t>2022572219</t>
  </si>
  <si>
    <t>-752628322</t>
  </si>
  <si>
    <t>133201109</t>
  </si>
  <si>
    <t>Příplatek za lepivost u hloubení šachet v hornině tř. 3</t>
  </si>
  <si>
    <t>-568089804</t>
  </si>
  <si>
    <t>-1029455638</t>
  </si>
  <si>
    <t>-364492722</t>
  </si>
  <si>
    <t>90525990</t>
  </si>
  <si>
    <t>820199215</t>
  </si>
  <si>
    <t>2121214824</t>
  </si>
  <si>
    <t>-47601681</t>
  </si>
  <si>
    <t>-1190128756</t>
  </si>
  <si>
    <t>3+34</t>
  </si>
  <si>
    <t>2000971541</t>
  </si>
  <si>
    <t>3+33</t>
  </si>
  <si>
    <t>1931288173</t>
  </si>
  <si>
    <t>1,3</t>
  </si>
  <si>
    <t>997389121</t>
  </si>
  <si>
    <t>1595744676</t>
  </si>
  <si>
    <t>-507706274</t>
  </si>
  <si>
    <t>1770852828</t>
  </si>
  <si>
    <t>1920799769</t>
  </si>
  <si>
    <t>286115280</t>
  </si>
  <si>
    <t>přechod z kameninového potrubí kanalizace na plastové KGUS DN 160</t>
  </si>
  <si>
    <t>545561200</t>
  </si>
  <si>
    <t>877355121</t>
  </si>
  <si>
    <t>Výřez a montáž tvarovek odbočných na potrubí z kanalizačních trub z PVC DN 200</t>
  </si>
  <si>
    <t>528733316</t>
  </si>
  <si>
    <t>-222256905</t>
  </si>
  <si>
    <t>8922711111</t>
  </si>
  <si>
    <t>Kamerová zkouška</t>
  </si>
  <si>
    <t>-2016781562</t>
  </si>
  <si>
    <t>Stávající kanalizace</t>
  </si>
  <si>
    <t>8922711112</t>
  </si>
  <si>
    <t>Pročištění stávající kanalizace před kamerovou zkouškou</t>
  </si>
  <si>
    <t>1539209052</t>
  </si>
  <si>
    <t>894401211</t>
  </si>
  <si>
    <t>Osazení betonových dílců pro šachty skruží rovných</t>
  </si>
  <si>
    <t>-1756912090</t>
  </si>
  <si>
    <t>592240510</t>
  </si>
  <si>
    <t>dílec betonový pro vstupní šachty SR-M PS 100x50x12 cm</t>
  </si>
  <si>
    <t>-1124045211</t>
  </si>
  <si>
    <t>592240500</t>
  </si>
  <si>
    <t>dílec betonový pro vstupní šachty SR-M PS 100x25x12 cm</t>
  </si>
  <si>
    <t>1622535640</t>
  </si>
  <si>
    <t>894402211</t>
  </si>
  <si>
    <t>Osazení betonových dílců pro šachty skruží přechodových</t>
  </si>
  <si>
    <t>-1758431990</t>
  </si>
  <si>
    <t>592240560</t>
  </si>
  <si>
    <t>dílec betonový pro vstupní šachty SH-M PS+K 100/62,5x67x12 cm</t>
  </si>
  <si>
    <t>-641194615</t>
  </si>
  <si>
    <t>894414111</t>
  </si>
  <si>
    <t>Osazení železobetonových dílců pro šachty skruží základových</t>
  </si>
  <si>
    <t>159767557</t>
  </si>
  <si>
    <t>592243380</t>
  </si>
  <si>
    <t>dno betonové šachty kanalizační přímé TBZ-Q.1 100/80 V max. 50 100/80x50 cm</t>
  </si>
  <si>
    <t>1884587060</t>
  </si>
  <si>
    <t>899104111</t>
  </si>
  <si>
    <t>Osazení poklopů litinových nebo ocelových včetně rámů hmotnosti nad 150 kg</t>
  </si>
  <si>
    <t>-1260304993</t>
  </si>
  <si>
    <t>286617700</t>
  </si>
  <si>
    <t xml:space="preserve">revizní šachty D 400 - poklop litinový 400/12,5T betonový rám </t>
  </si>
  <si>
    <t>-1317076620</t>
  </si>
  <si>
    <t>592246600</t>
  </si>
  <si>
    <t>poklop šachtový D2 /betonová výplň+ litina/ D 400 - B-1, bez odvětrání</t>
  </si>
  <si>
    <t>516910012</t>
  </si>
  <si>
    <t>8999912121</t>
  </si>
  <si>
    <t>Demontáž přechodového betonového prefabrikovaného kusu a poklopu ze stávající šachty, přemístění na  skládku , skládkovné</t>
  </si>
  <si>
    <t>2090855956</t>
  </si>
  <si>
    <t>8999912122</t>
  </si>
  <si>
    <t>Demontáž prefabrikovaných betonových šachet a poklopu ze stávající šachty, přemístění na  skládku , skládkovné</t>
  </si>
  <si>
    <t>-1565023769</t>
  </si>
  <si>
    <t>89999999992</t>
  </si>
  <si>
    <t>Napojení potrubí do šachty</t>
  </si>
  <si>
    <t>-750226418</t>
  </si>
  <si>
    <t>Napojení do šachty  -  prostup do šachty, šachtová vložka utěsnění potrubí</t>
  </si>
  <si>
    <t>977151124</t>
  </si>
  <si>
    <t>Jádrové vrty diamantovými korunkami do D 180 mm do stavebních materiálů</t>
  </si>
  <si>
    <t>837162826</t>
  </si>
  <si>
    <t>0,4</t>
  </si>
  <si>
    <t>997221561</t>
  </si>
  <si>
    <t>Vodorovná doprava suti z kusových materiálů do 1 km</t>
  </si>
  <si>
    <t>1887515526</t>
  </si>
  <si>
    <t>997221569</t>
  </si>
  <si>
    <t>Příplatek ZKD 1 km u vodorovné dopravy suti z kusových materiálů</t>
  </si>
  <si>
    <t>549073660</t>
  </si>
  <si>
    <t>997221612</t>
  </si>
  <si>
    <t>Nakládání vybouraných hmot na dopravní prostředky pro vodorovnou dopravu</t>
  </si>
  <si>
    <t>270107019</t>
  </si>
  <si>
    <t>997221815</t>
  </si>
  <si>
    <t>Poplatek za uložení betonového odpadu na skládce (skládkovné)</t>
  </si>
  <si>
    <t>-1763150433</t>
  </si>
  <si>
    <t>671898919</t>
  </si>
  <si>
    <t>IO 04 - Přípojka NN</t>
  </si>
  <si>
    <t>DEMONTÁŽE</t>
  </si>
  <si>
    <t>-1389723340</t>
  </si>
  <si>
    <t>ELEKTROMĚROVÝ ROZVÁDĚČ, VČETNĚ PŘIPOJENÍ PŘÍVODŮ A ODVODŮ</t>
  </si>
  <si>
    <t>1128882990</t>
  </si>
  <si>
    <t>KABEL CYKY-J 4x25 RM, VČETNĚ DRÁŽKOVÁNÍ</t>
  </si>
  <si>
    <t>-926590508</t>
  </si>
  <si>
    <t>CHRÁNIČKA pr. 50</t>
  </si>
  <si>
    <t>-1350090500</t>
  </si>
  <si>
    <t>1991382512</t>
  </si>
  <si>
    <t>JISTIČ 50A/B/3 10kA</t>
  </si>
  <si>
    <t>-1879859145</t>
  </si>
  <si>
    <t>POJISTKOVÁ SADA DO HDS - PN00 80A Gg</t>
  </si>
  <si>
    <t>-232736571</t>
  </si>
  <si>
    <t>POPISY</t>
  </si>
  <si>
    <t>-2134099994</t>
  </si>
  <si>
    <t>-611701256</t>
  </si>
  <si>
    <t>-359352902</t>
  </si>
  <si>
    <t>1433833387</t>
  </si>
  <si>
    <t>-2134203226</t>
  </si>
  <si>
    <t>-11684054</t>
  </si>
  <si>
    <t>IO 05 - Přípojka vodovodu</t>
  </si>
  <si>
    <t>1848121669</t>
  </si>
  <si>
    <t>1913219770</t>
  </si>
  <si>
    <t>1850699145</t>
  </si>
  <si>
    <t>1301937556</t>
  </si>
  <si>
    <t>-842729457</t>
  </si>
  <si>
    <t>3,6</t>
  </si>
  <si>
    <t>-563839348</t>
  </si>
  <si>
    <t>1,4</t>
  </si>
  <si>
    <t>1218639575</t>
  </si>
  <si>
    <t>46716279</t>
  </si>
  <si>
    <t>1865901088</t>
  </si>
  <si>
    <t>-117045762</t>
  </si>
  <si>
    <t>-956901646</t>
  </si>
  <si>
    <t>-381611525</t>
  </si>
  <si>
    <t>1*1,75</t>
  </si>
  <si>
    <t>1830005113</t>
  </si>
  <si>
    <t>-1626847377</t>
  </si>
  <si>
    <t>0,5</t>
  </si>
  <si>
    <t>871171121</t>
  </si>
  <si>
    <t>Montáž potrubí z trubek z tlakového polyetylénu otevřený výkop svařovaných vnější průměr 40 mm</t>
  </si>
  <si>
    <t>-1289474215</t>
  </si>
  <si>
    <t>7Y1VP503041W</t>
  </si>
  <si>
    <t>PE100 RC třívrstvé potrubí, barva modrá</t>
  </si>
  <si>
    <t>493727355</t>
  </si>
  <si>
    <t>871251111</t>
  </si>
  <si>
    <t>Montáž potrubí z trubek tlakových z tvrdého PVC otevřený výkop svařovaných vnější průměr 110 mm</t>
  </si>
  <si>
    <t>-1565063959</t>
  </si>
  <si>
    <t>2861122301</t>
  </si>
  <si>
    <t>trubka flexibilní  D 100 mm chránička</t>
  </si>
  <si>
    <t>1120026683</t>
  </si>
  <si>
    <t>877171121</t>
  </si>
  <si>
    <t>Montáž elektrotvarovek na potrubí z trubek z tlakového PE otevřený výkop vnější průměr 40 mm</t>
  </si>
  <si>
    <t>1395571899</t>
  </si>
  <si>
    <t>286530160</t>
  </si>
  <si>
    <t>elektrospojka PE typ LU, d 40 mm</t>
  </si>
  <si>
    <t>79264423</t>
  </si>
  <si>
    <t>286530530</t>
  </si>
  <si>
    <t>elektrokoleno 90 °, typ LU d 40 mm</t>
  </si>
  <si>
    <t>-1493820264</t>
  </si>
  <si>
    <t>892233121</t>
  </si>
  <si>
    <t>Proplach a desinfekce vodovodního potrubí DN od 40 do 70</t>
  </si>
  <si>
    <t>814151097</t>
  </si>
  <si>
    <t>892241111</t>
  </si>
  <si>
    <t>Tlaková zkouška vodou potrubí do 80</t>
  </si>
  <si>
    <t>1850114228</t>
  </si>
  <si>
    <t>89949991</t>
  </si>
  <si>
    <t xml:space="preserve">Signalizační vodič </t>
  </si>
  <si>
    <t>-754785185</t>
  </si>
  <si>
    <t>899913112</t>
  </si>
  <si>
    <t>Uzavírací manžeta chráničky potrubí DN 40x 100</t>
  </si>
  <si>
    <t>1460933186</t>
  </si>
  <si>
    <t>Odpojení stávající přípojky vody a zaslepení potrubí</t>
  </si>
  <si>
    <t>1147471959</t>
  </si>
  <si>
    <t>899949992</t>
  </si>
  <si>
    <t>Výstražná fólie - voda</t>
  </si>
  <si>
    <t>2098921523</t>
  </si>
  <si>
    <t>1865016656</t>
  </si>
  <si>
    <t>-2079073081</t>
  </si>
  <si>
    <t>998722101</t>
  </si>
  <si>
    <t>Přesun hmot tonážní tonážní pro vnitřní vodovod v objektech v do 6 m</t>
  </si>
  <si>
    <t>-207359149</t>
  </si>
  <si>
    <t>Vrtání prostupů přes zdi základů</t>
  </si>
  <si>
    <t>-41546215</t>
  </si>
  <si>
    <t>Struktura údajů, formát souboru a metodika pro zpracování</t>
  </si>
  <si>
    <t>Struktura</t>
  </si>
  <si>
    <t>Soubor je složen ze záložky Rekapitulace stavby a záložek s názvem soupisu prací pro jednotlivé objekty ve formátu XLSX. Každá ze záložek přitom obsahuje</t>
  </si>
  <si>
    <t>ještě samostatné sestavy vymezené orámovaním a nadpisem sestavy.</t>
  </si>
  <si>
    <r>
      <rPr>
        <i/>
        <sz val="9"/>
        <rFont val="Trebuchet MS"/>
        <charset val="238"/>
      </rPr>
      <t xml:space="preserve">Rekapitulace stavby </t>
    </r>
    <r>
      <rPr>
        <sz val="9"/>
        <rFont val="Trebuchet MS"/>
        <charset val="238"/>
      </rPr>
      <t>obsahuje sestavu Rekapitulace stavby a Rekapitulace objektů stavby a soupisů prací.</t>
    </r>
  </si>
  <si>
    <r>
      <rPr>
        <sz val="8"/>
        <rFont val="Trebuchet MS"/>
        <charset val="238"/>
      </rPr>
      <t xml:space="preserve">V sestavě </t>
    </r>
    <r>
      <rPr>
        <b/>
        <sz val="9"/>
        <rFont val="Trebuchet MS"/>
        <charset val="238"/>
      </rPr>
      <t>Rekapitulace stavby</t>
    </r>
    <r>
      <rPr>
        <sz val="9"/>
        <rFont val="Trebuchet MS"/>
        <charset val="238"/>
      </rPr>
      <t xml:space="preserve"> jsou uvedeny informace identifikující předmět veřejné zakázky na stavební práce, KSO, CC-CZ, CZ-CPV, CZ-CPA a rekapitulaci </t>
    </r>
  </si>
  <si>
    <t>celkové nabídkové ceny uchazeče.</t>
  </si>
  <si>
    <r>
      <rPr>
        <sz val="8"/>
        <rFont val="Trebuchet MS"/>
        <charset val="238"/>
      </rPr>
      <t xml:space="preserve">V sestavě </t>
    </r>
    <r>
      <rPr>
        <b/>
        <sz val="9"/>
        <rFont val="Trebuchet MS"/>
        <charset val="238"/>
      </rPr>
      <t>Rekapitulace objektů stavby a soupisů prací</t>
    </r>
    <r>
      <rPr>
        <sz val="9"/>
        <rFont val="Trebuchet MS"/>
        <charset val="238"/>
      </rPr>
      <t xml:space="preserve"> je uvedena rekapitulace stavebních objektů, inženýrských objektů, provozních souborů,</t>
    </r>
  </si>
  <si>
    <t>vedlejších a ostatních nákladů a ostatních nákladů s rekapitulací nabídkové ceny za jednotlivé soupisy prací. Na základě údaje Typ je možné</t>
  </si>
  <si>
    <t>identifikovat, zda se jedná o objekt nebo soupis prací pro daný objekt:</t>
  </si>
  <si>
    <t>Stavební objekt pozemní</t>
  </si>
  <si>
    <t>Stavební objekt inženýrský</t>
  </si>
  <si>
    <t>PRO</t>
  </si>
  <si>
    <t>Provozní soubor</t>
  </si>
  <si>
    <t>Vedlejší a ostatní náklady</t>
  </si>
  <si>
    <t>Soupis prací pro daný typ objektu</t>
  </si>
  <si>
    <r>
      <rPr>
        <i/>
        <sz val="9"/>
        <rFont val="Trebuchet MS"/>
        <charset val="238"/>
      </rPr>
      <t xml:space="preserve">Soupis prací </t>
    </r>
    <r>
      <rPr>
        <sz val="9"/>
        <rFont val="Trebuchet MS"/>
        <charset val="238"/>
      </rPr>
      <t>pro jednotlivé objekty obsahuje sestavy Krycí list soupisu, Rekapitulace členění soupisu prací, Soupis prací. Za soupis prací může být považován</t>
    </r>
  </si>
  <si>
    <t>i objekt stavby v případě, že neobsahuje podřízenou zakázku.</t>
  </si>
  <si>
    <r>
      <rPr>
        <b/>
        <sz val="9"/>
        <rFont val="Trebuchet MS"/>
        <charset val="238"/>
      </rPr>
      <t>Krycí list soupisu</t>
    </r>
    <r>
      <rPr>
        <sz val="9"/>
        <rFont val="Trebuchet MS"/>
        <charset val="238"/>
      </rPr>
      <t xml:space="preserve"> obsahuje rekapitulaci informací o předmětu veřejné zakázky ze sestavy Rekapitulace stavby, informaci o zařazení objektu do KSO, </t>
    </r>
  </si>
  <si>
    <t>CC-CZ, CZ-CPV, CZ-CPA a rekapitulaci celkové nabídkové ceny uchazeče za aktuální soupis prací.</t>
  </si>
  <si>
    <r>
      <rPr>
        <b/>
        <sz val="9"/>
        <rFont val="Trebuchet MS"/>
        <charset val="238"/>
      </rPr>
      <t>Rekapitulace členění soupisu prací</t>
    </r>
    <r>
      <rPr>
        <sz val="9"/>
        <rFont val="Trebuchet MS"/>
        <charset val="238"/>
      </rPr>
      <t xml:space="preserve"> obsahuje rekapitulaci soupisu prací ve všech úrovních členění soupisu tak, jak byla tato členění použita (např. </t>
    </r>
  </si>
  <si>
    <t>stavební díly, funkční díly, případně jiné členění) s rekapitulací nabídkové ceny.</t>
  </si>
  <si>
    <r>
      <rPr>
        <b/>
        <sz val="9"/>
        <rFont val="Trebuchet MS"/>
        <charset val="238"/>
      </rPr>
      <t xml:space="preserve">Soupis prací </t>
    </r>
    <r>
      <rPr>
        <sz val="9"/>
        <rFont val="Trebuchet MS"/>
        <charset val="238"/>
      </rPr>
      <t>obsahuje položky veškerých stavebních nebo montážních prací, dodávek materiálů a služeb nezbytných pro zhotovení stavebního objektu,</t>
    </r>
  </si>
  <si>
    <t>inženýrského objektu, provozního souboru, vedlejších a ostatních nákladů.</t>
  </si>
  <si>
    <t>Pro položky soupisu prací se zobrazují následující informace:</t>
  </si>
  <si>
    <t>Pořadové číslo položky v aktuálním soupisu</t>
  </si>
  <si>
    <t>TYP</t>
  </si>
  <si>
    <t>Typ položky: K - konstrukce, M - materiál, PP - plný popis, PSC - poznámka k souboru cen,  P - poznámka k položce, VV - výkaz výměr</t>
  </si>
  <si>
    <t>Kód položky</t>
  </si>
  <si>
    <t>Zkrácený popis položky</t>
  </si>
  <si>
    <t>Měrná jednotka položky</t>
  </si>
  <si>
    <t>Množství v měrné jednotce</t>
  </si>
  <si>
    <t>J.cena</t>
  </si>
  <si>
    <t xml:space="preserve">Jednotková cena položky. Zadaní může obsahovat namísto J.ceny sloupce J.materiál a J.montáž, jejichž součet definuje </t>
  </si>
  <si>
    <t>J.cenu položky.</t>
  </si>
  <si>
    <t xml:space="preserve">Cena celkem </t>
  </si>
  <si>
    <t>Celková cena položky daná jako součin množství a j.ceny</t>
  </si>
  <si>
    <t>Příslušnost položky do cenové soustavy</t>
  </si>
  <si>
    <t>Ke každé položce soupisu prací se na samostatných řádcích může zobrazovat:</t>
  </si>
  <si>
    <t>Plný popis položky</t>
  </si>
  <si>
    <t>Poznámka k souboru cen a poznámka zadavatele</t>
  </si>
  <si>
    <t>Výkaz výměr</t>
  </si>
  <si>
    <t>Pokud je k řádku výkazu výměr evidovaný údaj ve sloupci Kód, jedná se o definovaný odkaz, na který se může odvolávat výkaz výměr z jiné položky.</t>
  </si>
  <si>
    <t xml:space="preserve">Metodika pro zpracování </t>
  </si>
  <si>
    <t>Jednotlivé sestavy jsou v souboru provázány. Editovatelné pole jsou zvýrazněny žlutým podbarvením, ostatní pole neslouží k editaci a nesmí být jakkoliv</t>
  </si>
  <si>
    <t>modifikovány.</t>
  </si>
  <si>
    <t xml:space="preserve">Uchazeč je pro podání nabídky povinen vyplnit žlutě podbarvená pole: </t>
  </si>
  <si>
    <t xml:space="preserve">Pole Uchazeč v sestavě Rekapitulace stavby - zde uchazeč vyplní svůj název (název subjektu) </t>
  </si>
  <si>
    <t>Pole IČ a DIČ v sestavě Rekapitulace stavby - zde uchazeč vyplní svoje IČ a DIČ</t>
  </si>
  <si>
    <t>Datum v sestavě Rekapitulace stavby - zde uchazeč vyplní datum vytvoření nabídky</t>
  </si>
  <si>
    <t>J.cena = jednotková cena v sestavě Soupis prací o maximálním počtu desetinných míst uvedených v poli</t>
  </si>
  <si>
    <t>- pokud sestavy soupisů prací obsahují pole J.cena, musí být všechna tato pole vyplněna nenulovými kladnými číslicemi</t>
  </si>
  <si>
    <t>Poznámka - nepovinný údaj pro položku soupisu</t>
  </si>
  <si>
    <t>V případě, že sestavy soupisů prací neobsahují pole J.cena, potom ve všech soupisech prací obsahují pole:</t>
  </si>
  <si>
    <t xml:space="preserve"> - J.materiál - jednotková cena materiálu </t>
  </si>
  <si>
    <t xml:space="preserve"> - J.montáž - jednotková cena montáže</t>
  </si>
  <si>
    <t>Uchazeč je v tomto případě povinen vyplnit všechna pole J.materiál a pole J.montáž nenulovými kladnými číslicemi. V případech, kdy položka</t>
  </si>
  <si>
    <t>neobsahuje žádný materiál je přípustné, aby pole J.materiál bylo vyplněno nulou. V případech, kdy položka neobsahuje žádnou montáž je přípustné,</t>
  </si>
  <si>
    <t>aby pole J.montáž bylo vyplněno nulou. Není však přípustné, aby obě pole - J.materiál, J.Montáž byly u jedné položky vyplněny nulou.</t>
  </si>
  <si>
    <t>Název</t>
  </si>
  <si>
    <t>Povinný</t>
  </si>
  <si>
    <t>Max. počet</t>
  </si>
  <si>
    <t>atributu</t>
  </si>
  <si>
    <t>(A/N)</t>
  </si>
  <si>
    <t>znaků</t>
  </si>
  <si>
    <t>A</t>
  </si>
  <si>
    <t>Kód stavby</t>
  </si>
  <si>
    <t>String</t>
  </si>
  <si>
    <t>Stavba</t>
  </si>
  <si>
    <t>Název stavby</t>
  </si>
  <si>
    <t>Místo</t>
  </si>
  <si>
    <t>N</t>
  </si>
  <si>
    <t>Místo stavby</t>
  </si>
  <si>
    <t>Datum</t>
  </si>
  <si>
    <t>Datum vykonaného exportu</t>
  </si>
  <si>
    <t>Date</t>
  </si>
  <si>
    <t>KSO</t>
  </si>
  <si>
    <t>Klasifikace stavebního objektu</t>
  </si>
  <si>
    <t>CC-CZ</t>
  </si>
  <si>
    <t>Klasifikace stavbeních děl</t>
  </si>
  <si>
    <t>CZ-CPV</t>
  </si>
  <si>
    <t>Společný slovník pro veřejné zakázky</t>
  </si>
  <si>
    <t>CZ-CPA</t>
  </si>
  <si>
    <t>Klasifikace produkce podle činností</t>
  </si>
  <si>
    <t>Zadavatel</t>
  </si>
  <si>
    <t>Zadavatel zadaní</t>
  </si>
  <si>
    <t>IČ</t>
  </si>
  <si>
    <t>IČ zadavatele zadaní</t>
  </si>
  <si>
    <t>DIČ</t>
  </si>
  <si>
    <t>DIČ zadavatele zadaní</t>
  </si>
  <si>
    <t>Uchazeč</t>
  </si>
  <si>
    <t>Uchazeč veřejné zakázky</t>
  </si>
  <si>
    <t>Projektant</t>
  </si>
  <si>
    <t>Poznámka k zadání</t>
  </si>
  <si>
    <t>Sazba DPH</t>
  </si>
  <si>
    <t>Rekapitulace sazeb DPH u položek soupisů</t>
  </si>
  <si>
    <t>eGSazbaDph</t>
  </si>
  <si>
    <t>Základna DPH</t>
  </si>
  <si>
    <t>Základna DPH určena součtem celkové ceny z položek soupisů</t>
  </si>
  <si>
    <t>Double</t>
  </si>
  <si>
    <t>Hodnota DPH</t>
  </si>
  <si>
    <t>Celková cena bez DPH za celou stavbu. Sčítává se ze všech listů.</t>
  </si>
  <si>
    <t>Celková cena s DPH za celou stavbu</t>
  </si>
  <si>
    <t>Rekapitulace objektů stavby a soupisů prací</t>
  </si>
  <si>
    <t>Přebírá se z Rekapitulace stavby</t>
  </si>
  <si>
    <t>Kód objektu</t>
  </si>
  <si>
    <t>Objektu, Soupis prací</t>
  </si>
  <si>
    <t>Název objektu</t>
  </si>
  <si>
    <t>Cena bez DPH za daný objekt</t>
  </si>
  <si>
    <t>Cena spolu s DPH za daný objekt</t>
  </si>
  <si>
    <t>Typ zakázky</t>
  </si>
  <si>
    <t>eGTypZakazky</t>
  </si>
  <si>
    <t>Krycí list soupisu</t>
  </si>
  <si>
    <t>Objekt</t>
  </si>
  <si>
    <t>Kód a název objektu</t>
  </si>
  <si>
    <t>20 + 120</t>
  </si>
  <si>
    <t>Kód a název soupisu</t>
  </si>
  <si>
    <t>Poznámka k soupisu prací</t>
  </si>
  <si>
    <t>Rekapitulace sazeb DPH na položkách aktuálního soupisu</t>
  </si>
  <si>
    <t>Základna DPH určena součtem celkové ceny z položek aktuálního soupisu</t>
  </si>
  <si>
    <t>Cena bez DPH za daný soupis</t>
  </si>
  <si>
    <t>Cena s DPH</t>
  </si>
  <si>
    <t>Cena s DPH za daný soupis</t>
  </si>
  <si>
    <t>Rekapitulace členění soupisu prací</t>
  </si>
  <si>
    <t>Kód a název objektu, přebírá se z Krycího listu soupisu</t>
  </si>
  <si>
    <t>Kód a název objektu, přebírá se z Krycího listu soupisu</t>
  </si>
  <si>
    <t>Kód a název dílu ze soupisu</t>
  </si>
  <si>
    <t>20 + 100</t>
  </si>
  <si>
    <t>Cena celkem</t>
  </si>
  <si>
    <t>Cena celkem za díl ze soupisu</t>
  </si>
  <si>
    <t>Soupis prací</t>
  </si>
  <si>
    <t>Přebírá se z Krycího listu soupisu</t>
  </si>
  <si>
    <t>Pořadové číslo položky soupisu</t>
  </si>
  <si>
    <t>Long</t>
  </si>
  <si>
    <t>Typ položky soupisu</t>
  </si>
  <si>
    <t>eGTypPolozky</t>
  </si>
  <si>
    <t>Kód položky ze soupisu</t>
  </si>
  <si>
    <t>Popis položky ze soupisu</t>
  </si>
  <si>
    <t>Množství položky soupisu</t>
  </si>
  <si>
    <t>J.Cena</t>
  </si>
  <si>
    <t>Jednotková cena položky</t>
  </si>
  <si>
    <t>Cena celkem vyčíslena jako J.Cena * Množství</t>
  </si>
  <si>
    <t>Zařazení položky do cenové soustavy</t>
  </si>
  <si>
    <t>p</t>
  </si>
  <si>
    <t>Poznámka položky ze soupisu</t>
  </si>
  <si>
    <t>Memo</t>
  </si>
  <si>
    <t>psc</t>
  </si>
  <si>
    <t>Poznámka k souboru cen ze soupisu</t>
  </si>
  <si>
    <t>pp</t>
  </si>
  <si>
    <t>Plný popis položky ze soupisu</t>
  </si>
  <si>
    <t>vv</t>
  </si>
  <si>
    <t>Výkaz výměr (figura, výraz, výměra) ze soupisu</t>
  </si>
  <si>
    <t>Text,Text,Double</t>
  </si>
  <si>
    <t>20, 150</t>
  </si>
  <si>
    <t>Sazba DPH pro položku</t>
  </si>
  <si>
    <t>eGSazbaDPH</t>
  </si>
  <si>
    <t>Hmotnost</t>
  </si>
  <si>
    <t>Hmotnost položky ze soupisu</t>
  </si>
  <si>
    <t>Suť</t>
  </si>
  <si>
    <t>Suť položky ze soupisu</t>
  </si>
  <si>
    <t>Nh</t>
  </si>
  <si>
    <t>Normohodiny položky ze soupisu</t>
  </si>
  <si>
    <t>Datová věta</t>
  </si>
  <si>
    <t>Typ věty</t>
  </si>
  <si>
    <t>Hodnota</t>
  </si>
  <si>
    <t>Význam</t>
  </si>
  <si>
    <t>Základní sazba DPH</t>
  </si>
  <si>
    <t>Snížená sazba DPH</t>
  </si>
  <si>
    <t>Nulová sazba DPH</t>
  </si>
  <si>
    <t>Základní sazba DPH přenesená</t>
  </si>
  <si>
    <t>Snížená sazba DPH přenesená</t>
  </si>
  <si>
    <t>Stavební objekt</t>
  </si>
  <si>
    <t>Inženýrský objekt</t>
  </si>
  <si>
    <t>Ostatní náklady</t>
  </si>
  <si>
    <t>Položka typu HSV</t>
  </si>
  <si>
    <t>Položka typu PSV</t>
  </si>
  <si>
    <t>Položka typu M</t>
  </si>
  <si>
    <t>Položka typu 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</si>
</sst>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53">
    <font>
      <sz val="8"/>
      <name val="Trebuchet MS"/>
      <family val="2"/>
    </font>
    <font>
      <sz val="8"/>
      <color rgb="FF969696"/>
      <name val="Trebuchet MS"/>
    </font>
    <font>
      <sz val="9"/>
      <name val="Trebuchet MS"/>
    </font>
    <font>
      <b/>
      <sz val="12"/>
      <name val="Trebuchet MS"/>
    </font>
    <font>
      <sz val="11"/>
      <name val="Trebuchet MS"/>
    </font>
    <font>
      <sz val="10"/>
      <name val="Trebuchet MS"/>
    </font>
    <font>
      <sz val="12"/>
      <color rgb="FF003366"/>
      <name val="Trebuchet MS"/>
    </font>
    <font>
      <sz val="10"/>
      <color rgb="FF003366"/>
      <name val="Trebuchet MS"/>
    </font>
    <font>
      <sz val="8"/>
      <color rgb="FF003366"/>
      <name val="Trebuchet MS"/>
    </font>
    <font>
      <sz val="8"/>
      <color rgb="FF800080"/>
      <name val="Trebuchet MS"/>
    </font>
    <font>
      <sz val="8"/>
      <color rgb="FF505050"/>
      <name val="Trebuchet MS"/>
    </font>
    <font>
      <sz val="8"/>
      <color rgb="FFFF0000"/>
      <name val="Trebuchet MS"/>
    </font>
    <font>
      <sz val="8"/>
      <color rgb="FF0000A8"/>
      <name val="Trebuchet MS"/>
    </font>
    <font>
      <sz val="8"/>
      <name val="Trebuchet MS"/>
      <charset val="238"/>
    </font>
    <font>
      <sz val="8"/>
      <color rgb="FFFAE682"/>
      <name val="Trebuchet MS"/>
    </font>
    <font>
      <sz val="10"/>
      <color rgb="FF960000"/>
      <name val="Trebuchet MS"/>
    </font>
    <font>
      <u/>
      <sz val="10"/>
      <color theme="10"/>
      <name val="Trebuchet MS"/>
    </font>
    <font>
      <b/>
      <sz val="16"/>
      <name val="Trebuchet MS"/>
    </font>
    <font>
      <sz val="8"/>
      <color rgb="FF3366FF"/>
      <name val="Trebuchet MS"/>
    </font>
    <font>
      <b/>
      <sz val="12"/>
      <color rgb="FF969696"/>
      <name val="Trebuchet MS"/>
    </font>
    <font>
      <sz val="9"/>
      <color rgb="FF969696"/>
      <name val="Trebuchet MS"/>
    </font>
    <font>
      <b/>
      <sz val="8"/>
      <color rgb="FF969696"/>
      <name val="Trebuchet MS"/>
    </font>
    <font>
      <b/>
      <sz val="10"/>
      <name val="Trebuchet MS"/>
    </font>
    <font>
      <b/>
      <sz val="9"/>
      <name val="Trebuchet MS"/>
    </font>
    <font>
      <sz val="12"/>
      <color rgb="FF969696"/>
      <name val="Trebuchet MS"/>
    </font>
    <font>
      <b/>
      <sz val="12"/>
      <color rgb="FF960000"/>
      <name val="Trebuchet MS"/>
    </font>
    <font>
      <sz val="12"/>
      <name val="Trebuchet MS"/>
    </font>
    <font>
      <sz val="18"/>
      <color theme="10"/>
      <name val="Wingdings 2"/>
    </font>
    <font>
      <b/>
      <sz val="11"/>
      <color rgb="FF003366"/>
      <name val="Trebuchet MS"/>
    </font>
    <font>
      <sz val="11"/>
      <color rgb="FF003366"/>
      <name val="Trebuchet MS"/>
    </font>
    <font>
      <b/>
      <sz val="11"/>
      <name val="Trebuchet MS"/>
    </font>
    <font>
      <sz val="11"/>
      <color rgb="FF969696"/>
      <name val="Trebuchet MS"/>
    </font>
    <font>
      <b/>
      <sz val="10"/>
      <color rgb="FF003366"/>
      <name val="Trebuchet MS"/>
    </font>
    <font>
      <sz val="10"/>
      <color rgb="FF969696"/>
      <name val="Trebuchet MS"/>
    </font>
    <font>
      <sz val="10"/>
      <color theme="10"/>
      <name val="Trebuchet MS"/>
    </font>
    <font>
      <b/>
      <sz val="12"/>
      <color rgb="FF800000"/>
      <name val="Trebuchet MS"/>
    </font>
    <font>
      <sz val="9"/>
      <color rgb="FF000000"/>
      <name val="Trebuchet MS"/>
    </font>
    <font>
      <sz val="8"/>
      <color rgb="FF960000"/>
      <name val="Trebuchet MS"/>
    </font>
    <font>
      <b/>
      <sz val="8"/>
      <name val="Trebuchet MS"/>
    </font>
    <font>
      <sz val="7"/>
      <color rgb="FF969696"/>
      <name val="Trebuchet MS"/>
    </font>
    <font>
      <i/>
      <sz val="7"/>
      <color rgb="FF969696"/>
      <name val="Trebuchet MS"/>
    </font>
    <font>
      <sz val="8"/>
      <color rgb="FF800080"/>
      <name val="Trebuchet MS"/>
    </font>
    <font>
      <sz val="8"/>
      <color rgb="FFFF0000"/>
      <name val="Trebuchet MS"/>
    </font>
    <font>
      <i/>
      <sz val="8"/>
      <color rgb="FF0000FF"/>
      <name val="Trebuchet MS"/>
    </font>
    <font>
      <sz val="8"/>
      <name val="Trebuchet MS"/>
      <charset val="238"/>
    </font>
    <font>
      <b/>
      <sz val="16"/>
      <name val="Trebuchet MS"/>
      <charset val="238"/>
    </font>
    <font>
      <b/>
      <sz val="11"/>
      <name val="Trebuchet MS"/>
      <charset val="238"/>
    </font>
    <font>
      <sz val="9"/>
      <name val="Trebuchet MS"/>
      <charset val="238"/>
    </font>
    <font>
      <sz val="10"/>
      <name val="Trebuchet MS"/>
      <charset val="238"/>
    </font>
    <font>
      <sz val="11"/>
      <name val="Trebuchet MS"/>
      <charset val="238"/>
    </font>
    <font>
      <b/>
      <sz val="9"/>
      <name val="Trebuchet MS"/>
      <charset val="238"/>
    </font>
    <font>
      <u/>
      <sz val="11"/>
      <color theme="10"/>
      <name val="Calibri"/>
      <scheme val="minor"/>
    </font>
    <font>
      <i/>
      <sz val="9"/>
      <name val="Trebuchet MS"/>
      <charset val="238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solid">
        <fgColor rgb="FFFAE682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/>
      <right style="thin">
        <color rgb="FF000000"/>
      </right>
      <top style="hair">
        <color rgb="FF969696"/>
      </top>
      <bottom/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1" fillId="0" borderId="0" applyNumberFormat="0" applyFill="0" applyBorder="0" applyAlignment="0" applyProtection="0"/>
  </cellStyleXfs>
  <cellXfs count="43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14" fillId="3" borderId="0" xfId="0" applyFont="1" applyFill="1" applyAlignment="1" applyProtection="1">
      <alignment horizontal="left" vertical="center"/>
    </xf>
    <xf numFmtId="0" fontId="5" fillId="3" borderId="0" xfId="0" applyFont="1" applyFill="1" applyAlignment="1" applyProtection="1">
      <alignment vertical="center"/>
    </xf>
    <xf numFmtId="0" fontId="15" fillId="3" borderId="0" xfId="0" applyFont="1" applyFill="1" applyAlignment="1" applyProtection="1">
      <alignment horizontal="left" vertical="center"/>
    </xf>
    <xf numFmtId="0" fontId="16" fillId="3" borderId="0" xfId="1" applyFont="1" applyFill="1" applyAlignment="1" applyProtection="1">
      <alignment vertical="center"/>
    </xf>
    <xf numFmtId="0" fontId="51" fillId="3" borderId="0" xfId="1" applyFill="1"/>
    <xf numFmtId="0" fontId="0" fillId="3" borderId="0" xfId="0" applyFill="1"/>
    <xf numFmtId="0" fontId="14" fillId="3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0" borderId="0" xfId="0" applyBorder="1" applyProtection="1"/>
    <xf numFmtId="0" fontId="17" fillId="0" borderId="0" xfId="0" applyFont="1" applyBorder="1" applyAlignment="1" applyProtection="1">
      <alignment horizontal="left" vertical="center"/>
    </xf>
    <xf numFmtId="0" fontId="0" fillId="0" borderId="6" xfId="0" applyBorder="1" applyProtection="1"/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top"/>
    </xf>
    <xf numFmtId="0" fontId="20" fillId="0" borderId="0" xfId="0" applyFont="1" applyBorder="1" applyAlignment="1" applyProtection="1">
      <alignment horizontal="left" vertical="center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top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Protection="1"/>
    <xf numFmtId="0" fontId="0" fillId="0" borderId="5" xfId="0" applyFont="1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22" fillId="0" borderId="8" xfId="0" applyFont="1" applyBorder="1" applyAlignment="1" applyProtection="1">
      <alignment horizontal="left" vertical="center"/>
    </xf>
    <xf numFmtId="0" fontId="0" fillId="0" borderId="8" xfId="0" applyFont="1" applyBorder="1" applyAlignment="1" applyProtection="1">
      <alignment vertical="center"/>
    </xf>
    <xf numFmtId="0" fontId="0" fillId="0" borderId="6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</xf>
    <xf numFmtId="0" fontId="1" fillId="0" borderId="5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6" xfId="0" applyFont="1" applyBorder="1" applyAlignment="1" applyProtection="1">
      <alignment vertical="center"/>
    </xf>
    <xf numFmtId="0" fontId="0" fillId="5" borderId="0" xfId="0" applyFont="1" applyFill="1" applyBorder="1" applyAlignment="1" applyProtection="1">
      <alignment vertical="center"/>
    </xf>
    <xf numFmtId="0" fontId="3" fillId="5" borderId="9" xfId="0" applyFont="1" applyFill="1" applyBorder="1" applyAlignment="1" applyProtection="1">
      <alignment horizontal="left" vertical="center"/>
    </xf>
    <xf numFmtId="0" fontId="0" fillId="5" borderId="10" xfId="0" applyFont="1" applyFill="1" applyBorder="1" applyAlignment="1" applyProtection="1">
      <alignment vertical="center"/>
    </xf>
    <xf numFmtId="0" fontId="3" fillId="5" borderId="10" xfId="0" applyFont="1" applyFill="1" applyBorder="1" applyAlignment="1" applyProtection="1">
      <alignment horizontal="center" vertical="center"/>
    </xf>
    <xf numFmtId="0" fontId="0" fillId="5" borderId="6" xfId="0" applyFont="1" applyFill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0" fillId="0" borderId="14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5" xfId="0" applyFont="1" applyBorder="1" applyAlignment="1">
      <alignment vertical="center"/>
    </xf>
    <xf numFmtId="0" fontId="17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2" fillId="0" borderId="5" xfId="0" applyFont="1" applyBorder="1" applyAlignment="1" applyProtection="1">
      <alignment vertical="center"/>
    </xf>
    <xf numFmtId="0" fontId="2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5" xfId="0" applyFont="1" applyBorder="1" applyAlignment="1">
      <alignment vertical="center"/>
    </xf>
    <xf numFmtId="0" fontId="2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19" xfId="0" applyFont="1" applyBorder="1" applyAlignment="1" applyProtection="1">
      <alignment vertical="center"/>
    </xf>
    <xf numFmtId="0" fontId="0" fillId="6" borderId="10" xfId="0" applyFont="1" applyFill="1" applyBorder="1" applyAlignment="1" applyProtection="1">
      <alignment vertical="center"/>
    </xf>
    <xf numFmtId="0" fontId="2" fillId="6" borderId="11" xfId="0" applyFont="1" applyFill="1" applyBorder="1" applyAlignment="1" applyProtection="1">
      <alignment horizontal="center" vertical="center"/>
    </xf>
    <xf numFmtId="0" fontId="20" fillId="0" borderId="20" xfId="0" applyFont="1" applyBorder="1" applyAlignment="1" applyProtection="1">
      <alignment horizontal="center" vertical="center" wrapText="1"/>
    </xf>
    <xf numFmtId="0" fontId="20" fillId="0" borderId="21" xfId="0" applyFont="1" applyBorder="1" applyAlignment="1" applyProtection="1">
      <alignment horizontal="center" vertical="center" wrapText="1"/>
    </xf>
    <xf numFmtId="0" fontId="20" fillId="0" borderId="22" xfId="0" applyFont="1" applyBorder="1" applyAlignment="1" applyProtection="1">
      <alignment horizontal="center" vertical="center" wrapText="1"/>
    </xf>
    <xf numFmtId="0" fontId="0" fillId="0" borderId="15" xfId="0" applyFont="1" applyBorder="1" applyAlignment="1" applyProtection="1">
      <alignment vertical="center"/>
    </xf>
    <xf numFmtId="0" fontId="0" fillId="0" borderId="16" xfId="0" applyFont="1" applyBorder="1" applyAlignment="1" applyProtection="1">
      <alignment vertical="center"/>
    </xf>
    <xf numFmtId="0" fontId="0" fillId="0" borderId="17" xfId="0" applyFont="1" applyBorder="1" applyAlignment="1" applyProtection="1">
      <alignment vertical="center"/>
    </xf>
    <xf numFmtId="0" fontId="25" fillId="0" borderId="0" xfId="0" applyFont="1" applyAlignment="1" applyProtection="1">
      <alignment horizontal="left" vertical="center"/>
    </xf>
    <xf numFmtId="0" fontId="25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4" fontId="24" fillId="0" borderId="18" xfId="0" applyNumberFormat="1" applyFont="1" applyBorder="1" applyAlignment="1" applyProtection="1">
      <alignment vertical="center"/>
    </xf>
    <xf numFmtId="4" fontId="24" fillId="0" borderId="0" xfId="0" applyNumberFormat="1" applyFont="1" applyBorder="1" applyAlignment="1" applyProtection="1">
      <alignment vertical="center"/>
    </xf>
    <xf numFmtId="166" fontId="24" fillId="0" borderId="0" xfId="0" applyNumberFormat="1" applyFont="1" applyBorder="1" applyAlignment="1" applyProtection="1">
      <alignment vertical="center"/>
    </xf>
    <xf numFmtId="4" fontId="24" fillId="0" borderId="19" xfId="0" applyNumberFormat="1" applyFont="1" applyBorder="1" applyAlignment="1" applyProtection="1">
      <alignment vertical="center"/>
    </xf>
    <xf numFmtId="0" fontId="3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1" applyFont="1" applyAlignment="1">
      <alignment horizontal="center" vertical="center"/>
    </xf>
    <xf numFmtId="0" fontId="4" fillId="0" borderId="5" xfId="0" applyFont="1" applyBorder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29" fillId="0" borderId="0" xfId="0" applyFont="1" applyAlignment="1" applyProtection="1">
      <alignment vertical="center"/>
    </xf>
    <xf numFmtId="0" fontId="30" fillId="0" borderId="0" xfId="0" applyFont="1" applyAlignment="1" applyProtection="1">
      <alignment horizontal="center" vertical="center"/>
    </xf>
    <xf numFmtId="0" fontId="4" fillId="0" borderId="5" xfId="0" applyFont="1" applyBorder="1" applyAlignment="1">
      <alignment vertical="center"/>
    </xf>
    <xf numFmtId="4" fontId="31" fillId="0" borderId="18" xfId="0" applyNumberFormat="1" applyFont="1" applyBorder="1" applyAlignment="1" applyProtection="1">
      <alignment vertical="center"/>
    </xf>
    <xf numFmtId="4" fontId="31" fillId="0" borderId="0" xfId="0" applyNumberFormat="1" applyFont="1" applyBorder="1" applyAlignment="1" applyProtection="1">
      <alignment vertical="center"/>
    </xf>
    <xf numFmtId="166" fontId="31" fillId="0" borderId="0" xfId="0" applyNumberFormat="1" applyFont="1" applyBorder="1" applyAlignment="1" applyProtection="1">
      <alignment vertical="center"/>
    </xf>
    <xf numFmtId="4" fontId="31" fillId="0" borderId="19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5" fillId="0" borderId="5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5" xfId="0" applyFont="1" applyBorder="1" applyAlignment="1">
      <alignment vertical="center"/>
    </xf>
    <xf numFmtId="4" fontId="33" fillId="0" borderId="18" xfId="0" applyNumberFormat="1" applyFont="1" applyBorder="1" applyAlignment="1" applyProtection="1">
      <alignment vertical="center"/>
    </xf>
    <xf numFmtId="4" fontId="33" fillId="0" borderId="0" xfId="0" applyNumberFormat="1" applyFont="1" applyBorder="1" applyAlignment="1" applyProtection="1">
      <alignment vertical="center"/>
    </xf>
    <xf numFmtId="166" fontId="33" fillId="0" borderId="0" xfId="0" applyNumberFormat="1" applyFont="1" applyBorder="1" applyAlignment="1" applyProtection="1">
      <alignment vertical="center"/>
    </xf>
    <xf numFmtId="4" fontId="33" fillId="0" borderId="19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33" fillId="0" borderId="23" xfId="0" applyNumberFormat="1" applyFont="1" applyBorder="1" applyAlignment="1" applyProtection="1">
      <alignment vertical="center"/>
    </xf>
    <xf numFmtId="4" fontId="33" fillId="0" borderId="24" xfId="0" applyNumberFormat="1" applyFont="1" applyBorder="1" applyAlignment="1" applyProtection="1">
      <alignment vertical="center"/>
    </xf>
    <xf numFmtId="166" fontId="33" fillId="0" borderId="24" xfId="0" applyNumberFormat="1" applyFont="1" applyBorder="1" applyAlignment="1" applyProtection="1">
      <alignment vertical="center"/>
    </xf>
    <xf numFmtId="4" fontId="33" fillId="0" borderId="25" xfId="0" applyNumberFormat="1" applyFont="1" applyBorder="1" applyAlignment="1" applyProtection="1">
      <alignment vertical="center"/>
    </xf>
    <xf numFmtId="0" fontId="0" fillId="0" borderId="0" xfId="0" applyProtection="1">
      <protection locked="0"/>
    </xf>
    <xf numFmtId="0" fontId="5" fillId="3" borderId="0" xfId="0" applyFont="1" applyFill="1" applyAlignment="1">
      <alignment vertical="center"/>
    </xf>
    <xf numFmtId="0" fontId="15" fillId="3" borderId="0" xfId="0" applyFont="1" applyFill="1" applyAlignment="1">
      <alignment horizontal="left" vertical="center"/>
    </xf>
    <xf numFmtId="0" fontId="34" fillId="3" borderId="0" xfId="1" applyFont="1" applyFill="1" applyAlignment="1">
      <alignment vertical="center"/>
    </xf>
    <xf numFmtId="0" fontId="5" fillId="3" borderId="0" xfId="0" applyFont="1" applyFill="1" applyAlignment="1" applyProtection="1">
      <alignment vertical="center"/>
      <protection locked="0"/>
    </xf>
    <xf numFmtId="0" fontId="0" fillId="0" borderId="3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20" fillId="0" borderId="0" xfId="0" applyFont="1" applyBorder="1" applyAlignment="1" applyProtection="1">
      <alignment horizontal="left" vertical="center"/>
      <protection locked="0"/>
    </xf>
    <xf numFmtId="165" fontId="2" fillId="0" borderId="0" xfId="0" applyNumberFormat="1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 wrapText="1"/>
    </xf>
    <xf numFmtId="0" fontId="0" fillId="0" borderId="0" xfId="0" applyFont="1" applyBorder="1" applyAlignment="1" applyProtection="1">
      <alignment vertical="center" wrapText="1"/>
    </xf>
    <xf numFmtId="0" fontId="0" fillId="0" borderId="0" xfId="0" applyFont="1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</xf>
    <xf numFmtId="0" fontId="0" fillId="0" borderId="16" xfId="0" applyFont="1" applyBorder="1" applyAlignment="1" applyProtection="1">
      <alignment vertical="center"/>
      <protection locked="0"/>
    </xf>
    <xf numFmtId="0" fontId="0" fillId="0" borderId="26" xfId="0" applyFont="1" applyBorder="1" applyAlignment="1" applyProtection="1">
      <alignment vertical="center"/>
    </xf>
    <xf numFmtId="0" fontId="22" fillId="0" borderId="0" xfId="0" applyFont="1" applyBorder="1" applyAlignment="1" applyProtection="1">
      <alignment horizontal="left" vertical="center"/>
    </xf>
    <xf numFmtId="4" fontId="25" fillId="0" borderId="0" xfId="0" applyNumberFormat="1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  <protection locked="0"/>
    </xf>
    <xf numFmtId="4" fontId="1" fillId="0" borderId="0" xfId="0" applyNumberFormat="1" applyFont="1" applyBorder="1" applyAlignment="1" applyProtection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0" fillId="6" borderId="0" xfId="0" applyFont="1" applyFill="1" applyBorder="1" applyAlignment="1" applyProtection="1">
      <alignment vertical="center"/>
    </xf>
    <xf numFmtId="0" fontId="3" fillId="6" borderId="9" xfId="0" applyFont="1" applyFill="1" applyBorder="1" applyAlignment="1" applyProtection="1">
      <alignment horizontal="left" vertical="center"/>
    </xf>
    <xf numFmtId="0" fontId="3" fillId="6" borderId="10" xfId="0" applyFont="1" applyFill="1" applyBorder="1" applyAlignment="1" applyProtection="1">
      <alignment horizontal="right" vertical="center"/>
    </xf>
    <xf numFmtId="0" fontId="3" fillId="6" borderId="10" xfId="0" applyFont="1" applyFill="1" applyBorder="1" applyAlignment="1" applyProtection="1">
      <alignment horizontal="center" vertical="center"/>
    </xf>
    <xf numFmtId="0" fontId="0" fillId="6" borderId="10" xfId="0" applyFont="1" applyFill="1" applyBorder="1" applyAlignment="1" applyProtection="1">
      <alignment vertical="center"/>
      <protection locked="0"/>
    </xf>
    <xf numFmtId="4" fontId="3" fillId="6" borderId="10" xfId="0" applyNumberFormat="1" applyFont="1" applyFill="1" applyBorder="1" applyAlignment="1" applyProtection="1">
      <alignment vertical="center"/>
    </xf>
    <xf numFmtId="0" fontId="0" fillId="6" borderId="27" xfId="0" applyFont="1" applyFill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  <protection locked="0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 applyProtection="1">
      <alignment vertical="center"/>
      <protection locked="0"/>
    </xf>
    <xf numFmtId="0" fontId="0" fillId="0" borderId="4" xfId="0" applyFont="1" applyBorder="1" applyAlignment="1">
      <alignment vertical="center"/>
    </xf>
    <xf numFmtId="0" fontId="2" fillId="6" borderId="0" xfId="0" applyFont="1" applyFill="1" applyBorder="1" applyAlignment="1" applyProtection="1">
      <alignment horizontal="left" vertical="center"/>
    </xf>
    <xf numFmtId="0" fontId="0" fillId="6" borderId="0" xfId="0" applyFont="1" applyFill="1" applyBorder="1" applyAlignment="1" applyProtection="1">
      <alignment vertical="center"/>
      <protection locked="0"/>
    </xf>
    <xf numFmtId="0" fontId="2" fillId="6" borderId="0" xfId="0" applyFont="1" applyFill="1" applyBorder="1" applyAlignment="1" applyProtection="1">
      <alignment horizontal="right" vertical="center"/>
    </xf>
    <xf numFmtId="0" fontId="0" fillId="6" borderId="6" xfId="0" applyFont="1" applyFill="1" applyBorder="1" applyAlignment="1" applyProtection="1">
      <alignment vertical="center"/>
    </xf>
    <xf numFmtId="0" fontId="35" fillId="0" borderId="0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6" fillId="0" borderId="24" xfId="0" applyFont="1" applyBorder="1" applyAlignment="1" applyProtection="1">
      <alignment horizontal="left" vertical="center"/>
    </xf>
    <xf numFmtId="0" fontId="6" fillId="0" borderId="24" xfId="0" applyFont="1" applyBorder="1" applyAlignment="1" applyProtection="1">
      <alignment vertical="center"/>
    </xf>
    <xf numFmtId="0" fontId="6" fillId="0" borderId="24" xfId="0" applyFont="1" applyBorder="1" applyAlignment="1" applyProtection="1">
      <alignment vertical="center"/>
      <protection locked="0"/>
    </xf>
    <xf numFmtId="4" fontId="6" fillId="0" borderId="24" xfId="0" applyNumberFormat="1" applyFont="1" applyBorder="1" applyAlignment="1" applyProtection="1">
      <alignment vertical="center"/>
    </xf>
    <xf numFmtId="0" fontId="6" fillId="0" borderId="6" xfId="0" applyFont="1" applyBorder="1" applyAlignment="1" applyProtection="1">
      <alignment vertical="center"/>
    </xf>
    <xf numFmtId="0" fontId="7" fillId="0" borderId="5" xfId="0" applyFont="1" applyBorder="1" applyAlignment="1" applyProtection="1">
      <alignment vertical="center"/>
    </xf>
    <xf numFmtId="0" fontId="7" fillId="0" borderId="0" xfId="0" applyFont="1" applyBorder="1" applyAlignment="1" applyProtection="1">
      <alignment vertical="center"/>
    </xf>
    <xf numFmtId="0" fontId="7" fillId="0" borderId="24" xfId="0" applyFont="1" applyBorder="1" applyAlignment="1" applyProtection="1">
      <alignment horizontal="left" vertical="center"/>
    </xf>
    <xf numFmtId="0" fontId="7" fillId="0" borderId="24" xfId="0" applyFont="1" applyBorder="1" applyAlignment="1" applyProtection="1">
      <alignment vertical="center"/>
    </xf>
    <xf numFmtId="0" fontId="7" fillId="0" borderId="24" xfId="0" applyFont="1" applyBorder="1" applyAlignment="1" applyProtection="1">
      <alignment vertical="center"/>
      <protection locked="0"/>
    </xf>
    <xf numFmtId="4" fontId="7" fillId="0" borderId="24" xfId="0" applyNumberFormat="1" applyFont="1" applyBorder="1" applyAlignment="1" applyProtection="1">
      <alignment vertical="center"/>
    </xf>
    <xf numFmtId="0" fontId="7" fillId="0" borderId="6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</xf>
    <xf numFmtId="0" fontId="20" fillId="0" borderId="0" xfId="0" applyFont="1" applyAlignment="1" applyProtection="1">
      <alignment horizontal="left" vertical="center"/>
      <protection locked="0"/>
    </xf>
    <xf numFmtId="0" fontId="0" fillId="0" borderId="5" xfId="0" applyFont="1" applyBorder="1" applyAlignment="1" applyProtection="1">
      <alignment horizontal="center" vertical="center" wrapText="1"/>
    </xf>
    <xf numFmtId="0" fontId="2" fillId="6" borderId="20" xfId="0" applyFont="1" applyFill="1" applyBorder="1" applyAlignment="1" applyProtection="1">
      <alignment horizontal="center" vertical="center" wrapText="1"/>
    </xf>
    <xf numFmtId="0" fontId="2" fillId="6" borderId="21" xfId="0" applyFont="1" applyFill="1" applyBorder="1" applyAlignment="1" applyProtection="1">
      <alignment horizontal="center" vertical="center" wrapText="1"/>
    </xf>
    <xf numFmtId="0" fontId="36" fillId="6" borderId="21" xfId="0" applyFont="1" applyFill="1" applyBorder="1" applyAlignment="1" applyProtection="1">
      <alignment horizontal="center" vertical="center" wrapText="1"/>
      <protection locked="0"/>
    </xf>
    <xf numFmtId="0" fontId="2" fillId="6" borderId="22" xfId="0" applyFont="1" applyFill="1" applyBorder="1" applyAlignment="1" applyProtection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" fontId="25" fillId="0" borderId="0" xfId="0" applyNumberFormat="1" applyFont="1" applyAlignment="1" applyProtection="1"/>
    <xf numFmtId="166" fontId="37" fillId="0" borderId="16" xfId="0" applyNumberFormat="1" applyFont="1" applyBorder="1" applyAlignment="1" applyProtection="1"/>
    <xf numFmtId="166" fontId="37" fillId="0" borderId="17" xfId="0" applyNumberFormat="1" applyFont="1" applyBorder="1" applyAlignment="1" applyProtection="1"/>
    <xf numFmtId="4" fontId="38" fillId="0" borderId="0" xfId="0" applyNumberFormat="1" applyFont="1" applyAlignment="1">
      <alignment vertical="center"/>
    </xf>
    <xf numFmtId="0" fontId="8" fillId="0" borderId="5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5" xfId="0" applyFont="1" applyBorder="1" applyAlignment="1"/>
    <xf numFmtId="0" fontId="8" fillId="0" borderId="18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9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8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4" fontId="7" fillId="0" borderId="0" xfId="0" applyNumberFormat="1" applyFont="1" applyBorder="1" applyAlignment="1" applyProtection="1"/>
    <xf numFmtId="0" fontId="0" fillId="0" borderId="28" xfId="0" applyFont="1" applyBorder="1" applyAlignment="1" applyProtection="1">
      <alignment horizontal="center" vertical="center"/>
    </xf>
    <xf numFmtId="49" fontId="0" fillId="0" borderId="28" xfId="0" applyNumberFormat="1" applyFont="1" applyBorder="1" applyAlignment="1" applyProtection="1">
      <alignment horizontal="left" vertical="center" wrapText="1"/>
    </xf>
    <xf numFmtId="0" fontId="0" fillId="0" borderId="28" xfId="0" applyFont="1" applyBorder="1" applyAlignment="1" applyProtection="1">
      <alignment horizontal="left" vertical="center" wrapText="1"/>
    </xf>
    <xf numFmtId="0" fontId="0" fillId="0" borderId="28" xfId="0" applyFont="1" applyBorder="1" applyAlignment="1" applyProtection="1">
      <alignment horizontal="center" vertical="center" wrapText="1"/>
    </xf>
    <xf numFmtId="167" fontId="0" fillId="0" borderId="28" xfId="0" applyNumberFormat="1" applyFont="1" applyBorder="1" applyAlignment="1" applyProtection="1">
      <alignment vertical="center"/>
    </xf>
    <xf numFmtId="4" fontId="0" fillId="4" borderId="28" xfId="0" applyNumberFormat="1" applyFont="1" applyFill="1" applyBorder="1" applyAlignment="1" applyProtection="1">
      <alignment vertical="center"/>
      <protection locked="0"/>
    </xf>
    <xf numFmtId="4" fontId="0" fillId="0" borderId="28" xfId="0" applyNumberFormat="1" applyFont="1" applyBorder="1" applyAlignment="1" applyProtection="1">
      <alignment vertical="center"/>
    </xf>
    <xf numFmtId="0" fontId="1" fillId="4" borderId="28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center" vertical="center"/>
    </xf>
    <xf numFmtId="166" fontId="1" fillId="0" borderId="0" xfId="0" applyNumberFormat="1" applyFont="1" applyBorder="1" applyAlignment="1" applyProtection="1">
      <alignment vertical="center"/>
    </xf>
    <xf numFmtId="166" fontId="1" fillId="0" borderId="19" xfId="0" applyNumberFormat="1" applyFont="1" applyBorder="1" applyAlignment="1" applyProtection="1">
      <alignment vertical="center"/>
    </xf>
    <xf numFmtId="4" fontId="0" fillId="0" borderId="0" xfId="0" applyNumberFormat="1" applyFont="1" applyAlignment="1">
      <alignment vertical="center"/>
    </xf>
    <xf numFmtId="0" fontId="39" fillId="0" borderId="0" xfId="0" applyFont="1" applyBorder="1" applyAlignment="1" applyProtection="1">
      <alignment horizontal="left" vertical="center"/>
    </xf>
    <xf numFmtId="0" fontId="40" fillId="0" borderId="0" xfId="0" applyFont="1" applyBorder="1" applyAlignment="1" applyProtection="1">
      <alignment vertical="center" wrapText="1"/>
    </xf>
    <xf numFmtId="0" fontId="0" fillId="0" borderId="18" xfId="0" applyFont="1" applyBorder="1" applyAlignment="1" applyProtection="1">
      <alignment vertical="center"/>
    </xf>
    <xf numFmtId="0" fontId="9" fillId="0" borderId="5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9" fillId="0" borderId="0" xfId="0" applyFont="1" applyAlignment="1" applyProtection="1">
      <alignment horizontal="left" vertical="center"/>
    </xf>
    <xf numFmtId="0" fontId="41" fillId="0" borderId="0" xfId="0" applyFont="1" applyAlignment="1" applyProtection="1">
      <alignment horizontal="left" vertical="center"/>
    </xf>
    <xf numFmtId="0" fontId="41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5" xfId="0" applyFont="1" applyBorder="1" applyAlignment="1">
      <alignment vertical="center"/>
    </xf>
    <xf numFmtId="0" fontId="9" fillId="0" borderId="18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9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5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5" xfId="0" applyFont="1" applyBorder="1" applyAlignment="1">
      <alignment vertical="center"/>
    </xf>
    <xf numFmtId="0" fontId="10" fillId="0" borderId="18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9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11" fillId="0" borderId="5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42" fillId="0" borderId="0" xfId="0" applyFont="1" applyBorder="1" applyAlignment="1" applyProtection="1">
      <alignment horizontal="left" vertical="center"/>
    </xf>
    <xf numFmtId="0" fontId="42" fillId="0" borderId="0" xfId="0" applyFont="1" applyBorder="1" applyAlignment="1" applyProtection="1">
      <alignment horizontal="left" vertical="center" wrapText="1"/>
    </xf>
    <xf numFmtId="167" fontId="11" fillId="0" borderId="0" xfId="0" applyNumberFormat="1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5" xfId="0" applyFont="1" applyBorder="1" applyAlignment="1">
      <alignment vertical="center"/>
    </xf>
    <xf numFmtId="0" fontId="11" fillId="0" borderId="18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9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40" fillId="0" borderId="0" xfId="0" applyFont="1" applyAlignment="1" applyProtection="1">
      <alignment vertical="center" wrapText="1"/>
    </xf>
    <xf numFmtId="0" fontId="1" fillId="0" borderId="24" xfId="0" applyFont="1" applyBorder="1" applyAlignment="1" applyProtection="1">
      <alignment horizontal="center" vertical="center"/>
    </xf>
    <xf numFmtId="0" fontId="0" fillId="0" borderId="24" xfId="0" applyFont="1" applyBorder="1" applyAlignment="1" applyProtection="1">
      <alignment vertical="center"/>
    </xf>
    <xf numFmtId="166" fontId="1" fillId="0" borderId="24" xfId="0" applyNumberFormat="1" applyFont="1" applyBorder="1" applyAlignment="1" applyProtection="1">
      <alignment vertical="center"/>
    </xf>
    <xf numFmtId="166" fontId="1" fillId="0" borderId="25" xfId="0" applyNumberFormat="1" applyFont="1" applyBorder="1" applyAlignment="1" applyProtection="1">
      <alignment vertical="center"/>
    </xf>
    <xf numFmtId="0" fontId="0" fillId="0" borderId="0" xfId="0" applyProtection="1"/>
    <xf numFmtId="0" fontId="0" fillId="0" borderId="5" xfId="0" applyBorder="1"/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167" fontId="10" fillId="0" borderId="0" xfId="0" applyNumberFormat="1" applyFont="1" applyBorder="1" applyAlignment="1" applyProtection="1">
      <alignment vertical="center"/>
    </xf>
    <xf numFmtId="0" fontId="43" fillId="0" borderId="28" xfId="0" applyFont="1" applyBorder="1" applyAlignment="1" applyProtection="1">
      <alignment horizontal="center" vertical="center"/>
    </xf>
    <xf numFmtId="49" fontId="43" fillId="0" borderId="28" xfId="0" applyNumberFormat="1" applyFont="1" applyBorder="1" applyAlignment="1" applyProtection="1">
      <alignment horizontal="left" vertical="center" wrapText="1"/>
    </xf>
    <xf numFmtId="0" fontId="43" fillId="0" borderId="28" xfId="0" applyFont="1" applyBorder="1" applyAlignment="1" applyProtection="1">
      <alignment horizontal="left" vertical="center" wrapText="1"/>
    </xf>
    <xf numFmtId="0" fontId="43" fillId="0" borderId="28" xfId="0" applyFont="1" applyBorder="1" applyAlignment="1" applyProtection="1">
      <alignment horizontal="center" vertical="center" wrapText="1"/>
    </xf>
    <xf numFmtId="167" fontId="43" fillId="0" borderId="28" xfId="0" applyNumberFormat="1" applyFont="1" applyBorder="1" applyAlignment="1" applyProtection="1">
      <alignment vertical="center"/>
    </xf>
    <xf numFmtId="4" fontId="43" fillId="4" borderId="28" xfId="0" applyNumberFormat="1" applyFont="1" applyFill="1" applyBorder="1" applyAlignment="1" applyProtection="1">
      <alignment vertical="center"/>
      <protection locked="0"/>
    </xf>
    <xf numFmtId="4" fontId="43" fillId="0" borderId="28" xfId="0" applyNumberFormat="1" applyFont="1" applyBorder="1" applyAlignment="1" applyProtection="1">
      <alignment vertical="center"/>
    </xf>
    <xf numFmtId="0" fontId="43" fillId="0" borderId="5" xfId="0" applyFont="1" applyBorder="1" applyAlignment="1">
      <alignment vertical="center"/>
    </xf>
    <xf numFmtId="0" fontId="43" fillId="4" borderId="28" xfId="0" applyFont="1" applyFill="1" applyBorder="1" applyAlignment="1" applyProtection="1">
      <alignment horizontal="left" vertical="center"/>
      <protection locked="0"/>
    </xf>
    <xf numFmtId="0" fontId="43" fillId="0" borderId="0" xfId="0" applyFont="1" applyBorder="1" applyAlignment="1" applyProtection="1">
      <alignment horizontal="center" vertical="center"/>
    </xf>
    <xf numFmtId="0" fontId="42" fillId="0" borderId="0" xfId="0" applyFont="1" applyAlignment="1" applyProtection="1">
      <alignment horizontal="left" vertical="center"/>
    </xf>
    <xf numFmtId="0" fontId="42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2" fillId="0" borderId="5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 wrapText="1"/>
    </xf>
    <xf numFmtId="167" fontId="12" fillId="0" borderId="0" xfId="0" applyNumberFormat="1" applyFont="1" applyAlignment="1" applyProtection="1">
      <alignment vertical="center"/>
    </xf>
    <xf numFmtId="0" fontId="12" fillId="0" borderId="0" xfId="0" applyFont="1" applyAlignment="1" applyProtection="1">
      <alignment vertical="center"/>
      <protection locked="0"/>
    </xf>
    <xf numFmtId="0" fontId="12" fillId="0" borderId="5" xfId="0" applyFont="1" applyBorder="1" applyAlignment="1">
      <alignment vertical="center"/>
    </xf>
    <xf numFmtId="0" fontId="12" fillId="0" borderId="18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12" fillId="0" borderId="19" xfId="0" applyFont="1" applyBorder="1" applyAlignment="1" applyProtection="1">
      <alignment vertical="center"/>
    </xf>
    <xf numFmtId="0" fontId="12" fillId="0" borderId="0" xfId="0" applyFont="1" applyAlignment="1">
      <alignment horizontal="left" vertical="center"/>
    </xf>
    <xf numFmtId="0" fontId="6" fillId="0" borderId="0" xfId="0" applyFont="1" applyBorder="1" applyAlignment="1" applyProtection="1">
      <alignment horizontal="left"/>
    </xf>
    <xf numFmtId="4" fontId="6" fillId="0" borderId="0" xfId="0" applyNumberFormat="1" applyFont="1" applyBorder="1" applyAlignment="1" applyProtection="1"/>
    <xf numFmtId="0" fontId="11" fillId="0" borderId="23" xfId="0" applyFont="1" applyBorder="1" applyAlignment="1" applyProtection="1">
      <alignment vertical="center"/>
    </xf>
    <xf numFmtId="0" fontId="11" fillId="0" borderId="24" xfId="0" applyFont="1" applyBorder="1" applyAlignment="1" applyProtection="1">
      <alignment vertical="center"/>
    </xf>
    <xf numFmtId="0" fontId="11" fillId="0" borderId="25" xfId="0" applyFont="1" applyBorder="1" applyAlignment="1" applyProtection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10" fillId="0" borderId="23" xfId="0" applyFont="1" applyBorder="1" applyAlignment="1" applyProtection="1">
      <alignment vertical="center"/>
    </xf>
    <xf numFmtId="0" fontId="10" fillId="0" borderId="24" xfId="0" applyFont="1" applyBorder="1" applyAlignment="1" applyProtection="1">
      <alignment vertical="center"/>
    </xf>
    <xf numFmtId="0" fontId="10" fillId="0" borderId="25" xfId="0" applyFont="1" applyBorder="1" applyAlignment="1" applyProtection="1">
      <alignment vertical="center"/>
    </xf>
    <xf numFmtId="0" fontId="25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vertical="top"/>
      <protection locked="0"/>
    </xf>
    <xf numFmtId="0" fontId="44" fillId="0" borderId="29" xfId="0" applyFont="1" applyBorder="1" applyAlignment="1" applyProtection="1">
      <alignment vertical="center" wrapText="1"/>
      <protection locked="0"/>
    </xf>
    <xf numFmtId="0" fontId="44" fillId="0" borderId="30" xfId="0" applyFont="1" applyBorder="1" applyAlignment="1" applyProtection="1">
      <alignment vertical="center" wrapText="1"/>
      <protection locked="0"/>
    </xf>
    <xf numFmtId="0" fontId="44" fillId="0" borderId="31" xfId="0" applyFont="1" applyBorder="1" applyAlignment="1" applyProtection="1">
      <alignment vertical="center" wrapText="1"/>
      <protection locked="0"/>
    </xf>
    <xf numFmtId="0" fontId="44" fillId="0" borderId="32" xfId="0" applyFont="1" applyBorder="1" applyAlignment="1" applyProtection="1">
      <alignment horizontal="center" vertical="center" wrapText="1"/>
      <protection locked="0"/>
    </xf>
    <xf numFmtId="0" fontId="44" fillId="0" borderId="33" xfId="0" applyFont="1" applyBorder="1" applyAlignment="1" applyProtection="1">
      <alignment horizontal="center" vertical="center" wrapText="1"/>
      <protection locked="0"/>
    </xf>
    <xf numFmtId="0" fontId="44" fillId="0" borderId="32" xfId="0" applyFont="1" applyBorder="1" applyAlignment="1" applyProtection="1">
      <alignment vertical="center" wrapText="1"/>
      <protection locked="0"/>
    </xf>
    <xf numFmtId="0" fontId="44" fillId="0" borderId="33" xfId="0" applyFont="1" applyBorder="1" applyAlignment="1" applyProtection="1">
      <alignment vertical="center" wrapText="1"/>
      <protection locked="0"/>
    </xf>
    <xf numFmtId="0" fontId="46" fillId="0" borderId="1" xfId="0" applyFont="1" applyBorder="1" applyAlignment="1" applyProtection="1">
      <alignment horizontal="left" vertical="center" wrapText="1"/>
      <protection locked="0"/>
    </xf>
    <xf numFmtId="0" fontId="47" fillId="0" borderId="1" xfId="0" applyFont="1" applyBorder="1" applyAlignment="1" applyProtection="1">
      <alignment horizontal="left" vertical="center" wrapText="1"/>
      <protection locked="0"/>
    </xf>
    <xf numFmtId="0" fontId="47" fillId="0" borderId="32" xfId="0" applyFont="1" applyBorder="1" applyAlignment="1" applyProtection="1">
      <alignment vertical="center" wrapText="1"/>
      <protection locked="0"/>
    </xf>
    <xf numFmtId="0" fontId="47" fillId="0" borderId="1" xfId="0" applyFont="1" applyBorder="1" applyAlignment="1" applyProtection="1">
      <alignment vertical="center" wrapText="1"/>
      <protection locked="0"/>
    </xf>
    <xf numFmtId="0" fontId="47" fillId="0" borderId="1" xfId="0" applyFont="1" applyBorder="1" applyAlignment="1" applyProtection="1">
      <alignment vertical="center"/>
      <protection locked="0"/>
    </xf>
    <xf numFmtId="0" fontId="47" fillId="0" borderId="1" xfId="0" applyFont="1" applyBorder="1" applyAlignment="1" applyProtection="1">
      <alignment horizontal="left" vertical="center"/>
      <protection locked="0"/>
    </xf>
    <xf numFmtId="49" fontId="47" fillId="0" borderId="1" xfId="0" applyNumberFormat="1" applyFont="1" applyBorder="1" applyAlignment="1" applyProtection="1">
      <alignment vertical="center" wrapText="1"/>
      <protection locked="0"/>
    </xf>
    <xf numFmtId="0" fontId="44" fillId="0" borderId="35" xfId="0" applyFont="1" applyBorder="1" applyAlignment="1" applyProtection="1">
      <alignment vertical="center" wrapText="1"/>
      <protection locked="0"/>
    </xf>
    <xf numFmtId="0" fontId="48" fillId="0" borderId="34" xfId="0" applyFont="1" applyBorder="1" applyAlignment="1" applyProtection="1">
      <alignment vertical="center" wrapText="1"/>
      <protection locked="0"/>
    </xf>
    <xf numFmtId="0" fontId="44" fillId="0" borderId="36" xfId="0" applyFont="1" applyBorder="1" applyAlignment="1" applyProtection="1">
      <alignment vertical="center" wrapText="1"/>
      <protection locked="0"/>
    </xf>
    <xf numFmtId="0" fontId="44" fillId="0" borderId="1" xfId="0" applyFont="1" applyBorder="1" applyAlignment="1" applyProtection="1">
      <alignment vertical="top"/>
      <protection locked="0"/>
    </xf>
    <xf numFmtId="0" fontId="44" fillId="0" borderId="0" xfId="0" applyFont="1" applyAlignment="1" applyProtection="1">
      <alignment vertical="top"/>
      <protection locked="0"/>
    </xf>
    <xf numFmtId="0" fontId="44" fillId="0" borderId="29" xfId="0" applyFont="1" applyBorder="1" applyAlignment="1" applyProtection="1">
      <alignment horizontal="left" vertical="center"/>
      <protection locked="0"/>
    </xf>
    <xf numFmtId="0" fontId="44" fillId="0" borderId="30" xfId="0" applyFont="1" applyBorder="1" applyAlignment="1" applyProtection="1">
      <alignment horizontal="left" vertical="center"/>
      <protection locked="0"/>
    </xf>
    <xf numFmtId="0" fontId="44" fillId="0" borderId="31" xfId="0" applyFont="1" applyBorder="1" applyAlignment="1" applyProtection="1">
      <alignment horizontal="left" vertical="center"/>
      <protection locked="0"/>
    </xf>
    <xf numFmtId="0" fontId="44" fillId="0" borderId="32" xfId="0" applyFont="1" applyBorder="1" applyAlignment="1" applyProtection="1">
      <alignment horizontal="left" vertical="center"/>
      <protection locked="0"/>
    </xf>
    <xf numFmtId="0" fontId="44" fillId="0" borderId="33" xfId="0" applyFont="1" applyBorder="1" applyAlignment="1" applyProtection="1">
      <alignment horizontal="left" vertical="center"/>
      <protection locked="0"/>
    </xf>
    <xf numFmtId="0" fontId="46" fillId="0" borderId="1" xfId="0" applyFont="1" applyBorder="1" applyAlignment="1" applyProtection="1">
      <alignment horizontal="left" vertical="center"/>
      <protection locked="0"/>
    </xf>
    <xf numFmtId="0" fontId="49" fillId="0" borderId="0" xfId="0" applyFont="1" applyAlignment="1" applyProtection="1">
      <alignment horizontal="left" vertical="center"/>
      <protection locked="0"/>
    </xf>
    <xf numFmtId="0" fontId="46" fillId="0" borderId="34" xfId="0" applyFont="1" applyBorder="1" applyAlignment="1" applyProtection="1">
      <alignment horizontal="left" vertical="center"/>
      <protection locked="0"/>
    </xf>
    <xf numFmtId="0" fontId="46" fillId="0" borderId="34" xfId="0" applyFont="1" applyBorder="1" applyAlignment="1" applyProtection="1">
      <alignment horizontal="center" vertical="center"/>
      <protection locked="0"/>
    </xf>
    <xf numFmtId="0" fontId="49" fillId="0" borderId="34" xfId="0" applyFont="1" applyBorder="1" applyAlignment="1" applyProtection="1">
      <alignment horizontal="left" vertical="center"/>
      <protection locked="0"/>
    </xf>
    <xf numFmtId="0" fontId="50" fillId="0" borderId="1" xfId="0" applyFont="1" applyBorder="1" applyAlignment="1" applyProtection="1">
      <alignment horizontal="left" vertical="center"/>
      <protection locked="0"/>
    </xf>
    <xf numFmtId="0" fontId="47" fillId="0" borderId="0" xfId="0" applyFont="1" applyAlignment="1" applyProtection="1">
      <alignment horizontal="left" vertical="center"/>
      <protection locked="0"/>
    </xf>
    <xf numFmtId="0" fontId="47" fillId="0" borderId="1" xfId="0" applyFont="1" applyBorder="1" applyAlignment="1" applyProtection="1">
      <alignment horizontal="center" vertical="center"/>
      <protection locked="0"/>
    </xf>
    <xf numFmtId="0" fontId="47" fillId="0" borderId="32" xfId="0" applyFont="1" applyBorder="1" applyAlignment="1" applyProtection="1">
      <alignment horizontal="left" vertical="center"/>
      <protection locked="0"/>
    </xf>
    <xf numFmtId="0" fontId="47" fillId="2" borderId="1" xfId="0" applyFont="1" applyFill="1" applyBorder="1" applyAlignment="1" applyProtection="1">
      <alignment horizontal="left" vertical="center"/>
      <protection locked="0"/>
    </xf>
    <xf numFmtId="0" fontId="47" fillId="2" borderId="1" xfId="0" applyFont="1" applyFill="1" applyBorder="1" applyAlignment="1" applyProtection="1">
      <alignment horizontal="center" vertical="center"/>
      <protection locked="0"/>
    </xf>
    <xf numFmtId="0" fontId="44" fillId="0" borderId="35" xfId="0" applyFont="1" applyBorder="1" applyAlignment="1" applyProtection="1">
      <alignment horizontal="left" vertical="center"/>
      <protection locked="0"/>
    </xf>
    <xf numFmtId="0" fontId="48" fillId="0" borderId="34" xfId="0" applyFont="1" applyBorder="1" applyAlignment="1" applyProtection="1">
      <alignment horizontal="left" vertical="center"/>
      <protection locked="0"/>
    </xf>
    <xf numFmtId="0" fontId="44" fillId="0" borderId="36" xfId="0" applyFont="1" applyBorder="1" applyAlignment="1" applyProtection="1">
      <alignment horizontal="left" vertical="center"/>
      <protection locked="0"/>
    </xf>
    <xf numFmtId="0" fontId="44" fillId="0" borderId="1" xfId="0" applyFont="1" applyBorder="1" applyAlignment="1" applyProtection="1">
      <alignment horizontal="left" vertical="center"/>
      <protection locked="0"/>
    </xf>
    <xf numFmtId="0" fontId="48" fillId="0" borderId="1" xfId="0" applyFont="1" applyBorder="1" applyAlignment="1" applyProtection="1">
      <alignment horizontal="left" vertical="center"/>
      <protection locked="0"/>
    </xf>
    <xf numFmtId="0" fontId="49" fillId="0" borderId="1" xfId="0" applyFont="1" applyBorder="1" applyAlignment="1" applyProtection="1">
      <alignment horizontal="left" vertical="center"/>
      <protection locked="0"/>
    </xf>
    <xf numFmtId="0" fontId="47" fillId="0" borderId="34" xfId="0" applyFont="1" applyBorder="1" applyAlignment="1" applyProtection="1">
      <alignment horizontal="left" vertical="center"/>
      <protection locked="0"/>
    </xf>
    <xf numFmtId="0" fontId="44" fillId="0" borderId="1" xfId="0" applyFont="1" applyBorder="1" applyAlignment="1" applyProtection="1">
      <alignment horizontal="left" vertical="center" wrapText="1"/>
      <protection locked="0"/>
    </xf>
    <xf numFmtId="0" fontId="47" fillId="0" borderId="1" xfId="0" applyFont="1" applyBorder="1" applyAlignment="1" applyProtection="1">
      <alignment horizontal="center" vertical="center" wrapText="1"/>
      <protection locked="0"/>
    </xf>
    <xf numFmtId="0" fontId="44" fillId="0" borderId="29" xfId="0" applyFont="1" applyBorder="1" applyAlignment="1" applyProtection="1">
      <alignment horizontal="left" vertical="center" wrapText="1"/>
      <protection locked="0"/>
    </xf>
    <xf numFmtId="0" fontId="44" fillId="0" borderId="30" xfId="0" applyFont="1" applyBorder="1" applyAlignment="1" applyProtection="1">
      <alignment horizontal="left" vertical="center" wrapText="1"/>
      <protection locked="0"/>
    </xf>
    <xf numFmtId="0" fontId="44" fillId="0" borderId="31" xfId="0" applyFont="1" applyBorder="1" applyAlignment="1" applyProtection="1">
      <alignment horizontal="left" vertical="center" wrapText="1"/>
      <protection locked="0"/>
    </xf>
    <xf numFmtId="0" fontId="44" fillId="0" borderId="32" xfId="0" applyFont="1" applyBorder="1" applyAlignment="1" applyProtection="1">
      <alignment horizontal="left" vertical="center" wrapText="1"/>
      <protection locked="0"/>
    </xf>
    <xf numFmtId="0" fontId="44" fillId="0" borderId="33" xfId="0" applyFont="1" applyBorder="1" applyAlignment="1" applyProtection="1">
      <alignment horizontal="left" vertical="center" wrapText="1"/>
      <protection locked="0"/>
    </xf>
    <xf numFmtId="0" fontId="49" fillId="0" borderId="32" xfId="0" applyFont="1" applyBorder="1" applyAlignment="1" applyProtection="1">
      <alignment horizontal="left" vertical="center" wrapText="1"/>
      <protection locked="0"/>
    </xf>
    <xf numFmtId="0" fontId="49" fillId="0" borderId="33" xfId="0" applyFont="1" applyBorder="1" applyAlignment="1" applyProtection="1">
      <alignment horizontal="left" vertical="center" wrapText="1"/>
      <protection locked="0"/>
    </xf>
    <xf numFmtId="0" fontId="47" fillId="0" borderId="32" xfId="0" applyFont="1" applyBorder="1" applyAlignment="1" applyProtection="1">
      <alignment horizontal="left" vertical="center" wrapText="1"/>
      <protection locked="0"/>
    </xf>
    <xf numFmtId="0" fontId="47" fillId="0" borderId="33" xfId="0" applyFont="1" applyBorder="1" applyAlignment="1" applyProtection="1">
      <alignment horizontal="left" vertical="center" wrapText="1"/>
      <protection locked="0"/>
    </xf>
    <xf numFmtId="0" fontId="47" fillId="0" borderId="33" xfId="0" applyFont="1" applyBorder="1" applyAlignment="1" applyProtection="1">
      <alignment horizontal="left" vertical="center"/>
      <protection locked="0"/>
    </xf>
    <xf numFmtId="0" fontId="47" fillId="0" borderId="35" xfId="0" applyFont="1" applyBorder="1" applyAlignment="1" applyProtection="1">
      <alignment horizontal="left" vertical="center" wrapText="1"/>
      <protection locked="0"/>
    </xf>
    <xf numFmtId="0" fontId="47" fillId="0" borderId="34" xfId="0" applyFont="1" applyBorder="1" applyAlignment="1" applyProtection="1">
      <alignment horizontal="left" vertical="center" wrapText="1"/>
      <protection locked="0"/>
    </xf>
    <xf numFmtId="0" fontId="47" fillId="0" borderId="36" xfId="0" applyFont="1" applyBorder="1" applyAlignment="1" applyProtection="1">
      <alignment horizontal="left" vertical="center" wrapText="1"/>
      <protection locked="0"/>
    </xf>
    <xf numFmtId="0" fontId="47" fillId="0" borderId="1" xfId="0" applyFont="1" applyBorder="1" applyAlignment="1" applyProtection="1">
      <alignment horizontal="left" vertical="top"/>
      <protection locked="0"/>
    </xf>
    <xf numFmtId="0" fontId="47" fillId="0" borderId="1" xfId="0" applyFont="1" applyBorder="1" applyAlignment="1" applyProtection="1">
      <alignment horizontal="center" vertical="top"/>
      <protection locked="0"/>
    </xf>
    <xf numFmtId="0" fontId="47" fillId="0" borderId="35" xfId="0" applyFont="1" applyBorder="1" applyAlignment="1" applyProtection="1">
      <alignment horizontal="left" vertical="center"/>
      <protection locked="0"/>
    </xf>
    <xf numFmtId="0" fontId="47" fillId="0" borderId="36" xfId="0" applyFont="1" applyBorder="1" applyAlignment="1" applyProtection="1">
      <alignment horizontal="left" vertical="center"/>
      <protection locked="0"/>
    </xf>
    <xf numFmtId="0" fontId="49" fillId="0" borderId="0" xfId="0" applyFont="1" applyAlignment="1" applyProtection="1">
      <alignment vertical="center"/>
      <protection locked="0"/>
    </xf>
    <xf numFmtId="0" fontId="46" fillId="0" borderId="1" xfId="0" applyFont="1" applyBorder="1" applyAlignment="1" applyProtection="1">
      <alignment vertical="center"/>
      <protection locked="0"/>
    </xf>
    <xf numFmtId="0" fontId="49" fillId="0" borderId="34" xfId="0" applyFont="1" applyBorder="1" applyAlignment="1" applyProtection="1">
      <alignment vertical="center"/>
      <protection locked="0"/>
    </xf>
    <xf numFmtId="0" fontId="46" fillId="0" borderId="34" xfId="0" applyFont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top"/>
      <protection locked="0"/>
    </xf>
    <xf numFmtId="49" fontId="47" fillId="0" borderId="1" xfId="0" applyNumberFormat="1" applyFont="1" applyBorder="1" applyAlignment="1" applyProtection="1">
      <alignment horizontal="left" vertical="center"/>
      <protection locked="0"/>
    </xf>
    <xf numFmtId="0" fontId="0" fillId="0" borderId="34" xfId="0" applyBorder="1" applyAlignment="1" applyProtection="1">
      <alignment vertical="top"/>
      <protection locked="0"/>
    </xf>
    <xf numFmtId="0" fontId="46" fillId="0" borderId="34" xfId="0" applyFont="1" applyBorder="1" applyAlignment="1" applyProtection="1">
      <alignment horizontal="left"/>
      <protection locked="0"/>
    </xf>
    <xf numFmtId="0" fontId="49" fillId="0" borderId="34" xfId="0" applyFont="1" applyBorder="1" applyAlignment="1" applyProtection="1">
      <protection locked="0"/>
    </xf>
    <xf numFmtId="0" fontId="44" fillId="0" borderId="32" xfId="0" applyFont="1" applyBorder="1" applyAlignment="1" applyProtection="1">
      <alignment vertical="top"/>
      <protection locked="0"/>
    </xf>
    <xf numFmtId="0" fontId="44" fillId="0" borderId="33" xfId="0" applyFont="1" applyBorder="1" applyAlignment="1" applyProtection="1">
      <alignment vertical="top"/>
      <protection locked="0"/>
    </xf>
    <xf numFmtId="0" fontId="44" fillId="0" borderId="1" xfId="0" applyFont="1" applyBorder="1" applyAlignment="1" applyProtection="1">
      <alignment horizontal="center" vertical="center"/>
      <protection locked="0"/>
    </xf>
    <xf numFmtId="0" fontId="44" fillId="0" borderId="1" xfId="0" applyFont="1" applyBorder="1" applyAlignment="1" applyProtection="1">
      <alignment horizontal="left" vertical="top"/>
      <protection locked="0"/>
    </xf>
    <xf numFmtId="0" fontId="44" fillId="0" borderId="35" xfId="0" applyFont="1" applyBorder="1" applyAlignment="1" applyProtection="1">
      <alignment vertical="top"/>
      <protection locked="0"/>
    </xf>
    <xf numFmtId="0" fontId="44" fillId="0" borderId="34" xfId="0" applyFont="1" applyBorder="1" applyAlignment="1" applyProtection="1">
      <alignment vertical="top"/>
      <protection locked="0"/>
    </xf>
    <xf numFmtId="0" fontId="44" fillId="0" borderId="36" xfId="0" applyFont="1" applyBorder="1" applyAlignment="1" applyProtection="1">
      <alignment vertical="top"/>
      <protection locked="0"/>
    </xf>
    <xf numFmtId="4" fontId="7" fillId="0" borderId="0" xfId="0" applyNumberFormat="1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32" fillId="0" borderId="0" xfId="0" applyFont="1" applyAlignment="1" applyProtection="1">
      <alignment horizontal="left" vertical="center" wrapText="1"/>
    </xf>
    <xf numFmtId="4" fontId="25" fillId="0" borderId="0" xfId="0" applyNumberFormat="1" applyFont="1" applyAlignment="1" applyProtection="1">
      <alignment horizontal="right" vertical="center"/>
    </xf>
    <xf numFmtId="4" fontId="25" fillId="0" borderId="0" xfId="0" applyNumberFormat="1" applyFont="1" applyAlignment="1" applyProtection="1">
      <alignment vertical="center"/>
    </xf>
    <xf numFmtId="0" fontId="0" fillId="0" borderId="0" xfId="0"/>
    <xf numFmtId="4" fontId="29" fillId="0" borderId="0" xfId="0" applyNumberFormat="1" applyFont="1" applyAlignment="1" applyProtection="1">
      <alignment vertical="center"/>
    </xf>
    <xf numFmtId="0" fontId="29" fillId="0" borderId="0" xfId="0" applyFont="1" applyAlignment="1" applyProtection="1">
      <alignment vertical="center"/>
    </xf>
    <xf numFmtId="4" fontId="29" fillId="0" borderId="0" xfId="0" applyNumberFormat="1" applyFont="1" applyAlignment="1" applyProtection="1">
      <alignment horizontal="right" vertical="center"/>
    </xf>
    <xf numFmtId="0" fontId="28" fillId="0" borderId="0" xfId="0" applyFont="1" applyAlignment="1" applyProtection="1">
      <alignment horizontal="left" vertical="center" wrapText="1"/>
    </xf>
    <xf numFmtId="4" fontId="7" fillId="0" borderId="0" xfId="0" applyNumberFormat="1" applyFont="1" applyAlignment="1" applyProtection="1">
      <alignment horizontal="right" vertical="center"/>
    </xf>
    <xf numFmtId="0" fontId="3" fillId="5" borderId="10" xfId="0" applyFont="1" applyFill="1" applyBorder="1" applyAlignment="1" applyProtection="1">
      <alignment horizontal="left" vertical="center"/>
    </xf>
    <xf numFmtId="0" fontId="0" fillId="5" borderId="10" xfId="0" applyFont="1" applyFill="1" applyBorder="1" applyAlignment="1" applyProtection="1">
      <alignment vertical="center"/>
    </xf>
    <xf numFmtId="4" fontId="3" fillId="5" borderId="10" xfId="0" applyNumberFormat="1" applyFont="1" applyFill="1" applyBorder="1" applyAlignment="1" applyProtection="1">
      <alignment vertical="center"/>
    </xf>
    <xf numFmtId="0" fontId="0" fillId="5" borderId="11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8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2" fillId="6" borderId="9" xfId="0" applyFont="1" applyFill="1" applyBorder="1" applyAlignment="1" applyProtection="1">
      <alignment horizontal="center" vertical="center"/>
    </xf>
    <xf numFmtId="0" fontId="2" fillId="6" borderId="10" xfId="0" applyFont="1" applyFill="1" applyBorder="1" applyAlignment="1" applyProtection="1">
      <alignment horizontal="left" vertical="center"/>
    </xf>
    <xf numFmtId="0" fontId="2" fillId="6" borderId="10" xfId="0" applyFont="1" applyFill="1" applyBorder="1" applyAlignment="1" applyProtection="1">
      <alignment horizontal="center" vertical="center"/>
    </xf>
    <xf numFmtId="0" fontId="2" fillId="6" borderId="10" xfId="0" applyFont="1" applyFill="1" applyBorder="1" applyAlignment="1" applyProtection="1">
      <alignment horizontal="right" vertical="center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center"/>
    </xf>
    <xf numFmtId="0" fontId="2" fillId="0" borderId="0" xfId="0" applyFont="1" applyBorder="1" applyAlignment="1" applyProtection="1">
      <alignment horizontal="left" vertical="center"/>
    </xf>
    <xf numFmtId="0" fontId="0" fillId="0" borderId="0" xfId="0" applyBorder="1" applyProtection="1"/>
    <xf numFmtId="0" fontId="3" fillId="0" borderId="0" xfId="0" applyFont="1" applyBorder="1" applyAlignment="1" applyProtection="1">
      <alignment horizontal="left" vertical="top" wrapText="1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49" fontId="2" fillId="0" borderId="0" xfId="0" applyNumberFormat="1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left" vertical="center" wrapText="1"/>
    </xf>
    <xf numFmtId="4" fontId="22" fillId="0" borderId="8" xfId="0" applyNumberFormat="1" applyFont="1" applyBorder="1" applyAlignment="1" applyProtection="1">
      <alignment vertical="center"/>
    </xf>
    <xf numFmtId="0" fontId="0" fillId="0" borderId="8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</xf>
    <xf numFmtId="164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vertical="center"/>
    </xf>
    <xf numFmtId="4" fontId="21" fillId="0" borderId="0" xfId="0" applyNumberFormat="1" applyFont="1" applyBorder="1" applyAlignment="1" applyProtection="1">
      <alignment vertical="center"/>
    </xf>
    <xf numFmtId="0" fontId="0" fillId="0" borderId="0" xfId="0" applyFont="1" applyBorder="1" applyAlignment="1" applyProtection="1">
      <alignment horizontal="left" vertical="center"/>
    </xf>
    <xf numFmtId="0" fontId="20" fillId="0" borderId="0" xfId="0" applyFont="1" applyAlignment="1" applyProtection="1">
      <alignment horizontal="left" vertical="center" wrapText="1"/>
    </xf>
    <xf numFmtId="0" fontId="20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34" fillId="3" borderId="0" xfId="1" applyFont="1" applyFill="1" applyAlignment="1">
      <alignment vertical="center"/>
    </xf>
    <xf numFmtId="0" fontId="20" fillId="0" borderId="0" xfId="0" applyFont="1" applyBorder="1" applyAlignment="1" applyProtection="1">
      <alignment horizontal="left" vertical="center" wrapText="1"/>
    </xf>
    <xf numFmtId="0" fontId="20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Protection="1"/>
    <xf numFmtId="0" fontId="47" fillId="0" borderId="1" xfId="0" applyFont="1" applyBorder="1" applyAlignment="1" applyProtection="1">
      <alignment horizontal="left" vertical="center" wrapText="1"/>
      <protection locked="0"/>
    </xf>
    <xf numFmtId="0" fontId="45" fillId="0" borderId="1" xfId="0" applyFont="1" applyBorder="1" applyAlignment="1" applyProtection="1">
      <alignment horizontal="center" vertical="center" wrapText="1"/>
      <protection locked="0"/>
    </xf>
    <xf numFmtId="0" fontId="46" fillId="0" borderId="34" xfId="0" applyFont="1" applyBorder="1" applyAlignment="1" applyProtection="1">
      <alignment horizontal="left" wrapText="1"/>
      <protection locked="0"/>
    </xf>
    <xf numFmtId="0" fontId="47" fillId="0" borderId="1" xfId="0" applyFont="1" applyBorder="1" applyAlignment="1" applyProtection="1">
      <alignment horizontal="left" vertical="center"/>
      <protection locked="0"/>
    </xf>
    <xf numFmtId="49" fontId="47" fillId="0" borderId="1" xfId="0" applyNumberFormat="1" applyFont="1" applyBorder="1" applyAlignment="1" applyProtection="1">
      <alignment horizontal="left" vertical="center" wrapText="1"/>
      <protection locked="0"/>
    </xf>
    <xf numFmtId="0" fontId="45" fillId="0" borderId="1" xfId="0" applyFont="1" applyBorder="1" applyAlignment="1" applyProtection="1">
      <alignment horizontal="center" vertical="center"/>
      <protection locked="0"/>
    </xf>
    <xf numFmtId="0" fontId="46" fillId="0" borderId="34" xfId="0" applyFont="1" applyBorder="1" applyAlignment="1" applyProtection="1">
      <alignment horizontal="left"/>
      <protection locked="0"/>
    </xf>
    <xf numFmtId="0" fontId="47" fillId="0" borderId="1" xfId="0" applyFont="1" applyBorder="1" applyAlignment="1" applyProtection="1">
      <alignment horizontal="left" vertical="top"/>
      <protection locked="0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71145" cy="271145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xmlns="" id="{00000000-0008-0000-15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78"/>
  <sheetViews>
    <sheetView showGridLines="0" tabSelected="1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customWidth="1"/>
    <col min="44" max="44" width="13.6640625" customWidth="1"/>
    <col min="45" max="47" width="25.83203125" hidden="1" customWidth="1"/>
    <col min="48" max="52" width="21.6640625" hidden="1" customWidth="1"/>
    <col min="53" max="53" width="19.1640625" hidden="1" customWidth="1"/>
    <col min="54" max="54" width="25" hidden="1" customWidth="1"/>
    <col min="55" max="56" width="19.1640625" hidden="1" customWidth="1"/>
    <col min="57" max="57" width="66.5" customWidth="1"/>
    <col min="71" max="91" width="9.33203125" hidden="1"/>
  </cols>
  <sheetData>
    <row r="1" spans="1:74" ht="21.4" customHeight="1">
      <c r="A1" s="17" t="s">
        <v>0</v>
      </c>
      <c r="B1" s="18"/>
      <c r="C1" s="18"/>
      <c r="D1" s="19" t="s">
        <v>1</v>
      </c>
      <c r="E1" s="18"/>
      <c r="F1" s="18"/>
      <c r="G1" s="18"/>
      <c r="H1" s="18"/>
      <c r="I1" s="18"/>
      <c r="J1" s="18"/>
      <c r="K1" s="20" t="s">
        <v>2</v>
      </c>
      <c r="L1" s="20"/>
      <c r="M1" s="20"/>
      <c r="N1" s="20"/>
      <c r="O1" s="20"/>
      <c r="P1" s="20"/>
      <c r="Q1" s="20"/>
      <c r="R1" s="20"/>
      <c r="S1" s="20"/>
      <c r="T1" s="18"/>
      <c r="U1" s="18"/>
      <c r="V1" s="18"/>
      <c r="W1" s="20" t="s">
        <v>3</v>
      </c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1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3" t="s">
        <v>4</v>
      </c>
      <c r="BB1" s="23" t="s">
        <v>5</v>
      </c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T1" s="24" t="s">
        <v>6</v>
      </c>
      <c r="BU1" s="24" t="s">
        <v>6</v>
      </c>
      <c r="BV1" s="24" t="s">
        <v>7</v>
      </c>
    </row>
    <row r="2" spans="1:74" ht="36.950000000000003" customHeight="1"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S2" s="25" t="s">
        <v>8</v>
      </c>
      <c r="BT2" s="25" t="s">
        <v>9</v>
      </c>
    </row>
    <row r="3" spans="1:74" ht="6.95" customHeight="1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8"/>
      <c r="BS3" s="25" t="s">
        <v>8</v>
      </c>
      <c r="BT3" s="25" t="s">
        <v>10</v>
      </c>
    </row>
    <row r="4" spans="1:74" ht="36.950000000000003" customHeight="1">
      <c r="B4" s="29"/>
      <c r="C4" s="30"/>
      <c r="D4" s="31" t="s">
        <v>11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2"/>
      <c r="AS4" s="33" t="s">
        <v>12</v>
      </c>
      <c r="BE4" s="34" t="s">
        <v>13</v>
      </c>
      <c r="BS4" s="25" t="s">
        <v>14</v>
      </c>
    </row>
    <row r="5" spans="1:74" ht="14.45" customHeight="1">
      <c r="B5" s="29"/>
      <c r="C5" s="30"/>
      <c r="D5" s="35" t="s">
        <v>15</v>
      </c>
      <c r="E5" s="30"/>
      <c r="F5" s="30"/>
      <c r="G5" s="30"/>
      <c r="H5" s="30"/>
      <c r="I5" s="30"/>
      <c r="J5" s="30"/>
      <c r="K5" s="407" t="s">
        <v>16</v>
      </c>
      <c r="L5" s="408"/>
      <c r="M5" s="408"/>
      <c r="N5" s="408"/>
      <c r="O5" s="408"/>
      <c r="P5" s="408"/>
      <c r="Q5" s="408"/>
      <c r="R5" s="408"/>
      <c r="S5" s="408"/>
      <c r="T5" s="408"/>
      <c r="U5" s="408"/>
      <c r="V5" s="408"/>
      <c r="W5" s="408"/>
      <c r="X5" s="408"/>
      <c r="Y5" s="408"/>
      <c r="Z5" s="408"/>
      <c r="AA5" s="408"/>
      <c r="AB5" s="408"/>
      <c r="AC5" s="408"/>
      <c r="AD5" s="408"/>
      <c r="AE5" s="408"/>
      <c r="AF5" s="408"/>
      <c r="AG5" s="408"/>
      <c r="AH5" s="408"/>
      <c r="AI5" s="408"/>
      <c r="AJ5" s="408"/>
      <c r="AK5" s="408"/>
      <c r="AL5" s="408"/>
      <c r="AM5" s="408"/>
      <c r="AN5" s="408"/>
      <c r="AO5" s="408"/>
      <c r="AP5" s="30"/>
      <c r="AQ5" s="32"/>
      <c r="BE5" s="405" t="s">
        <v>17</v>
      </c>
      <c r="BS5" s="25" t="s">
        <v>8</v>
      </c>
    </row>
    <row r="6" spans="1:74" ht="36.950000000000003" customHeight="1">
      <c r="B6" s="29"/>
      <c r="C6" s="30"/>
      <c r="D6" s="37" t="s">
        <v>18</v>
      </c>
      <c r="E6" s="30"/>
      <c r="F6" s="30"/>
      <c r="G6" s="30"/>
      <c r="H6" s="30"/>
      <c r="I6" s="30"/>
      <c r="J6" s="30"/>
      <c r="K6" s="409" t="s">
        <v>19</v>
      </c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408"/>
      <c r="Y6" s="408"/>
      <c r="Z6" s="408"/>
      <c r="AA6" s="408"/>
      <c r="AB6" s="408"/>
      <c r="AC6" s="408"/>
      <c r="AD6" s="408"/>
      <c r="AE6" s="408"/>
      <c r="AF6" s="408"/>
      <c r="AG6" s="408"/>
      <c r="AH6" s="408"/>
      <c r="AI6" s="408"/>
      <c r="AJ6" s="408"/>
      <c r="AK6" s="408"/>
      <c r="AL6" s="408"/>
      <c r="AM6" s="408"/>
      <c r="AN6" s="408"/>
      <c r="AO6" s="408"/>
      <c r="AP6" s="30"/>
      <c r="AQ6" s="32"/>
      <c r="BE6" s="406"/>
      <c r="BS6" s="25" t="s">
        <v>8</v>
      </c>
    </row>
    <row r="7" spans="1:74" ht="14.45" customHeight="1">
      <c r="B7" s="29"/>
      <c r="C7" s="30"/>
      <c r="D7" s="38" t="s">
        <v>20</v>
      </c>
      <c r="E7" s="30"/>
      <c r="F7" s="30"/>
      <c r="G7" s="30"/>
      <c r="H7" s="30"/>
      <c r="I7" s="30"/>
      <c r="J7" s="30"/>
      <c r="K7" s="36" t="s">
        <v>21</v>
      </c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8" t="s">
        <v>22</v>
      </c>
      <c r="AL7" s="30"/>
      <c r="AM7" s="30"/>
      <c r="AN7" s="36" t="s">
        <v>23</v>
      </c>
      <c r="AO7" s="30"/>
      <c r="AP7" s="30"/>
      <c r="AQ7" s="32"/>
      <c r="BE7" s="406"/>
      <c r="BS7" s="25" t="s">
        <v>8</v>
      </c>
    </row>
    <row r="8" spans="1:74" ht="14.45" customHeight="1">
      <c r="B8" s="29"/>
      <c r="C8" s="30"/>
      <c r="D8" s="38" t="s">
        <v>24</v>
      </c>
      <c r="E8" s="30"/>
      <c r="F8" s="30"/>
      <c r="G8" s="30"/>
      <c r="H8" s="30"/>
      <c r="I8" s="30"/>
      <c r="J8" s="30"/>
      <c r="K8" s="36" t="s">
        <v>25</v>
      </c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8" t="s">
        <v>26</v>
      </c>
      <c r="AL8" s="30"/>
      <c r="AM8" s="30"/>
      <c r="AN8" s="39" t="s">
        <v>27</v>
      </c>
      <c r="AO8" s="30"/>
      <c r="AP8" s="30"/>
      <c r="AQ8" s="32"/>
      <c r="BE8" s="406"/>
      <c r="BS8" s="25" t="s">
        <v>8</v>
      </c>
    </row>
    <row r="9" spans="1:74" ht="29.25" customHeight="1">
      <c r="B9" s="29"/>
      <c r="C9" s="30"/>
      <c r="D9" s="35" t="s">
        <v>28</v>
      </c>
      <c r="E9" s="30"/>
      <c r="F9" s="30"/>
      <c r="G9" s="30"/>
      <c r="H9" s="30"/>
      <c r="I9" s="30"/>
      <c r="J9" s="30"/>
      <c r="K9" s="40" t="s">
        <v>29</v>
      </c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5" t="s">
        <v>30</v>
      </c>
      <c r="AL9" s="30"/>
      <c r="AM9" s="30"/>
      <c r="AN9" s="40" t="s">
        <v>31</v>
      </c>
      <c r="AO9" s="30"/>
      <c r="AP9" s="30"/>
      <c r="AQ9" s="32"/>
      <c r="BE9" s="406"/>
      <c r="BS9" s="25" t="s">
        <v>8</v>
      </c>
    </row>
    <row r="10" spans="1:74" ht="14.45" customHeight="1">
      <c r="B10" s="29"/>
      <c r="C10" s="30"/>
      <c r="D10" s="38" t="s">
        <v>32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8" t="s">
        <v>33</v>
      </c>
      <c r="AL10" s="30"/>
      <c r="AM10" s="30"/>
      <c r="AN10" s="36" t="s">
        <v>34</v>
      </c>
      <c r="AO10" s="30"/>
      <c r="AP10" s="30"/>
      <c r="AQ10" s="32"/>
      <c r="BE10" s="406"/>
      <c r="BS10" s="25" t="s">
        <v>8</v>
      </c>
    </row>
    <row r="11" spans="1:74" ht="18.399999999999999" customHeight="1">
      <c r="B11" s="29"/>
      <c r="C11" s="30"/>
      <c r="D11" s="30"/>
      <c r="E11" s="36" t="s">
        <v>35</v>
      </c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8" t="s">
        <v>36</v>
      </c>
      <c r="AL11" s="30"/>
      <c r="AM11" s="30"/>
      <c r="AN11" s="36" t="s">
        <v>34</v>
      </c>
      <c r="AO11" s="30"/>
      <c r="AP11" s="30"/>
      <c r="AQ11" s="32"/>
      <c r="BE11" s="406"/>
      <c r="BS11" s="25" t="s">
        <v>8</v>
      </c>
    </row>
    <row r="12" spans="1:74" ht="6.95" customHeight="1">
      <c r="B12" s="29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2"/>
      <c r="BE12" s="406"/>
      <c r="BS12" s="25" t="s">
        <v>8</v>
      </c>
    </row>
    <row r="13" spans="1:74" ht="14.45" customHeight="1">
      <c r="B13" s="29"/>
      <c r="C13" s="30"/>
      <c r="D13" s="38" t="s">
        <v>37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8" t="s">
        <v>33</v>
      </c>
      <c r="AL13" s="30"/>
      <c r="AM13" s="30"/>
      <c r="AN13" s="41" t="s">
        <v>38</v>
      </c>
      <c r="AO13" s="30"/>
      <c r="AP13" s="30"/>
      <c r="AQ13" s="32"/>
      <c r="BE13" s="406"/>
      <c r="BS13" s="25" t="s">
        <v>8</v>
      </c>
    </row>
    <row r="14" spans="1:74" ht="15">
      <c r="B14" s="29"/>
      <c r="C14" s="30"/>
      <c r="D14" s="30"/>
      <c r="E14" s="410" t="s">
        <v>38</v>
      </c>
      <c r="F14" s="411"/>
      <c r="G14" s="411"/>
      <c r="H14" s="411"/>
      <c r="I14" s="411"/>
      <c r="J14" s="411"/>
      <c r="K14" s="411"/>
      <c r="L14" s="411"/>
      <c r="M14" s="411"/>
      <c r="N14" s="411"/>
      <c r="O14" s="411"/>
      <c r="P14" s="411"/>
      <c r="Q14" s="411"/>
      <c r="R14" s="411"/>
      <c r="S14" s="411"/>
      <c r="T14" s="411"/>
      <c r="U14" s="411"/>
      <c r="V14" s="411"/>
      <c r="W14" s="411"/>
      <c r="X14" s="411"/>
      <c r="Y14" s="411"/>
      <c r="Z14" s="411"/>
      <c r="AA14" s="411"/>
      <c r="AB14" s="411"/>
      <c r="AC14" s="411"/>
      <c r="AD14" s="411"/>
      <c r="AE14" s="411"/>
      <c r="AF14" s="411"/>
      <c r="AG14" s="411"/>
      <c r="AH14" s="411"/>
      <c r="AI14" s="411"/>
      <c r="AJ14" s="411"/>
      <c r="AK14" s="38" t="s">
        <v>36</v>
      </c>
      <c r="AL14" s="30"/>
      <c r="AM14" s="30"/>
      <c r="AN14" s="41" t="s">
        <v>38</v>
      </c>
      <c r="AO14" s="30"/>
      <c r="AP14" s="30"/>
      <c r="AQ14" s="32"/>
      <c r="BE14" s="406"/>
      <c r="BS14" s="25" t="s">
        <v>8</v>
      </c>
    </row>
    <row r="15" spans="1:74" ht="6.95" customHeight="1">
      <c r="B15" s="29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2"/>
      <c r="BE15" s="406"/>
      <c r="BS15" s="25" t="s">
        <v>6</v>
      </c>
    </row>
    <row r="16" spans="1:74" ht="14.45" customHeight="1">
      <c r="B16" s="29"/>
      <c r="C16" s="30"/>
      <c r="D16" s="38" t="s">
        <v>39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8" t="s">
        <v>33</v>
      </c>
      <c r="AL16" s="30"/>
      <c r="AM16" s="30"/>
      <c r="AN16" s="36" t="s">
        <v>34</v>
      </c>
      <c r="AO16" s="30"/>
      <c r="AP16" s="30"/>
      <c r="AQ16" s="32"/>
      <c r="BE16" s="406"/>
      <c r="BS16" s="25" t="s">
        <v>6</v>
      </c>
    </row>
    <row r="17" spans="2:71" ht="18.399999999999999" customHeight="1">
      <c r="B17" s="29"/>
      <c r="C17" s="30"/>
      <c r="D17" s="30"/>
      <c r="E17" s="36" t="s">
        <v>40</v>
      </c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8" t="s">
        <v>36</v>
      </c>
      <c r="AL17" s="30"/>
      <c r="AM17" s="30"/>
      <c r="AN17" s="36" t="s">
        <v>34</v>
      </c>
      <c r="AO17" s="30"/>
      <c r="AP17" s="30"/>
      <c r="AQ17" s="32"/>
      <c r="BE17" s="406"/>
      <c r="BS17" s="25" t="s">
        <v>41</v>
      </c>
    </row>
    <row r="18" spans="2:71" ht="6.95" customHeight="1">
      <c r="B18" s="29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2"/>
      <c r="BE18" s="406"/>
      <c r="BS18" s="25" t="s">
        <v>8</v>
      </c>
    </row>
    <row r="19" spans="2:71" ht="14.45" customHeight="1">
      <c r="B19" s="29"/>
      <c r="C19" s="30"/>
      <c r="D19" s="38" t="s">
        <v>42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2"/>
      <c r="BE19" s="406"/>
      <c r="BS19" s="25" t="s">
        <v>8</v>
      </c>
    </row>
    <row r="20" spans="2:71" ht="85.5" customHeight="1">
      <c r="B20" s="29"/>
      <c r="C20" s="30"/>
      <c r="D20" s="30"/>
      <c r="E20" s="412" t="s">
        <v>43</v>
      </c>
      <c r="F20" s="412"/>
      <c r="G20" s="412"/>
      <c r="H20" s="412"/>
      <c r="I20" s="412"/>
      <c r="J20" s="412"/>
      <c r="K20" s="412"/>
      <c r="L20" s="412"/>
      <c r="M20" s="412"/>
      <c r="N20" s="412"/>
      <c r="O20" s="412"/>
      <c r="P20" s="412"/>
      <c r="Q20" s="412"/>
      <c r="R20" s="412"/>
      <c r="S20" s="412"/>
      <c r="T20" s="412"/>
      <c r="U20" s="412"/>
      <c r="V20" s="412"/>
      <c r="W20" s="412"/>
      <c r="X20" s="412"/>
      <c r="Y20" s="412"/>
      <c r="Z20" s="412"/>
      <c r="AA20" s="412"/>
      <c r="AB20" s="412"/>
      <c r="AC20" s="412"/>
      <c r="AD20" s="412"/>
      <c r="AE20" s="412"/>
      <c r="AF20" s="412"/>
      <c r="AG20" s="412"/>
      <c r="AH20" s="412"/>
      <c r="AI20" s="412"/>
      <c r="AJ20" s="412"/>
      <c r="AK20" s="412"/>
      <c r="AL20" s="412"/>
      <c r="AM20" s="412"/>
      <c r="AN20" s="412"/>
      <c r="AO20" s="30"/>
      <c r="AP20" s="30"/>
      <c r="AQ20" s="32"/>
      <c r="BE20" s="406"/>
      <c r="BS20" s="25" t="s">
        <v>41</v>
      </c>
    </row>
    <row r="21" spans="2:71" ht="6.95" customHeight="1">
      <c r="B21" s="29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2"/>
      <c r="BE21" s="406"/>
    </row>
    <row r="22" spans="2:71" ht="6.95" customHeight="1">
      <c r="B22" s="29"/>
      <c r="C22" s="30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30"/>
      <c r="AQ22" s="32"/>
      <c r="BE22" s="406"/>
    </row>
    <row r="23" spans="2:71" s="1" customFormat="1" ht="25.9" customHeight="1">
      <c r="B23" s="43"/>
      <c r="C23" s="44"/>
      <c r="D23" s="45" t="s">
        <v>44</v>
      </c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13">
        <f>ROUND(AG51,2)</f>
        <v>0</v>
      </c>
      <c r="AL23" s="414"/>
      <c r="AM23" s="414"/>
      <c r="AN23" s="414"/>
      <c r="AO23" s="414"/>
      <c r="AP23" s="44"/>
      <c r="AQ23" s="47"/>
      <c r="BE23" s="406"/>
    </row>
    <row r="24" spans="2:71" s="1" customFormat="1" ht="6.95" customHeight="1">
      <c r="B24" s="43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7"/>
      <c r="BE24" s="406"/>
    </row>
    <row r="25" spans="2:71" s="1" customFormat="1">
      <c r="B25" s="43"/>
      <c r="C25" s="44"/>
      <c r="D25" s="44"/>
      <c r="E25" s="44"/>
      <c r="F25" s="44"/>
      <c r="G25" s="44"/>
      <c r="H25" s="44"/>
      <c r="I25" s="44"/>
      <c r="J25" s="44"/>
      <c r="K25" s="44"/>
      <c r="L25" s="415" t="s">
        <v>45</v>
      </c>
      <c r="M25" s="415"/>
      <c r="N25" s="415"/>
      <c r="O25" s="415"/>
      <c r="P25" s="44"/>
      <c r="Q25" s="44"/>
      <c r="R25" s="44"/>
      <c r="S25" s="44"/>
      <c r="T25" s="44"/>
      <c r="U25" s="44"/>
      <c r="V25" s="44"/>
      <c r="W25" s="415" t="s">
        <v>46</v>
      </c>
      <c r="X25" s="415"/>
      <c r="Y25" s="415"/>
      <c r="Z25" s="415"/>
      <c r="AA25" s="415"/>
      <c r="AB25" s="415"/>
      <c r="AC25" s="415"/>
      <c r="AD25" s="415"/>
      <c r="AE25" s="415"/>
      <c r="AF25" s="44"/>
      <c r="AG25" s="44"/>
      <c r="AH25" s="44"/>
      <c r="AI25" s="44"/>
      <c r="AJ25" s="44"/>
      <c r="AK25" s="415" t="s">
        <v>47</v>
      </c>
      <c r="AL25" s="415"/>
      <c r="AM25" s="415"/>
      <c r="AN25" s="415"/>
      <c r="AO25" s="415"/>
      <c r="AP25" s="44"/>
      <c r="AQ25" s="47"/>
      <c r="BE25" s="406"/>
    </row>
    <row r="26" spans="2:71" s="2" customFormat="1" ht="14.45" customHeight="1">
      <c r="B26" s="49"/>
      <c r="C26" s="50"/>
      <c r="D26" s="51" t="s">
        <v>48</v>
      </c>
      <c r="E26" s="50"/>
      <c r="F26" s="51" t="s">
        <v>49</v>
      </c>
      <c r="G26" s="50"/>
      <c r="H26" s="50"/>
      <c r="I26" s="50"/>
      <c r="J26" s="50"/>
      <c r="K26" s="50"/>
      <c r="L26" s="416">
        <v>0.21</v>
      </c>
      <c r="M26" s="417"/>
      <c r="N26" s="417"/>
      <c r="O26" s="417"/>
      <c r="P26" s="50"/>
      <c r="Q26" s="50"/>
      <c r="R26" s="50"/>
      <c r="S26" s="50"/>
      <c r="T26" s="50"/>
      <c r="U26" s="50"/>
      <c r="V26" s="50"/>
      <c r="W26" s="418">
        <f>ROUND(AZ51,2)</f>
        <v>0</v>
      </c>
      <c r="X26" s="417"/>
      <c r="Y26" s="417"/>
      <c r="Z26" s="417"/>
      <c r="AA26" s="417"/>
      <c r="AB26" s="417"/>
      <c r="AC26" s="417"/>
      <c r="AD26" s="417"/>
      <c r="AE26" s="417"/>
      <c r="AF26" s="50"/>
      <c r="AG26" s="50"/>
      <c r="AH26" s="50"/>
      <c r="AI26" s="50"/>
      <c r="AJ26" s="50"/>
      <c r="AK26" s="418">
        <f>ROUND(AV51,2)</f>
        <v>0</v>
      </c>
      <c r="AL26" s="417"/>
      <c r="AM26" s="417"/>
      <c r="AN26" s="417"/>
      <c r="AO26" s="417"/>
      <c r="AP26" s="50"/>
      <c r="AQ26" s="52"/>
      <c r="BE26" s="406"/>
    </row>
    <row r="27" spans="2:71" s="2" customFormat="1" ht="14.45" customHeight="1">
      <c r="B27" s="49"/>
      <c r="C27" s="50"/>
      <c r="D27" s="50"/>
      <c r="E27" s="50"/>
      <c r="F27" s="51" t="s">
        <v>50</v>
      </c>
      <c r="G27" s="50"/>
      <c r="H27" s="50"/>
      <c r="I27" s="50"/>
      <c r="J27" s="50"/>
      <c r="K27" s="50"/>
      <c r="L27" s="416">
        <v>0.15</v>
      </c>
      <c r="M27" s="417"/>
      <c r="N27" s="417"/>
      <c r="O27" s="417"/>
      <c r="P27" s="50"/>
      <c r="Q27" s="50"/>
      <c r="R27" s="50"/>
      <c r="S27" s="50"/>
      <c r="T27" s="50"/>
      <c r="U27" s="50"/>
      <c r="V27" s="50"/>
      <c r="W27" s="418">
        <f>ROUND(BA51,2)</f>
        <v>0</v>
      </c>
      <c r="X27" s="417"/>
      <c r="Y27" s="417"/>
      <c r="Z27" s="417"/>
      <c r="AA27" s="417"/>
      <c r="AB27" s="417"/>
      <c r="AC27" s="417"/>
      <c r="AD27" s="417"/>
      <c r="AE27" s="417"/>
      <c r="AF27" s="50"/>
      <c r="AG27" s="50"/>
      <c r="AH27" s="50"/>
      <c r="AI27" s="50"/>
      <c r="AJ27" s="50"/>
      <c r="AK27" s="418">
        <f>ROUND(AW51,2)</f>
        <v>0</v>
      </c>
      <c r="AL27" s="417"/>
      <c r="AM27" s="417"/>
      <c r="AN27" s="417"/>
      <c r="AO27" s="417"/>
      <c r="AP27" s="50"/>
      <c r="AQ27" s="52"/>
      <c r="BE27" s="406"/>
    </row>
    <row r="28" spans="2:71" s="2" customFormat="1" ht="14.45" hidden="1" customHeight="1">
      <c r="B28" s="49"/>
      <c r="C28" s="50"/>
      <c r="D28" s="50"/>
      <c r="E28" s="50"/>
      <c r="F28" s="51" t="s">
        <v>51</v>
      </c>
      <c r="G28" s="50"/>
      <c r="H28" s="50"/>
      <c r="I28" s="50"/>
      <c r="J28" s="50"/>
      <c r="K28" s="50"/>
      <c r="L28" s="416">
        <v>0.21</v>
      </c>
      <c r="M28" s="417"/>
      <c r="N28" s="417"/>
      <c r="O28" s="417"/>
      <c r="P28" s="50"/>
      <c r="Q28" s="50"/>
      <c r="R28" s="50"/>
      <c r="S28" s="50"/>
      <c r="T28" s="50"/>
      <c r="U28" s="50"/>
      <c r="V28" s="50"/>
      <c r="W28" s="418">
        <f>ROUND(BB51,2)</f>
        <v>0</v>
      </c>
      <c r="X28" s="417"/>
      <c r="Y28" s="417"/>
      <c r="Z28" s="417"/>
      <c r="AA28" s="417"/>
      <c r="AB28" s="417"/>
      <c r="AC28" s="417"/>
      <c r="AD28" s="417"/>
      <c r="AE28" s="417"/>
      <c r="AF28" s="50"/>
      <c r="AG28" s="50"/>
      <c r="AH28" s="50"/>
      <c r="AI28" s="50"/>
      <c r="AJ28" s="50"/>
      <c r="AK28" s="418">
        <v>0</v>
      </c>
      <c r="AL28" s="417"/>
      <c r="AM28" s="417"/>
      <c r="AN28" s="417"/>
      <c r="AO28" s="417"/>
      <c r="AP28" s="50"/>
      <c r="AQ28" s="52"/>
      <c r="BE28" s="406"/>
    </row>
    <row r="29" spans="2:71" s="2" customFormat="1" ht="14.45" hidden="1" customHeight="1">
      <c r="B29" s="49"/>
      <c r="C29" s="50"/>
      <c r="D29" s="50"/>
      <c r="E29" s="50"/>
      <c r="F29" s="51" t="s">
        <v>52</v>
      </c>
      <c r="G29" s="50"/>
      <c r="H29" s="50"/>
      <c r="I29" s="50"/>
      <c r="J29" s="50"/>
      <c r="K29" s="50"/>
      <c r="L29" s="416">
        <v>0.15</v>
      </c>
      <c r="M29" s="417"/>
      <c r="N29" s="417"/>
      <c r="O29" s="417"/>
      <c r="P29" s="50"/>
      <c r="Q29" s="50"/>
      <c r="R29" s="50"/>
      <c r="S29" s="50"/>
      <c r="T29" s="50"/>
      <c r="U29" s="50"/>
      <c r="V29" s="50"/>
      <c r="W29" s="418">
        <f>ROUND(BC51,2)</f>
        <v>0</v>
      </c>
      <c r="X29" s="417"/>
      <c r="Y29" s="417"/>
      <c r="Z29" s="417"/>
      <c r="AA29" s="417"/>
      <c r="AB29" s="417"/>
      <c r="AC29" s="417"/>
      <c r="AD29" s="417"/>
      <c r="AE29" s="417"/>
      <c r="AF29" s="50"/>
      <c r="AG29" s="50"/>
      <c r="AH29" s="50"/>
      <c r="AI29" s="50"/>
      <c r="AJ29" s="50"/>
      <c r="AK29" s="418">
        <v>0</v>
      </c>
      <c r="AL29" s="417"/>
      <c r="AM29" s="417"/>
      <c r="AN29" s="417"/>
      <c r="AO29" s="417"/>
      <c r="AP29" s="50"/>
      <c r="AQ29" s="52"/>
      <c r="BE29" s="406"/>
    </row>
    <row r="30" spans="2:71" s="2" customFormat="1" ht="14.45" hidden="1" customHeight="1">
      <c r="B30" s="49"/>
      <c r="C30" s="50"/>
      <c r="D30" s="50"/>
      <c r="E30" s="50"/>
      <c r="F30" s="51" t="s">
        <v>53</v>
      </c>
      <c r="G30" s="50"/>
      <c r="H30" s="50"/>
      <c r="I30" s="50"/>
      <c r="J30" s="50"/>
      <c r="K30" s="50"/>
      <c r="L30" s="416">
        <v>0</v>
      </c>
      <c r="M30" s="417"/>
      <c r="N30" s="417"/>
      <c r="O30" s="417"/>
      <c r="P30" s="50"/>
      <c r="Q30" s="50"/>
      <c r="R30" s="50"/>
      <c r="S30" s="50"/>
      <c r="T30" s="50"/>
      <c r="U30" s="50"/>
      <c r="V30" s="50"/>
      <c r="W30" s="418">
        <f>ROUND(BD51,2)</f>
        <v>0</v>
      </c>
      <c r="X30" s="417"/>
      <c r="Y30" s="417"/>
      <c r="Z30" s="417"/>
      <c r="AA30" s="417"/>
      <c r="AB30" s="417"/>
      <c r="AC30" s="417"/>
      <c r="AD30" s="417"/>
      <c r="AE30" s="417"/>
      <c r="AF30" s="50"/>
      <c r="AG30" s="50"/>
      <c r="AH30" s="50"/>
      <c r="AI30" s="50"/>
      <c r="AJ30" s="50"/>
      <c r="AK30" s="418">
        <v>0</v>
      </c>
      <c r="AL30" s="417"/>
      <c r="AM30" s="417"/>
      <c r="AN30" s="417"/>
      <c r="AO30" s="417"/>
      <c r="AP30" s="50"/>
      <c r="AQ30" s="52"/>
      <c r="BE30" s="406"/>
    </row>
    <row r="31" spans="2:71" s="1" customFormat="1" ht="6.95" customHeight="1"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7"/>
      <c r="BE31" s="406"/>
    </row>
    <row r="32" spans="2:71" s="1" customFormat="1" ht="25.9" customHeight="1">
      <c r="B32" s="43"/>
      <c r="C32" s="53"/>
      <c r="D32" s="54" t="s">
        <v>54</v>
      </c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6" t="s">
        <v>55</v>
      </c>
      <c r="U32" s="55"/>
      <c r="V32" s="55"/>
      <c r="W32" s="55"/>
      <c r="X32" s="387" t="s">
        <v>56</v>
      </c>
      <c r="Y32" s="388"/>
      <c r="Z32" s="388"/>
      <c r="AA32" s="388"/>
      <c r="AB32" s="388"/>
      <c r="AC32" s="55"/>
      <c r="AD32" s="55"/>
      <c r="AE32" s="55"/>
      <c r="AF32" s="55"/>
      <c r="AG32" s="55"/>
      <c r="AH32" s="55"/>
      <c r="AI32" s="55"/>
      <c r="AJ32" s="55"/>
      <c r="AK32" s="389">
        <f>SUM(AK23:AK30)</f>
        <v>0</v>
      </c>
      <c r="AL32" s="388"/>
      <c r="AM32" s="388"/>
      <c r="AN32" s="388"/>
      <c r="AO32" s="390"/>
      <c r="AP32" s="53"/>
      <c r="AQ32" s="57"/>
      <c r="BE32" s="406"/>
    </row>
    <row r="33" spans="2:56" s="1" customFormat="1" ht="6.95" customHeight="1">
      <c r="B33" s="43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7"/>
    </row>
    <row r="34" spans="2:56" s="1" customFormat="1" ht="6.95" customHeight="1">
      <c r="B34" s="58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60"/>
    </row>
    <row r="38" spans="2:56" s="1" customFormat="1" ht="6.95" customHeight="1">
      <c r="B38" s="61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3"/>
    </row>
    <row r="39" spans="2:56" s="1" customFormat="1" ht="36.950000000000003" customHeight="1">
      <c r="B39" s="43"/>
      <c r="C39" s="64" t="s">
        <v>57</v>
      </c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3"/>
    </row>
    <row r="40" spans="2:56" s="1" customFormat="1" ht="6.95" customHeight="1">
      <c r="B40" s="43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3"/>
    </row>
    <row r="41" spans="2:56" s="3" customFormat="1" ht="14.45" customHeight="1">
      <c r="B41" s="66"/>
      <c r="C41" s="67" t="s">
        <v>15</v>
      </c>
      <c r="D41" s="68"/>
      <c r="E41" s="68"/>
      <c r="F41" s="68"/>
      <c r="G41" s="68"/>
      <c r="H41" s="68"/>
      <c r="I41" s="68"/>
      <c r="J41" s="68"/>
      <c r="K41" s="68"/>
      <c r="L41" s="68" t="str">
        <f>K5</f>
        <v>N16-206-R6</v>
      </c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9"/>
    </row>
    <row r="42" spans="2:56" s="4" customFormat="1" ht="36.950000000000003" customHeight="1">
      <c r="B42" s="70"/>
      <c r="C42" s="71" t="s">
        <v>18</v>
      </c>
      <c r="D42" s="72"/>
      <c r="E42" s="72"/>
      <c r="F42" s="72"/>
      <c r="G42" s="72"/>
      <c r="H42" s="72"/>
      <c r="I42" s="72"/>
      <c r="J42" s="72"/>
      <c r="K42" s="72"/>
      <c r="L42" s="391" t="str">
        <f>K6</f>
        <v>CENTRUM SPOLEČNÝCH AKTIVIT JESENÍK</v>
      </c>
      <c r="M42" s="392"/>
      <c r="N42" s="392"/>
      <c r="O42" s="392"/>
      <c r="P42" s="392"/>
      <c r="Q42" s="392"/>
      <c r="R42" s="392"/>
      <c r="S42" s="392"/>
      <c r="T42" s="392"/>
      <c r="U42" s="392"/>
      <c r="V42" s="392"/>
      <c r="W42" s="392"/>
      <c r="X42" s="392"/>
      <c r="Y42" s="392"/>
      <c r="Z42" s="392"/>
      <c r="AA42" s="392"/>
      <c r="AB42" s="392"/>
      <c r="AC42" s="392"/>
      <c r="AD42" s="392"/>
      <c r="AE42" s="392"/>
      <c r="AF42" s="392"/>
      <c r="AG42" s="392"/>
      <c r="AH42" s="392"/>
      <c r="AI42" s="392"/>
      <c r="AJ42" s="392"/>
      <c r="AK42" s="392"/>
      <c r="AL42" s="392"/>
      <c r="AM42" s="392"/>
      <c r="AN42" s="392"/>
      <c r="AO42" s="392"/>
      <c r="AP42" s="72"/>
      <c r="AQ42" s="72"/>
      <c r="AR42" s="73"/>
    </row>
    <row r="43" spans="2:56" s="1" customFormat="1" ht="6.95" customHeight="1">
      <c r="B43" s="43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3"/>
    </row>
    <row r="44" spans="2:56" s="1" customFormat="1" ht="15">
      <c r="B44" s="43"/>
      <c r="C44" s="67" t="s">
        <v>24</v>
      </c>
      <c r="D44" s="65"/>
      <c r="E44" s="65"/>
      <c r="F44" s="65"/>
      <c r="G44" s="65"/>
      <c r="H44" s="65"/>
      <c r="I44" s="65"/>
      <c r="J44" s="65"/>
      <c r="K44" s="65"/>
      <c r="L44" s="74" t="str">
        <f>IF(K8="","",K8)</f>
        <v>Jeseník</v>
      </c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7" t="s">
        <v>26</v>
      </c>
      <c r="AJ44" s="65"/>
      <c r="AK44" s="65"/>
      <c r="AL44" s="65"/>
      <c r="AM44" s="393" t="str">
        <f>IF(AN8= "","",AN8)</f>
        <v>11.10.2016</v>
      </c>
      <c r="AN44" s="393"/>
      <c r="AO44" s="65"/>
      <c r="AP44" s="65"/>
      <c r="AQ44" s="65"/>
      <c r="AR44" s="63"/>
    </row>
    <row r="45" spans="2:56" s="1" customFormat="1" ht="6.95" customHeight="1">
      <c r="B45" s="43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3"/>
    </row>
    <row r="46" spans="2:56" s="1" customFormat="1" ht="15">
      <c r="B46" s="43"/>
      <c r="C46" s="67" t="s">
        <v>32</v>
      </c>
      <c r="D46" s="65"/>
      <c r="E46" s="65"/>
      <c r="F46" s="65"/>
      <c r="G46" s="65"/>
      <c r="H46" s="65"/>
      <c r="I46" s="65"/>
      <c r="J46" s="65"/>
      <c r="K46" s="65"/>
      <c r="L46" s="68" t="str">
        <f>IF(E11= "","",E11)</f>
        <v>MĚSTO JESENÍK</v>
      </c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7" t="s">
        <v>39</v>
      </c>
      <c r="AJ46" s="65"/>
      <c r="AK46" s="65"/>
      <c r="AL46" s="65"/>
      <c r="AM46" s="394" t="str">
        <f>IF(E17="","",E17)</f>
        <v>KANIA a.s. , Ostrava</v>
      </c>
      <c r="AN46" s="394"/>
      <c r="AO46" s="394"/>
      <c r="AP46" s="394"/>
      <c r="AQ46" s="65"/>
      <c r="AR46" s="63"/>
      <c r="AS46" s="395" t="s">
        <v>58</v>
      </c>
      <c r="AT46" s="396"/>
      <c r="AU46" s="76"/>
      <c r="AV46" s="76"/>
      <c r="AW46" s="76"/>
      <c r="AX46" s="76"/>
      <c r="AY46" s="76"/>
      <c r="AZ46" s="76"/>
      <c r="BA46" s="76"/>
      <c r="BB46" s="76"/>
      <c r="BC46" s="76"/>
      <c r="BD46" s="77"/>
    </row>
    <row r="47" spans="2:56" s="1" customFormat="1" ht="15">
      <c r="B47" s="43"/>
      <c r="C47" s="67" t="s">
        <v>37</v>
      </c>
      <c r="D47" s="65"/>
      <c r="E47" s="65"/>
      <c r="F47" s="65"/>
      <c r="G47" s="65"/>
      <c r="H47" s="65"/>
      <c r="I47" s="65"/>
      <c r="J47" s="65"/>
      <c r="K47" s="65"/>
      <c r="L47" s="68" t="str">
        <f>IF(E14= "Vyplň údaj","",E14)</f>
        <v/>
      </c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3"/>
      <c r="AS47" s="397"/>
      <c r="AT47" s="398"/>
      <c r="AU47" s="78"/>
      <c r="AV47" s="78"/>
      <c r="AW47" s="78"/>
      <c r="AX47" s="78"/>
      <c r="AY47" s="78"/>
      <c r="AZ47" s="78"/>
      <c r="BA47" s="78"/>
      <c r="BB47" s="78"/>
      <c r="BC47" s="78"/>
      <c r="BD47" s="79"/>
    </row>
    <row r="48" spans="2:56" s="1" customFormat="1" ht="10.9" customHeight="1">
      <c r="B48" s="43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5"/>
      <c r="AR48" s="63"/>
      <c r="AS48" s="399"/>
      <c r="AT48" s="400"/>
      <c r="AU48" s="44"/>
      <c r="AV48" s="44"/>
      <c r="AW48" s="44"/>
      <c r="AX48" s="44"/>
      <c r="AY48" s="44"/>
      <c r="AZ48" s="44"/>
      <c r="BA48" s="44"/>
      <c r="BB48" s="44"/>
      <c r="BC48" s="44"/>
      <c r="BD48" s="80"/>
    </row>
    <row r="49" spans="1:91" s="1" customFormat="1" ht="29.25" customHeight="1">
      <c r="B49" s="43"/>
      <c r="C49" s="401" t="s">
        <v>59</v>
      </c>
      <c r="D49" s="402"/>
      <c r="E49" s="402"/>
      <c r="F49" s="402"/>
      <c r="G49" s="402"/>
      <c r="H49" s="81"/>
      <c r="I49" s="403" t="s">
        <v>60</v>
      </c>
      <c r="J49" s="402"/>
      <c r="K49" s="402"/>
      <c r="L49" s="402"/>
      <c r="M49" s="402"/>
      <c r="N49" s="402"/>
      <c r="O49" s="402"/>
      <c r="P49" s="402"/>
      <c r="Q49" s="402"/>
      <c r="R49" s="402"/>
      <c r="S49" s="402"/>
      <c r="T49" s="402"/>
      <c r="U49" s="402"/>
      <c r="V49" s="402"/>
      <c r="W49" s="402"/>
      <c r="X49" s="402"/>
      <c r="Y49" s="402"/>
      <c r="Z49" s="402"/>
      <c r="AA49" s="402"/>
      <c r="AB49" s="402"/>
      <c r="AC49" s="402"/>
      <c r="AD49" s="402"/>
      <c r="AE49" s="402"/>
      <c r="AF49" s="402"/>
      <c r="AG49" s="404" t="s">
        <v>61</v>
      </c>
      <c r="AH49" s="402"/>
      <c r="AI49" s="402"/>
      <c r="AJ49" s="402"/>
      <c r="AK49" s="402"/>
      <c r="AL49" s="402"/>
      <c r="AM49" s="402"/>
      <c r="AN49" s="403" t="s">
        <v>62</v>
      </c>
      <c r="AO49" s="402"/>
      <c r="AP49" s="402"/>
      <c r="AQ49" s="82" t="s">
        <v>63</v>
      </c>
      <c r="AR49" s="63"/>
      <c r="AS49" s="83" t="s">
        <v>64</v>
      </c>
      <c r="AT49" s="84" t="s">
        <v>65</v>
      </c>
      <c r="AU49" s="84" t="s">
        <v>66</v>
      </c>
      <c r="AV49" s="84" t="s">
        <v>67</v>
      </c>
      <c r="AW49" s="84" t="s">
        <v>68</v>
      </c>
      <c r="AX49" s="84" t="s">
        <v>69</v>
      </c>
      <c r="AY49" s="84" t="s">
        <v>70</v>
      </c>
      <c r="AZ49" s="84" t="s">
        <v>71</v>
      </c>
      <c r="BA49" s="84" t="s">
        <v>72</v>
      </c>
      <c r="BB49" s="84" t="s">
        <v>73</v>
      </c>
      <c r="BC49" s="84" t="s">
        <v>74</v>
      </c>
      <c r="BD49" s="85" t="s">
        <v>75</v>
      </c>
    </row>
    <row r="50" spans="1:91" s="1" customFormat="1" ht="10.9" customHeight="1">
      <c r="B50" s="43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5"/>
      <c r="AR50" s="63"/>
      <c r="AS50" s="86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8"/>
    </row>
    <row r="51" spans="1:91" s="4" customFormat="1" ht="32.450000000000003" customHeight="1">
      <c r="B51" s="70"/>
      <c r="C51" s="89" t="s">
        <v>76</v>
      </c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379">
        <f>ROUND(AG52+AG53+AG71,2)</f>
        <v>0</v>
      </c>
      <c r="AH51" s="379"/>
      <c r="AI51" s="379"/>
      <c r="AJ51" s="379"/>
      <c r="AK51" s="379"/>
      <c r="AL51" s="379"/>
      <c r="AM51" s="379"/>
      <c r="AN51" s="380">
        <f t="shared" ref="AN51:AN76" si="0">SUM(AG51,AT51)</f>
        <v>0</v>
      </c>
      <c r="AO51" s="380"/>
      <c r="AP51" s="380"/>
      <c r="AQ51" s="91" t="s">
        <v>34</v>
      </c>
      <c r="AR51" s="73"/>
      <c r="AS51" s="92">
        <f>ROUND(AS52+AS53+AS71,2)</f>
        <v>0</v>
      </c>
      <c r="AT51" s="93">
        <f t="shared" ref="AT51:AT76" si="1">ROUND(SUM(AV51:AW51),2)</f>
        <v>0</v>
      </c>
      <c r="AU51" s="94">
        <f>ROUND(AU52+AU53+AU71,5)</f>
        <v>0</v>
      </c>
      <c r="AV51" s="93">
        <f>ROUND(AZ51*L26,2)</f>
        <v>0</v>
      </c>
      <c r="AW51" s="93">
        <f>ROUND(BA51*L27,2)</f>
        <v>0</v>
      </c>
      <c r="AX51" s="93">
        <f>ROUND(BB51*L26,2)</f>
        <v>0</v>
      </c>
      <c r="AY51" s="93">
        <f>ROUND(BC51*L27,2)</f>
        <v>0</v>
      </c>
      <c r="AZ51" s="93">
        <f>ROUND(AZ52+AZ53+AZ71,2)</f>
        <v>0</v>
      </c>
      <c r="BA51" s="93">
        <f>ROUND(BA52+BA53+BA71,2)</f>
        <v>0</v>
      </c>
      <c r="BB51" s="93">
        <f>ROUND(BB52+BB53+BB71,2)</f>
        <v>0</v>
      </c>
      <c r="BC51" s="93">
        <f>ROUND(BC52+BC53+BC71,2)</f>
        <v>0</v>
      </c>
      <c r="BD51" s="95">
        <f>ROUND(BD52+BD53+BD71,2)</f>
        <v>0</v>
      </c>
      <c r="BS51" s="96" t="s">
        <v>77</v>
      </c>
      <c r="BT51" s="96" t="s">
        <v>78</v>
      </c>
      <c r="BU51" s="97" t="s">
        <v>79</v>
      </c>
      <c r="BV51" s="96" t="s">
        <v>80</v>
      </c>
      <c r="BW51" s="96" t="s">
        <v>7</v>
      </c>
      <c r="BX51" s="96" t="s">
        <v>81</v>
      </c>
      <c r="CL51" s="96" t="s">
        <v>21</v>
      </c>
    </row>
    <row r="52" spans="1:91" s="5" customFormat="1" ht="16.5" customHeight="1">
      <c r="A52" s="98" t="s">
        <v>82</v>
      </c>
      <c r="B52" s="99"/>
      <c r="C52" s="100"/>
      <c r="D52" s="385" t="s">
        <v>83</v>
      </c>
      <c r="E52" s="385"/>
      <c r="F52" s="385"/>
      <c r="G52" s="385"/>
      <c r="H52" s="385"/>
      <c r="I52" s="101"/>
      <c r="J52" s="385" t="s">
        <v>84</v>
      </c>
      <c r="K52" s="385"/>
      <c r="L52" s="385"/>
      <c r="M52" s="385"/>
      <c r="N52" s="385"/>
      <c r="O52" s="385"/>
      <c r="P52" s="385"/>
      <c r="Q52" s="385"/>
      <c r="R52" s="385"/>
      <c r="S52" s="385"/>
      <c r="T52" s="385"/>
      <c r="U52" s="385"/>
      <c r="V52" s="385"/>
      <c r="W52" s="385"/>
      <c r="X52" s="385"/>
      <c r="Y52" s="385"/>
      <c r="Z52" s="385"/>
      <c r="AA52" s="385"/>
      <c r="AB52" s="385"/>
      <c r="AC52" s="385"/>
      <c r="AD52" s="385"/>
      <c r="AE52" s="385"/>
      <c r="AF52" s="385"/>
      <c r="AG52" s="382">
        <f>'VON - Vedljší a ostatní n...'!J27</f>
        <v>0</v>
      </c>
      <c r="AH52" s="383"/>
      <c r="AI52" s="383"/>
      <c r="AJ52" s="383"/>
      <c r="AK52" s="383"/>
      <c r="AL52" s="383"/>
      <c r="AM52" s="383"/>
      <c r="AN52" s="382">
        <f t="shared" si="0"/>
        <v>0</v>
      </c>
      <c r="AO52" s="383"/>
      <c r="AP52" s="383"/>
      <c r="AQ52" s="102" t="s">
        <v>83</v>
      </c>
      <c r="AR52" s="103"/>
      <c r="AS52" s="104">
        <v>0</v>
      </c>
      <c r="AT52" s="105">
        <f t="shared" si="1"/>
        <v>0</v>
      </c>
      <c r="AU52" s="106">
        <f>'VON - Vedljší a ostatní n...'!P79</f>
        <v>0</v>
      </c>
      <c r="AV52" s="105">
        <f>'VON - Vedljší a ostatní n...'!J30</f>
        <v>0</v>
      </c>
      <c r="AW52" s="105">
        <f>'VON - Vedljší a ostatní n...'!J31</f>
        <v>0</v>
      </c>
      <c r="AX52" s="105">
        <f>'VON - Vedljší a ostatní n...'!J32</f>
        <v>0</v>
      </c>
      <c r="AY52" s="105">
        <f>'VON - Vedljší a ostatní n...'!J33</f>
        <v>0</v>
      </c>
      <c r="AZ52" s="105">
        <f>'VON - Vedljší a ostatní n...'!F30</f>
        <v>0</v>
      </c>
      <c r="BA52" s="105">
        <f>'VON - Vedljší a ostatní n...'!F31</f>
        <v>0</v>
      </c>
      <c r="BB52" s="105">
        <f>'VON - Vedljší a ostatní n...'!F32</f>
        <v>0</v>
      </c>
      <c r="BC52" s="105">
        <f>'VON - Vedljší a ostatní n...'!F33</f>
        <v>0</v>
      </c>
      <c r="BD52" s="107">
        <f>'VON - Vedljší a ostatní n...'!F34</f>
        <v>0</v>
      </c>
      <c r="BT52" s="108" t="s">
        <v>85</v>
      </c>
      <c r="BV52" s="108" t="s">
        <v>80</v>
      </c>
      <c r="BW52" s="108" t="s">
        <v>86</v>
      </c>
      <c r="BX52" s="108" t="s">
        <v>7</v>
      </c>
      <c r="CL52" s="108" t="s">
        <v>34</v>
      </c>
      <c r="CM52" s="108" t="s">
        <v>87</v>
      </c>
    </row>
    <row r="53" spans="1:91" s="5" customFormat="1" ht="16.5" customHeight="1">
      <c r="B53" s="99"/>
      <c r="C53" s="100"/>
      <c r="D53" s="385" t="s">
        <v>88</v>
      </c>
      <c r="E53" s="385"/>
      <c r="F53" s="385"/>
      <c r="G53" s="385"/>
      <c r="H53" s="385"/>
      <c r="I53" s="101"/>
      <c r="J53" s="385" t="s">
        <v>89</v>
      </c>
      <c r="K53" s="385"/>
      <c r="L53" s="385"/>
      <c r="M53" s="385"/>
      <c r="N53" s="385"/>
      <c r="O53" s="385"/>
      <c r="P53" s="385"/>
      <c r="Q53" s="385"/>
      <c r="R53" s="385"/>
      <c r="S53" s="385"/>
      <c r="T53" s="385"/>
      <c r="U53" s="385"/>
      <c r="V53" s="385"/>
      <c r="W53" s="385"/>
      <c r="X53" s="385"/>
      <c r="Y53" s="385"/>
      <c r="Z53" s="385"/>
      <c r="AA53" s="385"/>
      <c r="AB53" s="385"/>
      <c r="AC53" s="385"/>
      <c r="AD53" s="385"/>
      <c r="AE53" s="385"/>
      <c r="AF53" s="385"/>
      <c r="AG53" s="384">
        <f>ROUND(AG54+SUM(AG55:AG57),2)</f>
        <v>0</v>
      </c>
      <c r="AH53" s="383"/>
      <c r="AI53" s="383"/>
      <c r="AJ53" s="383"/>
      <c r="AK53" s="383"/>
      <c r="AL53" s="383"/>
      <c r="AM53" s="383"/>
      <c r="AN53" s="382">
        <f t="shared" si="0"/>
        <v>0</v>
      </c>
      <c r="AO53" s="383"/>
      <c r="AP53" s="383"/>
      <c r="AQ53" s="102" t="s">
        <v>90</v>
      </c>
      <c r="AR53" s="103"/>
      <c r="AS53" s="104">
        <f>ROUND(AS54+SUM(AS55:AS57),2)</f>
        <v>0</v>
      </c>
      <c r="AT53" s="105">
        <f t="shared" si="1"/>
        <v>0</v>
      </c>
      <c r="AU53" s="106">
        <f>ROUND(AU54+SUM(AU55:AU57),5)</f>
        <v>0</v>
      </c>
      <c r="AV53" s="105">
        <f>ROUND(AZ53*L26,2)</f>
        <v>0</v>
      </c>
      <c r="AW53" s="105">
        <f>ROUND(BA53*L27,2)</f>
        <v>0</v>
      </c>
      <c r="AX53" s="105">
        <f>ROUND(BB53*L26,2)</f>
        <v>0</v>
      </c>
      <c r="AY53" s="105">
        <f>ROUND(BC53*L27,2)</f>
        <v>0</v>
      </c>
      <c r="AZ53" s="105">
        <f>ROUND(AZ54+SUM(AZ55:AZ57),2)</f>
        <v>0</v>
      </c>
      <c r="BA53" s="105">
        <f>ROUND(BA54+SUM(BA55:BA57),2)</f>
        <v>0</v>
      </c>
      <c r="BB53" s="105">
        <f>ROUND(BB54+SUM(BB55:BB57),2)</f>
        <v>0</v>
      </c>
      <c r="BC53" s="105">
        <f>ROUND(BC54+SUM(BC55:BC57),2)</f>
        <v>0</v>
      </c>
      <c r="BD53" s="107">
        <f>ROUND(BD54+SUM(BD55:BD57),2)</f>
        <v>0</v>
      </c>
      <c r="BS53" s="108" t="s">
        <v>77</v>
      </c>
      <c r="BT53" s="108" t="s">
        <v>85</v>
      </c>
      <c r="BU53" s="108" t="s">
        <v>79</v>
      </c>
      <c r="BV53" s="108" t="s">
        <v>80</v>
      </c>
      <c r="BW53" s="108" t="s">
        <v>91</v>
      </c>
      <c r="BX53" s="108" t="s">
        <v>7</v>
      </c>
      <c r="CL53" s="108" t="s">
        <v>34</v>
      </c>
      <c r="CM53" s="108" t="s">
        <v>87</v>
      </c>
    </row>
    <row r="54" spans="1:91" s="6" customFormat="1" ht="16.5" customHeight="1">
      <c r="A54" s="98" t="s">
        <v>82</v>
      </c>
      <c r="B54" s="109"/>
      <c r="C54" s="110"/>
      <c r="D54" s="110"/>
      <c r="E54" s="378" t="s">
        <v>92</v>
      </c>
      <c r="F54" s="378"/>
      <c r="G54" s="378"/>
      <c r="H54" s="378"/>
      <c r="I54" s="378"/>
      <c r="J54" s="110"/>
      <c r="K54" s="378" t="s">
        <v>93</v>
      </c>
      <c r="L54" s="378"/>
      <c r="M54" s="378"/>
      <c r="N54" s="378"/>
      <c r="O54" s="378"/>
      <c r="P54" s="378"/>
      <c r="Q54" s="378"/>
      <c r="R54" s="378"/>
      <c r="S54" s="378"/>
      <c r="T54" s="378"/>
      <c r="U54" s="378"/>
      <c r="V54" s="378"/>
      <c r="W54" s="378"/>
      <c r="X54" s="378"/>
      <c r="Y54" s="378"/>
      <c r="Z54" s="378"/>
      <c r="AA54" s="378"/>
      <c r="AB54" s="378"/>
      <c r="AC54" s="378"/>
      <c r="AD54" s="378"/>
      <c r="AE54" s="378"/>
      <c r="AF54" s="378"/>
      <c r="AG54" s="376">
        <f>'D.1.1 - Architektonicko- ...'!J29</f>
        <v>0</v>
      </c>
      <c r="AH54" s="377"/>
      <c r="AI54" s="377"/>
      <c r="AJ54" s="377"/>
      <c r="AK54" s="377"/>
      <c r="AL54" s="377"/>
      <c r="AM54" s="377"/>
      <c r="AN54" s="376">
        <f t="shared" si="0"/>
        <v>0</v>
      </c>
      <c r="AO54" s="377"/>
      <c r="AP54" s="377"/>
      <c r="AQ54" s="111" t="s">
        <v>94</v>
      </c>
      <c r="AR54" s="112"/>
      <c r="AS54" s="113">
        <v>0</v>
      </c>
      <c r="AT54" s="114">
        <f t="shared" si="1"/>
        <v>0</v>
      </c>
      <c r="AU54" s="115">
        <f>'D.1.1 - Architektonicko- ...'!P112</f>
        <v>0</v>
      </c>
      <c r="AV54" s="114">
        <f>'D.1.1 - Architektonicko- ...'!J32</f>
        <v>0</v>
      </c>
      <c r="AW54" s="114">
        <f>'D.1.1 - Architektonicko- ...'!J33</f>
        <v>0</v>
      </c>
      <c r="AX54" s="114">
        <f>'D.1.1 - Architektonicko- ...'!J34</f>
        <v>0</v>
      </c>
      <c r="AY54" s="114">
        <f>'D.1.1 - Architektonicko- ...'!J35</f>
        <v>0</v>
      </c>
      <c r="AZ54" s="114">
        <f>'D.1.1 - Architektonicko- ...'!F32</f>
        <v>0</v>
      </c>
      <c r="BA54" s="114">
        <f>'D.1.1 - Architektonicko- ...'!F33</f>
        <v>0</v>
      </c>
      <c r="BB54" s="114">
        <f>'D.1.1 - Architektonicko- ...'!F34</f>
        <v>0</v>
      </c>
      <c r="BC54" s="114">
        <f>'D.1.1 - Architektonicko- ...'!F35</f>
        <v>0</v>
      </c>
      <c r="BD54" s="116">
        <f>'D.1.1 - Architektonicko- ...'!F36</f>
        <v>0</v>
      </c>
      <c r="BT54" s="117" t="s">
        <v>87</v>
      </c>
      <c r="BV54" s="117" t="s">
        <v>80</v>
      </c>
      <c r="BW54" s="117" t="s">
        <v>95</v>
      </c>
      <c r="BX54" s="117" t="s">
        <v>91</v>
      </c>
      <c r="CL54" s="117" t="s">
        <v>34</v>
      </c>
    </row>
    <row r="55" spans="1:91" s="6" customFormat="1" ht="16.5" customHeight="1">
      <c r="A55" s="98" t="s">
        <v>82</v>
      </c>
      <c r="B55" s="109"/>
      <c r="C55" s="110"/>
      <c r="D55" s="110"/>
      <c r="E55" s="378" t="s">
        <v>96</v>
      </c>
      <c r="F55" s="378"/>
      <c r="G55" s="378"/>
      <c r="H55" s="378"/>
      <c r="I55" s="378"/>
      <c r="J55" s="110"/>
      <c r="K55" s="378" t="s">
        <v>97</v>
      </c>
      <c r="L55" s="378"/>
      <c r="M55" s="378"/>
      <c r="N55" s="378"/>
      <c r="O55" s="378"/>
      <c r="P55" s="378"/>
      <c r="Q55" s="378"/>
      <c r="R55" s="378"/>
      <c r="S55" s="378"/>
      <c r="T55" s="378"/>
      <c r="U55" s="378"/>
      <c r="V55" s="378"/>
      <c r="W55" s="378"/>
      <c r="X55" s="378"/>
      <c r="Y55" s="378"/>
      <c r="Z55" s="378"/>
      <c r="AA55" s="378"/>
      <c r="AB55" s="378"/>
      <c r="AC55" s="378"/>
      <c r="AD55" s="378"/>
      <c r="AE55" s="378"/>
      <c r="AF55" s="378"/>
      <c r="AG55" s="376">
        <f>'D.1.2 - Stavebně konstruk...'!J29</f>
        <v>0</v>
      </c>
      <c r="AH55" s="377"/>
      <c r="AI55" s="377"/>
      <c r="AJ55" s="377"/>
      <c r="AK55" s="377"/>
      <c r="AL55" s="377"/>
      <c r="AM55" s="377"/>
      <c r="AN55" s="376">
        <f t="shared" si="0"/>
        <v>0</v>
      </c>
      <c r="AO55" s="377"/>
      <c r="AP55" s="377"/>
      <c r="AQ55" s="111" t="s">
        <v>94</v>
      </c>
      <c r="AR55" s="112"/>
      <c r="AS55" s="113">
        <v>0</v>
      </c>
      <c r="AT55" s="114">
        <f t="shared" si="1"/>
        <v>0</v>
      </c>
      <c r="AU55" s="115">
        <f>'D.1.2 - Stavebně konstruk...'!P91</f>
        <v>0</v>
      </c>
      <c r="AV55" s="114">
        <f>'D.1.2 - Stavebně konstruk...'!J32</f>
        <v>0</v>
      </c>
      <c r="AW55" s="114">
        <f>'D.1.2 - Stavebně konstruk...'!J33</f>
        <v>0</v>
      </c>
      <c r="AX55" s="114">
        <f>'D.1.2 - Stavebně konstruk...'!J34</f>
        <v>0</v>
      </c>
      <c r="AY55" s="114">
        <f>'D.1.2 - Stavebně konstruk...'!J35</f>
        <v>0</v>
      </c>
      <c r="AZ55" s="114">
        <f>'D.1.2 - Stavebně konstruk...'!F32</f>
        <v>0</v>
      </c>
      <c r="BA55" s="114">
        <f>'D.1.2 - Stavebně konstruk...'!F33</f>
        <v>0</v>
      </c>
      <c r="BB55" s="114">
        <f>'D.1.2 - Stavebně konstruk...'!F34</f>
        <v>0</v>
      </c>
      <c r="BC55" s="114">
        <f>'D.1.2 - Stavebně konstruk...'!F35</f>
        <v>0</v>
      </c>
      <c r="BD55" s="116">
        <f>'D.1.2 - Stavebně konstruk...'!F36</f>
        <v>0</v>
      </c>
      <c r="BT55" s="117" t="s">
        <v>87</v>
      </c>
      <c r="BV55" s="117" t="s">
        <v>80</v>
      </c>
      <c r="BW55" s="117" t="s">
        <v>98</v>
      </c>
      <c r="BX55" s="117" t="s">
        <v>91</v>
      </c>
      <c r="CL55" s="117" t="s">
        <v>34</v>
      </c>
    </row>
    <row r="56" spans="1:91" s="6" customFormat="1" ht="16.5" customHeight="1">
      <c r="A56" s="98" t="s">
        <v>82</v>
      </c>
      <c r="B56" s="109"/>
      <c r="C56" s="110"/>
      <c r="D56" s="110"/>
      <c r="E56" s="378" t="s">
        <v>99</v>
      </c>
      <c r="F56" s="378"/>
      <c r="G56" s="378"/>
      <c r="H56" s="378"/>
      <c r="I56" s="378"/>
      <c r="J56" s="110"/>
      <c r="K56" s="378" t="s">
        <v>100</v>
      </c>
      <c r="L56" s="378"/>
      <c r="M56" s="378"/>
      <c r="N56" s="378"/>
      <c r="O56" s="378"/>
      <c r="P56" s="378"/>
      <c r="Q56" s="378"/>
      <c r="R56" s="378"/>
      <c r="S56" s="378"/>
      <c r="T56" s="378"/>
      <c r="U56" s="378"/>
      <c r="V56" s="378"/>
      <c r="W56" s="378"/>
      <c r="X56" s="378"/>
      <c r="Y56" s="378"/>
      <c r="Z56" s="378"/>
      <c r="AA56" s="378"/>
      <c r="AB56" s="378"/>
      <c r="AC56" s="378"/>
      <c r="AD56" s="378"/>
      <c r="AE56" s="378"/>
      <c r="AF56" s="378"/>
      <c r="AG56" s="376">
        <f>'D.1.3 - Požárně bezpečnos...'!J29</f>
        <v>0</v>
      </c>
      <c r="AH56" s="377"/>
      <c r="AI56" s="377"/>
      <c r="AJ56" s="377"/>
      <c r="AK56" s="377"/>
      <c r="AL56" s="377"/>
      <c r="AM56" s="377"/>
      <c r="AN56" s="376">
        <f t="shared" si="0"/>
        <v>0</v>
      </c>
      <c r="AO56" s="377"/>
      <c r="AP56" s="377"/>
      <c r="AQ56" s="111" t="s">
        <v>94</v>
      </c>
      <c r="AR56" s="112"/>
      <c r="AS56" s="113">
        <v>0</v>
      </c>
      <c r="AT56" s="114">
        <f t="shared" si="1"/>
        <v>0</v>
      </c>
      <c r="AU56" s="115">
        <f>'D.1.3 - Požárně bezpečnos...'!P83</f>
        <v>0</v>
      </c>
      <c r="AV56" s="114">
        <f>'D.1.3 - Požárně bezpečnos...'!J32</f>
        <v>0</v>
      </c>
      <c r="AW56" s="114">
        <f>'D.1.3 - Požárně bezpečnos...'!J33</f>
        <v>0</v>
      </c>
      <c r="AX56" s="114">
        <f>'D.1.3 - Požárně bezpečnos...'!J34</f>
        <v>0</v>
      </c>
      <c r="AY56" s="114">
        <f>'D.1.3 - Požárně bezpečnos...'!J35</f>
        <v>0</v>
      </c>
      <c r="AZ56" s="114">
        <f>'D.1.3 - Požárně bezpečnos...'!F32</f>
        <v>0</v>
      </c>
      <c r="BA56" s="114">
        <f>'D.1.3 - Požárně bezpečnos...'!F33</f>
        <v>0</v>
      </c>
      <c r="BB56" s="114">
        <f>'D.1.3 - Požárně bezpečnos...'!F34</f>
        <v>0</v>
      </c>
      <c r="BC56" s="114">
        <f>'D.1.3 - Požárně bezpečnos...'!F35</f>
        <v>0</v>
      </c>
      <c r="BD56" s="116">
        <f>'D.1.3 - Požárně bezpečnos...'!F36</f>
        <v>0</v>
      </c>
      <c r="BT56" s="117" t="s">
        <v>87</v>
      </c>
      <c r="BV56" s="117" t="s">
        <v>80</v>
      </c>
      <c r="BW56" s="117" t="s">
        <v>101</v>
      </c>
      <c r="BX56" s="117" t="s">
        <v>91</v>
      </c>
      <c r="CL56" s="117" t="s">
        <v>34</v>
      </c>
    </row>
    <row r="57" spans="1:91" s="6" customFormat="1" ht="16.5" customHeight="1">
      <c r="B57" s="109"/>
      <c r="C57" s="110"/>
      <c r="D57" s="110"/>
      <c r="E57" s="378" t="s">
        <v>102</v>
      </c>
      <c r="F57" s="378"/>
      <c r="G57" s="378"/>
      <c r="H57" s="378"/>
      <c r="I57" s="378"/>
      <c r="J57" s="110"/>
      <c r="K57" s="378" t="s">
        <v>103</v>
      </c>
      <c r="L57" s="378"/>
      <c r="M57" s="378"/>
      <c r="N57" s="378"/>
      <c r="O57" s="378"/>
      <c r="P57" s="378"/>
      <c r="Q57" s="378"/>
      <c r="R57" s="378"/>
      <c r="S57" s="378"/>
      <c r="T57" s="378"/>
      <c r="U57" s="378"/>
      <c r="V57" s="378"/>
      <c r="W57" s="378"/>
      <c r="X57" s="378"/>
      <c r="Y57" s="378"/>
      <c r="Z57" s="378"/>
      <c r="AA57" s="378"/>
      <c r="AB57" s="378"/>
      <c r="AC57" s="378"/>
      <c r="AD57" s="378"/>
      <c r="AE57" s="378"/>
      <c r="AF57" s="378"/>
      <c r="AG57" s="386">
        <f>ROUND(AG58+SUM(AG59:AG63)+AG70,2)</f>
        <v>0</v>
      </c>
      <c r="AH57" s="377"/>
      <c r="AI57" s="377"/>
      <c r="AJ57" s="377"/>
      <c r="AK57" s="377"/>
      <c r="AL57" s="377"/>
      <c r="AM57" s="377"/>
      <c r="AN57" s="376">
        <f t="shared" si="0"/>
        <v>0</v>
      </c>
      <c r="AO57" s="377"/>
      <c r="AP57" s="377"/>
      <c r="AQ57" s="111" t="s">
        <v>94</v>
      </c>
      <c r="AR57" s="112"/>
      <c r="AS57" s="113">
        <f>ROUND(AS58+SUM(AS59:AS63)+AS70,2)</f>
        <v>0</v>
      </c>
      <c r="AT57" s="114">
        <f t="shared" si="1"/>
        <v>0</v>
      </c>
      <c r="AU57" s="115">
        <f>ROUND(AU58+SUM(AU59:AU63)+AU70,5)</f>
        <v>0</v>
      </c>
      <c r="AV57" s="114">
        <f>ROUND(AZ57*L26,2)</f>
        <v>0</v>
      </c>
      <c r="AW57" s="114">
        <f>ROUND(BA57*L27,2)</f>
        <v>0</v>
      </c>
      <c r="AX57" s="114">
        <f>ROUND(BB57*L26,2)</f>
        <v>0</v>
      </c>
      <c r="AY57" s="114">
        <f>ROUND(BC57*L27,2)</f>
        <v>0</v>
      </c>
      <c r="AZ57" s="114">
        <f>ROUND(AZ58+SUM(AZ59:AZ63)+AZ70,2)</f>
        <v>0</v>
      </c>
      <c r="BA57" s="114">
        <f>ROUND(BA58+SUM(BA59:BA63)+BA70,2)</f>
        <v>0</v>
      </c>
      <c r="BB57" s="114">
        <f>ROUND(BB58+SUM(BB59:BB63)+BB70,2)</f>
        <v>0</v>
      </c>
      <c r="BC57" s="114">
        <f>ROUND(BC58+SUM(BC59:BC63)+BC70,2)</f>
        <v>0</v>
      </c>
      <c r="BD57" s="116">
        <f>ROUND(BD58+SUM(BD59:BD63)+BD70,2)</f>
        <v>0</v>
      </c>
      <c r="BS57" s="117" t="s">
        <v>77</v>
      </c>
      <c r="BT57" s="117" t="s">
        <v>87</v>
      </c>
      <c r="BU57" s="117" t="s">
        <v>79</v>
      </c>
      <c r="BV57" s="117" t="s">
        <v>80</v>
      </c>
      <c r="BW57" s="117" t="s">
        <v>104</v>
      </c>
      <c r="BX57" s="117" t="s">
        <v>91</v>
      </c>
      <c r="CL57" s="117" t="s">
        <v>34</v>
      </c>
    </row>
    <row r="58" spans="1:91" s="6" customFormat="1" ht="28.5" customHeight="1">
      <c r="A58" s="98" t="s">
        <v>82</v>
      </c>
      <c r="B58" s="109"/>
      <c r="C58" s="110"/>
      <c r="D58" s="110"/>
      <c r="E58" s="110"/>
      <c r="F58" s="378" t="s">
        <v>105</v>
      </c>
      <c r="G58" s="378"/>
      <c r="H58" s="378"/>
      <c r="I58" s="378"/>
      <c r="J58" s="378"/>
      <c r="K58" s="110"/>
      <c r="L58" s="378" t="s">
        <v>106</v>
      </c>
      <c r="M58" s="378"/>
      <c r="N58" s="378"/>
      <c r="O58" s="378"/>
      <c r="P58" s="378"/>
      <c r="Q58" s="378"/>
      <c r="R58" s="378"/>
      <c r="S58" s="378"/>
      <c r="T58" s="378"/>
      <c r="U58" s="378"/>
      <c r="V58" s="378"/>
      <c r="W58" s="378"/>
      <c r="X58" s="378"/>
      <c r="Y58" s="378"/>
      <c r="Z58" s="378"/>
      <c r="AA58" s="378"/>
      <c r="AB58" s="378"/>
      <c r="AC58" s="378"/>
      <c r="AD58" s="378"/>
      <c r="AE58" s="378"/>
      <c r="AF58" s="378"/>
      <c r="AG58" s="376">
        <f>'D.1.4.1 - Zdravotně techn...'!J31</f>
        <v>0</v>
      </c>
      <c r="AH58" s="377"/>
      <c r="AI58" s="377"/>
      <c r="AJ58" s="377"/>
      <c r="AK58" s="377"/>
      <c r="AL58" s="377"/>
      <c r="AM58" s="377"/>
      <c r="AN58" s="376">
        <f t="shared" si="0"/>
        <v>0</v>
      </c>
      <c r="AO58" s="377"/>
      <c r="AP58" s="377"/>
      <c r="AQ58" s="111" t="s">
        <v>94</v>
      </c>
      <c r="AR58" s="112"/>
      <c r="AS58" s="113">
        <v>0</v>
      </c>
      <c r="AT58" s="114">
        <f t="shared" si="1"/>
        <v>0</v>
      </c>
      <c r="AU58" s="115">
        <f>'D.1.4.1 - Zdravotně techn...'!P109</f>
        <v>0</v>
      </c>
      <c r="AV58" s="114">
        <f>'D.1.4.1 - Zdravotně techn...'!J34</f>
        <v>0</v>
      </c>
      <c r="AW58" s="114">
        <f>'D.1.4.1 - Zdravotně techn...'!J35</f>
        <v>0</v>
      </c>
      <c r="AX58" s="114">
        <f>'D.1.4.1 - Zdravotně techn...'!J36</f>
        <v>0</v>
      </c>
      <c r="AY58" s="114">
        <f>'D.1.4.1 - Zdravotně techn...'!J37</f>
        <v>0</v>
      </c>
      <c r="AZ58" s="114">
        <f>'D.1.4.1 - Zdravotně techn...'!F34</f>
        <v>0</v>
      </c>
      <c r="BA58" s="114">
        <f>'D.1.4.1 - Zdravotně techn...'!F35</f>
        <v>0</v>
      </c>
      <c r="BB58" s="114">
        <f>'D.1.4.1 - Zdravotně techn...'!F36</f>
        <v>0</v>
      </c>
      <c r="BC58" s="114">
        <f>'D.1.4.1 - Zdravotně techn...'!F37</f>
        <v>0</v>
      </c>
      <c r="BD58" s="116">
        <f>'D.1.4.1 - Zdravotně techn...'!F38</f>
        <v>0</v>
      </c>
      <c r="BT58" s="117" t="s">
        <v>107</v>
      </c>
      <c r="BV58" s="117" t="s">
        <v>80</v>
      </c>
      <c r="BW58" s="117" t="s">
        <v>108</v>
      </c>
      <c r="BX58" s="117" t="s">
        <v>104</v>
      </c>
      <c r="CL58" s="117" t="s">
        <v>34</v>
      </c>
    </row>
    <row r="59" spans="1:91" s="6" customFormat="1" ht="16.5" customHeight="1">
      <c r="A59" s="98" t="s">
        <v>82</v>
      </c>
      <c r="B59" s="109"/>
      <c r="C59" s="110"/>
      <c r="D59" s="110"/>
      <c r="E59" s="110"/>
      <c r="F59" s="378" t="s">
        <v>109</v>
      </c>
      <c r="G59" s="378"/>
      <c r="H59" s="378"/>
      <c r="I59" s="378"/>
      <c r="J59" s="378"/>
      <c r="K59" s="110"/>
      <c r="L59" s="378" t="s">
        <v>110</v>
      </c>
      <c r="M59" s="378"/>
      <c r="N59" s="378"/>
      <c r="O59" s="378"/>
      <c r="P59" s="378"/>
      <c r="Q59" s="378"/>
      <c r="R59" s="378"/>
      <c r="S59" s="378"/>
      <c r="T59" s="378"/>
      <c r="U59" s="378"/>
      <c r="V59" s="378"/>
      <c r="W59" s="378"/>
      <c r="X59" s="378"/>
      <c r="Y59" s="378"/>
      <c r="Z59" s="378"/>
      <c r="AA59" s="378"/>
      <c r="AB59" s="378"/>
      <c r="AC59" s="378"/>
      <c r="AD59" s="378"/>
      <c r="AE59" s="378"/>
      <c r="AF59" s="378"/>
      <c r="AG59" s="376">
        <f>'D.1.4.2 - Vzduchotechnika...'!J31</f>
        <v>0</v>
      </c>
      <c r="AH59" s="377"/>
      <c r="AI59" s="377"/>
      <c r="AJ59" s="377"/>
      <c r="AK59" s="377"/>
      <c r="AL59" s="377"/>
      <c r="AM59" s="377"/>
      <c r="AN59" s="376">
        <f t="shared" si="0"/>
        <v>0</v>
      </c>
      <c r="AO59" s="377"/>
      <c r="AP59" s="377"/>
      <c r="AQ59" s="111" t="s">
        <v>94</v>
      </c>
      <c r="AR59" s="112"/>
      <c r="AS59" s="113">
        <v>0</v>
      </c>
      <c r="AT59" s="114">
        <f t="shared" si="1"/>
        <v>0</v>
      </c>
      <c r="AU59" s="115">
        <f>'D.1.4.2 - Vzduchotechnika...'!P100</f>
        <v>0</v>
      </c>
      <c r="AV59" s="114">
        <f>'D.1.4.2 - Vzduchotechnika...'!J34</f>
        <v>0</v>
      </c>
      <c r="AW59" s="114">
        <f>'D.1.4.2 - Vzduchotechnika...'!J35</f>
        <v>0</v>
      </c>
      <c r="AX59" s="114">
        <f>'D.1.4.2 - Vzduchotechnika...'!J36</f>
        <v>0</v>
      </c>
      <c r="AY59" s="114">
        <f>'D.1.4.2 - Vzduchotechnika...'!J37</f>
        <v>0</v>
      </c>
      <c r="AZ59" s="114">
        <f>'D.1.4.2 - Vzduchotechnika...'!F34</f>
        <v>0</v>
      </c>
      <c r="BA59" s="114">
        <f>'D.1.4.2 - Vzduchotechnika...'!F35</f>
        <v>0</v>
      </c>
      <c r="BB59" s="114">
        <f>'D.1.4.2 - Vzduchotechnika...'!F36</f>
        <v>0</v>
      </c>
      <c r="BC59" s="114">
        <f>'D.1.4.2 - Vzduchotechnika...'!F37</f>
        <v>0</v>
      </c>
      <c r="BD59" s="116">
        <f>'D.1.4.2 - Vzduchotechnika...'!F38</f>
        <v>0</v>
      </c>
      <c r="BT59" s="117" t="s">
        <v>107</v>
      </c>
      <c r="BV59" s="117" t="s">
        <v>80</v>
      </c>
      <c r="BW59" s="117" t="s">
        <v>111</v>
      </c>
      <c r="BX59" s="117" t="s">
        <v>104</v>
      </c>
      <c r="CL59" s="117" t="s">
        <v>34</v>
      </c>
    </row>
    <row r="60" spans="1:91" s="6" customFormat="1" ht="16.5" customHeight="1">
      <c r="A60" s="98" t="s">
        <v>82</v>
      </c>
      <c r="B60" s="109"/>
      <c r="C60" s="110"/>
      <c r="D60" s="110"/>
      <c r="E60" s="110"/>
      <c r="F60" s="378" t="s">
        <v>112</v>
      </c>
      <c r="G60" s="378"/>
      <c r="H60" s="378"/>
      <c r="I60" s="378"/>
      <c r="J60" s="378"/>
      <c r="K60" s="110"/>
      <c r="L60" s="378" t="s">
        <v>113</v>
      </c>
      <c r="M60" s="378"/>
      <c r="N60" s="378"/>
      <c r="O60" s="378"/>
      <c r="P60" s="378"/>
      <c r="Q60" s="378"/>
      <c r="R60" s="378"/>
      <c r="S60" s="378"/>
      <c r="T60" s="378"/>
      <c r="U60" s="378"/>
      <c r="V60" s="378"/>
      <c r="W60" s="378"/>
      <c r="X60" s="378"/>
      <c r="Y60" s="378"/>
      <c r="Z60" s="378"/>
      <c r="AA60" s="378"/>
      <c r="AB60" s="378"/>
      <c r="AC60" s="378"/>
      <c r="AD60" s="378"/>
      <c r="AE60" s="378"/>
      <c r="AF60" s="378"/>
      <c r="AG60" s="376">
        <f>'D.1.4.3 - Vytápění'!J31</f>
        <v>0</v>
      </c>
      <c r="AH60" s="377"/>
      <c r="AI60" s="377"/>
      <c r="AJ60" s="377"/>
      <c r="AK60" s="377"/>
      <c r="AL60" s="377"/>
      <c r="AM60" s="377"/>
      <c r="AN60" s="376">
        <f t="shared" si="0"/>
        <v>0</v>
      </c>
      <c r="AO60" s="377"/>
      <c r="AP60" s="377"/>
      <c r="AQ60" s="111" t="s">
        <v>94</v>
      </c>
      <c r="AR60" s="112"/>
      <c r="AS60" s="113">
        <v>0</v>
      </c>
      <c r="AT60" s="114">
        <f t="shared" si="1"/>
        <v>0</v>
      </c>
      <c r="AU60" s="115">
        <f>'D.1.4.3 - Vytápění'!P95</f>
        <v>0</v>
      </c>
      <c r="AV60" s="114">
        <f>'D.1.4.3 - Vytápění'!J34</f>
        <v>0</v>
      </c>
      <c r="AW60" s="114">
        <f>'D.1.4.3 - Vytápění'!J35</f>
        <v>0</v>
      </c>
      <c r="AX60" s="114">
        <f>'D.1.4.3 - Vytápění'!J36</f>
        <v>0</v>
      </c>
      <c r="AY60" s="114">
        <f>'D.1.4.3 - Vytápění'!J37</f>
        <v>0</v>
      </c>
      <c r="AZ60" s="114">
        <f>'D.1.4.3 - Vytápění'!F34</f>
        <v>0</v>
      </c>
      <c r="BA60" s="114">
        <f>'D.1.4.3 - Vytápění'!F35</f>
        <v>0</v>
      </c>
      <c r="BB60" s="114">
        <f>'D.1.4.3 - Vytápění'!F36</f>
        <v>0</v>
      </c>
      <c r="BC60" s="114">
        <f>'D.1.4.3 - Vytápění'!F37</f>
        <v>0</v>
      </c>
      <c r="BD60" s="116">
        <f>'D.1.4.3 - Vytápění'!F38</f>
        <v>0</v>
      </c>
      <c r="BT60" s="117" t="s">
        <v>107</v>
      </c>
      <c r="BV60" s="117" t="s">
        <v>80</v>
      </c>
      <c r="BW60" s="117" t="s">
        <v>114</v>
      </c>
      <c r="BX60" s="117" t="s">
        <v>104</v>
      </c>
      <c r="CL60" s="117" t="s">
        <v>34</v>
      </c>
    </row>
    <row r="61" spans="1:91" s="6" customFormat="1" ht="16.5" customHeight="1">
      <c r="A61" s="98" t="s">
        <v>82</v>
      </c>
      <c r="B61" s="109"/>
      <c r="C61" s="110"/>
      <c r="D61" s="110"/>
      <c r="E61" s="110"/>
      <c r="F61" s="378" t="s">
        <v>115</v>
      </c>
      <c r="G61" s="378"/>
      <c r="H61" s="378"/>
      <c r="I61" s="378"/>
      <c r="J61" s="378"/>
      <c r="K61" s="110"/>
      <c r="L61" s="378" t="s">
        <v>116</v>
      </c>
      <c r="M61" s="378"/>
      <c r="N61" s="378"/>
      <c r="O61" s="378"/>
      <c r="P61" s="378"/>
      <c r="Q61" s="378"/>
      <c r="R61" s="378"/>
      <c r="S61" s="378"/>
      <c r="T61" s="378"/>
      <c r="U61" s="378"/>
      <c r="V61" s="378"/>
      <c r="W61" s="378"/>
      <c r="X61" s="378"/>
      <c r="Y61" s="378"/>
      <c r="Z61" s="378"/>
      <c r="AA61" s="378"/>
      <c r="AB61" s="378"/>
      <c r="AC61" s="378"/>
      <c r="AD61" s="378"/>
      <c r="AE61" s="378"/>
      <c r="AF61" s="378"/>
      <c r="AG61" s="376">
        <f>'D.1.4.4 - Měření a regulace'!J31</f>
        <v>0</v>
      </c>
      <c r="AH61" s="377"/>
      <c r="AI61" s="377"/>
      <c r="AJ61" s="377"/>
      <c r="AK61" s="377"/>
      <c r="AL61" s="377"/>
      <c r="AM61" s="377"/>
      <c r="AN61" s="376">
        <f t="shared" si="0"/>
        <v>0</v>
      </c>
      <c r="AO61" s="377"/>
      <c r="AP61" s="377"/>
      <c r="AQ61" s="111" t="s">
        <v>94</v>
      </c>
      <c r="AR61" s="112"/>
      <c r="AS61" s="113">
        <v>0</v>
      </c>
      <c r="AT61" s="114">
        <f t="shared" si="1"/>
        <v>0</v>
      </c>
      <c r="AU61" s="115">
        <f>'D.1.4.4 - Měření a regulace'!P93</f>
        <v>0</v>
      </c>
      <c r="AV61" s="114">
        <f>'D.1.4.4 - Měření a regulace'!J34</f>
        <v>0</v>
      </c>
      <c r="AW61" s="114">
        <f>'D.1.4.4 - Měření a regulace'!J35</f>
        <v>0</v>
      </c>
      <c r="AX61" s="114">
        <f>'D.1.4.4 - Měření a regulace'!J36</f>
        <v>0</v>
      </c>
      <c r="AY61" s="114">
        <f>'D.1.4.4 - Měření a regulace'!J37</f>
        <v>0</v>
      </c>
      <c r="AZ61" s="114">
        <f>'D.1.4.4 - Měření a regulace'!F34</f>
        <v>0</v>
      </c>
      <c r="BA61" s="114">
        <f>'D.1.4.4 - Měření a regulace'!F35</f>
        <v>0</v>
      </c>
      <c r="BB61" s="114">
        <f>'D.1.4.4 - Měření a regulace'!F36</f>
        <v>0</v>
      </c>
      <c r="BC61" s="114">
        <f>'D.1.4.4 - Měření a regulace'!F37</f>
        <v>0</v>
      </c>
      <c r="BD61" s="116">
        <f>'D.1.4.4 - Měření a regulace'!F38</f>
        <v>0</v>
      </c>
      <c r="BT61" s="117" t="s">
        <v>107</v>
      </c>
      <c r="BV61" s="117" t="s">
        <v>80</v>
      </c>
      <c r="BW61" s="117" t="s">
        <v>117</v>
      </c>
      <c r="BX61" s="117" t="s">
        <v>104</v>
      </c>
      <c r="CL61" s="117" t="s">
        <v>34</v>
      </c>
    </row>
    <row r="62" spans="1:91" s="6" customFormat="1" ht="16.5" customHeight="1">
      <c r="A62" s="98" t="s">
        <v>82</v>
      </c>
      <c r="B62" s="109"/>
      <c r="C62" s="110"/>
      <c r="D62" s="110"/>
      <c r="E62" s="110"/>
      <c r="F62" s="378" t="s">
        <v>118</v>
      </c>
      <c r="G62" s="378"/>
      <c r="H62" s="378"/>
      <c r="I62" s="378"/>
      <c r="J62" s="378"/>
      <c r="K62" s="110"/>
      <c r="L62" s="378" t="s">
        <v>119</v>
      </c>
      <c r="M62" s="378"/>
      <c r="N62" s="378"/>
      <c r="O62" s="378"/>
      <c r="P62" s="378"/>
      <c r="Q62" s="378"/>
      <c r="R62" s="378"/>
      <c r="S62" s="378"/>
      <c r="T62" s="378"/>
      <c r="U62" s="378"/>
      <c r="V62" s="378"/>
      <c r="W62" s="378"/>
      <c r="X62" s="378"/>
      <c r="Y62" s="378"/>
      <c r="Z62" s="378"/>
      <c r="AA62" s="378"/>
      <c r="AB62" s="378"/>
      <c r="AC62" s="378"/>
      <c r="AD62" s="378"/>
      <c r="AE62" s="378"/>
      <c r="AF62" s="378"/>
      <c r="AG62" s="376">
        <f>'D.1.4.5 - Silnoproudá ele...'!J31</f>
        <v>0</v>
      </c>
      <c r="AH62" s="377"/>
      <c r="AI62" s="377"/>
      <c r="AJ62" s="377"/>
      <c r="AK62" s="377"/>
      <c r="AL62" s="377"/>
      <c r="AM62" s="377"/>
      <c r="AN62" s="376">
        <f t="shared" si="0"/>
        <v>0</v>
      </c>
      <c r="AO62" s="377"/>
      <c r="AP62" s="377"/>
      <c r="AQ62" s="111" t="s">
        <v>94</v>
      </c>
      <c r="AR62" s="112"/>
      <c r="AS62" s="113">
        <v>0</v>
      </c>
      <c r="AT62" s="114">
        <f t="shared" si="1"/>
        <v>0</v>
      </c>
      <c r="AU62" s="115">
        <f>'D.1.4.5 - Silnoproudá ele...'!P103</f>
        <v>0</v>
      </c>
      <c r="AV62" s="114">
        <f>'D.1.4.5 - Silnoproudá ele...'!J34</f>
        <v>0</v>
      </c>
      <c r="AW62" s="114">
        <f>'D.1.4.5 - Silnoproudá ele...'!J35</f>
        <v>0</v>
      </c>
      <c r="AX62" s="114">
        <f>'D.1.4.5 - Silnoproudá ele...'!J36</f>
        <v>0</v>
      </c>
      <c r="AY62" s="114">
        <f>'D.1.4.5 - Silnoproudá ele...'!J37</f>
        <v>0</v>
      </c>
      <c r="AZ62" s="114">
        <f>'D.1.4.5 - Silnoproudá ele...'!F34</f>
        <v>0</v>
      </c>
      <c r="BA62" s="114">
        <f>'D.1.4.5 - Silnoproudá ele...'!F35</f>
        <v>0</v>
      </c>
      <c r="BB62" s="114">
        <f>'D.1.4.5 - Silnoproudá ele...'!F36</f>
        <v>0</v>
      </c>
      <c r="BC62" s="114">
        <f>'D.1.4.5 - Silnoproudá ele...'!F37</f>
        <v>0</v>
      </c>
      <c r="BD62" s="116">
        <f>'D.1.4.5 - Silnoproudá ele...'!F38</f>
        <v>0</v>
      </c>
      <c r="BT62" s="117" t="s">
        <v>107</v>
      </c>
      <c r="BV62" s="117" t="s">
        <v>80</v>
      </c>
      <c r="BW62" s="117" t="s">
        <v>120</v>
      </c>
      <c r="BX62" s="117" t="s">
        <v>104</v>
      </c>
      <c r="CL62" s="117" t="s">
        <v>34</v>
      </c>
    </row>
    <row r="63" spans="1:91" s="6" customFormat="1" ht="16.5" customHeight="1">
      <c r="B63" s="109"/>
      <c r="C63" s="110"/>
      <c r="D63" s="110"/>
      <c r="E63" s="110"/>
      <c r="F63" s="378" t="s">
        <v>121</v>
      </c>
      <c r="G63" s="378"/>
      <c r="H63" s="378"/>
      <c r="I63" s="378"/>
      <c r="J63" s="378"/>
      <c r="K63" s="110"/>
      <c r="L63" s="378" t="s">
        <v>122</v>
      </c>
      <c r="M63" s="378"/>
      <c r="N63" s="378"/>
      <c r="O63" s="378"/>
      <c r="P63" s="378"/>
      <c r="Q63" s="378"/>
      <c r="R63" s="378"/>
      <c r="S63" s="378"/>
      <c r="T63" s="378"/>
      <c r="U63" s="378"/>
      <c r="V63" s="378"/>
      <c r="W63" s="378"/>
      <c r="X63" s="378"/>
      <c r="Y63" s="378"/>
      <c r="Z63" s="378"/>
      <c r="AA63" s="378"/>
      <c r="AB63" s="378"/>
      <c r="AC63" s="378"/>
      <c r="AD63" s="378"/>
      <c r="AE63" s="378"/>
      <c r="AF63" s="378"/>
      <c r="AG63" s="386">
        <f>ROUND(SUM(AG64:AG69),2)</f>
        <v>0</v>
      </c>
      <c r="AH63" s="377"/>
      <c r="AI63" s="377"/>
      <c r="AJ63" s="377"/>
      <c r="AK63" s="377"/>
      <c r="AL63" s="377"/>
      <c r="AM63" s="377"/>
      <c r="AN63" s="376">
        <f t="shared" si="0"/>
        <v>0</v>
      </c>
      <c r="AO63" s="377"/>
      <c r="AP63" s="377"/>
      <c r="AQ63" s="111" t="s">
        <v>94</v>
      </c>
      <c r="AR63" s="112"/>
      <c r="AS63" s="113">
        <f>ROUND(SUM(AS64:AS69),2)</f>
        <v>0</v>
      </c>
      <c r="AT63" s="114">
        <f t="shared" si="1"/>
        <v>0</v>
      </c>
      <c r="AU63" s="115">
        <f>ROUND(SUM(AU64:AU69),5)</f>
        <v>0</v>
      </c>
      <c r="AV63" s="114">
        <f>ROUND(AZ63*L26,2)</f>
        <v>0</v>
      </c>
      <c r="AW63" s="114">
        <f>ROUND(BA63*L27,2)</f>
        <v>0</v>
      </c>
      <c r="AX63" s="114">
        <f>ROUND(BB63*L26,2)</f>
        <v>0</v>
      </c>
      <c r="AY63" s="114">
        <f>ROUND(BC63*L27,2)</f>
        <v>0</v>
      </c>
      <c r="AZ63" s="114">
        <f>ROUND(SUM(AZ64:AZ69),2)</f>
        <v>0</v>
      </c>
      <c r="BA63" s="114">
        <f>ROUND(SUM(BA64:BA69),2)</f>
        <v>0</v>
      </c>
      <c r="BB63" s="114">
        <f>ROUND(SUM(BB64:BB69),2)</f>
        <v>0</v>
      </c>
      <c r="BC63" s="114">
        <f>ROUND(SUM(BC64:BC69),2)</f>
        <v>0</v>
      </c>
      <c r="BD63" s="116">
        <f>ROUND(SUM(BD64:BD69),2)</f>
        <v>0</v>
      </c>
      <c r="BS63" s="117" t="s">
        <v>77</v>
      </c>
      <c r="BT63" s="117" t="s">
        <v>107</v>
      </c>
      <c r="BU63" s="117" t="s">
        <v>79</v>
      </c>
      <c r="BV63" s="117" t="s">
        <v>80</v>
      </c>
      <c r="BW63" s="117" t="s">
        <v>123</v>
      </c>
      <c r="BX63" s="117" t="s">
        <v>104</v>
      </c>
      <c r="CL63" s="117" t="s">
        <v>34</v>
      </c>
    </row>
    <row r="64" spans="1:91" s="6" customFormat="1" ht="16.5" customHeight="1">
      <c r="A64" s="98" t="s">
        <v>82</v>
      </c>
      <c r="B64" s="109"/>
      <c r="C64" s="110"/>
      <c r="D64" s="110"/>
      <c r="E64" s="110"/>
      <c r="F64" s="110"/>
      <c r="G64" s="378" t="s">
        <v>124</v>
      </c>
      <c r="H64" s="378"/>
      <c r="I64" s="378"/>
      <c r="J64" s="378"/>
      <c r="K64" s="378"/>
      <c r="L64" s="110"/>
      <c r="M64" s="378" t="s">
        <v>125</v>
      </c>
      <c r="N64" s="378"/>
      <c r="O64" s="378"/>
      <c r="P64" s="378"/>
      <c r="Q64" s="378"/>
      <c r="R64" s="378"/>
      <c r="S64" s="378"/>
      <c r="T64" s="378"/>
      <c r="U64" s="378"/>
      <c r="V64" s="378"/>
      <c r="W64" s="378"/>
      <c r="X64" s="378"/>
      <c r="Y64" s="378"/>
      <c r="Z64" s="378"/>
      <c r="AA64" s="378"/>
      <c r="AB64" s="378"/>
      <c r="AC64" s="378"/>
      <c r="AD64" s="378"/>
      <c r="AE64" s="378"/>
      <c r="AF64" s="378"/>
      <c r="AG64" s="376">
        <f>'SK - Strukturovaná kabeláž'!J31</f>
        <v>0</v>
      </c>
      <c r="AH64" s="377"/>
      <c r="AI64" s="377"/>
      <c r="AJ64" s="377"/>
      <c r="AK64" s="377"/>
      <c r="AL64" s="377"/>
      <c r="AM64" s="377"/>
      <c r="AN64" s="376">
        <f t="shared" si="0"/>
        <v>0</v>
      </c>
      <c r="AO64" s="377"/>
      <c r="AP64" s="377"/>
      <c r="AQ64" s="111" t="s">
        <v>94</v>
      </c>
      <c r="AR64" s="112"/>
      <c r="AS64" s="113">
        <v>0</v>
      </c>
      <c r="AT64" s="114">
        <f t="shared" si="1"/>
        <v>0</v>
      </c>
      <c r="AU64" s="115">
        <f>'SK - Strukturovaná kabeláž'!P95</f>
        <v>0</v>
      </c>
      <c r="AV64" s="114">
        <f>'SK - Strukturovaná kabeláž'!J34</f>
        <v>0</v>
      </c>
      <c r="AW64" s="114">
        <f>'SK - Strukturovaná kabeláž'!J35</f>
        <v>0</v>
      </c>
      <c r="AX64" s="114">
        <f>'SK - Strukturovaná kabeláž'!J36</f>
        <v>0</v>
      </c>
      <c r="AY64" s="114">
        <f>'SK - Strukturovaná kabeláž'!J37</f>
        <v>0</v>
      </c>
      <c r="AZ64" s="114">
        <f>'SK - Strukturovaná kabeláž'!F34</f>
        <v>0</v>
      </c>
      <c r="BA64" s="114">
        <f>'SK - Strukturovaná kabeláž'!F35</f>
        <v>0</v>
      </c>
      <c r="BB64" s="114">
        <f>'SK - Strukturovaná kabeláž'!F36</f>
        <v>0</v>
      </c>
      <c r="BC64" s="114">
        <f>'SK - Strukturovaná kabeláž'!F37</f>
        <v>0</v>
      </c>
      <c r="BD64" s="116">
        <f>'SK - Strukturovaná kabeláž'!F38</f>
        <v>0</v>
      </c>
      <c r="BT64" s="117" t="s">
        <v>126</v>
      </c>
      <c r="BV64" s="117" t="s">
        <v>80</v>
      </c>
      <c r="BW64" s="117" t="s">
        <v>127</v>
      </c>
      <c r="BX64" s="117" t="s">
        <v>123</v>
      </c>
      <c r="CL64" s="117" t="s">
        <v>34</v>
      </c>
    </row>
    <row r="65" spans="1:91" s="6" customFormat="1" ht="28.5" customHeight="1">
      <c r="A65" s="98" t="s">
        <v>82</v>
      </c>
      <c r="B65" s="109"/>
      <c r="C65" s="110"/>
      <c r="D65" s="110"/>
      <c r="E65" s="110"/>
      <c r="F65" s="110"/>
      <c r="G65" s="378" t="s">
        <v>128</v>
      </c>
      <c r="H65" s="378"/>
      <c r="I65" s="378"/>
      <c r="J65" s="378"/>
      <c r="K65" s="378"/>
      <c r="L65" s="110"/>
      <c r="M65" s="378" t="s">
        <v>129</v>
      </c>
      <c r="N65" s="378"/>
      <c r="O65" s="378"/>
      <c r="P65" s="378"/>
      <c r="Q65" s="378"/>
      <c r="R65" s="378"/>
      <c r="S65" s="378"/>
      <c r="T65" s="378"/>
      <c r="U65" s="378"/>
      <c r="V65" s="378"/>
      <c r="W65" s="378"/>
      <c r="X65" s="378"/>
      <c r="Y65" s="378"/>
      <c r="Z65" s="378"/>
      <c r="AA65" s="378"/>
      <c r="AB65" s="378"/>
      <c r="AC65" s="378"/>
      <c r="AD65" s="378"/>
      <c r="AE65" s="378"/>
      <c r="AF65" s="378"/>
      <c r="AG65" s="376">
        <f>'PZTS - Poplachový zabezpe...'!J31</f>
        <v>0</v>
      </c>
      <c r="AH65" s="377"/>
      <c r="AI65" s="377"/>
      <c r="AJ65" s="377"/>
      <c r="AK65" s="377"/>
      <c r="AL65" s="377"/>
      <c r="AM65" s="377"/>
      <c r="AN65" s="376">
        <f t="shared" si="0"/>
        <v>0</v>
      </c>
      <c r="AO65" s="377"/>
      <c r="AP65" s="377"/>
      <c r="AQ65" s="111" t="s">
        <v>94</v>
      </c>
      <c r="AR65" s="112"/>
      <c r="AS65" s="113">
        <v>0</v>
      </c>
      <c r="AT65" s="114">
        <f t="shared" si="1"/>
        <v>0</v>
      </c>
      <c r="AU65" s="115">
        <f>'PZTS - Poplachový zabezpe...'!P91</f>
        <v>0</v>
      </c>
      <c r="AV65" s="114">
        <f>'PZTS - Poplachový zabezpe...'!J34</f>
        <v>0</v>
      </c>
      <c r="AW65" s="114">
        <f>'PZTS - Poplachový zabezpe...'!J35</f>
        <v>0</v>
      </c>
      <c r="AX65" s="114">
        <f>'PZTS - Poplachový zabezpe...'!J36</f>
        <v>0</v>
      </c>
      <c r="AY65" s="114">
        <f>'PZTS - Poplachový zabezpe...'!J37</f>
        <v>0</v>
      </c>
      <c r="AZ65" s="114">
        <f>'PZTS - Poplachový zabezpe...'!F34</f>
        <v>0</v>
      </c>
      <c r="BA65" s="114">
        <f>'PZTS - Poplachový zabezpe...'!F35</f>
        <v>0</v>
      </c>
      <c r="BB65" s="114">
        <f>'PZTS - Poplachový zabezpe...'!F36</f>
        <v>0</v>
      </c>
      <c r="BC65" s="114">
        <f>'PZTS - Poplachový zabezpe...'!F37</f>
        <v>0</v>
      </c>
      <c r="BD65" s="116">
        <f>'PZTS - Poplachový zabezpe...'!F38</f>
        <v>0</v>
      </c>
      <c r="BT65" s="117" t="s">
        <v>126</v>
      </c>
      <c r="BV65" s="117" t="s">
        <v>80</v>
      </c>
      <c r="BW65" s="117" t="s">
        <v>130</v>
      </c>
      <c r="BX65" s="117" t="s">
        <v>123</v>
      </c>
      <c r="CL65" s="117" t="s">
        <v>34</v>
      </c>
    </row>
    <row r="66" spans="1:91" s="6" customFormat="1" ht="16.5" customHeight="1">
      <c r="A66" s="98" t="s">
        <v>82</v>
      </c>
      <c r="B66" s="109"/>
      <c r="C66" s="110"/>
      <c r="D66" s="110"/>
      <c r="E66" s="110"/>
      <c r="F66" s="110"/>
      <c r="G66" s="378" t="s">
        <v>131</v>
      </c>
      <c r="H66" s="378"/>
      <c r="I66" s="378"/>
      <c r="J66" s="378"/>
      <c r="K66" s="378"/>
      <c r="L66" s="110"/>
      <c r="M66" s="378" t="s">
        <v>132</v>
      </c>
      <c r="N66" s="378"/>
      <c r="O66" s="378"/>
      <c r="P66" s="378"/>
      <c r="Q66" s="378"/>
      <c r="R66" s="378"/>
      <c r="S66" s="378"/>
      <c r="T66" s="378"/>
      <c r="U66" s="378"/>
      <c r="V66" s="378"/>
      <c r="W66" s="378"/>
      <c r="X66" s="378"/>
      <c r="Y66" s="378"/>
      <c r="Z66" s="378"/>
      <c r="AA66" s="378"/>
      <c r="AB66" s="378"/>
      <c r="AC66" s="378"/>
      <c r="AD66" s="378"/>
      <c r="AE66" s="378"/>
      <c r="AF66" s="378"/>
      <c r="AG66" s="376">
        <f>'CCTV - Kamerový systém'!J31</f>
        <v>0</v>
      </c>
      <c r="AH66" s="377"/>
      <c r="AI66" s="377"/>
      <c r="AJ66" s="377"/>
      <c r="AK66" s="377"/>
      <c r="AL66" s="377"/>
      <c r="AM66" s="377"/>
      <c r="AN66" s="376">
        <f t="shared" si="0"/>
        <v>0</v>
      </c>
      <c r="AO66" s="377"/>
      <c r="AP66" s="377"/>
      <c r="AQ66" s="111" t="s">
        <v>94</v>
      </c>
      <c r="AR66" s="112"/>
      <c r="AS66" s="113">
        <v>0</v>
      </c>
      <c r="AT66" s="114">
        <f t="shared" si="1"/>
        <v>0</v>
      </c>
      <c r="AU66" s="115">
        <f>'CCTV - Kamerový systém'!P91</f>
        <v>0</v>
      </c>
      <c r="AV66" s="114">
        <f>'CCTV - Kamerový systém'!J34</f>
        <v>0</v>
      </c>
      <c r="AW66" s="114">
        <f>'CCTV - Kamerový systém'!J35</f>
        <v>0</v>
      </c>
      <c r="AX66" s="114">
        <f>'CCTV - Kamerový systém'!J36</f>
        <v>0</v>
      </c>
      <c r="AY66" s="114">
        <f>'CCTV - Kamerový systém'!J37</f>
        <v>0</v>
      </c>
      <c r="AZ66" s="114">
        <f>'CCTV - Kamerový systém'!F34</f>
        <v>0</v>
      </c>
      <c r="BA66" s="114">
        <f>'CCTV - Kamerový systém'!F35</f>
        <v>0</v>
      </c>
      <c r="BB66" s="114">
        <f>'CCTV - Kamerový systém'!F36</f>
        <v>0</v>
      </c>
      <c r="BC66" s="114">
        <f>'CCTV - Kamerový systém'!F37</f>
        <v>0</v>
      </c>
      <c r="BD66" s="116">
        <f>'CCTV - Kamerový systém'!F38</f>
        <v>0</v>
      </c>
      <c r="BT66" s="117" t="s">
        <v>126</v>
      </c>
      <c r="BV66" s="117" t="s">
        <v>80</v>
      </c>
      <c r="BW66" s="117" t="s">
        <v>133</v>
      </c>
      <c r="BX66" s="117" t="s">
        <v>123</v>
      </c>
      <c r="CL66" s="117" t="s">
        <v>34</v>
      </c>
    </row>
    <row r="67" spans="1:91" s="6" customFormat="1" ht="16.5" customHeight="1">
      <c r="A67" s="98" t="s">
        <v>82</v>
      </c>
      <c r="B67" s="109"/>
      <c r="C67" s="110"/>
      <c r="D67" s="110"/>
      <c r="E67" s="110"/>
      <c r="F67" s="110"/>
      <c r="G67" s="378" t="s">
        <v>134</v>
      </c>
      <c r="H67" s="378"/>
      <c r="I67" s="378"/>
      <c r="J67" s="378"/>
      <c r="K67" s="378"/>
      <c r="L67" s="110"/>
      <c r="M67" s="378" t="s">
        <v>135</v>
      </c>
      <c r="N67" s="378"/>
      <c r="O67" s="378"/>
      <c r="P67" s="378"/>
      <c r="Q67" s="378"/>
      <c r="R67" s="378"/>
      <c r="S67" s="378"/>
      <c r="T67" s="378"/>
      <c r="U67" s="378"/>
      <c r="V67" s="378"/>
      <c r="W67" s="378"/>
      <c r="X67" s="378"/>
      <c r="Y67" s="378"/>
      <c r="Z67" s="378"/>
      <c r="AA67" s="378"/>
      <c r="AB67" s="378"/>
      <c r="AC67" s="378"/>
      <c r="AD67" s="378"/>
      <c r="AE67" s="378"/>
      <c r="AF67" s="378"/>
      <c r="AG67" s="376">
        <f>'DT - Domovní telefon'!J31</f>
        <v>0</v>
      </c>
      <c r="AH67" s="377"/>
      <c r="AI67" s="377"/>
      <c r="AJ67" s="377"/>
      <c r="AK67" s="377"/>
      <c r="AL67" s="377"/>
      <c r="AM67" s="377"/>
      <c r="AN67" s="376">
        <f t="shared" si="0"/>
        <v>0</v>
      </c>
      <c r="AO67" s="377"/>
      <c r="AP67" s="377"/>
      <c r="AQ67" s="111" t="s">
        <v>94</v>
      </c>
      <c r="AR67" s="112"/>
      <c r="AS67" s="113">
        <v>0</v>
      </c>
      <c r="AT67" s="114">
        <f t="shared" si="1"/>
        <v>0</v>
      </c>
      <c r="AU67" s="115">
        <f>'DT - Domovní telefon'!P91</f>
        <v>0</v>
      </c>
      <c r="AV67" s="114">
        <f>'DT - Domovní telefon'!J34</f>
        <v>0</v>
      </c>
      <c r="AW67" s="114">
        <f>'DT - Domovní telefon'!J35</f>
        <v>0</v>
      </c>
      <c r="AX67" s="114">
        <f>'DT - Domovní telefon'!J36</f>
        <v>0</v>
      </c>
      <c r="AY67" s="114">
        <f>'DT - Domovní telefon'!J37</f>
        <v>0</v>
      </c>
      <c r="AZ67" s="114">
        <f>'DT - Domovní telefon'!F34</f>
        <v>0</v>
      </c>
      <c r="BA67" s="114">
        <f>'DT - Domovní telefon'!F35</f>
        <v>0</v>
      </c>
      <c r="BB67" s="114">
        <f>'DT - Domovní telefon'!F36</f>
        <v>0</v>
      </c>
      <c r="BC67" s="114">
        <f>'DT - Domovní telefon'!F37</f>
        <v>0</v>
      </c>
      <c r="BD67" s="116">
        <f>'DT - Domovní telefon'!F38</f>
        <v>0</v>
      </c>
      <c r="BT67" s="117" t="s">
        <v>126</v>
      </c>
      <c r="BV67" s="117" t="s">
        <v>80</v>
      </c>
      <c r="BW67" s="117" t="s">
        <v>136</v>
      </c>
      <c r="BX67" s="117" t="s">
        <v>123</v>
      </c>
      <c r="CL67" s="117" t="s">
        <v>34</v>
      </c>
    </row>
    <row r="68" spans="1:91" s="6" customFormat="1" ht="16.5" customHeight="1">
      <c r="A68" s="98" t="s">
        <v>82</v>
      </c>
      <c r="B68" s="109"/>
      <c r="C68" s="110"/>
      <c r="D68" s="110"/>
      <c r="E68" s="110"/>
      <c r="F68" s="110"/>
      <c r="G68" s="378" t="s">
        <v>137</v>
      </c>
      <c r="H68" s="378"/>
      <c r="I68" s="378"/>
      <c r="J68" s="378"/>
      <c r="K68" s="378"/>
      <c r="L68" s="110"/>
      <c r="M68" s="378" t="s">
        <v>138</v>
      </c>
      <c r="N68" s="378"/>
      <c r="O68" s="378"/>
      <c r="P68" s="378"/>
      <c r="Q68" s="378"/>
      <c r="R68" s="378"/>
      <c r="S68" s="378"/>
      <c r="T68" s="378"/>
      <c r="U68" s="378"/>
      <c r="V68" s="378"/>
      <c r="W68" s="378"/>
      <c r="X68" s="378"/>
      <c r="Y68" s="378"/>
      <c r="Z68" s="378"/>
      <c r="AA68" s="378"/>
      <c r="AB68" s="378"/>
      <c r="AC68" s="378"/>
      <c r="AD68" s="378"/>
      <c r="AE68" s="378"/>
      <c r="AF68" s="378"/>
      <c r="AG68" s="376">
        <f>'AV - Audio-video technika'!J31</f>
        <v>0</v>
      </c>
      <c r="AH68" s="377"/>
      <c r="AI68" s="377"/>
      <c r="AJ68" s="377"/>
      <c r="AK68" s="377"/>
      <c r="AL68" s="377"/>
      <c r="AM68" s="377"/>
      <c r="AN68" s="376">
        <f t="shared" si="0"/>
        <v>0</v>
      </c>
      <c r="AO68" s="377"/>
      <c r="AP68" s="377"/>
      <c r="AQ68" s="111" t="s">
        <v>94</v>
      </c>
      <c r="AR68" s="112"/>
      <c r="AS68" s="113">
        <v>0</v>
      </c>
      <c r="AT68" s="114">
        <f t="shared" si="1"/>
        <v>0</v>
      </c>
      <c r="AU68" s="115">
        <f>'AV - Audio-video technika'!P91</f>
        <v>0</v>
      </c>
      <c r="AV68" s="114">
        <f>'AV - Audio-video technika'!J34</f>
        <v>0</v>
      </c>
      <c r="AW68" s="114">
        <f>'AV - Audio-video technika'!J35</f>
        <v>0</v>
      </c>
      <c r="AX68" s="114">
        <f>'AV - Audio-video technika'!J36</f>
        <v>0</v>
      </c>
      <c r="AY68" s="114">
        <f>'AV - Audio-video technika'!J37</f>
        <v>0</v>
      </c>
      <c r="AZ68" s="114">
        <f>'AV - Audio-video technika'!F34</f>
        <v>0</v>
      </c>
      <c r="BA68" s="114">
        <f>'AV - Audio-video technika'!F35</f>
        <v>0</v>
      </c>
      <c r="BB68" s="114">
        <f>'AV - Audio-video technika'!F36</f>
        <v>0</v>
      </c>
      <c r="BC68" s="114">
        <f>'AV - Audio-video technika'!F37</f>
        <v>0</v>
      </c>
      <c r="BD68" s="116">
        <f>'AV - Audio-video technika'!F38</f>
        <v>0</v>
      </c>
      <c r="BT68" s="117" t="s">
        <v>126</v>
      </c>
      <c r="BV68" s="117" t="s">
        <v>80</v>
      </c>
      <c r="BW68" s="117" t="s">
        <v>139</v>
      </c>
      <c r="BX68" s="117" t="s">
        <v>123</v>
      </c>
      <c r="CL68" s="117" t="s">
        <v>34</v>
      </c>
    </row>
    <row r="69" spans="1:91" s="6" customFormat="1" ht="16.5" customHeight="1">
      <c r="A69" s="98" t="s">
        <v>82</v>
      </c>
      <c r="B69" s="109"/>
      <c r="C69" s="110"/>
      <c r="D69" s="110"/>
      <c r="E69" s="110"/>
      <c r="F69" s="110"/>
      <c r="G69" s="378" t="s">
        <v>140</v>
      </c>
      <c r="H69" s="378"/>
      <c r="I69" s="378"/>
      <c r="J69" s="378"/>
      <c r="K69" s="378"/>
      <c r="L69" s="110"/>
      <c r="M69" s="378" t="s">
        <v>141</v>
      </c>
      <c r="N69" s="378"/>
      <c r="O69" s="378"/>
      <c r="P69" s="378"/>
      <c r="Q69" s="378"/>
      <c r="R69" s="378"/>
      <c r="S69" s="378"/>
      <c r="T69" s="378"/>
      <c r="U69" s="378"/>
      <c r="V69" s="378"/>
      <c r="W69" s="378"/>
      <c r="X69" s="378"/>
      <c r="Y69" s="378"/>
      <c r="Z69" s="378"/>
      <c r="AA69" s="378"/>
      <c r="AB69" s="378"/>
      <c r="AC69" s="378"/>
      <c r="AD69" s="378"/>
      <c r="AE69" s="378"/>
      <c r="AF69" s="378"/>
      <c r="AG69" s="376">
        <f>'KT - Kabelové trasy'!J31</f>
        <v>0</v>
      </c>
      <c r="AH69" s="377"/>
      <c r="AI69" s="377"/>
      <c r="AJ69" s="377"/>
      <c r="AK69" s="377"/>
      <c r="AL69" s="377"/>
      <c r="AM69" s="377"/>
      <c r="AN69" s="376">
        <f t="shared" si="0"/>
        <v>0</v>
      </c>
      <c r="AO69" s="377"/>
      <c r="AP69" s="377"/>
      <c r="AQ69" s="111" t="s">
        <v>94</v>
      </c>
      <c r="AR69" s="112"/>
      <c r="AS69" s="113">
        <v>0</v>
      </c>
      <c r="AT69" s="114">
        <f t="shared" si="1"/>
        <v>0</v>
      </c>
      <c r="AU69" s="115">
        <f>'KT - Kabelové trasy'!P89</f>
        <v>0</v>
      </c>
      <c r="AV69" s="114">
        <f>'KT - Kabelové trasy'!J34</f>
        <v>0</v>
      </c>
      <c r="AW69" s="114">
        <f>'KT - Kabelové trasy'!J35</f>
        <v>0</v>
      </c>
      <c r="AX69" s="114">
        <f>'KT - Kabelové trasy'!J36</f>
        <v>0</v>
      </c>
      <c r="AY69" s="114">
        <f>'KT - Kabelové trasy'!J37</f>
        <v>0</v>
      </c>
      <c r="AZ69" s="114">
        <f>'KT - Kabelové trasy'!F34</f>
        <v>0</v>
      </c>
      <c r="BA69" s="114">
        <f>'KT - Kabelové trasy'!F35</f>
        <v>0</v>
      </c>
      <c r="BB69" s="114">
        <f>'KT - Kabelové trasy'!F36</f>
        <v>0</v>
      </c>
      <c r="BC69" s="114">
        <f>'KT - Kabelové trasy'!F37</f>
        <v>0</v>
      </c>
      <c r="BD69" s="116">
        <f>'KT - Kabelové trasy'!F38</f>
        <v>0</v>
      </c>
      <c r="BT69" s="117" t="s">
        <v>126</v>
      </c>
      <c r="BV69" s="117" t="s">
        <v>80</v>
      </c>
      <c r="BW69" s="117" t="s">
        <v>142</v>
      </c>
      <c r="BX69" s="117" t="s">
        <v>123</v>
      </c>
      <c r="CL69" s="117" t="s">
        <v>34</v>
      </c>
    </row>
    <row r="70" spans="1:91" s="6" customFormat="1" ht="16.5" customHeight="1">
      <c r="A70" s="98" t="s">
        <v>82</v>
      </c>
      <c r="B70" s="109"/>
      <c r="C70" s="110"/>
      <c r="D70" s="110"/>
      <c r="E70" s="110"/>
      <c r="F70" s="378" t="s">
        <v>143</v>
      </c>
      <c r="G70" s="378"/>
      <c r="H70" s="378"/>
      <c r="I70" s="378"/>
      <c r="J70" s="378"/>
      <c r="K70" s="110"/>
      <c r="L70" s="378" t="s">
        <v>144</v>
      </c>
      <c r="M70" s="378"/>
      <c r="N70" s="378"/>
      <c r="O70" s="378"/>
      <c r="P70" s="378"/>
      <c r="Q70" s="378"/>
      <c r="R70" s="378"/>
      <c r="S70" s="378"/>
      <c r="T70" s="378"/>
      <c r="U70" s="378"/>
      <c r="V70" s="378"/>
      <c r="W70" s="378"/>
      <c r="X70" s="378"/>
      <c r="Y70" s="378"/>
      <c r="Z70" s="378"/>
      <c r="AA70" s="378"/>
      <c r="AB70" s="378"/>
      <c r="AC70" s="378"/>
      <c r="AD70" s="378"/>
      <c r="AE70" s="378"/>
      <c r="AF70" s="378"/>
      <c r="AG70" s="376">
        <f>'D.1.4.7 - Projekt akustiky'!J31</f>
        <v>0</v>
      </c>
      <c r="AH70" s="377"/>
      <c r="AI70" s="377"/>
      <c r="AJ70" s="377"/>
      <c r="AK70" s="377"/>
      <c r="AL70" s="377"/>
      <c r="AM70" s="377"/>
      <c r="AN70" s="376">
        <f t="shared" si="0"/>
        <v>0</v>
      </c>
      <c r="AO70" s="377"/>
      <c r="AP70" s="377"/>
      <c r="AQ70" s="111" t="s">
        <v>94</v>
      </c>
      <c r="AR70" s="112"/>
      <c r="AS70" s="113">
        <v>0</v>
      </c>
      <c r="AT70" s="114">
        <f t="shared" si="1"/>
        <v>0</v>
      </c>
      <c r="AU70" s="115">
        <f>'D.1.4.7 - Projekt akustiky'!P88</f>
        <v>0</v>
      </c>
      <c r="AV70" s="114">
        <f>'D.1.4.7 - Projekt akustiky'!J34</f>
        <v>0</v>
      </c>
      <c r="AW70" s="114">
        <f>'D.1.4.7 - Projekt akustiky'!J35</f>
        <v>0</v>
      </c>
      <c r="AX70" s="114">
        <f>'D.1.4.7 - Projekt akustiky'!J36</f>
        <v>0</v>
      </c>
      <c r="AY70" s="114">
        <f>'D.1.4.7 - Projekt akustiky'!J37</f>
        <v>0</v>
      </c>
      <c r="AZ70" s="114">
        <f>'D.1.4.7 - Projekt akustiky'!F34</f>
        <v>0</v>
      </c>
      <c r="BA70" s="114">
        <f>'D.1.4.7 - Projekt akustiky'!F35</f>
        <v>0</v>
      </c>
      <c r="BB70" s="114">
        <f>'D.1.4.7 - Projekt akustiky'!F36</f>
        <v>0</v>
      </c>
      <c r="BC70" s="114">
        <f>'D.1.4.7 - Projekt akustiky'!F37</f>
        <v>0</v>
      </c>
      <c r="BD70" s="116">
        <f>'D.1.4.7 - Projekt akustiky'!F38</f>
        <v>0</v>
      </c>
      <c r="BT70" s="117" t="s">
        <v>107</v>
      </c>
      <c r="BV70" s="117" t="s">
        <v>80</v>
      </c>
      <c r="BW70" s="117" t="s">
        <v>145</v>
      </c>
      <c r="BX70" s="117" t="s">
        <v>104</v>
      </c>
      <c r="CL70" s="117" t="s">
        <v>34</v>
      </c>
    </row>
    <row r="71" spans="1:91" s="5" customFormat="1" ht="16.5" customHeight="1">
      <c r="B71" s="99"/>
      <c r="C71" s="100"/>
      <c r="D71" s="385" t="s">
        <v>146</v>
      </c>
      <c r="E71" s="385"/>
      <c r="F71" s="385"/>
      <c r="G71" s="385"/>
      <c r="H71" s="385"/>
      <c r="I71" s="101"/>
      <c r="J71" s="385" t="s">
        <v>147</v>
      </c>
      <c r="K71" s="385"/>
      <c r="L71" s="385"/>
      <c r="M71" s="385"/>
      <c r="N71" s="385"/>
      <c r="O71" s="385"/>
      <c r="P71" s="385"/>
      <c r="Q71" s="385"/>
      <c r="R71" s="385"/>
      <c r="S71" s="385"/>
      <c r="T71" s="385"/>
      <c r="U71" s="385"/>
      <c r="V71" s="385"/>
      <c r="W71" s="385"/>
      <c r="X71" s="385"/>
      <c r="Y71" s="385"/>
      <c r="Z71" s="385"/>
      <c r="AA71" s="385"/>
      <c r="AB71" s="385"/>
      <c r="AC71" s="385"/>
      <c r="AD71" s="385"/>
      <c r="AE71" s="385"/>
      <c r="AF71" s="385"/>
      <c r="AG71" s="384">
        <f>ROUND(SUM(AG72:AG76),2)</f>
        <v>0</v>
      </c>
      <c r="AH71" s="383"/>
      <c r="AI71" s="383"/>
      <c r="AJ71" s="383"/>
      <c r="AK71" s="383"/>
      <c r="AL71" s="383"/>
      <c r="AM71" s="383"/>
      <c r="AN71" s="382">
        <f t="shared" si="0"/>
        <v>0</v>
      </c>
      <c r="AO71" s="383"/>
      <c r="AP71" s="383"/>
      <c r="AQ71" s="102" t="s">
        <v>148</v>
      </c>
      <c r="AR71" s="103"/>
      <c r="AS71" s="104">
        <f>ROUND(SUM(AS72:AS76),2)</f>
        <v>0</v>
      </c>
      <c r="AT71" s="105">
        <f t="shared" si="1"/>
        <v>0</v>
      </c>
      <c r="AU71" s="106">
        <f>ROUND(SUM(AU72:AU76),5)</f>
        <v>0</v>
      </c>
      <c r="AV71" s="105">
        <f>ROUND(AZ71*L26,2)</f>
        <v>0</v>
      </c>
      <c r="AW71" s="105">
        <f>ROUND(BA71*L27,2)</f>
        <v>0</v>
      </c>
      <c r="AX71" s="105">
        <f>ROUND(BB71*L26,2)</f>
        <v>0</v>
      </c>
      <c r="AY71" s="105">
        <f>ROUND(BC71*L27,2)</f>
        <v>0</v>
      </c>
      <c r="AZ71" s="105">
        <f>ROUND(SUM(AZ72:AZ76),2)</f>
        <v>0</v>
      </c>
      <c r="BA71" s="105">
        <f>ROUND(SUM(BA72:BA76),2)</f>
        <v>0</v>
      </c>
      <c r="BB71" s="105">
        <f>ROUND(SUM(BB72:BB76),2)</f>
        <v>0</v>
      </c>
      <c r="BC71" s="105">
        <f>ROUND(SUM(BC72:BC76),2)</f>
        <v>0</v>
      </c>
      <c r="BD71" s="107">
        <f>ROUND(SUM(BD72:BD76),2)</f>
        <v>0</v>
      </c>
      <c r="BS71" s="108" t="s">
        <v>77</v>
      </c>
      <c r="BT71" s="108" t="s">
        <v>85</v>
      </c>
      <c r="BU71" s="108" t="s">
        <v>79</v>
      </c>
      <c r="BV71" s="108" t="s">
        <v>80</v>
      </c>
      <c r="BW71" s="108" t="s">
        <v>149</v>
      </c>
      <c r="BX71" s="108" t="s">
        <v>7</v>
      </c>
      <c r="CL71" s="108" t="s">
        <v>34</v>
      </c>
      <c r="CM71" s="108" t="s">
        <v>87</v>
      </c>
    </row>
    <row r="72" spans="1:91" s="6" customFormat="1" ht="16.5" customHeight="1">
      <c r="A72" s="98" t="s">
        <v>82</v>
      </c>
      <c r="B72" s="109"/>
      <c r="C72" s="110"/>
      <c r="D72" s="110"/>
      <c r="E72" s="378" t="s">
        <v>150</v>
      </c>
      <c r="F72" s="378"/>
      <c r="G72" s="378"/>
      <c r="H72" s="378"/>
      <c r="I72" s="378"/>
      <c r="J72" s="110"/>
      <c r="K72" s="378" t="s">
        <v>151</v>
      </c>
      <c r="L72" s="378"/>
      <c r="M72" s="378"/>
      <c r="N72" s="378"/>
      <c r="O72" s="378"/>
      <c r="P72" s="378"/>
      <c r="Q72" s="378"/>
      <c r="R72" s="378"/>
      <c r="S72" s="378"/>
      <c r="T72" s="378"/>
      <c r="U72" s="378"/>
      <c r="V72" s="378"/>
      <c r="W72" s="378"/>
      <c r="X72" s="378"/>
      <c r="Y72" s="378"/>
      <c r="Z72" s="378"/>
      <c r="AA72" s="378"/>
      <c r="AB72" s="378"/>
      <c r="AC72" s="378"/>
      <c r="AD72" s="378"/>
      <c r="AE72" s="378"/>
      <c r="AF72" s="378"/>
      <c r="AG72" s="376">
        <f>'IO 01 - Zpevněné plochy'!J29</f>
        <v>0</v>
      </c>
      <c r="AH72" s="377"/>
      <c r="AI72" s="377"/>
      <c r="AJ72" s="377"/>
      <c r="AK72" s="377"/>
      <c r="AL72" s="377"/>
      <c r="AM72" s="377"/>
      <c r="AN72" s="376">
        <f t="shared" si="0"/>
        <v>0</v>
      </c>
      <c r="AO72" s="377"/>
      <c r="AP72" s="377"/>
      <c r="AQ72" s="111" t="s">
        <v>94</v>
      </c>
      <c r="AR72" s="112"/>
      <c r="AS72" s="113">
        <v>0</v>
      </c>
      <c r="AT72" s="114">
        <f t="shared" si="1"/>
        <v>0</v>
      </c>
      <c r="AU72" s="115">
        <f>'IO 01 - Zpevněné plochy'!P92</f>
        <v>0</v>
      </c>
      <c r="AV72" s="114">
        <f>'IO 01 - Zpevněné plochy'!J32</f>
        <v>0</v>
      </c>
      <c r="AW72" s="114">
        <f>'IO 01 - Zpevněné plochy'!J33</f>
        <v>0</v>
      </c>
      <c r="AX72" s="114">
        <f>'IO 01 - Zpevněné plochy'!J34</f>
        <v>0</v>
      </c>
      <c r="AY72" s="114">
        <f>'IO 01 - Zpevněné plochy'!J35</f>
        <v>0</v>
      </c>
      <c r="AZ72" s="114">
        <f>'IO 01 - Zpevněné plochy'!F32</f>
        <v>0</v>
      </c>
      <c r="BA72" s="114">
        <f>'IO 01 - Zpevněné plochy'!F33</f>
        <v>0</v>
      </c>
      <c r="BB72" s="114">
        <f>'IO 01 - Zpevněné plochy'!F34</f>
        <v>0</v>
      </c>
      <c r="BC72" s="114">
        <f>'IO 01 - Zpevněné plochy'!F35</f>
        <v>0</v>
      </c>
      <c r="BD72" s="116">
        <f>'IO 01 - Zpevněné plochy'!F36</f>
        <v>0</v>
      </c>
      <c r="BT72" s="117" t="s">
        <v>87</v>
      </c>
      <c r="BV72" s="117" t="s">
        <v>80</v>
      </c>
      <c r="BW72" s="117" t="s">
        <v>152</v>
      </c>
      <c r="BX72" s="117" t="s">
        <v>149</v>
      </c>
      <c r="CL72" s="117" t="s">
        <v>34</v>
      </c>
    </row>
    <row r="73" spans="1:91" s="6" customFormat="1" ht="16.5" customHeight="1">
      <c r="A73" s="98" t="s">
        <v>82</v>
      </c>
      <c r="B73" s="109"/>
      <c r="C73" s="110"/>
      <c r="D73" s="110"/>
      <c r="E73" s="378" t="s">
        <v>153</v>
      </c>
      <c r="F73" s="378"/>
      <c r="G73" s="378"/>
      <c r="H73" s="378"/>
      <c r="I73" s="378"/>
      <c r="J73" s="110"/>
      <c r="K73" s="378" t="s">
        <v>154</v>
      </c>
      <c r="L73" s="378"/>
      <c r="M73" s="378"/>
      <c r="N73" s="378"/>
      <c r="O73" s="378"/>
      <c r="P73" s="378"/>
      <c r="Q73" s="378"/>
      <c r="R73" s="378"/>
      <c r="S73" s="378"/>
      <c r="T73" s="378"/>
      <c r="U73" s="378"/>
      <c r="V73" s="378"/>
      <c r="W73" s="378"/>
      <c r="X73" s="378"/>
      <c r="Y73" s="378"/>
      <c r="Z73" s="378"/>
      <c r="AA73" s="378"/>
      <c r="AB73" s="378"/>
      <c r="AC73" s="378"/>
      <c r="AD73" s="378"/>
      <c r="AE73" s="378"/>
      <c r="AF73" s="378"/>
      <c r="AG73" s="376">
        <f>'IO 02 - Přípojka plynu'!J29</f>
        <v>0</v>
      </c>
      <c r="AH73" s="377"/>
      <c r="AI73" s="377"/>
      <c r="AJ73" s="377"/>
      <c r="AK73" s="377"/>
      <c r="AL73" s="377"/>
      <c r="AM73" s="377"/>
      <c r="AN73" s="376">
        <f t="shared" si="0"/>
        <v>0</v>
      </c>
      <c r="AO73" s="377"/>
      <c r="AP73" s="377"/>
      <c r="AQ73" s="111" t="s">
        <v>94</v>
      </c>
      <c r="AR73" s="112"/>
      <c r="AS73" s="113">
        <v>0</v>
      </c>
      <c r="AT73" s="114">
        <f t="shared" si="1"/>
        <v>0</v>
      </c>
      <c r="AU73" s="115">
        <f>'IO 02 - Přípojka plynu'!P85</f>
        <v>0</v>
      </c>
      <c r="AV73" s="114">
        <f>'IO 02 - Přípojka plynu'!J32</f>
        <v>0</v>
      </c>
      <c r="AW73" s="114">
        <f>'IO 02 - Přípojka plynu'!J33</f>
        <v>0</v>
      </c>
      <c r="AX73" s="114">
        <f>'IO 02 - Přípojka plynu'!J34</f>
        <v>0</v>
      </c>
      <c r="AY73" s="114">
        <f>'IO 02 - Přípojka plynu'!J35</f>
        <v>0</v>
      </c>
      <c r="AZ73" s="114">
        <f>'IO 02 - Přípojka plynu'!F32</f>
        <v>0</v>
      </c>
      <c r="BA73" s="114">
        <f>'IO 02 - Přípojka plynu'!F33</f>
        <v>0</v>
      </c>
      <c r="BB73" s="114">
        <f>'IO 02 - Přípojka plynu'!F34</f>
        <v>0</v>
      </c>
      <c r="BC73" s="114">
        <f>'IO 02 - Přípojka plynu'!F35</f>
        <v>0</v>
      </c>
      <c r="BD73" s="116">
        <f>'IO 02 - Přípojka plynu'!F36</f>
        <v>0</v>
      </c>
      <c r="BT73" s="117" t="s">
        <v>87</v>
      </c>
      <c r="BV73" s="117" t="s">
        <v>80</v>
      </c>
      <c r="BW73" s="117" t="s">
        <v>155</v>
      </c>
      <c r="BX73" s="117" t="s">
        <v>149</v>
      </c>
      <c r="CL73" s="117" t="s">
        <v>34</v>
      </c>
    </row>
    <row r="74" spans="1:91" s="6" customFormat="1" ht="16.5" customHeight="1">
      <c r="A74" s="98" t="s">
        <v>82</v>
      </c>
      <c r="B74" s="109"/>
      <c r="C74" s="110"/>
      <c r="D74" s="110"/>
      <c r="E74" s="378" t="s">
        <v>156</v>
      </c>
      <c r="F74" s="378"/>
      <c r="G74" s="378"/>
      <c r="H74" s="378"/>
      <c r="I74" s="378"/>
      <c r="J74" s="110"/>
      <c r="K74" s="378" t="s">
        <v>157</v>
      </c>
      <c r="L74" s="378"/>
      <c r="M74" s="378"/>
      <c r="N74" s="378"/>
      <c r="O74" s="378"/>
      <c r="P74" s="378"/>
      <c r="Q74" s="378"/>
      <c r="R74" s="378"/>
      <c r="S74" s="378"/>
      <c r="T74" s="378"/>
      <c r="U74" s="378"/>
      <c r="V74" s="378"/>
      <c r="W74" s="378"/>
      <c r="X74" s="378"/>
      <c r="Y74" s="378"/>
      <c r="Z74" s="378"/>
      <c r="AA74" s="378"/>
      <c r="AB74" s="378"/>
      <c r="AC74" s="378"/>
      <c r="AD74" s="378"/>
      <c r="AE74" s="378"/>
      <c r="AF74" s="378"/>
      <c r="AG74" s="376">
        <f>'IO 03 - Dešťová a splaško...'!J29</f>
        <v>0</v>
      </c>
      <c r="AH74" s="377"/>
      <c r="AI74" s="377"/>
      <c r="AJ74" s="377"/>
      <c r="AK74" s="377"/>
      <c r="AL74" s="377"/>
      <c r="AM74" s="377"/>
      <c r="AN74" s="376">
        <f t="shared" si="0"/>
        <v>0</v>
      </c>
      <c r="AO74" s="377"/>
      <c r="AP74" s="377"/>
      <c r="AQ74" s="111" t="s">
        <v>94</v>
      </c>
      <c r="AR74" s="112"/>
      <c r="AS74" s="113">
        <v>0</v>
      </c>
      <c r="AT74" s="114">
        <f t="shared" si="1"/>
        <v>0</v>
      </c>
      <c r="AU74" s="115">
        <f>'IO 03 - Dešťová a splaško...'!P87</f>
        <v>0</v>
      </c>
      <c r="AV74" s="114">
        <f>'IO 03 - Dešťová a splaško...'!J32</f>
        <v>0</v>
      </c>
      <c r="AW74" s="114">
        <f>'IO 03 - Dešťová a splaško...'!J33</f>
        <v>0</v>
      </c>
      <c r="AX74" s="114">
        <f>'IO 03 - Dešťová a splaško...'!J34</f>
        <v>0</v>
      </c>
      <c r="AY74" s="114">
        <f>'IO 03 - Dešťová a splaško...'!J35</f>
        <v>0</v>
      </c>
      <c r="AZ74" s="114">
        <f>'IO 03 - Dešťová a splaško...'!F32</f>
        <v>0</v>
      </c>
      <c r="BA74" s="114">
        <f>'IO 03 - Dešťová a splaško...'!F33</f>
        <v>0</v>
      </c>
      <c r="BB74" s="114">
        <f>'IO 03 - Dešťová a splaško...'!F34</f>
        <v>0</v>
      </c>
      <c r="BC74" s="114">
        <f>'IO 03 - Dešťová a splaško...'!F35</f>
        <v>0</v>
      </c>
      <c r="BD74" s="116">
        <f>'IO 03 - Dešťová a splaško...'!F36</f>
        <v>0</v>
      </c>
      <c r="BT74" s="117" t="s">
        <v>87</v>
      </c>
      <c r="BV74" s="117" t="s">
        <v>80</v>
      </c>
      <c r="BW74" s="117" t="s">
        <v>158</v>
      </c>
      <c r="BX74" s="117" t="s">
        <v>149</v>
      </c>
      <c r="CL74" s="117" t="s">
        <v>34</v>
      </c>
    </row>
    <row r="75" spans="1:91" s="6" customFormat="1" ht="16.5" customHeight="1">
      <c r="A75" s="98" t="s">
        <v>82</v>
      </c>
      <c r="B75" s="109"/>
      <c r="C75" s="110"/>
      <c r="D75" s="110"/>
      <c r="E75" s="378" t="s">
        <v>159</v>
      </c>
      <c r="F75" s="378"/>
      <c r="G75" s="378"/>
      <c r="H75" s="378"/>
      <c r="I75" s="378"/>
      <c r="J75" s="110"/>
      <c r="K75" s="378" t="s">
        <v>160</v>
      </c>
      <c r="L75" s="378"/>
      <c r="M75" s="378"/>
      <c r="N75" s="378"/>
      <c r="O75" s="378"/>
      <c r="P75" s="378"/>
      <c r="Q75" s="378"/>
      <c r="R75" s="378"/>
      <c r="S75" s="378"/>
      <c r="T75" s="378"/>
      <c r="U75" s="378"/>
      <c r="V75" s="378"/>
      <c r="W75" s="378"/>
      <c r="X75" s="378"/>
      <c r="Y75" s="378"/>
      <c r="Z75" s="378"/>
      <c r="AA75" s="378"/>
      <c r="AB75" s="378"/>
      <c r="AC75" s="378"/>
      <c r="AD75" s="378"/>
      <c r="AE75" s="378"/>
      <c r="AF75" s="378"/>
      <c r="AG75" s="376">
        <f>'IO 04 - Přípojka NN'!J29</f>
        <v>0</v>
      </c>
      <c r="AH75" s="377"/>
      <c r="AI75" s="377"/>
      <c r="AJ75" s="377"/>
      <c r="AK75" s="377"/>
      <c r="AL75" s="377"/>
      <c r="AM75" s="377"/>
      <c r="AN75" s="376">
        <f t="shared" si="0"/>
        <v>0</v>
      </c>
      <c r="AO75" s="377"/>
      <c r="AP75" s="377"/>
      <c r="AQ75" s="111" t="s">
        <v>94</v>
      </c>
      <c r="AR75" s="112"/>
      <c r="AS75" s="113">
        <v>0</v>
      </c>
      <c r="AT75" s="114">
        <f t="shared" si="1"/>
        <v>0</v>
      </c>
      <c r="AU75" s="115">
        <f>'IO 04 - Přípojka NN'!P82</f>
        <v>0</v>
      </c>
      <c r="AV75" s="114">
        <f>'IO 04 - Přípojka NN'!J32</f>
        <v>0</v>
      </c>
      <c r="AW75" s="114">
        <f>'IO 04 - Přípojka NN'!J33</f>
        <v>0</v>
      </c>
      <c r="AX75" s="114">
        <f>'IO 04 - Přípojka NN'!J34</f>
        <v>0</v>
      </c>
      <c r="AY75" s="114">
        <f>'IO 04 - Přípojka NN'!J35</f>
        <v>0</v>
      </c>
      <c r="AZ75" s="114">
        <f>'IO 04 - Přípojka NN'!F32</f>
        <v>0</v>
      </c>
      <c r="BA75" s="114">
        <f>'IO 04 - Přípojka NN'!F33</f>
        <v>0</v>
      </c>
      <c r="BB75" s="114">
        <f>'IO 04 - Přípojka NN'!F34</f>
        <v>0</v>
      </c>
      <c r="BC75" s="114">
        <f>'IO 04 - Přípojka NN'!F35</f>
        <v>0</v>
      </c>
      <c r="BD75" s="116">
        <f>'IO 04 - Přípojka NN'!F36</f>
        <v>0</v>
      </c>
      <c r="BT75" s="117" t="s">
        <v>87</v>
      </c>
      <c r="BV75" s="117" t="s">
        <v>80</v>
      </c>
      <c r="BW75" s="117" t="s">
        <v>161</v>
      </c>
      <c r="BX75" s="117" t="s">
        <v>149</v>
      </c>
      <c r="CL75" s="117" t="s">
        <v>34</v>
      </c>
    </row>
    <row r="76" spans="1:91" s="6" customFormat="1" ht="16.5" customHeight="1">
      <c r="A76" s="98" t="s">
        <v>82</v>
      </c>
      <c r="B76" s="109"/>
      <c r="C76" s="110"/>
      <c r="D76" s="110"/>
      <c r="E76" s="378" t="s">
        <v>162</v>
      </c>
      <c r="F76" s="378"/>
      <c r="G76" s="378"/>
      <c r="H76" s="378"/>
      <c r="I76" s="378"/>
      <c r="J76" s="110"/>
      <c r="K76" s="378" t="s">
        <v>163</v>
      </c>
      <c r="L76" s="378"/>
      <c r="M76" s="378"/>
      <c r="N76" s="378"/>
      <c r="O76" s="378"/>
      <c r="P76" s="378"/>
      <c r="Q76" s="378"/>
      <c r="R76" s="378"/>
      <c r="S76" s="378"/>
      <c r="T76" s="378"/>
      <c r="U76" s="378"/>
      <c r="V76" s="378"/>
      <c r="W76" s="378"/>
      <c r="X76" s="378"/>
      <c r="Y76" s="378"/>
      <c r="Z76" s="378"/>
      <c r="AA76" s="378"/>
      <c r="AB76" s="378"/>
      <c r="AC76" s="378"/>
      <c r="AD76" s="378"/>
      <c r="AE76" s="378"/>
      <c r="AF76" s="378"/>
      <c r="AG76" s="376">
        <f>'IO 05 - Přípojka vodovodu'!J29</f>
        <v>0</v>
      </c>
      <c r="AH76" s="377"/>
      <c r="AI76" s="377"/>
      <c r="AJ76" s="377"/>
      <c r="AK76" s="377"/>
      <c r="AL76" s="377"/>
      <c r="AM76" s="377"/>
      <c r="AN76" s="376">
        <f t="shared" si="0"/>
        <v>0</v>
      </c>
      <c r="AO76" s="377"/>
      <c r="AP76" s="377"/>
      <c r="AQ76" s="111" t="s">
        <v>94</v>
      </c>
      <c r="AR76" s="112"/>
      <c r="AS76" s="118">
        <v>0</v>
      </c>
      <c r="AT76" s="119">
        <f t="shared" si="1"/>
        <v>0</v>
      </c>
      <c r="AU76" s="120">
        <f>'IO 05 - Přípojka vodovodu'!P93</f>
        <v>0</v>
      </c>
      <c r="AV76" s="119">
        <f>'IO 05 - Přípojka vodovodu'!J32</f>
        <v>0</v>
      </c>
      <c r="AW76" s="119">
        <f>'IO 05 - Přípojka vodovodu'!J33</f>
        <v>0</v>
      </c>
      <c r="AX76" s="119">
        <f>'IO 05 - Přípojka vodovodu'!J34</f>
        <v>0</v>
      </c>
      <c r="AY76" s="119">
        <f>'IO 05 - Přípojka vodovodu'!J35</f>
        <v>0</v>
      </c>
      <c r="AZ76" s="119">
        <f>'IO 05 - Přípojka vodovodu'!F32</f>
        <v>0</v>
      </c>
      <c r="BA76" s="119">
        <f>'IO 05 - Přípojka vodovodu'!F33</f>
        <v>0</v>
      </c>
      <c r="BB76" s="119">
        <f>'IO 05 - Přípojka vodovodu'!F34</f>
        <v>0</v>
      </c>
      <c r="BC76" s="119">
        <f>'IO 05 - Přípojka vodovodu'!F35</f>
        <v>0</v>
      </c>
      <c r="BD76" s="121">
        <f>'IO 05 - Přípojka vodovodu'!F36</f>
        <v>0</v>
      </c>
      <c r="BT76" s="117" t="s">
        <v>87</v>
      </c>
      <c r="BV76" s="117" t="s">
        <v>80</v>
      </c>
      <c r="BW76" s="117" t="s">
        <v>164</v>
      </c>
      <c r="BX76" s="117" t="s">
        <v>149</v>
      </c>
      <c r="CL76" s="117" t="s">
        <v>34</v>
      </c>
    </row>
    <row r="77" spans="1:91" s="1" customFormat="1" ht="30" customHeight="1">
      <c r="B77" s="43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3"/>
    </row>
    <row r="78" spans="1:91" s="1" customFormat="1" ht="6.95" customHeight="1">
      <c r="B78" s="58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63"/>
    </row>
  </sheetData>
  <sheetProtection algorithmName="SHA-512" hashValue="5hcy+DXeefc38P2IRZOBaeU1bjpLsQLUuCSknkot0SvIQbZwR745Y/2y6CXAloMQ8Fv620OZ6ULyMpVB9rJHYg==" saltValue="sHKWgiHQzSVKPc7PdXmxHw==" spinCount="100000" sheet="1" objects="1" scenarios="1" formatCells="0" formatColumns="0" formatRows="0" sort="0" autoFilter="0"/>
  <mergeCells count="137">
    <mergeCell ref="BE5:BE32"/>
    <mergeCell ref="K5:AO5"/>
    <mergeCell ref="K6:AO6"/>
    <mergeCell ref="E14:AJ14"/>
    <mergeCell ref="E20:AN20"/>
    <mergeCell ref="AK23:AO23"/>
    <mergeCell ref="L25:O25"/>
    <mergeCell ref="W25:AE25"/>
    <mergeCell ref="AK25:AO25"/>
    <mergeCell ref="L26:O26"/>
    <mergeCell ref="W26:AE26"/>
    <mergeCell ref="AK26:AO26"/>
    <mergeCell ref="L27:O27"/>
    <mergeCell ref="W27:AE27"/>
    <mergeCell ref="AK27:AO27"/>
    <mergeCell ref="L28:O28"/>
    <mergeCell ref="W28:AE28"/>
    <mergeCell ref="AK28:AO28"/>
    <mergeCell ref="L29:O29"/>
    <mergeCell ref="W29:AE29"/>
    <mergeCell ref="AK29:AO29"/>
    <mergeCell ref="L30:O30"/>
    <mergeCell ref="W30:AE30"/>
    <mergeCell ref="AK30:AO30"/>
    <mergeCell ref="X32:AB32"/>
    <mergeCell ref="AK32:AO32"/>
    <mergeCell ref="L42:AO42"/>
    <mergeCell ref="AM44:AN44"/>
    <mergeCell ref="AM46:AP46"/>
    <mergeCell ref="AS46:AT48"/>
    <mergeCell ref="C49:G49"/>
    <mergeCell ref="I49:AF49"/>
    <mergeCell ref="AG49:AM49"/>
    <mergeCell ref="AN49:AP49"/>
    <mergeCell ref="AN52:AP52"/>
    <mergeCell ref="AG52:AM52"/>
    <mergeCell ref="D52:H52"/>
    <mergeCell ref="J52:AF52"/>
    <mergeCell ref="AN53:AP53"/>
    <mergeCell ref="AG53:AM53"/>
    <mergeCell ref="D53:H53"/>
    <mergeCell ref="J53:AF53"/>
    <mergeCell ref="AN54:AP54"/>
    <mergeCell ref="AG54:AM54"/>
    <mergeCell ref="E54:I54"/>
    <mergeCell ref="K54:AF54"/>
    <mergeCell ref="AN55:AP55"/>
    <mergeCell ref="AG55:AM55"/>
    <mergeCell ref="E55:I55"/>
    <mergeCell ref="K55:AF55"/>
    <mergeCell ref="AN56:AP56"/>
    <mergeCell ref="AG56:AM56"/>
    <mergeCell ref="E56:I56"/>
    <mergeCell ref="K56:AF56"/>
    <mergeCell ref="AN57:AP57"/>
    <mergeCell ref="AG57:AM57"/>
    <mergeCell ref="E57:I57"/>
    <mergeCell ref="K57:AF57"/>
    <mergeCell ref="AN58:AP58"/>
    <mergeCell ref="AG58:AM58"/>
    <mergeCell ref="F58:J58"/>
    <mergeCell ref="L58:AF58"/>
    <mergeCell ref="AN59:AP59"/>
    <mergeCell ref="AG59:AM59"/>
    <mergeCell ref="F59:J59"/>
    <mergeCell ref="L59:AF59"/>
    <mergeCell ref="AN60:AP60"/>
    <mergeCell ref="AG60:AM60"/>
    <mergeCell ref="F60:J60"/>
    <mergeCell ref="L60:AF60"/>
    <mergeCell ref="AN61:AP61"/>
    <mergeCell ref="AG61:AM61"/>
    <mergeCell ref="F61:J61"/>
    <mergeCell ref="L61:AF61"/>
    <mergeCell ref="AN62:AP62"/>
    <mergeCell ref="AG62:AM62"/>
    <mergeCell ref="F62:J62"/>
    <mergeCell ref="L62:AF62"/>
    <mergeCell ref="AN63:AP63"/>
    <mergeCell ref="AG63:AM63"/>
    <mergeCell ref="F63:J63"/>
    <mergeCell ref="L63:AF63"/>
    <mergeCell ref="AN64:AP64"/>
    <mergeCell ref="AG64:AM64"/>
    <mergeCell ref="G64:K64"/>
    <mergeCell ref="M64:AF64"/>
    <mergeCell ref="AN65:AP65"/>
    <mergeCell ref="AG65:AM65"/>
    <mergeCell ref="G65:K65"/>
    <mergeCell ref="M65:AF65"/>
    <mergeCell ref="AN66:AP66"/>
    <mergeCell ref="AG66:AM66"/>
    <mergeCell ref="G66:K66"/>
    <mergeCell ref="M66:AF66"/>
    <mergeCell ref="AG71:AM71"/>
    <mergeCell ref="D71:H71"/>
    <mergeCell ref="J71:AF71"/>
    <mergeCell ref="AN72:AP72"/>
    <mergeCell ref="AG72:AM72"/>
    <mergeCell ref="E72:I72"/>
    <mergeCell ref="K72:AF72"/>
    <mergeCell ref="AN67:AP67"/>
    <mergeCell ref="AG67:AM67"/>
    <mergeCell ref="G67:K67"/>
    <mergeCell ref="M67:AF67"/>
    <mergeCell ref="AN68:AP68"/>
    <mergeCell ref="AG68:AM68"/>
    <mergeCell ref="G68:K68"/>
    <mergeCell ref="M68:AF68"/>
    <mergeCell ref="AN69:AP69"/>
    <mergeCell ref="AG69:AM69"/>
    <mergeCell ref="G69:K69"/>
    <mergeCell ref="M69:AF69"/>
    <mergeCell ref="AN76:AP76"/>
    <mergeCell ref="AG76:AM76"/>
    <mergeCell ref="E76:I76"/>
    <mergeCell ref="K76:AF76"/>
    <mergeCell ref="AG51:AM51"/>
    <mergeCell ref="AN51:AP51"/>
    <mergeCell ref="AR2:BE2"/>
    <mergeCell ref="AN73:AP73"/>
    <mergeCell ref="AG73:AM73"/>
    <mergeCell ref="E73:I73"/>
    <mergeCell ref="K73:AF73"/>
    <mergeCell ref="AN74:AP74"/>
    <mergeCell ref="AG74:AM74"/>
    <mergeCell ref="E74:I74"/>
    <mergeCell ref="K74:AF74"/>
    <mergeCell ref="AN75:AP75"/>
    <mergeCell ref="AG75:AM75"/>
    <mergeCell ref="E75:I75"/>
    <mergeCell ref="K75:AF75"/>
    <mergeCell ref="AN70:AP70"/>
    <mergeCell ref="AG70:AM70"/>
    <mergeCell ref="F70:J70"/>
    <mergeCell ref="L70:AF70"/>
    <mergeCell ref="AN71:AP71"/>
  </mergeCells>
  <hyperlinks>
    <hyperlink ref="K1:S1" location="C2" display="1) Rekapitulace stavby"/>
    <hyperlink ref="W1:AI1" location="C51" display="2) Rekapitulace objektů stavby a soupisů prací"/>
    <hyperlink ref="A52" location="'VON - Vedljší a ostatní n...'!C2" display="/"/>
    <hyperlink ref="A54" location="'D.1.1 - Architektonicko- ...'!C2" display="/"/>
    <hyperlink ref="A55" location="'D.1.2 - Stavebně konstruk...'!C2" display="/"/>
    <hyperlink ref="A56" location="'D.1.3 - Požárně bezpečnos...'!C2" display="/"/>
    <hyperlink ref="A58" location="'D.1.4.1 - Zdravotně techn...'!C2" display="/"/>
    <hyperlink ref="A59" location="'D.1.4.2 - Vzduchotechnika...'!C2" display="/"/>
    <hyperlink ref="A60" location="'D.1.4.3 - Vytápění'!C2" display="/"/>
    <hyperlink ref="A61" location="'D.1.4.4 - Měření a regulace'!C2" display="/"/>
    <hyperlink ref="A62" location="'D.1.4.5 - Silnoproudá ele...'!C2" display="/"/>
    <hyperlink ref="A64" location="'SK - Strukturovaná kabeláž'!C2" display="/"/>
    <hyperlink ref="A65" location="'PZTS - Poplachový zabezpe...'!C2" display="/"/>
    <hyperlink ref="A66" location="'CCTV - Kamerový systém'!C2" display="/"/>
    <hyperlink ref="A67" location="'DT - Domovní telefon'!C2" display="/"/>
    <hyperlink ref="A68" location="'AV - Audio-video technika'!C2" display="/"/>
    <hyperlink ref="A69" location="'KT - Kabelové trasy'!C2" display="/"/>
    <hyperlink ref="A70" location="'D.1.4.7 - Projekt akustiky'!C2" display="/"/>
    <hyperlink ref="A72" location="'IO 01 - Zpevněné plochy'!C2" display="/"/>
    <hyperlink ref="A73" location="'IO 02 - Přípojka plynu'!C2" display="/"/>
    <hyperlink ref="A74" location="'IO 03 - Dešťová a splaško...'!C2" display="/"/>
    <hyperlink ref="A75" location="'IO 04 - Přípojka NN'!C2" display="/"/>
    <hyperlink ref="A76" location="'IO 05 - Přípojka vodovodu'!C2" display="/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35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86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s="1" customFormat="1" ht="15">
      <c r="B8" s="43"/>
      <c r="C8" s="44"/>
      <c r="D8" s="38" t="s">
        <v>171</v>
      </c>
      <c r="E8" s="44"/>
      <c r="F8" s="44"/>
      <c r="G8" s="44"/>
      <c r="H8" s="44"/>
      <c r="I8" s="129"/>
      <c r="J8" s="44"/>
      <c r="K8" s="47"/>
    </row>
    <row r="9" spans="1:70" s="1" customFormat="1" ht="36.950000000000003" customHeight="1">
      <c r="B9" s="43"/>
      <c r="C9" s="44"/>
      <c r="D9" s="44"/>
      <c r="E9" s="426" t="s">
        <v>172</v>
      </c>
      <c r="F9" s="427"/>
      <c r="G9" s="427"/>
      <c r="H9" s="427"/>
      <c r="I9" s="129"/>
      <c r="J9" s="44"/>
      <c r="K9" s="47"/>
    </row>
    <row r="10" spans="1:70" s="1" customFormat="1">
      <c r="B10" s="43"/>
      <c r="C10" s="44"/>
      <c r="D10" s="44"/>
      <c r="E10" s="44"/>
      <c r="F10" s="44"/>
      <c r="G10" s="44"/>
      <c r="H10" s="44"/>
      <c r="I10" s="129"/>
      <c r="J10" s="44"/>
      <c r="K10" s="47"/>
    </row>
    <row r="11" spans="1:70" s="1" customFormat="1" ht="14.45" customHeight="1">
      <c r="B11" s="43"/>
      <c r="C11" s="44"/>
      <c r="D11" s="38" t="s">
        <v>20</v>
      </c>
      <c r="E11" s="44"/>
      <c r="F11" s="36" t="s">
        <v>34</v>
      </c>
      <c r="G11" s="44"/>
      <c r="H11" s="44"/>
      <c r="I11" s="130" t="s">
        <v>22</v>
      </c>
      <c r="J11" s="36" t="s">
        <v>34</v>
      </c>
      <c r="K11" s="47"/>
    </row>
    <row r="12" spans="1:70" s="1" customFormat="1" ht="14.45" customHeight="1">
      <c r="B12" s="43"/>
      <c r="C12" s="44"/>
      <c r="D12" s="38" t="s">
        <v>24</v>
      </c>
      <c r="E12" s="44"/>
      <c r="F12" s="36" t="s">
        <v>25</v>
      </c>
      <c r="G12" s="44"/>
      <c r="H12" s="44"/>
      <c r="I12" s="130" t="s">
        <v>26</v>
      </c>
      <c r="J12" s="131" t="str">
        <f>'Rekapitulace stavby'!AN8</f>
        <v>11.10.2016</v>
      </c>
      <c r="K12" s="47"/>
    </row>
    <row r="13" spans="1:70" s="1" customFormat="1" ht="10.9" customHeight="1">
      <c r="B13" s="43"/>
      <c r="C13" s="44"/>
      <c r="D13" s="44"/>
      <c r="E13" s="44"/>
      <c r="F13" s="44"/>
      <c r="G13" s="44"/>
      <c r="H13" s="44"/>
      <c r="I13" s="129"/>
      <c r="J13" s="44"/>
      <c r="K13" s="47"/>
    </row>
    <row r="14" spans="1:70" s="1" customFormat="1" ht="14.45" customHeight="1">
      <c r="B14" s="43"/>
      <c r="C14" s="44"/>
      <c r="D14" s="38" t="s">
        <v>32</v>
      </c>
      <c r="E14" s="44"/>
      <c r="F14" s="44"/>
      <c r="G14" s="44"/>
      <c r="H14" s="44"/>
      <c r="I14" s="130" t="s">
        <v>33</v>
      </c>
      <c r="J14" s="36" t="s">
        <v>34</v>
      </c>
      <c r="K14" s="47"/>
    </row>
    <row r="15" spans="1:70" s="1" customFormat="1" ht="18" customHeight="1">
      <c r="B15" s="43"/>
      <c r="C15" s="44"/>
      <c r="D15" s="44"/>
      <c r="E15" s="36" t="s">
        <v>35</v>
      </c>
      <c r="F15" s="44"/>
      <c r="G15" s="44"/>
      <c r="H15" s="44"/>
      <c r="I15" s="130" t="s">
        <v>36</v>
      </c>
      <c r="J15" s="36" t="s">
        <v>34</v>
      </c>
      <c r="K15" s="47"/>
    </row>
    <row r="16" spans="1:70" s="1" customFormat="1" ht="6.95" customHeight="1">
      <c r="B16" s="43"/>
      <c r="C16" s="44"/>
      <c r="D16" s="44"/>
      <c r="E16" s="44"/>
      <c r="F16" s="44"/>
      <c r="G16" s="44"/>
      <c r="H16" s="44"/>
      <c r="I16" s="129"/>
      <c r="J16" s="44"/>
      <c r="K16" s="47"/>
    </row>
    <row r="17" spans="2:11" s="1" customFormat="1" ht="14.45" customHeight="1">
      <c r="B17" s="43"/>
      <c r="C17" s="44"/>
      <c r="D17" s="38" t="s">
        <v>37</v>
      </c>
      <c r="E17" s="44"/>
      <c r="F17" s="44"/>
      <c r="G17" s="44"/>
      <c r="H17" s="44"/>
      <c r="I17" s="130" t="s">
        <v>33</v>
      </c>
      <c r="J17" s="36" t="str">
        <f>IF('Rekapitulace stavby'!AN13="Vyplň údaj","",IF('Rekapitulace stavby'!AN13="","",'Rekapitulace stavby'!AN13))</f>
        <v/>
      </c>
      <c r="K17" s="47"/>
    </row>
    <row r="18" spans="2:11" s="1" customFormat="1" ht="18" customHeight="1">
      <c r="B18" s="43"/>
      <c r="C18" s="44"/>
      <c r="D18" s="44"/>
      <c r="E18" s="36" t="str">
        <f>IF('Rekapitulace stavby'!E14="Vyplň údaj","",IF('Rekapitulace stavby'!E14="","",'Rekapitulace stavby'!E14))</f>
        <v/>
      </c>
      <c r="F18" s="44"/>
      <c r="G18" s="44"/>
      <c r="H18" s="44"/>
      <c r="I18" s="130" t="s">
        <v>36</v>
      </c>
      <c r="J18" s="36" t="str">
        <f>IF('Rekapitulace stavby'!AN14="Vyplň údaj","",IF('Rekapitulace stavby'!AN14="","",'Rekapitulace stavby'!AN14))</f>
        <v/>
      </c>
      <c r="K18" s="47"/>
    </row>
    <row r="19" spans="2:11" s="1" customFormat="1" ht="6.95" customHeight="1">
      <c r="B19" s="43"/>
      <c r="C19" s="44"/>
      <c r="D19" s="44"/>
      <c r="E19" s="44"/>
      <c r="F19" s="44"/>
      <c r="G19" s="44"/>
      <c r="H19" s="44"/>
      <c r="I19" s="129"/>
      <c r="J19" s="44"/>
      <c r="K19" s="47"/>
    </row>
    <row r="20" spans="2:11" s="1" customFormat="1" ht="14.45" customHeight="1">
      <c r="B20" s="43"/>
      <c r="C20" s="44"/>
      <c r="D20" s="38" t="s">
        <v>39</v>
      </c>
      <c r="E20" s="44"/>
      <c r="F20" s="44"/>
      <c r="G20" s="44"/>
      <c r="H20" s="44"/>
      <c r="I20" s="130" t="s">
        <v>33</v>
      </c>
      <c r="J20" s="36" t="s">
        <v>34</v>
      </c>
      <c r="K20" s="47"/>
    </row>
    <row r="21" spans="2:11" s="1" customFormat="1" ht="18" customHeight="1">
      <c r="B21" s="43"/>
      <c r="C21" s="44"/>
      <c r="D21" s="44"/>
      <c r="E21" s="36" t="s">
        <v>40</v>
      </c>
      <c r="F21" s="44"/>
      <c r="G21" s="44"/>
      <c r="H21" s="44"/>
      <c r="I21" s="130" t="s">
        <v>36</v>
      </c>
      <c r="J21" s="36" t="s">
        <v>34</v>
      </c>
      <c r="K21" s="47"/>
    </row>
    <row r="22" spans="2:11" s="1" customFormat="1" ht="6.95" customHeight="1">
      <c r="B22" s="43"/>
      <c r="C22" s="44"/>
      <c r="D22" s="44"/>
      <c r="E22" s="44"/>
      <c r="F22" s="44"/>
      <c r="G22" s="44"/>
      <c r="H22" s="44"/>
      <c r="I22" s="129"/>
      <c r="J22" s="44"/>
      <c r="K22" s="47"/>
    </row>
    <row r="23" spans="2:11" s="1" customFormat="1" ht="14.45" customHeight="1">
      <c r="B23" s="43"/>
      <c r="C23" s="44"/>
      <c r="D23" s="38" t="s">
        <v>42</v>
      </c>
      <c r="E23" s="44"/>
      <c r="F23" s="44"/>
      <c r="G23" s="44"/>
      <c r="H23" s="44"/>
      <c r="I23" s="129"/>
      <c r="J23" s="44"/>
      <c r="K23" s="47"/>
    </row>
    <row r="24" spans="2:11" s="7" customFormat="1" ht="114" customHeight="1">
      <c r="B24" s="132"/>
      <c r="C24" s="133"/>
      <c r="D24" s="133"/>
      <c r="E24" s="412" t="s">
        <v>43</v>
      </c>
      <c r="F24" s="412"/>
      <c r="G24" s="412"/>
      <c r="H24" s="412"/>
      <c r="I24" s="134"/>
      <c r="J24" s="133"/>
      <c r="K24" s="135"/>
    </row>
    <row r="25" spans="2:11" s="1" customFormat="1" ht="6.95" customHeight="1">
      <c r="B25" s="43"/>
      <c r="C25" s="44"/>
      <c r="D25" s="44"/>
      <c r="E25" s="44"/>
      <c r="F25" s="44"/>
      <c r="G25" s="44"/>
      <c r="H25" s="44"/>
      <c r="I25" s="129"/>
      <c r="J25" s="44"/>
      <c r="K25" s="47"/>
    </row>
    <row r="26" spans="2:11" s="1" customFormat="1" ht="6.95" customHeight="1">
      <c r="B26" s="43"/>
      <c r="C26" s="44"/>
      <c r="D26" s="87"/>
      <c r="E26" s="87"/>
      <c r="F26" s="87"/>
      <c r="G26" s="87"/>
      <c r="H26" s="87"/>
      <c r="I26" s="136"/>
      <c r="J26" s="87"/>
      <c r="K26" s="137"/>
    </row>
    <row r="27" spans="2:11" s="1" customFormat="1" ht="25.35" customHeight="1">
      <c r="B27" s="43"/>
      <c r="C27" s="44"/>
      <c r="D27" s="138" t="s">
        <v>44</v>
      </c>
      <c r="E27" s="44"/>
      <c r="F27" s="44"/>
      <c r="G27" s="44"/>
      <c r="H27" s="44"/>
      <c r="I27" s="129"/>
      <c r="J27" s="139">
        <f>ROUND(J79,2)</f>
        <v>0</v>
      </c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14.45" customHeight="1">
      <c r="B29" s="43"/>
      <c r="C29" s="44"/>
      <c r="D29" s="44"/>
      <c r="E29" s="44"/>
      <c r="F29" s="48" t="s">
        <v>46</v>
      </c>
      <c r="G29" s="44"/>
      <c r="H29" s="44"/>
      <c r="I29" s="140" t="s">
        <v>45</v>
      </c>
      <c r="J29" s="48" t="s">
        <v>47</v>
      </c>
      <c r="K29" s="47"/>
    </row>
    <row r="30" spans="2:11" s="1" customFormat="1" ht="14.45" customHeight="1">
      <c r="B30" s="43"/>
      <c r="C30" s="44"/>
      <c r="D30" s="51" t="s">
        <v>48</v>
      </c>
      <c r="E30" s="51" t="s">
        <v>49</v>
      </c>
      <c r="F30" s="141">
        <f>ROUND(SUM(BE79:BE134), 2)</f>
        <v>0</v>
      </c>
      <c r="G30" s="44"/>
      <c r="H30" s="44"/>
      <c r="I30" s="142">
        <v>0.21</v>
      </c>
      <c r="J30" s="141">
        <f>ROUND(ROUND((SUM(BE79:BE134)), 2)*I30, 2)</f>
        <v>0</v>
      </c>
      <c r="K30" s="47"/>
    </row>
    <row r="31" spans="2:11" s="1" customFormat="1" ht="14.45" customHeight="1">
      <c r="B31" s="43"/>
      <c r="C31" s="44"/>
      <c r="D31" s="44"/>
      <c r="E31" s="51" t="s">
        <v>50</v>
      </c>
      <c r="F31" s="141">
        <f>ROUND(SUM(BF79:BF134), 2)</f>
        <v>0</v>
      </c>
      <c r="G31" s="44"/>
      <c r="H31" s="44"/>
      <c r="I31" s="142">
        <v>0.15</v>
      </c>
      <c r="J31" s="141">
        <f>ROUND(ROUND((SUM(BF79:BF134)), 2)*I31, 2)</f>
        <v>0</v>
      </c>
      <c r="K31" s="47"/>
    </row>
    <row r="32" spans="2:11" s="1" customFormat="1" ht="14.45" hidden="1" customHeight="1">
      <c r="B32" s="43"/>
      <c r="C32" s="44"/>
      <c r="D32" s="44"/>
      <c r="E32" s="51" t="s">
        <v>51</v>
      </c>
      <c r="F32" s="141">
        <f>ROUND(SUM(BG79:BG134), 2)</f>
        <v>0</v>
      </c>
      <c r="G32" s="44"/>
      <c r="H32" s="44"/>
      <c r="I32" s="142">
        <v>0.21</v>
      </c>
      <c r="J32" s="141">
        <v>0</v>
      </c>
      <c r="K32" s="47"/>
    </row>
    <row r="33" spans="2:11" s="1" customFormat="1" ht="14.45" hidden="1" customHeight="1">
      <c r="B33" s="43"/>
      <c r="C33" s="44"/>
      <c r="D33" s="44"/>
      <c r="E33" s="51" t="s">
        <v>52</v>
      </c>
      <c r="F33" s="141">
        <f>ROUND(SUM(BH79:BH134), 2)</f>
        <v>0</v>
      </c>
      <c r="G33" s="44"/>
      <c r="H33" s="44"/>
      <c r="I33" s="142">
        <v>0.15</v>
      </c>
      <c r="J33" s="141"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53</v>
      </c>
      <c r="F34" s="141">
        <f>ROUND(SUM(BI79:BI134), 2)</f>
        <v>0</v>
      </c>
      <c r="G34" s="44"/>
      <c r="H34" s="44"/>
      <c r="I34" s="142">
        <v>0</v>
      </c>
      <c r="J34" s="141">
        <v>0</v>
      </c>
      <c r="K34" s="47"/>
    </row>
    <row r="35" spans="2:11" s="1" customFormat="1" ht="6.95" customHeight="1">
      <c r="B35" s="43"/>
      <c r="C35" s="44"/>
      <c r="D35" s="44"/>
      <c r="E35" s="44"/>
      <c r="F35" s="44"/>
      <c r="G35" s="44"/>
      <c r="H35" s="44"/>
      <c r="I35" s="129"/>
      <c r="J35" s="44"/>
      <c r="K35" s="47"/>
    </row>
    <row r="36" spans="2:11" s="1" customFormat="1" ht="25.35" customHeight="1">
      <c r="B36" s="43"/>
      <c r="C36" s="143"/>
      <c r="D36" s="144" t="s">
        <v>54</v>
      </c>
      <c r="E36" s="81"/>
      <c r="F36" s="81"/>
      <c r="G36" s="145" t="s">
        <v>55</v>
      </c>
      <c r="H36" s="146" t="s">
        <v>56</v>
      </c>
      <c r="I36" s="147"/>
      <c r="J36" s="148">
        <f>SUM(J27:J34)</f>
        <v>0</v>
      </c>
      <c r="K36" s="149"/>
    </row>
    <row r="37" spans="2:11" s="1" customFormat="1" ht="14.45" customHeight="1">
      <c r="B37" s="58"/>
      <c r="C37" s="59"/>
      <c r="D37" s="59"/>
      <c r="E37" s="59"/>
      <c r="F37" s="59"/>
      <c r="G37" s="59"/>
      <c r="H37" s="59"/>
      <c r="I37" s="150"/>
      <c r="J37" s="59"/>
      <c r="K37" s="60"/>
    </row>
    <row r="41" spans="2:11" s="1" customFormat="1" ht="6.95" customHeight="1">
      <c r="B41" s="151"/>
      <c r="C41" s="152"/>
      <c r="D41" s="152"/>
      <c r="E41" s="152"/>
      <c r="F41" s="152"/>
      <c r="G41" s="152"/>
      <c r="H41" s="152"/>
      <c r="I41" s="153"/>
      <c r="J41" s="152"/>
      <c r="K41" s="154"/>
    </row>
    <row r="42" spans="2:11" s="1" customFormat="1" ht="36.950000000000003" customHeight="1">
      <c r="B42" s="43"/>
      <c r="C42" s="31" t="s">
        <v>173</v>
      </c>
      <c r="D42" s="44"/>
      <c r="E42" s="44"/>
      <c r="F42" s="44"/>
      <c r="G42" s="44"/>
      <c r="H42" s="44"/>
      <c r="I42" s="129"/>
      <c r="J42" s="44"/>
      <c r="K42" s="47"/>
    </row>
    <row r="43" spans="2:11" s="1" customFormat="1" ht="6.95" customHeight="1">
      <c r="B43" s="43"/>
      <c r="C43" s="44"/>
      <c r="D43" s="44"/>
      <c r="E43" s="44"/>
      <c r="F43" s="44"/>
      <c r="G43" s="44"/>
      <c r="H43" s="44"/>
      <c r="I43" s="129"/>
      <c r="J43" s="44"/>
      <c r="K43" s="47"/>
    </row>
    <row r="44" spans="2:11" s="1" customFormat="1" ht="14.45" customHeight="1">
      <c r="B44" s="43"/>
      <c r="C44" s="38" t="s">
        <v>18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16.5" customHeight="1">
      <c r="B45" s="43"/>
      <c r="C45" s="44"/>
      <c r="D45" s="44"/>
      <c r="E45" s="424" t="str">
        <f>E7</f>
        <v>CENTRUM SPOLEČNÝCH AKTIVIT JESENÍK</v>
      </c>
      <c r="F45" s="425"/>
      <c r="G45" s="425"/>
      <c r="H45" s="425"/>
      <c r="I45" s="129"/>
      <c r="J45" s="44"/>
      <c r="K45" s="47"/>
    </row>
    <row r="46" spans="2:11" s="1" customFormat="1" ht="14.45" customHeight="1">
      <c r="B46" s="43"/>
      <c r="C46" s="38" t="s">
        <v>171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7.25" customHeight="1">
      <c r="B47" s="43"/>
      <c r="C47" s="44"/>
      <c r="D47" s="44"/>
      <c r="E47" s="426" t="str">
        <f>E9</f>
        <v>VON - Vedljší a ostatní náklady</v>
      </c>
      <c r="F47" s="427"/>
      <c r="G47" s="427"/>
      <c r="H47" s="427"/>
      <c r="I47" s="129"/>
      <c r="J47" s="44"/>
      <c r="K47" s="47"/>
    </row>
    <row r="48" spans="2:11" s="1" customFormat="1" ht="6.95" customHeight="1">
      <c r="B48" s="43"/>
      <c r="C48" s="44"/>
      <c r="D48" s="44"/>
      <c r="E48" s="44"/>
      <c r="F48" s="44"/>
      <c r="G48" s="44"/>
      <c r="H48" s="44"/>
      <c r="I48" s="129"/>
      <c r="J48" s="44"/>
      <c r="K48" s="47"/>
    </row>
    <row r="49" spans="2:47" s="1" customFormat="1" ht="18" customHeight="1">
      <c r="B49" s="43"/>
      <c r="C49" s="38" t="s">
        <v>24</v>
      </c>
      <c r="D49" s="44"/>
      <c r="E49" s="44"/>
      <c r="F49" s="36" t="str">
        <f>F12</f>
        <v>Jeseník</v>
      </c>
      <c r="G49" s="44"/>
      <c r="H49" s="44"/>
      <c r="I49" s="130" t="s">
        <v>26</v>
      </c>
      <c r="J49" s="131" t="str">
        <f>IF(J12="","",J12)</f>
        <v>11.10.2016</v>
      </c>
      <c r="K49" s="47"/>
    </row>
    <row r="50" spans="2:47" s="1" customFormat="1" ht="6.95" customHeight="1">
      <c r="B50" s="43"/>
      <c r="C50" s="44"/>
      <c r="D50" s="44"/>
      <c r="E50" s="44"/>
      <c r="F50" s="44"/>
      <c r="G50" s="44"/>
      <c r="H50" s="44"/>
      <c r="I50" s="129"/>
      <c r="J50" s="44"/>
      <c r="K50" s="47"/>
    </row>
    <row r="51" spans="2:47" s="1" customFormat="1" ht="15">
      <c r="B51" s="43"/>
      <c r="C51" s="38" t="s">
        <v>32</v>
      </c>
      <c r="D51" s="44"/>
      <c r="E51" s="44"/>
      <c r="F51" s="36" t="str">
        <f>E15</f>
        <v>MĚSTO JESENÍK</v>
      </c>
      <c r="G51" s="44"/>
      <c r="H51" s="44"/>
      <c r="I51" s="130" t="s">
        <v>39</v>
      </c>
      <c r="J51" s="412" t="str">
        <f>E21</f>
        <v>KANIA a.s. , Ostrava</v>
      </c>
      <c r="K51" s="47"/>
    </row>
    <row r="52" spans="2:47" s="1" customFormat="1" ht="14.45" customHeight="1">
      <c r="B52" s="43"/>
      <c r="C52" s="38" t="s">
        <v>37</v>
      </c>
      <c r="D52" s="44"/>
      <c r="E52" s="44"/>
      <c r="F52" s="36" t="str">
        <f>IF(E18="","",E18)</f>
        <v/>
      </c>
      <c r="G52" s="44"/>
      <c r="H52" s="44"/>
      <c r="I52" s="129"/>
      <c r="J52" s="419"/>
      <c r="K52" s="47"/>
    </row>
    <row r="53" spans="2:47" s="1" customFormat="1" ht="10.35" customHeight="1">
      <c r="B53" s="43"/>
      <c r="C53" s="44"/>
      <c r="D53" s="44"/>
      <c r="E53" s="44"/>
      <c r="F53" s="44"/>
      <c r="G53" s="44"/>
      <c r="H53" s="44"/>
      <c r="I53" s="129"/>
      <c r="J53" s="44"/>
      <c r="K53" s="47"/>
    </row>
    <row r="54" spans="2:47" s="1" customFormat="1" ht="29.25" customHeight="1">
      <c r="B54" s="43"/>
      <c r="C54" s="155" t="s">
        <v>174</v>
      </c>
      <c r="D54" s="143"/>
      <c r="E54" s="143"/>
      <c r="F54" s="143"/>
      <c r="G54" s="143"/>
      <c r="H54" s="143"/>
      <c r="I54" s="156"/>
      <c r="J54" s="157" t="s">
        <v>175</v>
      </c>
      <c r="K54" s="158"/>
    </row>
    <row r="55" spans="2:47" s="1" customFormat="1" ht="10.35" customHeight="1">
      <c r="B55" s="43"/>
      <c r="C55" s="44"/>
      <c r="D55" s="44"/>
      <c r="E55" s="44"/>
      <c r="F55" s="44"/>
      <c r="G55" s="44"/>
      <c r="H55" s="44"/>
      <c r="I55" s="129"/>
      <c r="J55" s="44"/>
      <c r="K55" s="47"/>
    </row>
    <row r="56" spans="2:47" s="1" customFormat="1" ht="29.25" customHeight="1">
      <c r="B56" s="43"/>
      <c r="C56" s="159" t="s">
        <v>176</v>
      </c>
      <c r="D56" s="44"/>
      <c r="E56" s="44"/>
      <c r="F56" s="44"/>
      <c r="G56" s="44"/>
      <c r="H56" s="44"/>
      <c r="I56" s="129"/>
      <c r="J56" s="139">
        <f>J79</f>
        <v>0</v>
      </c>
      <c r="K56" s="47"/>
      <c r="AU56" s="25" t="s">
        <v>177</v>
      </c>
    </row>
    <row r="57" spans="2:47" s="8" customFormat="1" ht="24.95" customHeight="1">
      <c r="B57" s="160"/>
      <c r="C57" s="161"/>
      <c r="D57" s="162" t="s">
        <v>178</v>
      </c>
      <c r="E57" s="163"/>
      <c r="F57" s="163"/>
      <c r="G57" s="163"/>
      <c r="H57" s="163"/>
      <c r="I57" s="164"/>
      <c r="J57" s="165">
        <f>J80</f>
        <v>0</v>
      </c>
      <c r="K57" s="166"/>
    </row>
    <row r="58" spans="2:47" s="9" customFormat="1" ht="19.899999999999999" customHeight="1">
      <c r="B58" s="167"/>
      <c r="C58" s="168"/>
      <c r="D58" s="169" t="s">
        <v>179</v>
      </c>
      <c r="E58" s="170"/>
      <c r="F58" s="170"/>
      <c r="G58" s="170"/>
      <c r="H58" s="170"/>
      <c r="I58" s="171"/>
      <c r="J58" s="172">
        <f>J81</f>
        <v>0</v>
      </c>
      <c r="K58" s="173"/>
    </row>
    <row r="59" spans="2:47" s="9" customFormat="1" ht="19.899999999999999" customHeight="1">
      <c r="B59" s="167"/>
      <c r="C59" s="168"/>
      <c r="D59" s="169" t="s">
        <v>180</v>
      </c>
      <c r="E59" s="170"/>
      <c r="F59" s="170"/>
      <c r="G59" s="170"/>
      <c r="H59" s="170"/>
      <c r="I59" s="171"/>
      <c r="J59" s="172">
        <f>J98</f>
        <v>0</v>
      </c>
      <c r="K59" s="173"/>
    </row>
    <row r="60" spans="2:47" s="1" customFormat="1" ht="21.75" customHeight="1">
      <c r="B60" s="43"/>
      <c r="C60" s="44"/>
      <c r="D60" s="44"/>
      <c r="E60" s="44"/>
      <c r="F60" s="44"/>
      <c r="G60" s="44"/>
      <c r="H60" s="44"/>
      <c r="I60" s="129"/>
      <c r="J60" s="44"/>
      <c r="K60" s="47"/>
    </row>
    <row r="61" spans="2:47" s="1" customFormat="1" ht="6.95" customHeight="1">
      <c r="B61" s="58"/>
      <c r="C61" s="59"/>
      <c r="D61" s="59"/>
      <c r="E61" s="59"/>
      <c r="F61" s="59"/>
      <c r="G61" s="59"/>
      <c r="H61" s="59"/>
      <c r="I61" s="150"/>
      <c r="J61" s="59"/>
      <c r="K61" s="60"/>
    </row>
    <row r="65" spans="2:63" s="1" customFormat="1" ht="6.95" customHeight="1">
      <c r="B65" s="61"/>
      <c r="C65" s="62"/>
      <c r="D65" s="62"/>
      <c r="E65" s="62"/>
      <c r="F65" s="62"/>
      <c r="G65" s="62"/>
      <c r="H65" s="62"/>
      <c r="I65" s="153"/>
      <c r="J65" s="62"/>
      <c r="K65" s="62"/>
      <c r="L65" s="63"/>
    </row>
    <row r="66" spans="2:63" s="1" customFormat="1" ht="36.950000000000003" customHeight="1">
      <c r="B66" s="43"/>
      <c r="C66" s="64" t="s">
        <v>181</v>
      </c>
      <c r="D66" s="65"/>
      <c r="E66" s="65"/>
      <c r="F66" s="65"/>
      <c r="G66" s="65"/>
      <c r="H66" s="65"/>
      <c r="I66" s="174"/>
      <c r="J66" s="65"/>
      <c r="K66" s="65"/>
      <c r="L66" s="63"/>
    </row>
    <row r="67" spans="2:63" s="1" customFormat="1" ht="6.95" customHeight="1">
      <c r="B67" s="43"/>
      <c r="C67" s="65"/>
      <c r="D67" s="65"/>
      <c r="E67" s="65"/>
      <c r="F67" s="65"/>
      <c r="G67" s="65"/>
      <c r="H67" s="65"/>
      <c r="I67" s="174"/>
      <c r="J67" s="65"/>
      <c r="K67" s="65"/>
      <c r="L67" s="63"/>
    </row>
    <row r="68" spans="2:63" s="1" customFormat="1" ht="14.45" customHeight="1">
      <c r="B68" s="43"/>
      <c r="C68" s="67" t="s">
        <v>18</v>
      </c>
      <c r="D68" s="65"/>
      <c r="E68" s="65"/>
      <c r="F68" s="65"/>
      <c r="G68" s="65"/>
      <c r="H68" s="65"/>
      <c r="I68" s="174"/>
      <c r="J68" s="65"/>
      <c r="K68" s="65"/>
      <c r="L68" s="63"/>
    </row>
    <row r="69" spans="2:63" s="1" customFormat="1" ht="16.5" customHeight="1">
      <c r="B69" s="43"/>
      <c r="C69" s="65"/>
      <c r="D69" s="65"/>
      <c r="E69" s="420" t="str">
        <f>E7</f>
        <v>CENTRUM SPOLEČNÝCH AKTIVIT JESENÍK</v>
      </c>
      <c r="F69" s="421"/>
      <c r="G69" s="421"/>
      <c r="H69" s="421"/>
      <c r="I69" s="174"/>
      <c r="J69" s="65"/>
      <c r="K69" s="65"/>
      <c r="L69" s="63"/>
    </row>
    <row r="70" spans="2:63" s="1" customFormat="1" ht="14.45" customHeight="1">
      <c r="B70" s="43"/>
      <c r="C70" s="67" t="s">
        <v>171</v>
      </c>
      <c r="D70" s="65"/>
      <c r="E70" s="65"/>
      <c r="F70" s="65"/>
      <c r="G70" s="65"/>
      <c r="H70" s="65"/>
      <c r="I70" s="174"/>
      <c r="J70" s="65"/>
      <c r="K70" s="65"/>
      <c r="L70" s="63"/>
    </row>
    <row r="71" spans="2:63" s="1" customFormat="1" ht="17.25" customHeight="1">
      <c r="B71" s="43"/>
      <c r="C71" s="65"/>
      <c r="D71" s="65"/>
      <c r="E71" s="391" t="str">
        <f>E9</f>
        <v>VON - Vedljší a ostatní náklady</v>
      </c>
      <c r="F71" s="422"/>
      <c r="G71" s="422"/>
      <c r="H71" s="422"/>
      <c r="I71" s="174"/>
      <c r="J71" s="65"/>
      <c r="K71" s="65"/>
      <c r="L71" s="63"/>
    </row>
    <row r="72" spans="2:63" s="1" customFormat="1" ht="6.95" customHeight="1">
      <c r="B72" s="43"/>
      <c r="C72" s="65"/>
      <c r="D72" s="65"/>
      <c r="E72" s="65"/>
      <c r="F72" s="65"/>
      <c r="G72" s="65"/>
      <c r="H72" s="65"/>
      <c r="I72" s="174"/>
      <c r="J72" s="65"/>
      <c r="K72" s="65"/>
      <c r="L72" s="63"/>
    </row>
    <row r="73" spans="2:63" s="1" customFormat="1" ht="18" customHeight="1">
      <c r="B73" s="43"/>
      <c r="C73" s="67" t="s">
        <v>24</v>
      </c>
      <c r="D73" s="65"/>
      <c r="E73" s="65"/>
      <c r="F73" s="175" t="str">
        <f>F12</f>
        <v>Jeseník</v>
      </c>
      <c r="G73" s="65"/>
      <c r="H73" s="65"/>
      <c r="I73" s="176" t="s">
        <v>26</v>
      </c>
      <c r="J73" s="75" t="str">
        <f>IF(J12="","",J12)</f>
        <v>11.10.2016</v>
      </c>
      <c r="K73" s="65"/>
      <c r="L73" s="63"/>
    </row>
    <row r="74" spans="2:63" s="1" customFormat="1" ht="6.95" customHeight="1">
      <c r="B74" s="43"/>
      <c r="C74" s="65"/>
      <c r="D74" s="65"/>
      <c r="E74" s="65"/>
      <c r="F74" s="65"/>
      <c r="G74" s="65"/>
      <c r="H74" s="65"/>
      <c r="I74" s="174"/>
      <c r="J74" s="65"/>
      <c r="K74" s="65"/>
      <c r="L74" s="63"/>
    </row>
    <row r="75" spans="2:63" s="1" customFormat="1" ht="15">
      <c r="B75" s="43"/>
      <c r="C75" s="67" t="s">
        <v>32</v>
      </c>
      <c r="D75" s="65"/>
      <c r="E75" s="65"/>
      <c r="F75" s="175" t="str">
        <f>E15</f>
        <v>MĚSTO JESENÍK</v>
      </c>
      <c r="G75" s="65"/>
      <c r="H75" s="65"/>
      <c r="I75" s="176" t="s">
        <v>39</v>
      </c>
      <c r="J75" s="175" t="str">
        <f>E21</f>
        <v>KANIA a.s. , Ostrava</v>
      </c>
      <c r="K75" s="65"/>
      <c r="L75" s="63"/>
    </row>
    <row r="76" spans="2:63" s="1" customFormat="1" ht="14.45" customHeight="1">
      <c r="B76" s="43"/>
      <c r="C76" s="67" t="s">
        <v>37</v>
      </c>
      <c r="D76" s="65"/>
      <c r="E76" s="65"/>
      <c r="F76" s="175" t="str">
        <f>IF(E18="","",E18)</f>
        <v/>
      </c>
      <c r="G76" s="65"/>
      <c r="H76" s="65"/>
      <c r="I76" s="174"/>
      <c r="J76" s="65"/>
      <c r="K76" s="65"/>
      <c r="L76" s="63"/>
    </row>
    <row r="77" spans="2:63" s="1" customFormat="1" ht="10.35" customHeight="1">
      <c r="B77" s="43"/>
      <c r="C77" s="65"/>
      <c r="D77" s="65"/>
      <c r="E77" s="65"/>
      <c r="F77" s="65"/>
      <c r="G77" s="65"/>
      <c r="H77" s="65"/>
      <c r="I77" s="174"/>
      <c r="J77" s="65"/>
      <c r="K77" s="65"/>
      <c r="L77" s="63"/>
    </row>
    <row r="78" spans="2:63" s="10" customFormat="1" ht="29.25" customHeight="1">
      <c r="B78" s="177"/>
      <c r="C78" s="178" t="s">
        <v>182</v>
      </c>
      <c r="D78" s="179" t="s">
        <v>63</v>
      </c>
      <c r="E78" s="179" t="s">
        <v>59</v>
      </c>
      <c r="F78" s="179" t="s">
        <v>183</v>
      </c>
      <c r="G78" s="179" t="s">
        <v>184</v>
      </c>
      <c r="H78" s="179" t="s">
        <v>185</v>
      </c>
      <c r="I78" s="180" t="s">
        <v>186</v>
      </c>
      <c r="J78" s="179" t="s">
        <v>175</v>
      </c>
      <c r="K78" s="181" t="s">
        <v>187</v>
      </c>
      <c r="L78" s="182"/>
      <c r="M78" s="83" t="s">
        <v>188</v>
      </c>
      <c r="N78" s="84" t="s">
        <v>48</v>
      </c>
      <c r="O78" s="84" t="s">
        <v>189</v>
      </c>
      <c r="P78" s="84" t="s">
        <v>190</v>
      </c>
      <c r="Q78" s="84" t="s">
        <v>191</v>
      </c>
      <c r="R78" s="84" t="s">
        <v>192</v>
      </c>
      <c r="S78" s="84" t="s">
        <v>193</v>
      </c>
      <c r="T78" s="85" t="s">
        <v>194</v>
      </c>
    </row>
    <row r="79" spans="2:63" s="1" customFormat="1" ht="29.25" customHeight="1">
      <c r="B79" s="43"/>
      <c r="C79" s="89" t="s">
        <v>176</v>
      </c>
      <c r="D79" s="65"/>
      <c r="E79" s="65"/>
      <c r="F79" s="65"/>
      <c r="G79" s="65"/>
      <c r="H79" s="65"/>
      <c r="I79" s="174"/>
      <c r="J79" s="183">
        <f>BK79</f>
        <v>0</v>
      </c>
      <c r="K79" s="65"/>
      <c r="L79" s="63"/>
      <c r="M79" s="86"/>
      <c r="N79" s="87"/>
      <c r="O79" s="87"/>
      <c r="P79" s="184">
        <f>P80</f>
        <v>0</v>
      </c>
      <c r="Q79" s="87"/>
      <c r="R79" s="184">
        <f>R80</f>
        <v>0</v>
      </c>
      <c r="S79" s="87"/>
      <c r="T79" s="185">
        <f>T80</f>
        <v>0</v>
      </c>
      <c r="AT79" s="25" t="s">
        <v>77</v>
      </c>
      <c r="AU79" s="25" t="s">
        <v>177</v>
      </c>
      <c r="BK79" s="186">
        <f>BK80</f>
        <v>0</v>
      </c>
    </row>
    <row r="80" spans="2:63" s="11" customFormat="1" ht="37.35" customHeight="1">
      <c r="B80" s="187"/>
      <c r="C80" s="188"/>
      <c r="D80" s="189" t="s">
        <v>77</v>
      </c>
      <c r="E80" s="190" t="s">
        <v>195</v>
      </c>
      <c r="F80" s="190" t="s">
        <v>195</v>
      </c>
      <c r="G80" s="188"/>
      <c r="H80" s="188"/>
      <c r="I80" s="191"/>
      <c r="J80" s="192">
        <f>BK80</f>
        <v>0</v>
      </c>
      <c r="K80" s="188"/>
      <c r="L80" s="193"/>
      <c r="M80" s="194"/>
      <c r="N80" s="195"/>
      <c r="O80" s="195"/>
      <c r="P80" s="196">
        <f>P81+P98</f>
        <v>0</v>
      </c>
      <c r="Q80" s="195"/>
      <c r="R80" s="196">
        <f>R81+R98</f>
        <v>0</v>
      </c>
      <c r="S80" s="195"/>
      <c r="T80" s="197">
        <f>T81+T98</f>
        <v>0</v>
      </c>
      <c r="AR80" s="198" t="s">
        <v>196</v>
      </c>
      <c r="AT80" s="199" t="s">
        <v>77</v>
      </c>
      <c r="AU80" s="199" t="s">
        <v>78</v>
      </c>
      <c r="AY80" s="198" t="s">
        <v>197</v>
      </c>
      <c r="BK80" s="200">
        <f>BK81+BK98</f>
        <v>0</v>
      </c>
    </row>
    <row r="81" spans="2:65" s="11" customFormat="1" ht="19.899999999999999" customHeight="1">
      <c r="B81" s="187"/>
      <c r="C81" s="188"/>
      <c r="D81" s="201" t="s">
        <v>77</v>
      </c>
      <c r="E81" s="202" t="s">
        <v>198</v>
      </c>
      <c r="F81" s="202" t="s">
        <v>199</v>
      </c>
      <c r="G81" s="188"/>
      <c r="H81" s="188"/>
      <c r="I81" s="191"/>
      <c r="J81" s="203">
        <f>BK81</f>
        <v>0</v>
      </c>
      <c r="K81" s="188"/>
      <c r="L81" s="193"/>
      <c r="M81" s="194"/>
      <c r="N81" s="195"/>
      <c r="O81" s="195"/>
      <c r="P81" s="196">
        <f>SUM(P82:P97)</f>
        <v>0</v>
      </c>
      <c r="Q81" s="195"/>
      <c r="R81" s="196">
        <f>SUM(R82:R97)</f>
        <v>0</v>
      </c>
      <c r="S81" s="195"/>
      <c r="T81" s="197">
        <f>SUM(T82:T97)</f>
        <v>0</v>
      </c>
      <c r="AR81" s="198" t="s">
        <v>196</v>
      </c>
      <c r="AT81" s="199" t="s">
        <v>77</v>
      </c>
      <c r="AU81" s="199" t="s">
        <v>85</v>
      </c>
      <c r="AY81" s="198" t="s">
        <v>197</v>
      </c>
      <c r="BK81" s="200">
        <f>SUM(BK82:BK97)</f>
        <v>0</v>
      </c>
    </row>
    <row r="82" spans="2:65" s="1" customFormat="1" ht="25.5" customHeight="1">
      <c r="B82" s="43"/>
      <c r="C82" s="204" t="s">
        <v>85</v>
      </c>
      <c r="D82" s="204" t="s">
        <v>200</v>
      </c>
      <c r="E82" s="205" t="s">
        <v>201</v>
      </c>
      <c r="F82" s="206" t="s">
        <v>202</v>
      </c>
      <c r="G82" s="207" t="s">
        <v>203</v>
      </c>
      <c r="H82" s="208">
        <v>1</v>
      </c>
      <c r="I82" s="209"/>
      <c r="J82" s="210">
        <f>ROUND(I82*H82,2)</f>
        <v>0</v>
      </c>
      <c r="K82" s="206" t="s">
        <v>34</v>
      </c>
      <c r="L82" s="63"/>
      <c r="M82" s="211" t="s">
        <v>34</v>
      </c>
      <c r="N82" s="212" t="s">
        <v>49</v>
      </c>
      <c r="O82" s="44"/>
      <c r="P82" s="213">
        <f>O82*H82</f>
        <v>0</v>
      </c>
      <c r="Q82" s="213">
        <v>0</v>
      </c>
      <c r="R82" s="213">
        <f>Q82*H82</f>
        <v>0</v>
      </c>
      <c r="S82" s="213">
        <v>0</v>
      </c>
      <c r="T82" s="214">
        <f>S82*H82</f>
        <v>0</v>
      </c>
      <c r="AR82" s="25" t="s">
        <v>126</v>
      </c>
      <c r="AT82" s="25" t="s">
        <v>200</v>
      </c>
      <c r="AU82" s="25" t="s">
        <v>87</v>
      </c>
      <c r="AY82" s="25" t="s">
        <v>197</v>
      </c>
      <c r="BE82" s="215">
        <f>IF(N82="základní",J82,0)</f>
        <v>0</v>
      </c>
      <c r="BF82" s="215">
        <f>IF(N82="snížená",J82,0)</f>
        <v>0</v>
      </c>
      <c r="BG82" s="215">
        <f>IF(N82="zákl. přenesená",J82,0)</f>
        <v>0</v>
      </c>
      <c r="BH82" s="215">
        <f>IF(N82="sníž. přenesená",J82,0)</f>
        <v>0</v>
      </c>
      <c r="BI82" s="215">
        <f>IF(N82="nulová",J82,0)</f>
        <v>0</v>
      </c>
      <c r="BJ82" s="25" t="s">
        <v>85</v>
      </c>
      <c r="BK82" s="215">
        <f>ROUND(I82*H82,2)</f>
        <v>0</v>
      </c>
      <c r="BL82" s="25" t="s">
        <v>126</v>
      </c>
      <c r="BM82" s="25" t="s">
        <v>204</v>
      </c>
    </row>
    <row r="83" spans="2:65" s="1" customFormat="1" ht="54">
      <c r="B83" s="43"/>
      <c r="C83" s="65"/>
      <c r="D83" s="216" t="s">
        <v>205</v>
      </c>
      <c r="E83" s="65"/>
      <c r="F83" s="217" t="s">
        <v>206</v>
      </c>
      <c r="G83" s="65"/>
      <c r="H83" s="65"/>
      <c r="I83" s="174"/>
      <c r="J83" s="65"/>
      <c r="K83" s="65"/>
      <c r="L83" s="63"/>
      <c r="M83" s="218"/>
      <c r="N83" s="44"/>
      <c r="O83" s="44"/>
      <c r="P83" s="44"/>
      <c r="Q83" s="44"/>
      <c r="R83" s="44"/>
      <c r="S83" s="44"/>
      <c r="T83" s="80"/>
      <c r="AT83" s="25" t="s">
        <v>205</v>
      </c>
      <c r="AU83" s="25" t="s">
        <v>87</v>
      </c>
    </row>
    <row r="84" spans="2:65" s="1" customFormat="1" ht="25.5" customHeight="1">
      <c r="B84" s="43"/>
      <c r="C84" s="204" t="s">
        <v>87</v>
      </c>
      <c r="D84" s="204" t="s">
        <v>200</v>
      </c>
      <c r="E84" s="205" t="s">
        <v>207</v>
      </c>
      <c r="F84" s="206" t="s">
        <v>208</v>
      </c>
      <c r="G84" s="207" t="s">
        <v>203</v>
      </c>
      <c r="H84" s="208">
        <v>1</v>
      </c>
      <c r="I84" s="209"/>
      <c r="J84" s="210">
        <f>ROUND(I84*H84,2)</f>
        <v>0</v>
      </c>
      <c r="K84" s="206" t="s">
        <v>34</v>
      </c>
      <c r="L84" s="63"/>
      <c r="M84" s="211" t="s">
        <v>34</v>
      </c>
      <c r="N84" s="212" t="s">
        <v>49</v>
      </c>
      <c r="O84" s="44"/>
      <c r="P84" s="213">
        <f>O84*H84</f>
        <v>0</v>
      </c>
      <c r="Q84" s="213">
        <v>0</v>
      </c>
      <c r="R84" s="213">
        <f>Q84*H84</f>
        <v>0</v>
      </c>
      <c r="S84" s="213">
        <v>0</v>
      </c>
      <c r="T84" s="214">
        <f>S84*H84</f>
        <v>0</v>
      </c>
      <c r="AR84" s="25" t="s">
        <v>126</v>
      </c>
      <c r="AT84" s="25" t="s">
        <v>200</v>
      </c>
      <c r="AU84" s="25" t="s">
        <v>87</v>
      </c>
      <c r="AY84" s="25" t="s">
        <v>197</v>
      </c>
      <c r="BE84" s="215">
        <f>IF(N84="základní",J84,0)</f>
        <v>0</v>
      </c>
      <c r="BF84" s="215">
        <f>IF(N84="snížená",J84,0)</f>
        <v>0</v>
      </c>
      <c r="BG84" s="215">
        <f>IF(N84="zákl. přenesená",J84,0)</f>
        <v>0</v>
      </c>
      <c r="BH84" s="215">
        <f>IF(N84="sníž. přenesená",J84,0)</f>
        <v>0</v>
      </c>
      <c r="BI84" s="215">
        <f>IF(N84="nulová",J84,0)</f>
        <v>0</v>
      </c>
      <c r="BJ84" s="25" t="s">
        <v>85</v>
      </c>
      <c r="BK84" s="215">
        <f>ROUND(I84*H84,2)</f>
        <v>0</v>
      </c>
      <c r="BL84" s="25" t="s">
        <v>126</v>
      </c>
      <c r="BM84" s="25" t="s">
        <v>209</v>
      </c>
    </row>
    <row r="85" spans="2:65" s="12" customFormat="1">
      <c r="B85" s="219"/>
      <c r="C85" s="220"/>
      <c r="D85" s="221" t="s">
        <v>210</v>
      </c>
      <c r="E85" s="222" t="s">
        <v>34</v>
      </c>
      <c r="F85" s="223" t="s">
        <v>211</v>
      </c>
      <c r="G85" s="220"/>
      <c r="H85" s="224" t="s">
        <v>34</v>
      </c>
      <c r="I85" s="225"/>
      <c r="J85" s="220"/>
      <c r="K85" s="220"/>
      <c r="L85" s="226"/>
      <c r="M85" s="227"/>
      <c r="N85" s="228"/>
      <c r="O85" s="228"/>
      <c r="P85" s="228"/>
      <c r="Q85" s="228"/>
      <c r="R85" s="228"/>
      <c r="S85" s="228"/>
      <c r="T85" s="229"/>
      <c r="AT85" s="230" t="s">
        <v>210</v>
      </c>
      <c r="AU85" s="230" t="s">
        <v>87</v>
      </c>
      <c r="AV85" s="12" t="s">
        <v>85</v>
      </c>
      <c r="AW85" s="12" t="s">
        <v>41</v>
      </c>
      <c r="AX85" s="12" t="s">
        <v>78</v>
      </c>
      <c r="AY85" s="230" t="s">
        <v>197</v>
      </c>
    </row>
    <row r="86" spans="2:65" s="12" customFormat="1">
      <c r="B86" s="219"/>
      <c r="C86" s="220"/>
      <c r="D86" s="221" t="s">
        <v>210</v>
      </c>
      <c r="E86" s="222" t="s">
        <v>34</v>
      </c>
      <c r="F86" s="223" t="s">
        <v>212</v>
      </c>
      <c r="G86" s="220"/>
      <c r="H86" s="224" t="s">
        <v>34</v>
      </c>
      <c r="I86" s="225"/>
      <c r="J86" s="220"/>
      <c r="K86" s="220"/>
      <c r="L86" s="226"/>
      <c r="M86" s="227"/>
      <c r="N86" s="228"/>
      <c r="O86" s="228"/>
      <c r="P86" s="228"/>
      <c r="Q86" s="228"/>
      <c r="R86" s="228"/>
      <c r="S86" s="228"/>
      <c r="T86" s="229"/>
      <c r="AT86" s="230" t="s">
        <v>210</v>
      </c>
      <c r="AU86" s="230" t="s">
        <v>87</v>
      </c>
      <c r="AV86" s="12" t="s">
        <v>85</v>
      </c>
      <c r="AW86" s="12" t="s">
        <v>41</v>
      </c>
      <c r="AX86" s="12" t="s">
        <v>78</v>
      </c>
      <c r="AY86" s="230" t="s">
        <v>197</v>
      </c>
    </row>
    <row r="87" spans="2:65" s="12" customFormat="1" ht="27">
      <c r="B87" s="219"/>
      <c r="C87" s="220"/>
      <c r="D87" s="221" t="s">
        <v>210</v>
      </c>
      <c r="E87" s="222" t="s">
        <v>34</v>
      </c>
      <c r="F87" s="223" t="s">
        <v>213</v>
      </c>
      <c r="G87" s="220"/>
      <c r="H87" s="224" t="s">
        <v>34</v>
      </c>
      <c r="I87" s="225"/>
      <c r="J87" s="220"/>
      <c r="K87" s="220"/>
      <c r="L87" s="226"/>
      <c r="M87" s="227"/>
      <c r="N87" s="228"/>
      <c r="O87" s="228"/>
      <c r="P87" s="228"/>
      <c r="Q87" s="228"/>
      <c r="R87" s="228"/>
      <c r="S87" s="228"/>
      <c r="T87" s="229"/>
      <c r="AT87" s="230" t="s">
        <v>210</v>
      </c>
      <c r="AU87" s="230" t="s">
        <v>87</v>
      </c>
      <c r="AV87" s="12" t="s">
        <v>85</v>
      </c>
      <c r="AW87" s="12" t="s">
        <v>41</v>
      </c>
      <c r="AX87" s="12" t="s">
        <v>78</v>
      </c>
      <c r="AY87" s="230" t="s">
        <v>197</v>
      </c>
    </row>
    <row r="88" spans="2:65" s="12" customFormat="1">
      <c r="B88" s="219"/>
      <c r="C88" s="220"/>
      <c r="D88" s="221" t="s">
        <v>210</v>
      </c>
      <c r="E88" s="222" t="s">
        <v>34</v>
      </c>
      <c r="F88" s="223" t="s">
        <v>214</v>
      </c>
      <c r="G88" s="220"/>
      <c r="H88" s="224" t="s">
        <v>34</v>
      </c>
      <c r="I88" s="225"/>
      <c r="J88" s="220"/>
      <c r="K88" s="220"/>
      <c r="L88" s="226"/>
      <c r="M88" s="227"/>
      <c r="N88" s="228"/>
      <c r="O88" s="228"/>
      <c r="P88" s="228"/>
      <c r="Q88" s="228"/>
      <c r="R88" s="228"/>
      <c r="S88" s="228"/>
      <c r="T88" s="229"/>
      <c r="AT88" s="230" t="s">
        <v>210</v>
      </c>
      <c r="AU88" s="230" t="s">
        <v>87</v>
      </c>
      <c r="AV88" s="12" t="s">
        <v>85</v>
      </c>
      <c r="AW88" s="12" t="s">
        <v>41</v>
      </c>
      <c r="AX88" s="12" t="s">
        <v>78</v>
      </c>
      <c r="AY88" s="230" t="s">
        <v>197</v>
      </c>
    </row>
    <row r="89" spans="2:65" s="12" customFormat="1" ht="27">
      <c r="B89" s="219"/>
      <c r="C89" s="220"/>
      <c r="D89" s="221" t="s">
        <v>210</v>
      </c>
      <c r="E89" s="222" t="s">
        <v>34</v>
      </c>
      <c r="F89" s="223" t="s">
        <v>215</v>
      </c>
      <c r="G89" s="220"/>
      <c r="H89" s="224" t="s">
        <v>34</v>
      </c>
      <c r="I89" s="225"/>
      <c r="J89" s="220"/>
      <c r="K89" s="220"/>
      <c r="L89" s="226"/>
      <c r="M89" s="227"/>
      <c r="N89" s="228"/>
      <c r="O89" s="228"/>
      <c r="P89" s="228"/>
      <c r="Q89" s="228"/>
      <c r="R89" s="228"/>
      <c r="S89" s="228"/>
      <c r="T89" s="229"/>
      <c r="AT89" s="230" t="s">
        <v>210</v>
      </c>
      <c r="AU89" s="230" t="s">
        <v>87</v>
      </c>
      <c r="AV89" s="12" t="s">
        <v>85</v>
      </c>
      <c r="AW89" s="12" t="s">
        <v>41</v>
      </c>
      <c r="AX89" s="12" t="s">
        <v>78</v>
      </c>
      <c r="AY89" s="230" t="s">
        <v>197</v>
      </c>
    </row>
    <row r="90" spans="2:65" s="12" customFormat="1">
      <c r="B90" s="219"/>
      <c r="C90" s="220"/>
      <c r="D90" s="221" t="s">
        <v>210</v>
      </c>
      <c r="E90" s="222" t="s">
        <v>34</v>
      </c>
      <c r="F90" s="223" t="s">
        <v>216</v>
      </c>
      <c r="G90" s="220"/>
      <c r="H90" s="224" t="s">
        <v>34</v>
      </c>
      <c r="I90" s="225"/>
      <c r="J90" s="220"/>
      <c r="K90" s="220"/>
      <c r="L90" s="226"/>
      <c r="M90" s="227"/>
      <c r="N90" s="228"/>
      <c r="O90" s="228"/>
      <c r="P90" s="228"/>
      <c r="Q90" s="228"/>
      <c r="R90" s="228"/>
      <c r="S90" s="228"/>
      <c r="T90" s="229"/>
      <c r="AT90" s="230" t="s">
        <v>210</v>
      </c>
      <c r="AU90" s="230" t="s">
        <v>87</v>
      </c>
      <c r="AV90" s="12" t="s">
        <v>85</v>
      </c>
      <c r="AW90" s="12" t="s">
        <v>41</v>
      </c>
      <c r="AX90" s="12" t="s">
        <v>78</v>
      </c>
      <c r="AY90" s="230" t="s">
        <v>197</v>
      </c>
    </row>
    <row r="91" spans="2:65" s="12" customFormat="1">
      <c r="B91" s="219"/>
      <c r="C91" s="220"/>
      <c r="D91" s="221" t="s">
        <v>210</v>
      </c>
      <c r="E91" s="222" t="s">
        <v>34</v>
      </c>
      <c r="F91" s="223" t="s">
        <v>217</v>
      </c>
      <c r="G91" s="220"/>
      <c r="H91" s="224" t="s">
        <v>34</v>
      </c>
      <c r="I91" s="225"/>
      <c r="J91" s="220"/>
      <c r="K91" s="220"/>
      <c r="L91" s="226"/>
      <c r="M91" s="227"/>
      <c r="N91" s="228"/>
      <c r="O91" s="228"/>
      <c r="P91" s="228"/>
      <c r="Q91" s="228"/>
      <c r="R91" s="228"/>
      <c r="S91" s="228"/>
      <c r="T91" s="229"/>
      <c r="AT91" s="230" t="s">
        <v>210</v>
      </c>
      <c r="AU91" s="230" t="s">
        <v>87</v>
      </c>
      <c r="AV91" s="12" t="s">
        <v>85</v>
      </c>
      <c r="AW91" s="12" t="s">
        <v>41</v>
      </c>
      <c r="AX91" s="12" t="s">
        <v>78</v>
      </c>
      <c r="AY91" s="230" t="s">
        <v>197</v>
      </c>
    </row>
    <row r="92" spans="2:65" s="12" customFormat="1" ht="27">
      <c r="B92" s="219"/>
      <c r="C92" s="220"/>
      <c r="D92" s="221" t="s">
        <v>210</v>
      </c>
      <c r="E92" s="222" t="s">
        <v>34</v>
      </c>
      <c r="F92" s="223" t="s">
        <v>218</v>
      </c>
      <c r="G92" s="220"/>
      <c r="H92" s="224" t="s">
        <v>34</v>
      </c>
      <c r="I92" s="225"/>
      <c r="J92" s="220"/>
      <c r="K92" s="220"/>
      <c r="L92" s="226"/>
      <c r="M92" s="227"/>
      <c r="N92" s="228"/>
      <c r="O92" s="228"/>
      <c r="P92" s="228"/>
      <c r="Q92" s="228"/>
      <c r="R92" s="228"/>
      <c r="S92" s="228"/>
      <c r="T92" s="229"/>
      <c r="AT92" s="230" t="s">
        <v>210</v>
      </c>
      <c r="AU92" s="230" t="s">
        <v>87</v>
      </c>
      <c r="AV92" s="12" t="s">
        <v>85</v>
      </c>
      <c r="AW92" s="12" t="s">
        <v>41</v>
      </c>
      <c r="AX92" s="12" t="s">
        <v>78</v>
      </c>
      <c r="AY92" s="230" t="s">
        <v>197</v>
      </c>
    </row>
    <row r="93" spans="2:65" s="12" customFormat="1" ht="27">
      <c r="B93" s="219"/>
      <c r="C93" s="220"/>
      <c r="D93" s="221" t="s">
        <v>210</v>
      </c>
      <c r="E93" s="222" t="s">
        <v>34</v>
      </c>
      <c r="F93" s="223" t="s">
        <v>219</v>
      </c>
      <c r="G93" s="220"/>
      <c r="H93" s="224" t="s">
        <v>34</v>
      </c>
      <c r="I93" s="225"/>
      <c r="J93" s="220"/>
      <c r="K93" s="220"/>
      <c r="L93" s="226"/>
      <c r="M93" s="227"/>
      <c r="N93" s="228"/>
      <c r="O93" s="228"/>
      <c r="P93" s="228"/>
      <c r="Q93" s="228"/>
      <c r="R93" s="228"/>
      <c r="S93" s="228"/>
      <c r="T93" s="229"/>
      <c r="AT93" s="230" t="s">
        <v>210</v>
      </c>
      <c r="AU93" s="230" t="s">
        <v>87</v>
      </c>
      <c r="AV93" s="12" t="s">
        <v>85</v>
      </c>
      <c r="AW93" s="12" t="s">
        <v>41</v>
      </c>
      <c r="AX93" s="12" t="s">
        <v>78</v>
      </c>
      <c r="AY93" s="230" t="s">
        <v>197</v>
      </c>
    </row>
    <row r="94" spans="2:65" s="13" customFormat="1">
      <c r="B94" s="231"/>
      <c r="C94" s="232"/>
      <c r="D94" s="221" t="s">
        <v>210</v>
      </c>
      <c r="E94" s="233" t="s">
        <v>34</v>
      </c>
      <c r="F94" s="234" t="s">
        <v>220</v>
      </c>
      <c r="G94" s="232"/>
      <c r="H94" s="235">
        <v>1</v>
      </c>
      <c r="I94" s="236"/>
      <c r="J94" s="232"/>
      <c r="K94" s="232"/>
      <c r="L94" s="237"/>
      <c r="M94" s="238"/>
      <c r="N94" s="239"/>
      <c r="O94" s="239"/>
      <c r="P94" s="239"/>
      <c r="Q94" s="239"/>
      <c r="R94" s="239"/>
      <c r="S94" s="239"/>
      <c r="T94" s="240"/>
      <c r="AT94" s="241" t="s">
        <v>210</v>
      </c>
      <c r="AU94" s="241" t="s">
        <v>87</v>
      </c>
      <c r="AV94" s="13" t="s">
        <v>87</v>
      </c>
      <c r="AW94" s="13" t="s">
        <v>41</v>
      </c>
      <c r="AX94" s="13" t="s">
        <v>78</v>
      </c>
      <c r="AY94" s="241" t="s">
        <v>197</v>
      </c>
    </row>
    <row r="95" spans="2:65" s="14" customFormat="1">
      <c r="B95" s="242"/>
      <c r="C95" s="243"/>
      <c r="D95" s="216" t="s">
        <v>210</v>
      </c>
      <c r="E95" s="244" t="s">
        <v>34</v>
      </c>
      <c r="F95" s="245" t="s">
        <v>221</v>
      </c>
      <c r="G95" s="243"/>
      <c r="H95" s="246">
        <v>1</v>
      </c>
      <c r="I95" s="247"/>
      <c r="J95" s="243"/>
      <c r="K95" s="243"/>
      <c r="L95" s="248"/>
      <c r="M95" s="249"/>
      <c r="N95" s="250"/>
      <c r="O95" s="250"/>
      <c r="P95" s="250"/>
      <c r="Q95" s="250"/>
      <c r="R95" s="250"/>
      <c r="S95" s="250"/>
      <c r="T95" s="251"/>
      <c r="AT95" s="252" t="s">
        <v>210</v>
      </c>
      <c r="AU95" s="252" t="s">
        <v>87</v>
      </c>
      <c r="AV95" s="14" t="s">
        <v>126</v>
      </c>
      <c r="AW95" s="14" t="s">
        <v>41</v>
      </c>
      <c r="AX95" s="14" t="s">
        <v>85</v>
      </c>
      <c r="AY95" s="252" t="s">
        <v>197</v>
      </c>
    </row>
    <row r="96" spans="2:65" s="1" customFormat="1" ht="25.5" customHeight="1">
      <c r="B96" s="43"/>
      <c r="C96" s="204" t="s">
        <v>107</v>
      </c>
      <c r="D96" s="204" t="s">
        <v>200</v>
      </c>
      <c r="E96" s="205" t="s">
        <v>222</v>
      </c>
      <c r="F96" s="206" t="s">
        <v>223</v>
      </c>
      <c r="G96" s="207" t="s">
        <v>203</v>
      </c>
      <c r="H96" s="208">
        <v>1</v>
      </c>
      <c r="I96" s="209"/>
      <c r="J96" s="210">
        <f>ROUND(I96*H96,2)</f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87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224</v>
      </c>
    </row>
    <row r="97" spans="2:65" s="1" customFormat="1" ht="40.5">
      <c r="B97" s="43"/>
      <c r="C97" s="65"/>
      <c r="D97" s="221" t="s">
        <v>205</v>
      </c>
      <c r="E97" s="65"/>
      <c r="F97" s="253" t="s">
        <v>225</v>
      </c>
      <c r="G97" s="65"/>
      <c r="H97" s="65"/>
      <c r="I97" s="174"/>
      <c r="J97" s="65"/>
      <c r="K97" s="65"/>
      <c r="L97" s="63"/>
      <c r="M97" s="218"/>
      <c r="N97" s="44"/>
      <c r="O97" s="44"/>
      <c r="P97" s="44"/>
      <c r="Q97" s="44"/>
      <c r="R97" s="44"/>
      <c r="S97" s="44"/>
      <c r="T97" s="80"/>
      <c r="AT97" s="25" t="s">
        <v>205</v>
      </c>
      <c r="AU97" s="25" t="s">
        <v>87</v>
      </c>
    </row>
    <row r="98" spans="2:65" s="11" customFormat="1" ht="29.85" customHeight="1">
      <c r="B98" s="187"/>
      <c r="C98" s="188"/>
      <c r="D98" s="201" t="s">
        <v>77</v>
      </c>
      <c r="E98" s="202" t="s">
        <v>226</v>
      </c>
      <c r="F98" s="202" t="s">
        <v>227</v>
      </c>
      <c r="G98" s="188"/>
      <c r="H98" s="188"/>
      <c r="I98" s="191"/>
      <c r="J98" s="203">
        <f>BK98</f>
        <v>0</v>
      </c>
      <c r="K98" s="188"/>
      <c r="L98" s="193"/>
      <c r="M98" s="194"/>
      <c r="N98" s="195"/>
      <c r="O98" s="195"/>
      <c r="P98" s="196">
        <f>SUM(P99:P134)</f>
        <v>0</v>
      </c>
      <c r="Q98" s="195"/>
      <c r="R98" s="196">
        <f>SUM(R99:R134)</f>
        <v>0</v>
      </c>
      <c r="S98" s="195"/>
      <c r="T98" s="197">
        <f>SUM(T99:T134)</f>
        <v>0</v>
      </c>
      <c r="AR98" s="198" t="s">
        <v>196</v>
      </c>
      <c r="AT98" s="199" t="s">
        <v>77</v>
      </c>
      <c r="AU98" s="199" t="s">
        <v>85</v>
      </c>
      <c r="AY98" s="198" t="s">
        <v>197</v>
      </c>
      <c r="BK98" s="200">
        <f>SUM(BK99:BK134)</f>
        <v>0</v>
      </c>
    </row>
    <row r="99" spans="2:65" s="1" customFormat="1" ht="25.5" customHeight="1">
      <c r="B99" s="43"/>
      <c r="C99" s="204" t="s">
        <v>126</v>
      </c>
      <c r="D99" s="204" t="s">
        <v>200</v>
      </c>
      <c r="E99" s="205" t="s">
        <v>228</v>
      </c>
      <c r="F99" s="206" t="s">
        <v>229</v>
      </c>
      <c r="G99" s="207" t="s">
        <v>203</v>
      </c>
      <c r="H99" s="208">
        <v>1</v>
      </c>
      <c r="I99" s="209"/>
      <c r="J99" s="210">
        <f>ROUND(I99*H99,2)</f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>O99*H99</f>
        <v>0</v>
      </c>
      <c r="Q99" s="213">
        <v>0</v>
      </c>
      <c r="R99" s="213">
        <f>Q99*H99</f>
        <v>0</v>
      </c>
      <c r="S99" s="213">
        <v>0</v>
      </c>
      <c r="T99" s="214">
        <f>S99*H99</f>
        <v>0</v>
      </c>
      <c r="AR99" s="25" t="s">
        <v>126</v>
      </c>
      <c r="AT99" s="25" t="s">
        <v>200</v>
      </c>
      <c r="AU99" s="25" t="s">
        <v>87</v>
      </c>
      <c r="AY99" s="25" t="s">
        <v>197</v>
      </c>
      <c r="BE99" s="215">
        <f>IF(N99="základní",J99,0)</f>
        <v>0</v>
      </c>
      <c r="BF99" s="215">
        <f>IF(N99="snížená",J99,0)</f>
        <v>0</v>
      </c>
      <c r="BG99" s="215">
        <f>IF(N99="zákl. přenesená",J99,0)</f>
        <v>0</v>
      </c>
      <c r="BH99" s="215">
        <f>IF(N99="sníž. přenesená",J99,0)</f>
        <v>0</v>
      </c>
      <c r="BI99" s="215">
        <f>IF(N99="nulová",J99,0)</f>
        <v>0</v>
      </c>
      <c r="BJ99" s="25" t="s">
        <v>85</v>
      </c>
      <c r="BK99" s="215">
        <f>ROUND(I99*H99,2)</f>
        <v>0</v>
      </c>
      <c r="BL99" s="25" t="s">
        <v>126</v>
      </c>
      <c r="BM99" s="25" t="s">
        <v>230</v>
      </c>
    </row>
    <row r="100" spans="2:65" s="1" customFormat="1" ht="25.5" customHeight="1">
      <c r="B100" s="43"/>
      <c r="C100" s="204" t="s">
        <v>196</v>
      </c>
      <c r="D100" s="204" t="s">
        <v>200</v>
      </c>
      <c r="E100" s="205" t="s">
        <v>231</v>
      </c>
      <c r="F100" s="206" t="s">
        <v>232</v>
      </c>
      <c r="G100" s="207" t="s">
        <v>203</v>
      </c>
      <c r="H100" s="208">
        <v>1</v>
      </c>
      <c r="I100" s="209"/>
      <c r="J100" s="210">
        <f>ROUND(I100*H100,2)</f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>O100*H100</f>
        <v>0</v>
      </c>
      <c r="Q100" s="213">
        <v>0</v>
      </c>
      <c r="R100" s="213">
        <f>Q100*H100</f>
        <v>0</v>
      </c>
      <c r="S100" s="213">
        <v>0</v>
      </c>
      <c r="T100" s="214">
        <f>S100*H100</f>
        <v>0</v>
      </c>
      <c r="AR100" s="25" t="s">
        <v>126</v>
      </c>
      <c r="AT100" s="25" t="s">
        <v>200</v>
      </c>
      <c r="AU100" s="25" t="s">
        <v>87</v>
      </c>
      <c r="AY100" s="25" t="s">
        <v>197</v>
      </c>
      <c r="BE100" s="215">
        <f>IF(N100="základní",J100,0)</f>
        <v>0</v>
      </c>
      <c r="BF100" s="215">
        <f>IF(N100="snížená",J100,0)</f>
        <v>0</v>
      </c>
      <c r="BG100" s="215">
        <f>IF(N100="zákl. přenesená",J100,0)</f>
        <v>0</v>
      </c>
      <c r="BH100" s="215">
        <f>IF(N100="sníž. přenesená",J100,0)</f>
        <v>0</v>
      </c>
      <c r="BI100" s="215">
        <f>IF(N100="nulová",J100,0)</f>
        <v>0</v>
      </c>
      <c r="BJ100" s="25" t="s">
        <v>85</v>
      </c>
      <c r="BK100" s="215">
        <f>ROUND(I100*H100,2)</f>
        <v>0</v>
      </c>
      <c r="BL100" s="25" t="s">
        <v>126</v>
      </c>
      <c r="BM100" s="25" t="s">
        <v>233</v>
      </c>
    </row>
    <row r="101" spans="2:65" s="1" customFormat="1" ht="38.25" customHeight="1">
      <c r="B101" s="43"/>
      <c r="C101" s="204" t="s">
        <v>234</v>
      </c>
      <c r="D101" s="204" t="s">
        <v>200</v>
      </c>
      <c r="E101" s="205" t="s">
        <v>235</v>
      </c>
      <c r="F101" s="206" t="s">
        <v>236</v>
      </c>
      <c r="G101" s="207" t="s">
        <v>203</v>
      </c>
      <c r="H101" s="208">
        <v>1</v>
      </c>
      <c r="I101" s="209"/>
      <c r="J101" s="210">
        <f>ROUND(I101*H101,2)</f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>O101*H101</f>
        <v>0</v>
      </c>
      <c r="Q101" s="213">
        <v>0</v>
      </c>
      <c r="R101" s="213">
        <f>Q101*H101</f>
        <v>0</v>
      </c>
      <c r="S101" s="213">
        <v>0</v>
      </c>
      <c r="T101" s="214">
        <f>S101*H101</f>
        <v>0</v>
      </c>
      <c r="AR101" s="25" t="s">
        <v>126</v>
      </c>
      <c r="AT101" s="25" t="s">
        <v>200</v>
      </c>
      <c r="AU101" s="25" t="s">
        <v>87</v>
      </c>
      <c r="AY101" s="25" t="s">
        <v>197</v>
      </c>
      <c r="BE101" s="215">
        <f>IF(N101="základní",J101,0)</f>
        <v>0</v>
      </c>
      <c r="BF101" s="215">
        <f>IF(N101="snížená",J101,0)</f>
        <v>0</v>
      </c>
      <c r="BG101" s="215">
        <f>IF(N101="zákl. přenesená",J101,0)</f>
        <v>0</v>
      </c>
      <c r="BH101" s="215">
        <f>IF(N101="sníž. přenesená",J101,0)</f>
        <v>0</v>
      </c>
      <c r="BI101" s="215">
        <f>IF(N101="nulová",J101,0)</f>
        <v>0</v>
      </c>
      <c r="BJ101" s="25" t="s">
        <v>85</v>
      </c>
      <c r="BK101" s="215">
        <f>ROUND(I101*H101,2)</f>
        <v>0</v>
      </c>
      <c r="BL101" s="25" t="s">
        <v>126</v>
      </c>
      <c r="BM101" s="25" t="s">
        <v>237</v>
      </c>
    </row>
    <row r="102" spans="2:65" s="12" customFormat="1">
      <c r="B102" s="219"/>
      <c r="C102" s="220"/>
      <c r="D102" s="221" t="s">
        <v>210</v>
      </c>
      <c r="E102" s="222" t="s">
        <v>34</v>
      </c>
      <c r="F102" s="223" t="s">
        <v>238</v>
      </c>
      <c r="G102" s="220"/>
      <c r="H102" s="224" t="s">
        <v>34</v>
      </c>
      <c r="I102" s="225"/>
      <c r="J102" s="220"/>
      <c r="K102" s="220"/>
      <c r="L102" s="226"/>
      <c r="M102" s="227"/>
      <c r="N102" s="228"/>
      <c r="O102" s="228"/>
      <c r="P102" s="228"/>
      <c r="Q102" s="228"/>
      <c r="R102" s="228"/>
      <c r="S102" s="228"/>
      <c r="T102" s="229"/>
      <c r="AT102" s="230" t="s">
        <v>210</v>
      </c>
      <c r="AU102" s="230" t="s">
        <v>87</v>
      </c>
      <c r="AV102" s="12" t="s">
        <v>85</v>
      </c>
      <c r="AW102" s="12" t="s">
        <v>41</v>
      </c>
      <c r="AX102" s="12" t="s">
        <v>78</v>
      </c>
      <c r="AY102" s="230" t="s">
        <v>197</v>
      </c>
    </row>
    <row r="103" spans="2:65" s="12" customFormat="1" ht="27">
      <c r="B103" s="219"/>
      <c r="C103" s="220"/>
      <c r="D103" s="221" t="s">
        <v>210</v>
      </c>
      <c r="E103" s="222" t="s">
        <v>34</v>
      </c>
      <c r="F103" s="223" t="s">
        <v>239</v>
      </c>
      <c r="G103" s="220"/>
      <c r="H103" s="224" t="s">
        <v>34</v>
      </c>
      <c r="I103" s="225"/>
      <c r="J103" s="220"/>
      <c r="K103" s="220"/>
      <c r="L103" s="226"/>
      <c r="M103" s="227"/>
      <c r="N103" s="228"/>
      <c r="O103" s="228"/>
      <c r="P103" s="228"/>
      <c r="Q103" s="228"/>
      <c r="R103" s="228"/>
      <c r="S103" s="228"/>
      <c r="T103" s="229"/>
      <c r="AT103" s="230" t="s">
        <v>210</v>
      </c>
      <c r="AU103" s="230" t="s">
        <v>87</v>
      </c>
      <c r="AV103" s="12" t="s">
        <v>85</v>
      </c>
      <c r="AW103" s="12" t="s">
        <v>41</v>
      </c>
      <c r="AX103" s="12" t="s">
        <v>78</v>
      </c>
      <c r="AY103" s="230" t="s">
        <v>197</v>
      </c>
    </row>
    <row r="104" spans="2:65" s="13" customFormat="1">
      <c r="B104" s="231"/>
      <c r="C104" s="232"/>
      <c r="D104" s="221" t="s">
        <v>210</v>
      </c>
      <c r="E104" s="233" t="s">
        <v>34</v>
      </c>
      <c r="F104" s="234" t="s">
        <v>220</v>
      </c>
      <c r="G104" s="232"/>
      <c r="H104" s="235">
        <v>1</v>
      </c>
      <c r="I104" s="236"/>
      <c r="J104" s="232"/>
      <c r="K104" s="232"/>
      <c r="L104" s="237"/>
      <c r="M104" s="238"/>
      <c r="N104" s="239"/>
      <c r="O104" s="239"/>
      <c r="P104" s="239"/>
      <c r="Q104" s="239"/>
      <c r="R104" s="239"/>
      <c r="S104" s="239"/>
      <c r="T104" s="240"/>
      <c r="AT104" s="241" t="s">
        <v>210</v>
      </c>
      <c r="AU104" s="241" t="s">
        <v>87</v>
      </c>
      <c r="AV104" s="13" t="s">
        <v>87</v>
      </c>
      <c r="AW104" s="13" t="s">
        <v>41</v>
      </c>
      <c r="AX104" s="13" t="s">
        <v>78</v>
      </c>
      <c r="AY104" s="241" t="s">
        <v>197</v>
      </c>
    </row>
    <row r="105" spans="2:65" s="14" customFormat="1">
      <c r="B105" s="242"/>
      <c r="C105" s="243"/>
      <c r="D105" s="216" t="s">
        <v>210</v>
      </c>
      <c r="E105" s="244" t="s">
        <v>34</v>
      </c>
      <c r="F105" s="245" t="s">
        <v>221</v>
      </c>
      <c r="G105" s="243"/>
      <c r="H105" s="246">
        <v>1</v>
      </c>
      <c r="I105" s="247"/>
      <c r="J105" s="243"/>
      <c r="K105" s="243"/>
      <c r="L105" s="248"/>
      <c r="M105" s="249"/>
      <c r="N105" s="250"/>
      <c r="O105" s="250"/>
      <c r="P105" s="250"/>
      <c r="Q105" s="250"/>
      <c r="R105" s="250"/>
      <c r="S105" s="250"/>
      <c r="T105" s="251"/>
      <c r="AT105" s="252" t="s">
        <v>210</v>
      </c>
      <c r="AU105" s="252" t="s">
        <v>87</v>
      </c>
      <c r="AV105" s="14" t="s">
        <v>126</v>
      </c>
      <c r="AW105" s="14" t="s">
        <v>41</v>
      </c>
      <c r="AX105" s="14" t="s">
        <v>85</v>
      </c>
      <c r="AY105" s="252" t="s">
        <v>197</v>
      </c>
    </row>
    <row r="106" spans="2:65" s="1" customFormat="1" ht="38.25" customHeight="1">
      <c r="B106" s="43"/>
      <c r="C106" s="204" t="s">
        <v>240</v>
      </c>
      <c r="D106" s="204" t="s">
        <v>200</v>
      </c>
      <c r="E106" s="205" t="s">
        <v>241</v>
      </c>
      <c r="F106" s="206" t="s">
        <v>242</v>
      </c>
      <c r="G106" s="207" t="s">
        <v>203</v>
      </c>
      <c r="H106" s="208">
        <v>1</v>
      </c>
      <c r="I106" s="209"/>
      <c r="J106" s="210">
        <f t="shared" ref="J106:J116" si="0">ROUND(I106*H106,2)</f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ref="P106:P116" si="1">O106*H106</f>
        <v>0</v>
      </c>
      <c r="Q106" s="213">
        <v>0</v>
      </c>
      <c r="R106" s="213">
        <f t="shared" ref="R106:R116" si="2">Q106*H106</f>
        <v>0</v>
      </c>
      <c r="S106" s="213">
        <v>0</v>
      </c>
      <c r="T106" s="214">
        <f t="shared" ref="T106:T116" si="3">S106*H106</f>
        <v>0</v>
      </c>
      <c r="AR106" s="25" t="s">
        <v>126</v>
      </c>
      <c r="AT106" s="25" t="s">
        <v>200</v>
      </c>
      <c r="AU106" s="25" t="s">
        <v>87</v>
      </c>
      <c r="AY106" s="25" t="s">
        <v>197</v>
      </c>
      <c r="BE106" s="215">
        <f t="shared" ref="BE106:BE116" si="4">IF(N106="základní",J106,0)</f>
        <v>0</v>
      </c>
      <c r="BF106" s="215">
        <f t="shared" ref="BF106:BF116" si="5">IF(N106="snížená",J106,0)</f>
        <v>0</v>
      </c>
      <c r="BG106" s="215">
        <f t="shared" ref="BG106:BG116" si="6">IF(N106="zákl. přenesená",J106,0)</f>
        <v>0</v>
      </c>
      <c r="BH106" s="215">
        <f t="shared" ref="BH106:BH116" si="7">IF(N106="sníž. přenesená",J106,0)</f>
        <v>0</v>
      </c>
      <c r="BI106" s="215">
        <f t="shared" ref="BI106:BI116" si="8">IF(N106="nulová",J106,0)</f>
        <v>0</v>
      </c>
      <c r="BJ106" s="25" t="s">
        <v>85</v>
      </c>
      <c r="BK106" s="215">
        <f t="shared" ref="BK106:BK116" si="9">ROUND(I106*H106,2)</f>
        <v>0</v>
      </c>
      <c r="BL106" s="25" t="s">
        <v>126</v>
      </c>
      <c r="BM106" s="25" t="s">
        <v>243</v>
      </c>
    </row>
    <row r="107" spans="2:65" s="1" customFormat="1" ht="25.5" customHeight="1">
      <c r="B107" s="43"/>
      <c r="C107" s="204" t="s">
        <v>244</v>
      </c>
      <c r="D107" s="204" t="s">
        <v>200</v>
      </c>
      <c r="E107" s="205" t="s">
        <v>245</v>
      </c>
      <c r="F107" s="206" t="s">
        <v>246</v>
      </c>
      <c r="G107" s="207" t="s">
        <v>203</v>
      </c>
      <c r="H107" s="208">
        <v>1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87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247</v>
      </c>
    </row>
    <row r="108" spans="2:65" s="1" customFormat="1" ht="25.5" customHeight="1">
      <c r="B108" s="43"/>
      <c r="C108" s="204" t="s">
        <v>248</v>
      </c>
      <c r="D108" s="204" t="s">
        <v>200</v>
      </c>
      <c r="E108" s="205" t="s">
        <v>249</v>
      </c>
      <c r="F108" s="206" t="s">
        <v>250</v>
      </c>
      <c r="G108" s="207" t="s">
        <v>203</v>
      </c>
      <c r="H108" s="208">
        <v>1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87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251</v>
      </c>
    </row>
    <row r="109" spans="2:65" s="1" customFormat="1" ht="25.5" customHeight="1">
      <c r="B109" s="43"/>
      <c r="C109" s="204" t="s">
        <v>252</v>
      </c>
      <c r="D109" s="204" t="s">
        <v>200</v>
      </c>
      <c r="E109" s="205" t="s">
        <v>253</v>
      </c>
      <c r="F109" s="206" t="s">
        <v>254</v>
      </c>
      <c r="G109" s="207" t="s">
        <v>203</v>
      </c>
      <c r="H109" s="208">
        <v>1</v>
      </c>
      <c r="I109" s="209"/>
      <c r="J109" s="210">
        <f t="shared" si="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"/>
        <v>0</v>
      </c>
      <c r="Q109" s="213">
        <v>0</v>
      </c>
      <c r="R109" s="213">
        <f t="shared" si="2"/>
        <v>0</v>
      </c>
      <c r="S109" s="213">
        <v>0</v>
      </c>
      <c r="T109" s="214">
        <f t="shared" si="3"/>
        <v>0</v>
      </c>
      <c r="AR109" s="25" t="s">
        <v>126</v>
      </c>
      <c r="AT109" s="25" t="s">
        <v>200</v>
      </c>
      <c r="AU109" s="25" t="s">
        <v>87</v>
      </c>
      <c r="AY109" s="25" t="s">
        <v>197</v>
      </c>
      <c r="BE109" s="215">
        <f t="shared" si="4"/>
        <v>0</v>
      </c>
      <c r="BF109" s="215">
        <f t="shared" si="5"/>
        <v>0</v>
      </c>
      <c r="BG109" s="215">
        <f t="shared" si="6"/>
        <v>0</v>
      </c>
      <c r="BH109" s="215">
        <f t="shared" si="7"/>
        <v>0</v>
      </c>
      <c r="BI109" s="215">
        <f t="shared" si="8"/>
        <v>0</v>
      </c>
      <c r="BJ109" s="25" t="s">
        <v>85</v>
      </c>
      <c r="BK109" s="215">
        <f t="shared" si="9"/>
        <v>0</v>
      </c>
      <c r="BL109" s="25" t="s">
        <v>126</v>
      </c>
      <c r="BM109" s="25" t="s">
        <v>255</v>
      </c>
    </row>
    <row r="110" spans="2:65" s="1" customFormat="1" ht="38.25" customHeight="1">
      <c r="B110" s="43"/>
      <c r="C110" s="204" t="s">
        <v>256</v>
      </c>
      <c r="D110" s="204" t="s">
        <v>200</v>
      </c>
      <c r="E110" s="205" t="s">
        <v>257</v>
      </c>
      <c r="F110" s="206" t="s">
        <v>258</v>
      </c>
      <c r="G110" s="207" t="s">
        <v>203</v>
      </c>
      <c r="H110" s="208">
        <v>1</v>
      </c>
      <c r="I110" s="209"/>
      <c r="J110" s="210">
        <f t="shared" si="0"/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si="1"/>
        <v>0</v>
      </c>
      <c r="Q110" s="213">
        <v>0</v>
      </c>
      <c r="R110" s="213">
        <f t="shared" si="2"/>
        <v>0</v>
      </c>
      <c r="S110" s="213">
        <v>0</v>
      </c>
      <c r="T110" s="214">
        <f t="shared" si="3"/>
        <v>0</v>
      </c>
      <c r="AR110" s="25" t="s">
        <v>126</v>
      </c>
      <c r="AT110" s="25" t="s">
        <v>200</v>
      </c>
      <c r="AU110" s="25" t="s">
        <v>87</v>
      </c>
      <c r="AY110" s="25" t="s">
        <v>197</v>
      </c>
      <c r="BE110" s="215">
        <f t="shared" si="4"/>
        <v>0</v>
      </c>
      <c r="BF110" s="215">
        <f t="shared" si="5"/>
        <v>0</v>
      </c>
      <c r="BG110" s="215">
        <f t="shared" si="6"/>
        <v>0</v>
      </c>
      <c r="BH110" s="215">
        <f t="shared" si="7"/>
        <v>0</v>
      </c>
      <c r="BI110" s="215">
        <f t="shared" si="8"/>
        <v>0</v>
      </c>
      <c r="BJ110" s="25" t="s">
        <v>85</v>
      </c>
      <c r="BK110" s="215">
        <f t="shared" si="9"/>
        <v>0</v>
      </c>
      <c r="BL110" s="25" t="s">
        <v>126</v>
      </c>
      <c r="BM110" s="25" t="s">
        <v>259</v>
      </c>
    </row>
    <row r="111" spans="2:65" s="1" customFormat="1" ht="25.5" customHeight="1">
      <c r="B111" s="43"/>
      <c r="C111" s="204" t="s">
        <v>260</v>
      </c>
      <c r="D111" s="204" t="s">
        <v>200</v>
      </c>
      <c r="E111" s="205" t="s">
        <v>261</v>
      </c>
      <c r="F111" s="206" t="s">
        <v>262</v>
      </c>
      <c r="G111" s="207" t="s">
        <v>203</v>
      </c>
      <c r="H111" s="208">
        <v>1</v>
      </c>
      <c r="I111" s="209"/>
      <c r="J111" s="210">
        <f t="shared" si="0"/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si="1"/>
        <v>0</v>
      </c>
      <c r="Q111" s="213">
        <v>0</v>
      </c>
      <c r="R111" s="213">
        <f t="shared" si="2"/>
        <v>0</v>
      </c>
      <c r="S111" s="213">
        <v>0</v>
      </c>
      <c r="T111" s="214">
        <f t="shared" si="3"/>
        <v>0</v>
      </c>
      <c r="AR111" s="25" t="s">
        <v>126</v>
      </c>
      <c r="AT111" s="25" t="s">
        <v>200</v>
      </c>
      <c r="AU111" s="25" t="s">
        <v>87</v>
      </c>
      <c r="AY111" s="25" t="s">
        <v>197</v>
      </c>
      <c r="BE111" s="215">
        <f t="shared" si="4"/>
        <v>0</v>
      </c>
      <c r="BF111" s="215">
        <f t="shared" si="5"/>
        <v>0</v>
      </c>
      <c r="BG111" s="215">
        <f t="shared" si="6"/>
        <v>0</v>
      </c>
      <c r="BH111" s="215">
        <f t="shared" si="7"/>
        <v>0</v>
      </c>
      <c r="BI111" s="215">
        <f t="shared" si="8"/>
        <v>0</v>
      </c>
      <c r="BJ111" s="25" t="s">
        <v>85</v>
      </c>
      <c r="BK111" s="215">
        <f t="shared" si="9"/>
        <v>0</v>
      </c>
      <c r="BL111" s="25" t="s">
        <v>126</v>
      </c>
      <c r="BM111" s="25" t="s">
        <v>263</v>
      </c>
    </row>
    <row r="112" spans="2:65" s="1" customFormat="1" ht="38.25" customHeight="1">
      <c r="B112" s="43"/>
      <c r="C112" s="204" t="s">
        <v>264</v>
      </c>
      <c r="D112" s="204" t="s">
        <v>200</v>
      </c>
      <c r="E112" s="205" t="s">
        <v>265</v>
      </c>
      <c r="F112" s="206" t="s">
        <v>266</v>
      </c>
      <c r="G112" s="207" t="s">
        <v>203</v>
      </c>
      <c r="H112" s="208">
        <v>1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87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267</v>
      </c>
    </row>
    <row r="113" spans="2:65" s="1" customFormat="1" ht="51" customHeight="1">
      <c r="B113" s="43"/>
      <c r="C113" s="204" t="s">
        <v>268</v>
      </c>
      <c r="D113" s="204" t="s">
        <v>200</v>
      </c>
      <c r="E113" s="205" t="s">
        <v>269</v>
      </c>
      <c r="F113" s="206" t="s">
        <v>270</v>
      </c>
      <c r="G113" s="207" t="s">
        <v>203</v>
      </c>
      <c r="H113" s="208">
        <v>1</v>
      </c>
      <c r="I113" s="209"/>
      <c r="J113" s="210">
        <f t="shared" si="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"/>
        <v>0</v>
      </c>
      <c r="Q113" s="213">
        <v>0</v>
      </c>
      <c r="R113" s="213">
        <f t="shared" si="2"/>
        <v>0</v>
      </c>
      <c r="S113" s="213">
        <v>0</v>
      </c>
      <c r="T113" s="214">
        <f t="shared" si="3"/>
        <v>0</v>
      </c>
      <c r="AR113" s="25" t="s">
        <v>126</v>
      </c>
      <c r="AT113" s="25" t="s">
        <v>200</v>
      </c>
      <c r="AU113" s="25" t="s">
        <v>87</v>
      </c>
      <c r="AY113" s="25" t="s">
        <v>197</v>
      </c>
      <c r="BE113" s="215">
        <f t="shared" si="4"/>
        <v>0</v>
      </c>
      <c r="BF113" s="215">
        <f t="shared" si="5"/>
        <v>0</v>
      </c>
      <c r="BG113" s="215">
        <f t="shared" si="6"/>
        <v>0</v>
      </c>
      <c r="BH113" s="215">
        <f t="shared" si="7"/>
        <v>0</v>
      </c>
      <c r="BI113" s="215">
        <f t="shared" si="8"/>
        <v>0</v>
      </c>
      <c r="BJ113" s="25" t="s">
        <v>85</v>
      </c>
      <c r="BK113" s="215">
        <f t="shared" si="9"/>
        <v>0</v>
      </c>
      <c r="BL113" s="25" t="s">
        <v>126</v>
      </c>
      <c r="BM113" s="25" t="s">
        <v>271</v>
      </c>
    </row>
    <row r="114" spans="2:65" s="1" customFormat="1" ht="38.25" customHeight="1">
      <c r="B114" s="43"/>
      <c r="C114" s="204" t="s">
        <v>10</v>
      </c>
      <c r="D114" s="204" t="s">
        <v>200</v>
      </c>
      <c r="E114" s="205" t="s">
        <v>272</v>
      </c>
      <c r="F114" s="206" t="s">
        <v>273</v>
      </c>
      <c r="G114" s="207" t="s">
        <v>203</v>
      </c>
      <c r="H114" s="208">
        <v>1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87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274</v>
      </c>
    </row>
    <row r="115" spans="2:65" s="1" customFormat="1" ht="25.5" customHeight="1">
      <c r="B115" s="43"/>
      <c r="C115" s="204" t="s">
        <v>275</v>
      </c>
      <c r="D115" s="204" t="s">
        <v>200</v>
      </c>
      <c r="E115" s="205" t="s">
        <v>276</v>
      </c>
      <c r="F115" s="206" t="s">
        <v>277</v>
      </c>
      <c r="G115" s="207" t="s">
        <v>203</v>
      </c>
      <c r="H115" s="208">
        <v>1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87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278</v>
      </c>
    </row>
    <row r="116" spans="2:65" s="1" customFormat="1" ht="16.5" customHeight="1">
      <c r="B116" s="43"/>
      <c r="C116" s="204" t="s">
        <v>279</v>
      </c>
      <c r="D116" s="204" t="s">
        <v>200</v>
      </c>
      <c r="E116" s="205" t="s">
        <v>280</v>
      </c>
      <c r="F116" s="206" t="s">
        <v>281</v>
      </c>
      <c r="G116" s="207" t="s">
        <v>203</v>
      </c>
      <c r="H116" s="208">
        <v>1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87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282</v>
      </c>
    </row>
    <row r="117" spans="2:65" s="12" customFormat="1" ht="27">
      <c r="B117" s="219"/>
      <c r="C117" s="220"/>
      <c r="D117" s="221" t="s">
        <v>210</v>
      </c>
      <c r="E117" s="222" t="s">
        <v>34</v>
      </c>
      <c r="F117" s="223" t="s">
        <v>283</v>
      </c>
      <c r="G117" s="220"/>
      <c r="H117" s="224" t="s">
        <v>34</v>
      </c>
      <c r="I117" s="225"/>
      <c r="J117" s="220"/>
      <c r="K117" s="220"/>
      <c r="L117" s="226"/>
      <c r="M117" s="227"/>
      <c r="N117" s="228"/>
      <c r="O117" s="228"/>
      <c r="P117" s="228"/>
      <c r="Q117" s="228"/>
      <c r="R117" s="228"/>
      <c r="S117" s="228"/>
      <c r="T117" s="229"/>
      <c r="AT117" s="230" t="s">
        <v>210</v>
      </c>
      <c r="AU117" s="230" t="s">
        <v>87</v>
      </c>
      <c r="AV117" s="12" t="s">
        <v>85</v>
      </c>
      <c r="AW117" s="12" t="s">
        <v>41</v>
      </c>
      <c r="AX117" s="12" t="s">
        <v>78</v>
      </c>
      <c r="AY117" s="230" t="s">
        <v>197</v>
      </c>
    </row>
    <row r="118" spans="2:65" s="12" customFormat="1" ht="27">
      <c r="B118" s="219"/>
      <c r="C118" s="220"/>
      <c r="D118" s="221" t="s">
        <v>210</v>
      </c>
      <c r="E118" s="222" t="s">
        <v>34</v>
      </c>
      <c r="F118" s="223" t="s">
        <v>284</v>
      </c>
      <c r="G118" s="220"/>
      <c r="H118" s="224" t="s">
        <v>34</v>
      </c>
      <c r="I118" s="225"/>
      <c r="J118" s="220"/>
      <c r="K118" s="220"/>
      <c r="L118" s="226"/>
      <c r="M118" s="227"/>
      <c r="N118" s="228"/>
      <c r="O118" s="228"/>
      <c r="P118" s="228"/>
      <c r="Q118" s="228"/>
      <c r="R118" s="228"/>
      <c r="S118" s="228"/>
      <c r="T118" s="229"/>
      <c r="AT118" s="230" t="s">
        <v>210</v>
      </c>
      <c r="AU118" s="230" t="s">
        <v>87</v>
      </c>
      <c r="AV118" s="12" t="s">
        <v>85</v>
      </c>
      <c r="AW118" s="12" t="s">
        <v>41</v>
      </c>
      <c r="AX118" s="12" t="s">
        <v>78</v>
      </c>
      <c r="AY118" s="230" t="s">
        <v>197</v>
      </c>
    </row>
    <row r="119" spans="2:65" s="12" customFormat="1" ht="27">
      <c r="B119" s="219"/>
      <c r="C119" s="220"/>
      <c r="D119" s="221" t="s">
        <v>210</v>
      </c>
      <c r="E119" s="222" t="s">
        <v>34</v>
      </c>
      <c r="F119" s="223" t="s">
        <v>285</v>
      </c>
      <c r="G119" s="220"/>
      <c r="H119" s="224" t="s">
        <v>34</v>
      </c>
      <c r="I119" s="225"/>
      <c r="J119" s="220"/>
      <c r="K119" s="220"/>
      <c r="L119" s="226"/>
      <c r="M119" s="227"/>
      <c r="N119" s="228"/>
      <c r="O119" s="228"/>
      <c r="P119" s="228"/>
      <c r="Q119" s="228"/>
      <c r="R119" s="228"/>
      <c r="S119" s="228"/>
      <c r="T119" s="229"/>
      <c r="AT119" s="230" t="s">
        <v>210</v>
      </c>
      <c r="AU119" s="230" t="s">
        <v>87</v>
      </c>
      <c r="AV119" s="12" t="s">
        <v>85</v>
      </c>
      <c r="AW119" s="12" t="s">
        <v>41</v>
      </c>
      <c r="AX119" s="12" t="s">
        <v>78</v>
      </c>
      <c r="AY119" s="230" t="s">
        <v>197</v>
      </c>
    </row>
    <row r="120" spans="2:65" s="12" customFormat="1">
      <c r="B120" s="219"/>
      <c r="C120" s="220"/>
      <c r="D120" s="221" t="s">
        <v>210</v>
      </c>
      <c r="E120" s="222" t="s">
        <v>34</v>
      </c>
      <c r="F120" s="223" t="s">
        <v>286</v>
      </c>
      <c r="G120" s="220"/>
      <c r="H120" s="224" t="s">
        <v>34</v>
      </c>
      <c r="I120" s="225"/>
      <c r="J120" s="220"/>
      <c r="K120" s="220"/>
      <c r="L120" s="226"/>
      <c r="M120" s="227"/>
      <c r="N120" s="228"/>
      <c r="O120" s="228"/>
      <c r="P120" s="228"/>
      <c r="Q120" s="228"/>
      <c r="R120" s="228"/>
      <c r="S120" s="228"/>
      <c r="T120" s="229"/>
      <c r="AT120" s="230" t="s">
        <v>210</v>
      </c>
      <c r="AU120" s="230" t="s">
        <v>87</v>
      </c>
      <c r="AV120" s="12" t="s">
        <v>85</v>
      </c>
      <c r="AW120" s="12" t="s">
        <v>41</v>
      </c>
      <c r="AX120" s="12" t="s">
        <v>78</v>
      </c>
      <c r="AY120" s="230" t="s">
        <v>197</v>
      </c>
    </row>
    <row r="121" spans="2:65" s="13" customFormat="1">
      <c r="B121" s="231"/>
      <c r="C121" s="232"/>
      <c r="D121" s="221" t="s">
        <v>210</v>
      </c>
      <c r="E121" s="233" t="s">
        <v>34</v>
      </c>
      <c r="F121" s="234" t="s">
        <v>220</v>
      </c>
      <c r="G121" s="232"/>
      <c r="H121" s="235">
        <v>1</v>
      </c>
      <c r="I121" s="236"/>
      <c r="J121" s="232"/>
      <c r="K121" s="232"/>
      <c r="L121" s="237"/>
      <c r="M121" s="238"/>
      <c r="N121" s="239"/>
      <c r="O121" s="239"/>
      <c r="P121" s="239"/>
      <c r="Q121" s="239"/>
      <c r="R121" s="239"/>
      <c r="S121" s="239"/>
      <c r="T121" s="240"/>
      <c r="AT121" s="241" t="s">
        <v>210</v>
      </c>
      <c r="AU121" s="241" t="s">
        <v>87</v>
      </c>
      <c r="AV121" s="13" t="s">
        <v>87</v>
      </c>
      <c r="AW121" s="13" t="s">
        <v>41</v>
      </c>
      <c r="AX121" s="13" t="s">
        <v>78</v>
      </c>
      <c r="AY121" s="241" t="s">
        <v>197</v>
      </c>
    </row>
    <row r="122" spans="2:65" s="14" customFormat="1">
      <c r="B122" s="242"/>
      <c r="C122" s="243"/>
      <c r="D122" s="216" t="s">
        <v>210</v>
      </c>
      <c r="E122" s="244" t="s">
        <v>34</v>
      </c>
      <c r="F122" s="245" t="s">
        <v>221</v>
      </c>
      <c r="G122" s="243"/>
      <c r="H122" s="246">
        <v>1</v>
      </c>
      <c r="I122" s="247"/>
      <c r="J122" s="243"/>
      <c r="K122" s="243"/>
      <c r="L122" s="248"/>
      <c r="M122" s="249"/>
      <c r="N122" s="250"/>
      <c r="O122" s="250"/>
      <c r="P122" s="250"/>
      <c r="Q122" s="250"/>
      <c r="R122" s="250"/>
      <c r="S122" s="250"/>
      <c r="T122" s="251"/>
      <c r="AT122" s="252" t="s">
        <v>210</v>
      </c>
      <c r="AU122" s="252" t="s">
        <v>87</v>
      </c>
      <c r="AV122" s="14" t="s">
        <v>126</v>
      </c>
      <c r="AW122" s="14" t="s">
        <v>41</v>
      </c>
      <c r="AX122" s="14" t="s">
        <v>85</v>
      </c>
      <c r="AY122" s="252" t="s">
        <v>197</v>
      </c>
    </row>
    <row r="123" spans="2:65" s="1" customFormat="1" ht="51" customHeight="1">
      <c r="B123" s="43"/>
      <c r="C123" s="204" t="s">
        <v>287</v>
      </c>
      <c r="D123" s="204" t="s">
        <v>200</v>
      </c>
      <c r="E123" s="205" t="s">
        <v>288</v>
      </c>
      <c r="F123" s="206" t="s">
        <v>289</v>
      </c>
      <c r="G123" s="207" t="s">
        <v>203</v>
      </c>
      <c r="H123" s="208">
        <v>1</v>
      </c>
      <c r="I123" s="209"/>
      <c r="J123" s="210">
        <f>ROUND(I123*H123,2)</f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>O123*H123</f>
        <v>0</v>
      </c>
      <c r="Q123" s="213">
        <v>0</v>
      </c>
      <c r="R123" s="213">
        <f>Q123*H123</f>
        <v>0</v>
      </c>
      <c r="S123" s="213">
        <v>0</v>
      </c>
      <c r="T123" s="214">
        <f>S123*H123</f>
        <v>0</v>
      </c>
      <c r="AR123" s="25" t="s">
        <v>126</v>
      </c>
      <c r="AT123" s="25" t="s">
        <v>200</v>
      </c>
      <c r="AU123" s="25" t="s">
        <v>87</v>
      </c>
      <c r="AY123" s="25" t="s">
        <v>197</v>
      </c>
      <c r="BE123" s="215">
        <f>IF(N123="základní",J123,0)</f>
        <v>0</v>
      </c>
      <c r="BF123" s="215">
        <f>IF(N123="snížená",J123,0)</f>
        <v>0</v>
      </c>
      <c r="BG123" s="215">
        <f>IF(N123="zákl. přenesená",J123,0)</f>
        <v>0</v>
      </c>
      <c r="BH123" s="215">
        <f>IF(N123="sníž. přenesená",J123,0)</f>
        <v>0</v>
      </c>
      <c r="BI123" s="215">
        <f>IF(N123="nulová",J123,0)</f>
        <v>0</v>
      </c>
      <c r="BJ123" s="25" t="s">
        <v>85</v>
      </c>
      <c r="BK123" s="215">
        <f>ROUND(I123*H123,2)</f>
        <v>0</v>
      </c>
      <c r="BL123" s="25" t="s">
        <v>126</v>
      </c>
      <c r="BM123" s="25" t="s">
        <v>290</v>
      </c>
    </row>
    <row r="124" spans="2:65" s="1" customFormat="1" ht="25.5" customHeight="1">
      <c r="B124" s="43"/>
      <c r="C124" s="204" t="s">
        <v>291</v>
      </c>
      <c r="D124" s="204" t="s">
        <v>200</v>
      </c>
      <c r="E124" s="205" t="s">
        <v>292</v>
      </c>
      <c r="F124" s="206" t="s">
        <v>293</v>
      </c>
      <c r="G124" s="207" t="s">
        <v>203</v>
      </c>
      <c r="H124" s="208">
        <v>1</v>
      </c>
      <c r="I124" s="209"/>
      <c r="J124" s="210">
        <f>ROUND(I124*H124,2)</f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>O124*H124</f>
        <v>0</v>
      </c>
      <c r="Q124" s="213">
        <v>0</v>
      </c>
      <c r="R124" s="213">
        <f>Q124*H124</f>
        <v>0</v>
      </c>
      <c r="S124" s="213">
        <v>0</v>
      </c>
      <c r="T124" s="214">
        <f>S124*H124</f>
        <v>0</v>
      </c>
      <c r="AR124" s="25" t="s">
        <v>126</v>
      </c>
      <c r="AT124" s="25" t="s">
        <v>200</v>
      </c>
      <c r="AU124" s="25" t="s">
        <v>87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294</v>
      </c>
    </row>
    <row r="125" spans="2:65" s="1" customFormat="1" ht="38.25" customHeight="1">
      <c r="B125" s="43"/>
      <c r="C125" s="204" t="s">
        <v>295</v>
      </c>
      <c r="D125" s="204" t="s">
        <v>200</v>
      </c>
      <c r="E125" s="205" t="s">
        <v>296</v>
      </c>
      <c r="F125" s="206" t="s">
        <v>297</v>
      </c>
      <c r="G125" s="207" t="s">
        <v>203</v>
      </c>
      <c r="H125" s="208">
        <v>1</v>
      </c>
      <c r="I125" s="209"/>
      <c r="J125" s="210">
        <f>ROUND(I125*H125,2)</f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>O125*H125</f>
        <v>0</v>
      </c>
      <c r="Q125" s="213">
        <v>0</v>
      </c>
      <c r="R125" s="213">
        <f>Q125*H125</f>
        <v>0</v>
      </c>
      <c r="S125" s="213">
        <v>0</v>
      </c>
      <c r="T125" s="214">
        <f>S125*H125</f>
        <v>0</v>
      </c>
      <c r="AR125" s="25" t="s">
        <v>126</v>
      </c>
      <c r="AT125" s="25" t="s">
        <v>200</v>
      </c>
      <c r="AU125" s="25" t="s">
        <v>87</v>
      </c>
      <c r="AY125" s="25" t="s">
        <v>197</v>
      </c>
      <c r="BE125" s="215">
        <f>IF(N125="základní",J125,0)</f>
        <v>0</v>
      </c>
      <c r="BF125" s="215">
        <f>IF(N125="snížená",J125,0)</f>
        <v>0</v>
      </c>
      <c r="BG125" s="215">
        <f>IF(N125="zákl. přenesená",J125,0)</f>
        <v>0</v>
      </c>
      <c r="BH125" s="215">
        <f>IF(N125="sníž. přenesená",J125,0)</f>
        <v>0</v>
      </c>
      <c r="BI125" s="215">
        <f>IF(N125="nulová",J125,0)</f>
        <v>0</v>
      </c>
      <c r="BJ125" s="25" t="s">
        <v>85</v>
      </c>
      <c r="BK125" s="215">
        <f>ROUND(I125*H125,2)</f>
        <v>0</v>
      </c>
      <c r="BL125" s="25" t="s">
        <v>126</v>
      </c>
      <c r="BM125" s="25" t="s">
        <v>298</v>
      </c>
    </row>
    <row r="126" spans="2:65" s="1" customFormat="1" ht="16.5" customHeight="1">
      <c r="B126" s="43"/>
      <c r="C126" s="204" t="s">
        <v>9</v>
      </c>
      <c r="D126" s="204" t="s">
        <v>200</v>
      </c>
      <c r="E126" s="205" t="s">
        <v>299</v>
      </c>
      <c r="F126" s="206" t="s">
        <v>300</v>
      </c>
      <c r="G126" s="207" t="s">
        <v>203</v>
      </c>
      <c r="H126" s="208">
        <v>1</v>
      </c>
      <c r="I126" s="209"/>
      <c r="J126" s="210">
        <f>ROUND(I126*H126,2)</f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0</v>
      </c>
      <c r="R126" s="213">
        <f>Q126*H126</f>
        <v>0</v>
      </c>
      <c r="S126" s="213">
        <v>0</v>
      </c>
      <c r="T126" s="214">
        <f>S126*H126</f>
        <v>0</v>
      </c>
      <c r="AR126" s="25" t="s">
        <v>126</v>
      </c>
      <c r="AT126" s="25" t="s">
        <v>200</v>
      </c>
      <c r="AU126" s="25" t="s">
        <v>87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126</v>
      </c>
      <c r="BM126" s="25" t="s">
        <v>301</v>
      </c>
    </row>
    <row r="127" spans="2:65" s="12" customFormat="1" ht="27">
      <c r="B127" s="219"/>
      <c r="C127" s="220"/>
      <c r="D127" s="221" t="s">
        <v>210</v>
      </c>
      <c r="E127" s="222" t="s">
        <v>34</v>
      </c>
      <c r="F127" s="223" t="s">
        <v>302</v>
      </c>
      <c r="G127" s="220"/>
      <c r="H127" s="224" t="s">
        <v>34</v>
      </c>
      <c r="I127" s="225"/>
      <c r="J127" s="220"/>
      <c r="K127" s="220"/>
      <c r="L127" s="226"/>
      <c r="M127" s="227"/>
      <c r="N127" s="228"/>
      <c r="O127" s="228"/>
      <c r="P127" s="228"/>
      <c r="Q127" s="228"/>
      <c r="R127" s="228"/>
      <c r="S127" s="228"/>
      <c r="T127" s="229"/>
      <c r="AT127" s="230" t="s">
        <v>210</v>
      </c>
      <c r="AU127" s="230" t="s">
        <v>87</v>
      </c>
      <c r="AV127" s="12" t="s">
        <v>85</v>
      </c>
      <c r="AW127" s="12" t="s">
        <v>41</v>
      </c>
      <c r="AX127" s="12" t="s">
        <v>78</v>
      </c>
      <c r="AY127" s="230" t="s">
        <v>197</v>
      </c>
    </row>
    <row r="128" spans="2:65" s="12" customFormat="1" ht="27">
      <c r="B128" s="219"/>
      <c r="C128" s="220"/>
      <c r="D128" s="221" t="s">
        <v>210</v>
      </c>
      <c r="E128" s="222" t="s">
        <v>34</v>
      </c>
      <c r="F128" s="223" t="s">
        <v>303</v>
      </c>
      <c r="G128" s="220"/>
      <c r="H128" s="224" t="s">
        <v>34</v>
      </c>
      <c r="I128" s="225"/>
      <c r="J128" s="220"/>
      <c r="K128" s="220"/>
      <c r="L128" s="226"/>
      <c r="M128" s="227"/>
      <c r="N128" s="228"/>
      <c r="O128" s="228"/>
      <c r="P128" s="228"/>
      <c r="Q128" s="228"/>
      <c r="R128" s="228"/>
      <c r="S128" s="228"/>
      <c r="T128" s="229"/>
      <c r="AT128" s="230" t="s">
        <v>210</v>
      </c>
      <c r="AU128" s="230" t="s">
        <v>87</v>
      </c>
      <c r="AV128" s="12" t="s">
        <v>85</v>
      </c>
      <c r="AW128" s="12" t="s">
        <v>41</v>
      </c>
      <c r="AX128" s="12" t="s">
        <v>78</v>
      </c>
      <c r="AY128" s="230" t="s">
        <v>197</v>
      </c>
    </row>
    <row r="129" spans="2:65" s="12" customFormat="1" ht="27">
      <c r="B129" s="219"/>
      <c r="C129" s="220"/>
      <c r="D129" s="221" t="s">
        <v>210</v>
      </c>
      <c r="E129" s="222" t="s">
        <v>34</v>
      </c>
      <c r="F129" s="223" t="s">
        <v>304</v>
      </c>
      <c r="G129" s="220"/>
      <c r="H129" s="224" t="s">
        <v>34</v>
      </c>
      <c r="I129" s="225"/>
      <c r="J129" s="220"/>
      <c r="K129" s="220"/>
      <c r="L129" s="226"/>
      <c r="M129" s="227"/>
      <c r="N129" s="228"/>
      <c r="O129" s="228"/>
      <c r="P129" s="228"/>
      <c r="Q129" s="228"/>
      <c r="R129" s="228"/>
      <c r="S129" s="228"/>
      <c r="T129" s="229"/>
      <c r="AT129" s="230" t="s">
        <v>210</v>
      </c>
      <c r="AU129" s="230" t="s">
        <v>87</v>
      </c>
      <c r="AV129" s="12" t="s">
        <v>85</v>
      </c>
      <c r="AW129" s="12" t="s">
        <v>41</v>
      </c>
      <c r="AX129" s="12" t="s">
        <v>78</v>
      </c>
      <c r="AY129" s="230" t="s">
        <v>197</v>
      </c>
    </row>
    <row r="130" spans="2:65" s="12" customFormat="1">
      <c r="B130" s="219"/>
      <c r="C130" s="220"/>
      <c r="D130" s="221" t="s">
        <v>210</v>
      </c>
      <c r="E130" s="222" t="s">
        <v>34</v>
      </c>
      <c r="F130" s="223" t="s">
        <v>286</v>
      </c>
      <c r="G130" s="220"/>
      <c r="H130" s="224" t="s">
        <v>34</v>
      </c>
      <c r="I130" s="225"/>
      <c r="J130" s="220"/>
      <c r="K130" s="220"/>
      <c r="L130" s="226"/>
      <c r="M130" s="227"/>
      <c r="N130" s="228"/>
      <c r="O130" s="228"/>
      <c r="P130" s="228"/>
      <c r="Q130" s="228"/>
      <c r="R130" s="228"/>
      <c r="S130" s="228"/>
      <c r="T130" s="229"/>
      <c r="AT130" s="230" t="s">
        <v>210</v>
      </c>
      <c r="AU130" s="230" t="s">
        <v>87</v>
      </c>
      <c r="AV130" s="12" t="s">
        <v>85</v>
      </c>
      <c r="AW130" s="12" t="s">
        <v>41</v>
      </c>
      <c r="AX130" s="12" t="s">
        <v>78</v>
      </c>
      <c r="AY130" s="230" t="s">
        <v>197</v>
      </c>
    </row>
    <row r="131" spans="2:65" s="13" customFormat="1">
      <c r="B131" s="231"/>
      <c r="C131" s="232"/>
      <c r="D131" s="221" t="s">
        <v>210</v>
      </c>
      <c r="E131" s="233" t="s">
        <v>34</v>
      </c>
      <c r="F131" s="234" t="s">
        <v>220</v>
      </c>
      <c r="G131" s="232"/>
      <c r="H131" s="235">
        <v>1</v>
      </c>
      <c r="I131" s="236"/>
      <c r="J131" s="232"/>
      <c r="K131" s="232"/>
      <c r="L131" s="237"/>
      <c r="M131" s="238"/>
      <c r="N131" s="239"/>
      <c r="O131" s="239"/>
      <c r="P131" s="239"/>
      <c r="Q131" s="239"/>
      <c r="R131" s="239"/>
      <c r="S131" s="239"/>
      <c r="T131" s="240"/>
      <c r="AT131" s="241" t="s">
        <v>210</v>
      </c>
      <c r="AU131" s="241" t="s">
        <v>87</v>
      </c>
      <c r="AV131" s="13" t="s">
        <v>87</v>
      </c>
      <c r="AW131" s="13" t="s">
        <v>41</v>
      </c>
      <c r="AX131" s="13" t="s">
        <v>78</v>
      </c>
      <c r="AY131" s="241" t="s">
        <v>197</v>
      </c>
    </row>
    <row r="132" spans="2:65" s="14" customFormat="1">
      <c r="B132" s="242"/>
      <c r="C132" s="243"/>
      <c r="D132" s="216" t="s">
        <v>210</v>
      </c>
      <c r="E132" s="244" t="s">
        <v>34</v>
      </c>
      <c r="F132" s="245" t="s">
        <v>221</v>
      </c>
      <c r="G132" s="243"/>
      <c r="H132" s="246">
        <v>1</v>
      </c>
      <c r="I132" s="247"/>
      <c r="J132" s="243"/>
      <c r="K132" s="243"/>
      <c r="L132" s="248"/>
      <c r="M132" s="249"/>
      <c r="N132" s="250"/>
      <c r="O132" s="250"/>
      <c r="P132" s="250"/>
      <c r="Q132" s="250"/>
      <c r="R132" s="250"/>
      <c r="S132" s="250"/>
      <c r="T132" s="251"/>
      <c r="AT132" s="252" t="s">
        <v>210</v>
      </c>
      <c r="AU132" s="252" t="s">
        <v>87</v>
      </c>
      <c r="AV132" s="14" t="s">
        <v>126</v>
      </c>
      <c r="AW132" s="14" t="s">
        <v>41</v>
      </c>
      <c r="AX132" s="14" t="s">
        <v>85</v>
      </c>
      <c r="AY132" s="252" t="s">
        <v>197</v>
      </c>
    </row>
    <row r="133" spans="2:65" s="1" customFormat="1" ht="51" customHeight="1">
      <c r="B133" s="43"/>
      <c r="C133" s="204" t="s">
        <v>305</v>
      </c>
      <c r="D133" s="204" t="s">
        <v>200</v>
      </c>
      <c r="E133" s="205" t="s">
        <v>306</v>
      </c>
      <c r="F133" s="206" t="s">
        <v>307</v>
      </c>
      <c r="G133" s="207" t="s">
        <v>203</v>
      </c>
      <c r="H133" s="208">
        <v>1</v>
      </c>
      <c r="I133" s="209"/>
      <c r="J133" s="210">
        <f>ROUND(I133*H133,2)</f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>O133*H133</f>
        <v>0</v>
      </c>
      <c r="Q133" s="213">
        <v>0</v>
      </c>
      <c r="R133" s="213">
        <f>Q133*H133</f>
        <v>0</v>
      </c>
      <c r="S133" s="213">
        <v>0</v>
      </c>
      <c r="T133" s="214">
        <f>S133*H133</f>
        <v>0</v>
      </c>
      <c r="AR133" s="25" t="s">
        <v>126</v>
      </c>
      <c r="AT133" s="25" t="s">
        <v>200</v>
      </c>
      <c r="AU133" s="25" t="s">
        <v>87</v>
      </c>
      <c r="AY133" s="25" t="s">
        <v>197</v>
      </c>
      <c r="BE133" s="215">
        <f>IF(N133="základní",J133,0)</f>
        <v>0</v>
      </c>
      <c r="BF133" s="215">
        <f>IF(N133="snížená",J133,0)</f>
        <v>0</v>
      </c>
      <c r="BG133" s="215">
        <f>IF(N133="zákl. přenesená",J133,0)</f>
        <v>0</v>
      </c>
      <c r="BH133" s="215">
        <f>IF(N133="sníž. přenesená",J133,0)</f>
        <v>0</v>
      </c>
      <c r="BI133" s="215">
        <f>IF(N133="nulová",J133,0)</f>
        <v>0</v>
      </c>
      <c r="BJ133" s="25" t="s">
        <v>85</v>
      </c>
      <c r="BK133" s="215">
        <f>ROUND(I133*H133,2)</f>
        <v>0</v>
      </c>
      <c r="BL133" s="25" t="s">
        <v>126</v>
      </c>
      <c r="BM133" s="25" t="s">
        <v>308</v>
      </c>
    </row>
    <row r="134" spans="2:65" s="1" customFormat="1" ht="25.5" customHeight="1">
      <c r="B134" s="43"/>
      <c r="C134" s="204" t="s">
        <v>309</v>
      </c>
      <c r="D134" s="204" t="s">
        <v>200</v>
      </c>
      <c r="E134" s="205" t="s">
        <v>310</v>
      </c>
      <c r="F134" s="206" t="s">
        <v>311</v>
      </c>
      <c r="G134" s="207" t="s">
        <v>203</v>
      </c>
      <c r="H134" s="208">
        <v>1</v>
      </c>
      <c r="I134" s="209"/>
      <c r="J134" s="210">
        <f>ROUND(I134*H134,2)</f>
        <v>0</v>
      </c>
      <c r="K134" s="206" t="s">
        <v>34</v>
      </c>
      <c r="L134" s="63"/>
      <c r="M134" s="211" t="s">
        <v>34</v>
      </c>
      <c r="N134" s="254" t="s">
        <v>49</v>
      </c>
      <c r="O134" s="255"/>
      <c r="P134" s="256">
        <f>O134*H134</f>
        <v>0</v>
      </c>
      <c r="Q134" s="256">
        <v>0</v>
      </c>
      <c r="R134" s="256">
        <f>Q134*H134</f>
        <v>0</v>
      </c>
      <c r="S134" s="256">
        <v>0</v>
      </c>
      <c r="T134" s="257">
        <f>S134*H134</f>
        <v>0</v>
      </c>
      <c r="AR134" s="25" t="s">
        <v>126</v>
      </c>
      <c r="AT134" s="25" t="s">
        <v>200</v>
      </c>
      <c r="AU134" s="25" t="s">
        <v>87</v>
      </c>
      <c r="AY134" s="25" t="s">
        <v>197</v>
      </c>
      <c r="BE134" s="215">
        <f>IF(N134="základní",J134,0)</f>
        <v>0</v>
      </c>
      <c r="BF134" s="215">
        <f>IF(N134="snížená",J134,0)</f>
        <v>0</v>
      </c>
      <c r="BG134" s="215">
        <f>IF(N134="zákl. přenesená",J134,0)</f>
        <v>0</v>
      </c>
      <c r="BH134" s="215">
        <f>IF(N134="sníž. přenesená",J134,0)</f>
        <v>0</v>
      </c>
      <c r="BI134" s="215">
        <f>IF(N134="nulová",J134,0)</f>
        <v>0</v>
      </c>
      <c r="BJ134" s="25" t="s">
        <v>85</v>
      </c>
      <c r="BK134" s="215">
        <f>ROUND(I134*H134,2)</f>
        <v>0</v>
      </c>
      <c r="BL134" s="25" t="s">
        <v>126</v>
      </c>
      <c r="BM134" s="25" t="s">
        <v>312</v>
      </c>
    </row>
    <row r="135" spans="2:65" s="1" customFormat="1" ht="6.95" customHeight="1">
      <c r="B135" s="58"/>
      <c r="C135" s="59"/>
      <c r="D135" s="59"/>
      <c r="E135" s="59"/>
      <c r="F135" s="59"/>
      <c r="G135" s="59"/>
      <c r="H135" s="59"/>
      <c r="I135" s="150"/>
      <c r="J135" s="59"/>
      <c r="K135" s="59"/>
      <c r="L135" s="63"/>
    </row>
  </sheetData>
  <sheetProtection algorithmName="SHA-512" hashValue="z75NpOXa9WywpUUxZ6aE3t+ht7RxryswuHDGdJ4qXfFgc9tjs3yXME4Jxdk30rMj/uTmFfmPjgG4+JBe/GAPhQ==" saltValue="ievpQHRzpXyM3IuqiZ3WtQ==" spinCount="100000" sheet="1" objects="1" scenarios="1" formatCells="0" formatColumns="0" formatRows="0" sort="0" autoFilter="0"/>
  <autoFilter ref="C78:K134"/>
  <mergeCells count="10">
    <mergeCell ref="J51:J52"/>
    <mergeCell ref="E69:H69"/>
    <mergeCell ref="E71:H71"/>
    <mergeCell ref="G1:H1"/>
    <mergeCell ref="L2:V2"/>
    <mergeCell ref="E7:H7"/>
    <mergeCell ref="E9:H9"/>
    <mergeCell ref="E24:H24"/>
    <mergeCell ref="E45:H45"/>
    <mergeCell ref="E47:H47"/>
  </mergeCells>
  <hyperlinks>
    <hyperlink ref="F1:G1" location="C2" display="1) Krycí list soupisu"/>
    <hyperlink ref="G1:H1" location="C54" display="2) Rekapitulace"/>
    <hyperlink ref="J1" location="C78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425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95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313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315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ROUND(J112,2)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ROUND(SUM(BE112:BE1424), 2)</f>
        <v>0</v>
      </c>
      <c r="G32" s="44"/>
      <c r="H32" s="44"/>
      <c r="I32" s="142">
        <v>0.21</v>
      </c>
      <c r="J32" s="141">
        <f>ROUND(ROUND((SUM(BE112:BE1424)),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ROUND(SUM(BF112:BF1424), 2)</f>
        <v>0</v>
      </c>
      <c r="G33" s="44"/>
      <c r="H33" s="44"/>
      <c r="I33" s="142">
        <v>0.15</v>
      </c>
      <c r="J33" s="141">
        <f>ROUND(ROUND((SUM(BF112:BF1424)),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ROUND(SUM(BG112:BG1424),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ROUND(SUM(BH112:BH1424),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ROUND(SUM(BI112:BI1424),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313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D.1.1 - Architektonicko- stavební řešení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J112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316</v>
      </c>
      <c r="E61" s="163"/>
      <c r="F61" s="163"/>
      <c r="G61" s="163"/>
      <c r="H61" s="163"/>
      <c r="I61" s="164"/>
      <c r="J61" s="165">
        <f>J113</f>
        <v>0</v>
      </c>
      <c r="K61" s="166"/>
    </row>
    <row r="62" spans="2:47" s="9" customFormat="1" ht="19.899999999999999" customHeight="1">
      <c r="B62" s="167"/>
      <c r="C62" s="168"/>
      <c r="D62" s="169" t="s">
        <v>317</v>
      </c>
      <c r="E62" s="170"/>
      <c r="F62" s="170"/>
      <c r="G62" s="170"/>
      <c r="H62" s="170"/>
      <c r="I62" s="171"/>
      <c r="J62" s="172">
        <f>J114</f>
        <v>0</v>
      </c>
      <c r="K62" s="173"/>
    </row>
    <row r="63" spans="2:47" s="9" customFormat="1" ht="19.899999999999999" customHeight="1">
      <c r="B63" s="167"/>
      <c r="C63" s="168"/>
      <c r="D63" s="169" t="s">
        <v>318</v>
      </c>
      <c r="E63" s="170"/>
      <c r="F63" s="170"/>
      <c r="G63" s="170"/>
      <c r="H63" s="170"/>
      <c r="I63" s="171"/>
      <c r="J63" s="172">
        <f>J166</f>
        <v>0</v>
      </c>
      <c r="K63" s="173"/>
    </row>
    <row r="64" spans="2:47" s="9" customFormat="1" ht="19.899999999999999" customHeight="1">
      <c r="B64" s="167"/>
      <c r="C64" s="168"/>
      <c r="D64" s="169" t="s">
        <v>319</v>
      </c>
      <c r="E64" s="170"/>
      <c r="F64" s="170"/>
      <c r="G64" s="170"/>
      <c r="H64" s="170"/>
      <c r="I64" s="171"/>
      <c r="J64" s="172">
        <f>J181</f>
        <v>0</v>
      </c>
      <c r="K64" s="173"/>
    </row>
    <row r="65" spans="2:11" s="9" customFormat="1" ht="19.899999999999999" customHeight="1">
      <c r="B65" s="167"/>
      <c r="C65" s="168"/>
      <c r="D65" s="169" t="s">
        <v>320</v>
      </c>
      <c r="E65" s="170"/>
      <c r="F65" s="170"/>
      <c r="G65" s="170"/>
      <c r="H65" s="170"/>
      <c r="I65" s="171"/>
      <c r="J65" s="172">
        <f>J224</f>
        <v>0</v>
      </c>
      <c r="K65" s="173"/>
    </row>
    <row r="66" spans="2:11" s="9" customFormat="1" ht="19.899999999999999" customHeight="1">
      <c r="B66" s="167"/>
      <c r="C66" s="168"/>
      <c r="D66" s="169" t="s">
        <v>321</v>
      </c>
      <c r="E66" s="170"/>
      <c r="F66" s="170"/>
      <c r="G66" s="170"/>
      <c r="H66" s="170"/>
      <c r="I66" s="171"/>
      <c r="J66" s="172">
        <f>J255</f>
        <v>0</v>
      </c>
      <c r="K66" s="173"/>
    </row>
    <row r="67" spans="2:11" s="9" customFormat="1" ht="19.899999999999999" customHeight="1">
      <c r="B67" s="167"/>
      <c r="C67" s="168"/>
      <c r="D67" s="169" t="s">
        <v>322</v>
      </c>
      <c r="E67" s="170"/>
      <c r="F67" s="170"/>
      <c r="G67" s="170"/>
      <c r="H67" s="170"/>
      <c r="I67" s="171"/>
      <c r="J67" s="172">
        <f>J270</f>
        <v>0</v>
      </c>
      <c r="K67" s="173"/>
    </row>
    <row r="68" spans="2:11" s="9" customFormat="1" ht="19.899999999999999" customHeight="1">
      <c r="B68" s="167"/>
      <c r="C68" s="168"/>
      <c r="D68" s="169" t="s">
        <v>323</v>
      </c>
      <c r="E68" s="170"/>
      <c r="F68" s="170"/>
      <c r="G68" s="170"/>
      <c r="H68" s="170"/>
      <c r="I68" s="171"/>
      <c r="J68" s="172">
        <f>J414</f>
        <v>0</v>
      </c>
      <c r="K68" s="173"/>
    </row>
    <row r="69" spans="2:11" s="9" customFormat="1" ht="14.85" customHeight="1">
      <c r="B69" s="167"/>
      <c r="C69" s="168"/>
      <c r="D69" s="169" t="s">
        <v>324</v>
      </c>
      <c r="E69" s="170"/>
      <c r="F69" s="170"/>
      <c r="G69" s="170"/>
      <c r="H69" s="170"/>
      <c r="I69" s="171"/>
      <c r="J69" s="172">
        <f>J542</f>
        <v>0</v>
      </c>
      <c r="K69" s="173"/>
    </row>
    <row r="70" spans="2:11" s="9" customFormat="1" ht="19.899999999999999" customHeight="1">
      <c r="B70" s="167"/>
      <c r="C70" s="168"/>
      <c r="D70" s="169" t="s">
        <v>325</v>
      </c>
      <c r="E70" s="170"/>
      <c r="F70" s="170"/>
      <c r="G70" s="170"/>
      <c r="H70" s="170"/>
      <c r="I70" s="171"/>
      <c r="J70" s="172">
        <f>J586</f>
        <v>0</v>
      </c>
      <c r="K70" s="173"/>
    </row>
    <row r="71" spans="2:11" s="8" customFormat="1" ht="24.95" customHeight="1">
      <c r="B71" s="160"/>
      <c r="C71" s="161"/>
      <c r="D71" s="162" t="s">
        <v>326</v>
      </c>
      <c r="E71" s="163"/>
      <c r="F71" s="163"/>
      <c r="G71" s="163"/>
      <c r="H71" s="163"/>
      <c r="I71" s="164"/>
      <c r="J71" s="165">
        <f>J595</f>
        <v>0</v>
      </c>
      <c r="K71" s="166"/>
    </row>
    <row r="72" spans="2:11" s="9" customFormat="1" ht="19.899999999999999" customHeight="1">
      <c r="B72" s="167"/>
      <c r="C72" s="168"/>
      <c r="D72" s="169" t="s">
        <v>327</v>
      </c>
      <c r="E72" s="170"/>
      <c r="F72" s="170"/>
      <c r="G72" s="170"/>
      <c r="H72" s="170"/>
      <c r="I72" s="171"/>
      <c r="J72" s="172">
        <f>J596</f>
        <v>0</v>
      </c>
      <c r="K72" s="173"/>
    </row>
    <row r="73" spans="2:11" s="9" customFormat="1" ht="19.899999999999999" customHeight="1">
      <c r="B73" s="167"/>
      <c r="C73" s="168"/>
      <c r="D73" s="169" t="s">
        <v>328</v>
      </c>
      <c r="E73" s="170"/>
      <c r="F73" s="170"/>
      <c r="G73" s="170"/>
      <c r="H73" s="170"/>
      <c r="I73" s="171"/>
      <c r="J73" s="172">
        <f>J651</f>
        <v>0</v>
      </c>
      <c r="K73" s="173"/>
    </row>
    <row r="74" spans="2:11" s="9" customFormat="1" ht="19.899999999999999" customHeight="1">
      <c r="B74" s="167"/>
      <c r="C74" s="168"/>
      <c r="D74" s="169" t="s">
        <v>329</v>
      </c>
      <c r="E74" s="170"/>
      <c r="F74" s="170"/>
      <c r="G74" s="170"/>
      <c r="H74" s="170"/>
      <c r="I74" s="171"/>
      <c r="J74" s="172">
        <f>J687</f>
        <v>0</v>
      </c>
      <c r="K74" s="173"/>
    </row>
    <row r="75" spans="2:11" s="9" customFormat="1" ht="19.899999999999999" customHeight="1">
      <c r="B75" s="167"/>
      <c r="C75" s="168"/>
      <c r="D75" s="169" t="s">
        <v>330</v>
      </c>
      <c r="E75" s="170"/>
      <c r="F75" s="170"/>
      <c r="G75" s="170"/>
      <c r="H75" s="170"/>
      <c r="I75" s="171"/>
      <c r="J75" s="172">
        <f>J761</f>
        <v>0</v>
      </c>
      <c r="K75" s="173"/>
    </row>
    <row r="76" spans="2:11" s="9" customFormat="1" ht="19.899999999999999" customHeight="1">
      <c r="B76" s="167"/>
      <c r="C76" s="168"/>
      <c r="D76" s="169" t="s">
        <v>331</v>
      </c>
      <c r="E76" s="170"/>
      <c r="F76" s="170"/>
      <c r="G76" s="170"/>
      <c r="H76" s="170"/>
      <c r="I76" s="171"/>
      <c r="J76" s="172">
        <f>J766</f>
        <v>0</v>
      </c>
      <c r="K76" s="173"/>
    </row>
    <row r="77" spans="2:11" s="9" customFormat="1" ht="19.899999999999999" customHeight="1">
      <c r="B77" s="167"/>
      <c r="C77" s="168"/>
      <c r="D77" s="169" t="s">
        <v>332</v>
      </c>
      <c r="E77" s="170"/>
      <c r="F77" s="170"/>
      <c r="G77" s="170"/>
      <c r="H77" s="170"/>
      <c r="I77" s="171"/>
      <c r="J77" s="172">
        <f>J811</f>
        <v>0</v>
      </c>
      <c r="K77" s="173"/>
    </row>
    <row r="78" spans="2:11" s="9" customFormat="1" ht="19.899999999999999" customHeight="1">
      <c r="B78" s="167"/>
      <c r="C78" s="168"/>
      <c r="D78" s="169" t="s">
        <v>333</v>
      </c>
      <c r="E78" s="170"/>
      <c r="F78" s="170"/>
      <c r="G78" s="170"/>
      <c r="H78" s="170"/>
      <c r="I78" s="171"/>
      <c r="J78" s="172">
        <f>J860</f>
        <v>0</v>
      </c>
      <c r="K78" s="173"/>
    </row>
    <row r="79" spans="2:11" s="9" customFormat="1" ht="19.899999999999999" customHeight="1">
      <c r="B79" s="167"/>
      <c r="C79" s="168"/>
      <c r="D79" s="169" t="s">
        <v>334</v>
      </c>
      <c r="E79" s="170"/>
      <c r="F79" s="170"/>
      <c r="G79" s="170"/>
      <c r="H79" s="170"/>
      <c r="I79" s="171"/>
      <c r="J79" s="172">
        <f>J1018</f>
        <v>0</v>
      </c>
      <c r="K79" s="173"/>
    </row>
    <row r="80" spans="2:11" s="9" customFormat="1" ht="19.899999999999999" customHeight="1">
      <c r="B80" s="167"/>
      <c r="C80" s="168"/>
      <c r="D80" s="169" t="s">
        <v>335</v>
      </c>
      <c r="E80" s="170"/>
      <c r="F80" s="170"/>
      <c r="G80" s="170"/>
      <c r="H80" s="170"/>
      <c r="I80" s="171"/>
      <c r="J80" s="172">
        <f>J1220</f>
        <v>0</v>
      </c>
      <c r="K80" s="173"/>
    </row>
    <row r="81" spans="2:12" s="9" customFormat="1" ht="19.899999999999999" customHeight="1">
      <c r="B81" s="167"/>
      <c r="C81" s="168"/>
      <c r="D81" s="169" t="s">
        <v>336</v>
      </c>
      <c r="E81" s="170"/>
      <c r="F81" s="170"/>
      <c r="G81" s="170"/>
      <c r="H81" s="170"/>
      <c r="I81" s="171"/>
      <c r="J81" s="172">
        <f>J1270</f>
        <v>0</v>
      </c>
      <c r="K81" s="173"/>
    </row>
    <row r="82" spans="2:12" s="9" customFormat="1" ht="19.899999999999999" customHeight="1">
      <c r="B82" s="167"/>
      <c r="C82" s="168"/>
      <c r="D82" s="169" t="s">
        <v>337</v>
      </c>
      <c r="E82" s="170"/>
      <c r="F82" s="170"/>
      <c r="G82" s="170"/>
      <c r="H82" s="170"/>
      <c r="I82" s="171"/>
      <c r="J82" s="172">
        <f>J1277</f>
        <v>0</v>
      </c>
      <c r="K82" s="173"/>
    </row>
    <row r="83" spans="2:12" s="9" customFormat="1" ht="19.899999999999999" customHeight="1">
      <c r="B83" s="167"/>
      <c r="C83" s="168"/>
      <c r="D83" s="169" t="s">
        <v>338</v>
      </c>
      <c r="E83" s="170"/>
      <c r="F83" s="170"/>
      <c r="G83" s="170"/>
      <c r="H83" s="170"/>
      <c r="I83" s="171"/>
      <c r="J83" s="172">
        <f>J1308</f>
        <v>0</v>
      </c>
      <c r="K83" s="173"/>
    </row>
    <row r="84" spans="2:12" s="9" customFormat="1" ht="19.899999999999999" customHeight="1">
      <c r="B84" s="167"/>
      <c r="C84" s="168"/>
      <c r="D84" s="169" t="s">
        <v>339</v>
      </c>
      <c r="E84" s="170"/>
      <c r="F84" s="170"/>
      <c r="G84" s="170"/>
      <c r="H84" s="170"/>
      <c r="I84" s="171"/>
      <c r="J84" s="172">
        <f>J1332</f>
        <v>0</v>
      </c>
      <c r="K84" s="173"/>
    </row>
    <row r="85" spans="2:12" s="9" customFormat="1" ht="19.899999999999999" customHeight="1">
      <c r="B85" s="167"/>
      <c r="C85" s="168"/>
      <c r="D85" s="169" t="s">
        <v>340</v>
      </c>
      <c r="E85" s="170"/>
      <c r="F85" s="170"/>
      <c r="G85" s="170"/>
      <c r="H85" s="170"/>
      <c r="I85" s="171"/>
      <c r="J85" s="172">
        <f>J1346</f>
        <v>0</v>
      </c>
      <c r="K85" s="173"/>
    </row>
    <row r="86" spans="2:12" s="9" customFormat="1" ht="19.899999999999999" customHeight="1">
      <c r="B86" s="167"/>
      <c r="C86" s="168"/>
      <c r="D86" s="169" t="s">
        <v>341</v>
      </c>
      <c r="E86" s="170"/>
      <c r="F86" s="170"/>
      <c r="G86" s="170"/>
      <c r="H86" s="170"/>
      <c r="I86" s="171"/>
      <c r="J86" s="172">
        <f>J1352</f>
        <v>0</v>
      </c>
      <c r="K86" s="173"/>
    </row>
    <row r="87" spans="2:12" s="8" customFormat="1" ht="24.95" customHeight="1">
      <c r="B87" s="160"/>
      <c r="C87" s="161"/>
      <c r="D87" s="162" t="s">
        <v>342</v>
      </c>
      <c r="E87" s="163"/>
      <c r="F87" s="163"/>
      <c r="G87" s="163"/>
      <c r="H87" s="163"/>
      <c r="I87" s="164"/>
      <c r="J87" s="165">
        <f>J1360</f>
        <v>0</v>
      </c>
      <c r="K87" s="166"/>
    </row>
    <row r="88" spans="2:12" s="9" customFormat="1" ht="19.899999999999999" customHeight="1">
      <c r="B88" s="167"/>
      <c r="C88" s="168"/>
      <c r="D88" s="169" t="s">
        <v>343</v>
      </c>
      <c r="E88" s="170"/>
      <c r="F88" s="170"/>
      <c r="G88" s="170"/>
      <c r="H88" s="170"/>
      <c r="I88" s="171"/>
      <c r="J88" s="172">
        <f>J1361</f>
        <v>0</v>
      </c>
      <c r="K88" s="173"/>
    </row>
    <row r="89" spans="2:12" s="8" customFormat="1" ht="24.95" customHeight="1">
      <c r="B89" s="160"/>
      <c r="C89" s="161"/>
      <c r="D89" s="162" t="s">
        <v>344</v>
      </c>
      <c r="E89" s="163"/>
      <c r="F89" s="163"/>
      <c r="G89" s="163"/>
      <c r="H89" s="163"/>
      <c r="I89" s="164"/>
      <c r="J89" s="165">
        <f>J1367</f>
        <v>0</v>
      </c>
      <c r="K89" s="166"/>
    </row>
    <row r="90" spans="2:12" s="8" customFormat="1" ht="24.95" customHeight="1">
      <c r="B90" s="160"/>
      <c r="C90" s="161"/>
      <c r="D90" s="162" t="s">
        <v>345</v>
      </c>
      <c r="E90" s="163"/>
      <c r="F90" s="163"/>
      <c r="G90" s="163"/>
      <c r="H90" s="163"/>
      <c r="I90" s="164"/>
      <c r="J90" s="165">
        <f>J1376</f>
        <v>0</v>
      </c>
      <c r="K90" s="166"/>
    </row>
    <row r="91" spans="2:12" s="1" customFormat="1" ht="21.75" customHeight="1">
      <c r="B91" s="43"/>
      <c r="C91" s="44"/>
      <c r="D91" s="44"/>
      <c r="E91" s="44"/>
      <c r="F91" s="44"/>
      <c r="G91" s="44"/>
      <c r="H91" s="44"/>
      <c r="I91" s="129"/>
      <c r="J91" s="44"/>
      <c r="K91" s="47"/>
    </row>
    <row r="92" spans="2:12" s="1" customFormat="1" ht="6.95" customHeight="1">
      <c r="B92" s="58"/>
      <c r="C92" s="59"/>
      <c r="D92" s="59"/>
      <c r="E92" s="59"/>
      <c r="F92" s="59"/>
      <c r="G92" s="59"/>
      <c r="H92" s="59"/>
      <c r="I92" s="150"/>
      <c r="J92" s="59"/>
      <c r="K92" s="60"/>
    </row>
    <row r="96" spans="2:12" s="1" customFormat="1" ht="6.95" customHeight="1">
      <c r="B96" s="61"/>
      <c r="C96" s="62"/>
      <c r="D96" s="62"/>
      <c r="E96" s="62"/>
      <c r="F96" s="62"/>
      <c r="G96" s="62"/>
      <c r="H96" s="62"/>
      <c r="I96" s="153"/>
      <c r="J96" s="62"/>
      <c r="K96" s="62"/>
      <c r="L96" s="63"/>
    </row>
    <row r="97" spans="2:63" s="1" customFormat="1" ht="36.950000000000003" customHeight="1">
      <c r="B97" s="43"/>
      <c r="C97" s="64" t="s">
        <v>181</v>
      </c>
      <c r="D97" s="65"/>
      <c r="E97" s="65"/>
      <c r="F97" s="65"/>
      <c r="G97" s="65"/>
      <c r="H97" s="65"/>
      <c r="I97" s="174"/>
      <c r="J97" s="65"/>
      <c r="K97" s="65"/>
      <c r="L97" s="63"/>
    </row>
    <row r="98" spans="2:63" s="1" customFormat="1" ht="6.95" customHeight="1">
      <c r="B98" s="43"/>
      <c r="C98" s="65"/>
      <c r="D98" s="65"/>
      <c r="E98" s="65"/>
      <c r="F98" s="65"/>
      <c r="G98" s="65"/>
      <c r="H98" s="65"/>
      <c r="I98" s="174"/>
      <c r="J98" s="65"/>
      <c r="K98" s="65"/>
      <c r="L98" s="63"/>
    </row>
    <row r="99" spans="2:63" s="1" customFormat="1" ht="14.45" customHeight="1">
      <c r="B99" s="43"/>
      <c r="C99" s="67" t="s">
        <v>18</v>
      </c>
      <c r="D99" s="65"/>
      <c r="E99" s="65"/>
      <c r="F99" s="65"/>
      <c r="G99" s="65"/>
      <c r="H99" s="65"/>
      <c r="I99" s="174"/>
      <c r="J99" s="65"/>
      <c r="K99" s="65"/>
      <c r="L99" s="63"/>
    </row>
    <row r="100" spans="2:63" s="1" customFormat="1" ht="16.5" customHeight="1">
      <c r="B100" s="43"/>
      <c r="C100" s="65"/>
      <c r="D100" s="65"/>
      <c r="E100" s="420" t="str">
        <f>E7</f>
        <v>CENTRUM SPOLEČNÝCH AKTIVIT JESENÍK</v>
      </c>
      <c r="F100" s="421"/>
      <c r="G100" s="421"/>
      <c r="H100" s="421"/>
      <c r="I100" s="174"/>
      <c r="J100" s="65"/>
      <c r="K100" s="65"/>
      <c r="L100" s="63"/>
    </row>
    <row r="101" spans="2:63" ht="15">
      <c r="B101" s="29"/>
      <c r="C101" s="67" t="s">
        <v>171</v>
      </c>
      <c r="D101" s="258"/>
      <c r="E101" s="258"/>
      <c r="F101" s="258"/>
      <c r="G101" s="258"/>
      <c r="H101" s="258"/>
      <c r="J101" s="258"/>
      <c r="K101" s="258"/>
      <c r="L101" s="259"/>
    </row>
    <row r="102" spans="2:63" s="1" customFormat="1" ht="16.5" customHeight="1">
      <c r="B102" s="43"/>
      <c r="C102" s="65"/>
      <c r="D102" s="65"/>
      <c r="E102" s="420" t="s">
        <v>313</v>
      </c>
      <c r="F102" s="422"/>
      <c r="G102" s="422"/>
      <c r="H102" s="422"/>
      <c r="I102" s="174"/>
      <c r="J102" s="65"/>
      <c r="K102" s="65"/>
      <c r="L102" s="63"/>
    </row>
    <row r="103" spans="2:63" s="1" customFormat="1" ht="14.45" customHeight="1">
      <c r="B103" s="43"/>
      <c r="C103" s="67" t="s">
        <v>314</v>
      </c>
      <c r="D103" s="65"/>
      <c r="E103" s="65"/>
      <c r="F103" s="65"/>
      <c r="G103" s="65"/>
      <c r="H103" s="65"/>
      <c r="I103" s="174"/>
      <c r="J103" s="65"/>
      <c r="K103" s="65"/>
      <c r="L103" s="63"/>
    </row>
    <row r="104" spans="2:63" s="1" customFormat="1" ht="17.25" customHeight="1">
      <c r="B104" s="43"/>
      <c r="C104" s="65"/>
      <c r="D104" s="65"/>
      <c r="E104" s="391" t="str">
        <f>E11</f>
        <v>D.1.1 - Architektonicko- stavební řešení</v>
      </c>
      <c r="F104" s="422"/>
      <c r="G104" s="422"/>
      <c r="H104" s="422"/>
      <c r="I104" s="174"/>
      <c r="J104" s="65"/>
      <c r="K104" s="65"/>
      <c r="L104" s="63"/>
    </row>
    <row r="105" spans="2:63" s="1" customFormat="1" ht="6.95" customHeight="1">
      <c r="B105" s="43"/>
      <c r="C105" s="65"/>
      <c r="D105" s="65"/>
      <c r="E105" s="65"/>
      <c r="F105" s="65"/>
      <c r="G105" s="65"/>
      <c r="H105" s="65"/>
      <c r="I105" s="174"/>
      <c r="J105" s="65"/>
      <c r="K105" s="65"/>
      <c r="L105" s="63"/>
    </row>
    <row r="106" spans="2:63" s="1" customFormat="1" ht="18" customHeight="1">
      <c r="B106" s="43"/>
      <c r="C106" s="67" t="s">
        <v>24</v>
      </c>
      <c r="D106" s="65"/>
      <c r="E106" s="65"/>
      <c r="F106" s="175" t="str">
        <f>F14</f>
        <v>Jeseník</v>
      </c>
      <c r="G106" s="65"/>
      <c r="H106" s="65"/>
      <c r="I106" s="176" t="s">
        <v>26</v>
      </c>
      <c r="J106" s="75" t="str">
        <f>IF(J14="","",J14)</f>
        <v>11.10.2016</v>
      </c>
      <c r="K106" s="65"/>
      <c r="L106" s="63"/>
    </row>
    <row r="107" spans="2:63" s="1" customFormat="1" ht="6.95" customHeight="1">
      <c r="B107" s="43"/>
      <c r="C107" s="65"/>
      <c r="D107" s="65"/>
      <c r="E107" s="65"/>
      <c r="F107" s="65"/>
      <c r="G107" s="65"/>
      <c r="H107" s="65"/>
      <c r="I107" s="174"/>
      <c r="J107" s="65"/>
      <c r="K107" s="65"/>
      <c r="L107" s="63"/>
    </row>
    <row r="108" spans="2:63" s="1" customFormat="1" ht="15">
      <c r="B108" s="43"/>
      <c r="C108" s="67" t="s">
        <v>32</v>
      </c>
      <c r="D108" s="65"/>
      <c r="E108" s="65"/>
      <c r="F108" s="175" t="str">
        <f>E17</f>
        <v>MĚSTO JESENÍK</v>
      </c>
      <c r="G108" s="65"/>
      <c r="H108" s="65"/>
      <c r="I108" s="176" t="s">
        <v>39</v>
      </c>
      <c r="J108" s="175" t="str">
        <f>E23</f>
        <v>KANIA a.s. , Ostrava</v>
      </c>
      <c r="K108" s="65"/>
      <c r="L108" s="63"/>
    </row>
    <row r="109" spans="2:63" s="1" customFormat="1" ht="14.45" customHeight="1">
      <c r="B109" s="43"/>
      <c r="C109" s="67" t="s">
        <v>37</v>
      </c>
      <c r="D109" s="65"/>
      <c r="E109" s="65"/>
      <c r="F109" s="175" t="str">
        <f>IF(E20="","",E20)</f>
        <v/>
      </c>
      <c r="G109" s="65"/>
      <c r="H109" s="65"/>
      <c r="I109" s="174"/>
      <c r="J109" s="65"/>
      <c r="K109" s="65"/>
      <c r="L109" s="63"/>
    </row>
    <row r="110" spans="2:63" s="1" customFormat="1" ht="10.35" customHeight="1">
      <c r="B110" s="43"/>
      <c r="C110" s="65"/>
      <c r="D110" s="65"/>
      <c r="E110" s="65"/>
      <c r="F110" s="65"/>
      <c r="G110" s="65"/>
      <c r="H110" s="65"/>
      <c r="I110" s="174"/>
      <c r="J110" s="65"/>
      <c r="K110" s="65"/>
      <c r="L110" s="63"/>
    </row>
    <row r="111" spans="2:63" s="10" customFormat="1" ht="29.25" customHeight="1">
      <c r="B111" s="177"/>
      <c r="C111" s="178" t="s">
        <v>182</v>
      </c>
      <c r="D111" s="179" t="s">
        <v>63</v>
      </c>
      <c r="E111" s="179" t="s">
        <v>59</v>
      </c>
      <c r="F111" s="179" t="s">
        <v>183</v>
      </c>
      <c r="G111" s="179" t="s">
        <v>184</v>
      </c>
      <c r="H111" s="179" t="s">
        <v>185</v>
      </c>
      <c r="I111" s="180" t="s">
        <v>186</v>
      </c>
      <c r="J111" s="179" t="s">
        <v>175</v>
      </c>
      <c r="K111" s="181" t="s">
        <v>187</v>
      </c>
      <c r="L111" s="182"/>
      <c r="M111" s="83" t="s">
        <v>188</v>
      </c>
      <c r="N111" s="84" t="s">
        <v>48</v>
      </c>
      <c r="O111" s="84" t="s">
        <v>189</v>
      </c>
      <c r="P111" s="84" t="s">
        <v>190</v>
      </c>
      <c r="Q111" s="84" t="s">
        <v>191</v>
      </c>
      <c r="R111" s="84" t="s">
        <v>192</v>
      </c>
      <c r="S111" s="84" t="s">
        <v>193</v>
      </c>
      <c r="T111" s="85" t="s">
        <v>194</v>
      </c>
    </row>
    <row r="112" spans="2:63" s="1" customFormat="1" ht="29.25" customHeight="1">
      <c r="B112" s="43"/>
      <c r="C112" s="89" t="s">
        <v>176</v>
      </c>
      <c r="D112" s="65"/>
      <c r="E112" s="65"/>
      <c r="F112" s="65"/>
      <c r="G112" s="65"/>
      <c r="H112" s="65"/>
      <c r="I112" s="174"/>
      <c r="J112" s="183">
        <f>BK112</f>
        <v>0</v>
      </c>
      <c r="K112" s="65"/>
      <c r="L112" s="63"/>
      <c r="M112" s="86"/>
      <c r="N112" s="87"/>
      <c r="O112" s="87"/>
      <c r="P112" s="184">
        <f>P113+P595+P1360+P1367+P1376</f>
        <v>0</v>
      </c>
      <c r="Q112" s="87"/>
      <c r="R112" s="184">
        <f>R113+R595+R1360+R1367+R1376</f>
        <v>891.25372517000005</v>
      </c>
      <c r="S112" s="87"/>
      <c r="T112" s="185">
        <f>T113+T595+T1360+T1367+T1376</f>
        <v>775.64896469999985</v>
      </c>
      <c r="AT112" s="25" t="s">
        <v>77</v>
      </c>
      <c r="AU112" s="25" t="s">
        <v>177</v>
      </c>
      <c r="BK112" s="186">
        <f>BK113+BK595+BK1360+BK1367+BK1376</f>
        <v>0</v>
      </c>
    </row>
    <row r="113" spans="2:65" s="11" customFormat="1" ht="37.35" customHeight="1">
      <c r="B113" s="187"/>
      <c r="C113" s="188"/>
      <c r="D113" s="189" t="s">
        <v>77</v>
      </c>
      <c r="E113" s="190" t="s">
        <v>346</v>
      </c>
      <c r="F113" s="190" t="s">
        <v>347</v>
      </c>
      <c r="G113" s="188"/>
      <c r="H113" s="188"/>
      <c r="I113" s="191"/>
      <c r="J113" s="192">
        <f>BK113</f>
        <v>0</v>
      </c>
      <c r="K113" s="188"/>
      <c r="L113" s="193"/>
      <c r="M113" s="194"/>
      <c r="N113" s="195"/>
      <c r="O113" s="195"/>
      <c r="P113" s="196">
        <f>P114+P166+P181+P224+P255+P270+P414+P586</f>
        <v>0</v>
      </c>
      <c r="Q113" s="195"/>
      <c r="R113" s="196">
        <f>R114+R166+R181+R224+R255+R270+R414+R586</f>
        <v>826.19968814000003</v>
      </c>
      <c r="S113" s="195"/>
      <c r="T113" s="197">
        <f>T114+T166+T181+T224+T255+T270+T414+T586</f>
        <v>755.01906399999984</v>
      </c>
      <c r="AR113" s="198" t="s">
        <v>85</v>
      </c>
      <c r="AT113" s="199" t="s">
        <v>77</v>
      </c>
      <c r="AU113" s="199" t="s">
        <v>78</v>
      </c>
      <c r="AY113" s="198" t="s">
        <v>197</v>
      </c>
      <c r="BK113" s="200">
        <f>BK114+BK166+BK181+BK224+BK255+BK270+BK414+BK586</f>
        <v>0</v>
      </c>
    </row>
    <row r="114" spans="2:65" s="11" customFormat="1" ht="19.899999999999999" customHeight="1">
      <c r="B114" s="187"/>
      <c r="C114" s="188"/>
      <c r="D114" s="201" t="s">
        <v>77</v>
      </c>
      <c r="E114" s="202" t="s">
        <v>85</v>
      </c>
      <c r="F114" s="202" t="s">
        <v>348</v>
      </c>
      <c r="G114" s="188"/>
      <c r="H114" s="188"/>
      <c r="I114" s="191"/>
      <c r="J114" s="203">
        <f>BK114</f>
        <v>0</v>
      </c>
      <c r="K114" s="188"/>
      <c r="L114" s="193"/>
      <c r="M114" s="194"/>
      <c r="N114" s="195"/>
      <c r="O114" s="195"/>
      <c r="P114" s="196">
        <f>SUM(P115:P165)</f>
        <v>0</v>
      </c>
      <c r="Q114" s="195"/>
      <c r="R114" s="196">
        <f>SUM(R115:R165)</f>
        <v>9.15</v>
      </c>
      <c r="S114" s="195"/>
      <c r="T114" s="197">
        <f>SUM(T115:T165)</f>
        <v>0</v>
      </c>
      <c r="AR114" s="198" t="s">
        <v>85</v>
      </c>
      <c r="AT114" s="199" t="s">
        <v>77</v>
      </c>
      <c r="AU114" s="199" t="s">
        <v>85</v>
      </c>
      <c r="AY114" s="198" t="s">
        <v>197</v>
      </c>
      <c r="BK114" s="200">
        <f>SUM(BK115:BK165)</f>
        <v>0</v>
      </c>
    </row>
    <row r="115" spans="2:65" s="1" customFormat="1" ht="16.5" customHeight="1">
      <c r="B115" s="43"/>
      <c r="C115" s="204" t="s">
        <v>85</v>
      </c>
      <c r="D115" s="204" t="s">
        <v>200</v>
      </c>
      <c r="E115" s="205" t="s">
        <v>349</v>
      </c>
      <c r="F115" s="206" t="s">
        <v>350</v>
      </c>
      <c r="G115" s="207" t="s">
        <v>351</v>
      </c>
      <c r="H115" s="208">
        <v>25</v>
      </c>
      <c r="I115" s="209"/>
      <c r="J115" s="210">
        <f>ROUND(I115*H115,2)</f>
        <v>0</v>
      </c>
      <c r="K115" s="206" t="s">
        <v>352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87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353</v>
      </c>
    </row>
    <row r="116" spans="2:65" s="13" customFormat="1">
      <c r="B116" s="231"/>
      <c r="C116" s="232"/>
      <c r="D116" s="221" t="s">
        <v>210</v>
      </c>
      <c r="E116" s="233" t="s">
        <v>34</v>
      </c>
      <c r="F116" s="234" t="s">
        <v>354</v>
      </c>
      <c r="G116" s="232"/>
      <c r="H116" s="235">
        <v>25</v>
      </c>
      <c r="I116" s="236"/>
      <c r="J116" s="232"/>
      <c r="K116" s="232"/>
      <c r="L116" s="237"/>
      <c r="M116" s="238"/>
      <c r="N116" s="239"/>
      <c r="O116" s="239"/>
      <c r="P116" s="239"/>
      <c r="Q116" s="239"/>
      <c r="R116" s="239"/>
      <c r="S116" s="239"/>
      <c r="T116" s="240"/>
      <c r="AT116" s="241" t="s">
        <v>210</v>
      </c>
      <c r="AU116" s="241" t="s">
        <v>87</v>
      </c>
      <c r="AV116" s="13" t="s">
        <v>87</v>
      </c>
      <c r="AW116" s="13" t="s">
        <v>41</v>
      </c>
      <c r="AX116" s="13" t="s">
        <v>78</v>
      </c>
      <c r="AY116" s="241" t="s">
        <v>197</v>
      </c>
    </row>
    <row r="117" spans="2:65" s="14" customFormat="1">
      <c r="B117" s="242"/>
      <c r="C117" s="243"/>
      <c r="D117" s="216" t="s">
        <v>210</v>
      </c>
      <c r="E117" s="244" t="s">
        <v>34</v>
      </c>
      <c r="F117" s="245" t="s">
        <v>221</v>
      </c>
      <c r="G117" s="243"/>
      <c r="H117" s="246">
        <v>25</v>
      </c>
      <c r="I117" s="247"/>
      <c r="J117" s="243"/>
      <c r="K117" s="243"/>
      <c r="L117" s="248"/>
      <c r="M117" s="249"/>
      <c r="N117" s="250"/>
      <c r="O117" s="250"/>
      <c r="P117" s="250"/>
      <c r="Q117" s="250"/>
      <c r="R117" s="250"/>
      <c r="S117" s="250"/>
      <c r="T117" s="251"/>
      <c r="AT117" s="252" t="s">
        <v>210</v>
      </c>
      <c r="AU117" s="252" t="s">
        <v>87</v>
      </c>
      <c r="AV117" s="14" t="s">
        <v>126</v>
      </c>
      <c r="AW117" s="14" t="s">
        <v>41</v>
      </c>
      <c r="AX117" s="14" t="s">
        <v>85</v>
      </c>
      <c r="AY117" s="252" t="s">
        <v>197</v>
      </c>
    </row>
    <row r="118" spans="2:65" s="1" customFormat="1" ht="25.5" customHeight="1">
      <c r="B118" s="43"/>
      <c r="C118" s="204" t="s">
        <v>87</v>
      </c>
      <c r="D118" s="204" t="s">
        <v>200</v>
      </c>
      <c r="E118" s="205" t="s">
        <v>355</v>
      </c>
      <c r="F118" s="206" t="s">
        <v>356</v>
      </c>
      <c r="G118" s="207" t="s">
        <v>357</v>
      </c>
      <c r="H118" s="208">
        <v>30</v>
      </c>
      <c r="I118" s="209"/>
      <c r="J118" s="210">
        <f>ROUND(I118*H118,2)</f>
        <v>0</v>
      </c>
      <c r="K118" s="206" t="s">
        <v>352</v>
      </c>
      <c r="L118" s="63"/>
      <c r="M118" s="211" t="s">
        <v>34</v>
      </c>
      <c r="N118" s="212" t="s">
        <v>49</v>
      </c>
      <c r="O118" s="44"/>
      <c r="P118" s="213">
        <f>O118*H118</f>
        <v>0</v>
      </c>
      <c r="Q118" s="213">
        <v>0</v>
      </c>
      <c r="R118" s="213">
        <f>Q118*H118</f>
        <v>0</v>
      </c>
      <c r="S118" s="213">
        <v>0</v>
      </c>
      <c r="T118" s="214">
        <f>S118*H118</f>
        <v>0</v>
      </c>
      <c r="AR118" s="25" t="s">
        <v>126</v>
      </c>
      <c r="AT118" s="25" t="s">
        <v>200</v>
      </c>
      <c r="AU118" s="25" t="s">
        <v>87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358</v>
      </c>
    </row>
    <row r="119" spans="2:65" s="13" customFormat="1">
      <c r="B119" s="231"/>
      <c r="C119" s="232"/>
      <c r="D119" s="221" t="s">
        <v>210</v>
      </c>
      <c r="E119" s="233" t="s">
        <v>34</v>
      </c>
      <c r="F119" s="234" t="s">
        <v>359</v>
      </c>
      <c r="G119" s="232"/>
      <c r="H119" s="235">
        <v>30</v>
      </c>
      <c r="I119" s="236"/>
      <c r="J119" s="232"/>
      <c r="K119" s="232"/>
      <c r="L119" s="237"/>
      <c r="M119" s="238"/>
      <c r="N119" s="239"/>
      <c r="O119" s="239"/>
      <c r="P119" s="239"/>
      <c r="Q119" s="239"/>
      <c r="R119" s="239"/>
      <c r="S119" s="239"/>
      <c r="T119" s="240"/>
      <c r="AT119" s="241" t="s">
        <v>210</v>
      </c>
      <c r="AU119" s="241" t="s">
        <v>87</v>
      </c>
      <c r="AV119" s="13" t="s">
        <v>87</v>
      </c>
      <c r="AW119" s="13" t="s">
        <v>41</v>
      </c>
      <c r="AX119" s="13" t="s">
        <v>78</v>
      </c>
      <c r="AY119" s="241" t="s">
        <v>197</v>
      </c>
    </row>
    <row r="120" spans="2:65" s="14" customFormat="1">
      <c r="B120" s="242"/>
      <c r="C120" s="243"/>
      <c r="D120" s="216" t="s">
        <v>210</v>
      </c>
      <c r="E120" s="244" t="s">
        <v>34</v>
      </c>
      <c r="F120" s="245" t="s">
        <v>221</v>
      </c>
      <c r="G120" s="243"/>
      <c r="H120" s="246">
        <v>30</v>
      </c>
      <c r="I120" s="247"/>
      <c r="J120" s="243"/>
      <c r="K120" s="243"/>
      <c r="L120" s="248"/>
      <c r="M120" s="249"/>
      <c r="N120" s="250"/>
      <c r="O120" s="250"/>
      <c r="P120" s="250"/>
      <c r="Q120" s="250"/>
      <c r="R120" s="250"/>
      <c r="S120" s="250"/>
      <c r="T120" s="251"/>
      <c r="AT120" s="252" t="s">
        <v>210</v>
      </c>
      <c r="AU120" s="252" t="s">
        <v>87</v>
      </c>
      <c r="AV120" s="14" t="s">
        <v>126</v>
      </c>
      <c r="AW120" s="14" t="s">
        <v>41</v>
      </c>
      <c r="AX120" s="14" t="s">
        <v>85</v>
      </c>
      <c r="AY120" s="252" t="s">
        <v>197</v>
      </c>
    </row>
    <row r="121" spans="2:65" s="1" customFormat="1" ht="16.5" customHeight="1">
      <c r="B121" s="43"/>
      <c r="C121" s="204" t="s">
        <v>107</v>
      </c>
      <c r="D121" s="204" t="s">
        <v>200</v>
      </c>
      <c r="E121" s="205" t="s">
        <v>360</v>
      </c>
      <c r="F121" s="206" t="s">
        <v>361</v>
      </c>
      <c r="G121" s="207" t="s">
        <v>362</v>
      </c>
      <c r="H121" s="208">
        <v>55.325000000000003</v>
      </c>
      <c r="I121" s="209"/>
      <c r="J121" s="210">
        <f>ROUND(I121*H121,2)</f>
        <v>0</v>
      </c>
      <c r="K121" s="206" t="s">
        <v>352</v>
      </c>
      <c r="L121" s="63"/>
      <c r="M121" s="211" t="s">
        <v>34</v>
      </c>
      <c r="N121" s="212" t="s">
        <v>49</v>
      </c>
      <c r="O121" s="44"/>
      <c r="P121" s="213">
        <f>O121*H121</f>
        <v>0</v>
      </c>
      <c r="Q121" s="213">
        <v>0</v>
      </c>
      <c r="R121" s="213">
        <f>Q121*H121</f>
        <v>0</v>
      </c>
      <c r="S121" s="213">
        <v>0</v>
      </c>
      <c r="T121" s="214">
        <f>S121*H121</f>
        <v>0</v>
      </c>
      <c r="AR121" s="25" t="s">
        <v>126</v>
      </c>
      <c r="AT121" s="25" t="s">
        <v>200</v>
      </c>
      <c r="AU121" s="25" t="s">
        <v>87</v>
      </c>
      <c r="AY121" s="25" t="s">
        <v>197</v>
      </c>
      <c r="BE121" s="215">
        <f>IF(N121="základní",J121,0)</f>
        <v>0</v>
      </c>
      <c r="BF121" s="215">
        <f>IF(N121="snížená",J121,0)</f>
        <v>0</v>
      </c>
      <c r="BG121" s="215">
        <f>IF(N121="zákl. přenesená",J121,0)</f>
        <v>0</v>
      </c>
      <c r="BH121" s="215">
        <f>IF(N121="sníž. přenesená",J121,0)</f>
        <v>0</v>
      </c>
      <c r="BI121" s="215">
        <f>IF(N121="nulová",J121,0)</f>
        <v>0</v>
      </c>
      <c r="BJ121" s="25" t="s">
        <v>85</v>
      </c>
      <c r="BK121" s="215">
        <f>ROUND(I121*H121,2)</f>
        <v>0</v>
      </c>
      <c r="BL121" s="25" t="s">
        <v>126</v>
      </c>
      <c r="BM121" s="25" t="s">
        <v>363</v>
      </c>
    </row>
    <row r="122" spans="2:65" s="12" customFormat="1">
      <c r="B122" s="219"/>
      <c r="C122" s="220"/>
      <c r="D122" s="221" t="s">
        <v>210</v>
      </c>
      <c r="E122" s="222" t="s">
        <v>34</v>
      </c>
      <c r="F122" s="223" t="s">
        <v>364</v>
      </c>
      <c r="G122" s="220"/>
      <c r="H122" s="224" t="s">
        <v>34</v>
      </c>
      <c r="I122" s="225"/>
      <c r="J122" s="220"/>
      <c r="K122" s="220"/>
      <c r="L122" s="226"/>
      <c r="M122" s="227"/>
      <c r="N122" s="228"/>
      <c r="O122" s="228"/>
      <c r="P122" s="228"/>
      <c r="Q122" s="228"/>
      <c r="R122" s="228"/>
      <c r="S122" s="228"/>
      <c r="T122" s="229"/>
      <c r="AT122" s="230" t="s">
        <v>210</v>
      </c>
      <c r="AU122" s="230" t="s">
        <v>87</v>
      </c>
      <c r="AV122" s="12" t="s">
        <v>85</v>
      </c>
      <c r="AW122" s="12" t="s">
        <v>41</v>
      </c>
      <c r="AX122" s="12" t="s">
        <v>78</v>
      </c>
      <c r="AY122" s="230" t="s">
        <v>197</v>
      </c>
    </row>
    <row r="123" spans="2:65" s="13" customFormat="1">
      <c r="B123" s="231"/>
      <c r="C123" s="232"/>
      <c r="D123" s="221" t="s">
        <v>210</v>
      </c>
      <c r="E123" s="233" t="s">
        <v>34</v>
      </c>
      <c r="F123" s="234" t="s">
        <v>365</v>
      </c>
      <c r="G123" s="232"/>
      <c r="H123" s="235">
        <v>48.125</v>
      </c>
      <c r="I123" s="236"/>
      <c r="J123" s="232"/>
      <c r="K123" s="232"/>
      <c r="L123" s="237"/>
      <c r="M123" s="238"/>
      <c r="N123" s="239"/>
      <c r="O123" s="239"/>
      <c r="P123" s="239"/>
      <c r="Q123" s="239"/>
      <c r="R123" s="239"/>
      <c r="S123" s="239"/>
      <c r="T123" s="240"/>
      <c r="AT123" s="241" t="s">
        <v>210</v>
      </c>
      <c r="AU123" s="241" t="s">
        <v>87</v>
      </c>
      <c r="AV123" s="13" t="s">
        <v>87</v>
      </c>
      <c r="AW123" s="13" t="s">
        <v>41</v>
      </c>
      <c r="AX123" s="13" t="s">
        <v>78</v>
      </c>
      <c r="AY123" s="241" t="s">
        <v>197</v>
      </c>
    </row>
    <row r="124" spans="2:65" s="13" customFormat="1">
      <c r="B124" s="231"/>
      <c r="C124" s="232"/>
      <c r="D124" s="221" t="s">
        <v>210</v>
      </c>
      <c r="E124" s="233" t="s">
        <v>34</v>
      </c>
      <c r="F124" s="234" t="s">
        <v>366</v>
      </c>
      <c r="G124" s="232"/>
      <c r="H124" s="235">
        <v>7.2</v>
      </c>
      <c r="I124" s="236"/>
      <c r="J124" s="232"/>
      <c r="K124" s="232"/>
      <c r="L124" s="237"/>
      <c r="M124" s="238"/>
      <c r="N124" s="239"/>
      <c r="O124" s="239"/>
      <c r="P124" s="239"/>
      <c r="Q124" s="239"/>
      <c r="R124" s="239"/>
      <c r="S124" s="239"/>
      <c r="T124" s="240"/>
      <c r="AT124" s="241" t="s">
        <v>210</v>
      </c>
      <c r="AU124" s="241" t="s">
        <v>87</v>
      </c>
      <c r="AV124" s="13" t="s">
        <v>87</v>
      </c>
      <c r="AW124" s="13" t="s">
        <v>41</v>
      </c>
      <c r="AX124" s="13" t="s">
        <v>78</v>
      </c>
      <c r="AY124" s="241" t="s">
        <v>197</v>
      </c>
    </row>
    <row r="125" spans="2:65" s="14" customFormat="1">
      <c r="B125" s="242"/>
      <c r="C125" s="243"/>
      <c r="D125" s="216" t="s">
        <v>210</v>
      </c>
      <c r="E125" s="244" t="s">
        <v>34</v>
      </c>
      <c r="F125" s="245" t="s">
        <v>221</v>
      </c>
      <c r="G125" s="243"/>
      <c r="H125" s="246">
        <v>55.325000000000003</v>
      </c>
      <c r="I125" s="247"/>
      <c r="J125" s="243"/>
      <c r="K125" s="243"/>
      <c r="L125" s="248"/>
      <c r="M125" s="249"/>
      <c r="N125" s="250"/>
      <c r="O125" s="250"/>
      <c r="P125" s="250"/>
      <c r="Q125" s="250"/>
      <c r="R125" s="250"/>
      <c r="S125" s="250"/>
      <c r="T125" s="251"/>
      <c r="AT125" s="252" t="s">
        <v>210</v>
      </c>
      <c r="AU125" s="252" t="s">
        <v>87</v>
      </c>
      <c r="AV125" s="14" t="s">
        <v>126</v>
      </c>
      <c r="AW125" s="14" t="s">
        <v>41</v>
      </c>
      <c r="AX125" s="14" t="s">
        <v>85</v>
      </c>
      <c r="AY125" s="252" t="s">
        <v>197</v>
      </c>
    </row>
    <row r="126" spans="2:65" s="1" customFormat="1" ht="25.5" customHeight="1">
      <c r="B126" s="43"/>
      <c r="C126" s="204" t="s">
        <v>126</v>
      </c>
      <c r="D126" s="204" t="s">
        <v>200</v>
      </c>
      <c r="E126" s="205" t="s">
        <v>367</v>
      </c>
      <c r="F126" s="206" t="s">
        <v>368</v>
      </c>
      <c r="G126" s="207" t="s">
        <v>362</v>
      </c>
      <c r="H126" s="208">
        <v>19.824999999999999</v>
      </c>
      <c r="I126" s="209"/>
      <c r="J126" s="210">
        <f>ROUND(I126*H126,2)</f>
        <v>0</v>
      </c>
      <c r="K126" s="206" t="s">
        <v>352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0</v>
      </c>
      <c r="R126" s="213">
        <f>Q126*H126</f>
        <v>0</v>
      </c>
      <c r="S126" s="213">
        <v>0</v>
      </c>
      <c r="T126" s="214">
        <f>S126*H126</f>
        <v>0</v>
      </c>
      <c r="AR126" s="25" t="s">
        <v>369</v>
      </c>
      <c r="AT126" s="25" t="s">
        <v>200</v>
      </c>
      <c r="AU126" s="25" t="s">
        <v>87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369</v>
      </c>
      <c r="BM126" s="25" t="s">
        <v>370</v>
      </c>
    </row>
    <row r="127" spans="2:65" s="12" customFormat="1">
      <c r="B127" s="219"/>
      <c r="C127" s="220"/>
      <c r="D127" s="221" t="s">
        <v>210</v>
      </c>
      <c r="E127" s="222" t="s">
        <v>34</v>
      </c>
      <c r="F127" s="223" t="s">
        <v>364</v>
      </c>
      <c r="G127" s="220"/>
      <c r="H127" s="224" t="s">
        <v>34</v>
      </c>
      <c r="I127" s="225"/>
      <c r="J127" s="220"/>
      <c r="K127" s="220"/>
      <c r="L127" s="226"/>
      <c r="M127" s="227"/>
      <c r="N127" s="228"/>
      <c r="O127" s="228"/>
      <c r="P127" s="228"/>
      <c r="Q127" s="228"/>
      <c r="R127" s="228"/>
      <c r="S127" s="228"/>
      <c r="T127" s="229"/>
      <c r="AT127" s="230" t="s">
        <v>210</v>
      </c>
      <c r="AU127" s="230" t="s">
        <v>87</v>
      </c>
      <c r="AV127" s="12" t="s">
        <v>85</v>
      </c>
      <c r="AW127" s="12" t="s">
        <v>41</v>
      </c>
      <c r="AX127" s="12" t="s">
        <v>78</v>
      </c>
      <c r="AY127" s="230" t="s">
        <v>197</v>
      </c>
    </row>
    <row r="128" spans="2:65" s="13" customFormat="1">
      <c r="B128" s="231"/>
      <c r="C128" s="232"/>
      <c r="D128" s="221" t="s">
        <v>210</v>
      </c>
      <c r="E128" s="233" t="s">
        <v>34</v>
      </c>
      <c r="F128" s="234" t="s">
        <v>371</v>
      </c>
      <c r="G128" s="232"/>
      <c r="H128" s="235">
        <v>19.824999999999999</v>
      </c>
      <c r="I128" s="236"/>
      <c r="J128" s="232"/>
      <c r="K128" s="232"/>
      <c r="L128" s="237"/>
      <c r="M128" s="238"/>
      <c r="N128" s="239"/>
      <c r="O128" s="239"/>
      <c r="P128" s="239"/>
      <c r="Q128" s="239"/>
      <c r="R128" s="239"/>
      <c r="S128" s="239"/>
      <c r="T128" s="240"/>
      <c r="AT128" s="241" t="s">
        <v>210</v>
      </c>
      <c r="AU128" s="241" t="s">
        <v>87</v>
      </c>
      <c r="AV128" s="13" t="s">
        <v>87</v>
      </c>
      <c r="AW128" s="13" t="s">
        <v>41</v>
      </c>
      <c r="AX128" s="13" t="s">
        <v>78</v>
      </c>
      <c r="AY128" s="241" t="s">
        <v>197</v>
      </c>
    </row>
    <row r="129" spans="2:65" s="14" customFormat="1">
      <c r="B129" s="242"/>
      <c r="C129" s="243"/>
      <c r="D129" s="216" t="s">
        <v>210</v>
      </c>
      <c r="E129" s="244" t="s">
        <v>34</v>
      </c>
      <c r="F129" s="245" t="s">
        <v>221</v>
      </c>
      <c r="G129" s="243"/>
      <c r="H129" s="246">
        <v>19.824999999999999</v>
      </c>
      <c r="I129" s="247"/>
      <c r="J129" s="243"/>
      <c r="K129" s="243"/>
      <c r="L129" s="248"/>
      <c r="M129" s="249"/>
      <c r="N129" s="250"/>
      <c r="O129" s="250"/>
      <c r="P129" s="250"/>
      <c r="Q129" s="250"/>
      <c r="R129" s="250"/>
      <c r="S129" s="250"/>
      <c r="T129" s="251"/>
      <c r="AT129" s="252" t="s">
        <v>210</v>
      </c>
      <c r="AU129" s="252" t="s">
        <v>87</v>
      </c>
      <c r="AV129" s="14" t="s">
        <v>126</v>
      </c>
      <c r="AW129" s="14" t="s">
        <v>41</v>
      </c>
      <c r="AX129" s="14" t="s">
        <v>85</v>
      </c>
      <c r="AY129" s="252" t="s">
        <v>197</v>
      </c>
    </row>
    <row r="130" spans="2:65" s="1" customFormat="1" ht="16.5" customHeight="1">
      <c r="B130" s="43"/>
      <c r="C130" s="204" t="s">
        <v>196</v>
      </c>
      <c r="D130" s="204" t="s">
        <v>200</v>
      </c>
      <c r="E130" s="205" t="s">
        <v>372</v>
      </c>
      <c r="F130" s="206" t="s">
        <v>373</v>
      </c>
      <c r="G130" s="207" t="s">
        <v>362</v>
      </c>
      <c r="H130" s="208">
        <v>69.387</v>
      </c>
      <c r="I130" s="209"/>
      <c r="J130" s="210">
        <f>ROUND(I130*H130,2)</f>
        <v>0</v>
      </c>
      <c r="K130" s="206" t="s">
        <v>352</v>
      </c>
      <c r="L130" s="63"/>
      <c r="M130" s="211" t="s">
        <v>34</v>
      </c>
      <c r="N130" s="212" t="s">
        <v>49</v>
      </c>
      <c r="O130" s="44"/>
      <c r="P130" s="213">
        <f>O130*H130</f>
        <v>0</v>
      </c>
      <c r="Q130" s="213">
        <v>0</v>
      </c>
      <c r="R130" s="213">
        <f>Q130*H130</f>
        <v>0</v>
      </c>
      <c r="S130" s="213">
        <v>0</v>
      </c>
      <c r="T130" s="214">
        <f>S130*H130</f>
        <v>0</v>
      </c>
      <c r="AR130" s="25" t="s">
        <v>126</v>
      </c>
      <c r="AT130" s="25" t="s">
        <v>200</v>
      </c>
      <c r="AU130" s="25" t="s">
        <v>87</v>
      </c>
      <c r="AY130" s="25" t="s">
        <v>197</v>
      </c>
      <c r="BE130" s="215">
        <f>IF(N130="základní",J130,0)</f>
        <v>0</v>
      </c>
      <c r="BF130" s="215">
        <f>IF(N130="snížená",J130,0)</f>
        <v>0</v>
      </c>
      <c r="BG130" s="215">
        <f>IF(N130="zákl. přenesená",J130,0)</f>
        <v>0</v>
      </c>
      <c r="BH130" s="215">
        <f>IF(N130="sníž. přenesená",J130,0)</f>
        <v>0</v>
      </c>
      <c r="BI130" s="215">
        <f>IF(N130="nulová",J130,0)</f>
        <v>0</v>
      </c>
      <c r="BJ130" s="25" t="s">
        <v>85</v>
      </c>
      <c r="BK130" s="215">
        <f>ROUND(I130*H130,2)</f>
        <v>0</v>
      </c>
      <c r="BL130" s="25" t="s">
        <v>126</v>
      </c>
      <c r="BM130" s="25" t="s">
        <v>374</v>
      </c>
    </row>
    <row r="131" spans="2:65" s="12" customFormat="1">
      <c r="B131" s="219"/>
      <c r="C131" s="220"/>
      <c r="D131" s="221" t="s">
        <v>210</v>
      </c>
      <c r="E131" s="222" t="s">
        <v>34</v>
      </c>
      <c r="F131" s="223" t="s">
        <v>364</v>
      </c>
      <c r="G131" s="220"/>
      <c r="H131" s="224" t="s">
        <v>34</v>
      </c>
      <c r="I131" s="225"/>
      <c r="J131" s="220"/>
      <c r="K131" s="220"/>
      <c r="L131" s="226"/>
      <c r="M131" s="227"/>
      <c r="N131" s="228"/>
      <c r="O131" s="228"/>
      <c r="P131" s="228"/>
      <c r="Q131" s="228"/>
      <c r="R131" s="228"/>
      <c r="S131" s="228"/>
      <c r="T131" s="229"/>
      <c r="AT131" s="230" t="s">
        <v>210</v>
      </c>
      <c r="AU131" s="230" t="s">
        <v>87</v>
      </c>
      <c r="AV131" s="12" t="s">
        <v>85</v>
      </c>
      <c r="AW131" s="12" t="s">
        <v>41</v>
      </c>
      <c r="AX131" s="12" t="s">
        <v>78</v>
      </c>
      <c r="AY131" s="230" t="s">
        <v>197</v>
      </c>
    </row>
    <row r="132" spans="2:65" s="13" customFormat="1">
      <c r="B132" s="231"/>
      <c r="C132" s="232"/>
      <c r="D132" s="221" t="s">
        <v>210</v>
      </c>
      <c r="E132" s="233" t="s">
        <v>34</v>
      </c>
      <c r="F132" s="234" t="s">
        <v>375</v>
      </c>
      <c r="G132" s="232"/>
      <c r="H132" s="235">
        <v>69.387</v>
      </c>
      <c r="I132" s="236"/>
      <c r="J132" s="232"/>
      <c r="K132" s="232"/>
      <c r="L132" s="237"/>
      <c r="M132" s="238"/>
      <c r="N132" s="239"/>
      <c r="O132" s="239"/>
      <c r="P132" s="239"/>
      <c r="Q132" s="239"/>
      <c r="R132" s="239"/>
      <c r="S132" s="239"/>
      <c r="T132" s="240"/>
      <c r="AT132" s="241" t="s">
        <v>210</v>
      </c>
      <c r="AU132" s="241" t="s">
        <v>87</v>
      </c>
      <c r="AV132" s="13" t="s">
        <v>87</v>
      </c>
      <c r="AW132" s="13" t="s">
        <v>41</v>
      </c>
      <c r="AX132" s="13" t="s">
        <v>78</v>
      </c>
      <c r="AY132" s="241" t="s">
        <v>197</v>
      </c>
    </row>
    <row r="133" spans="2:65" s="14" customFormat="1">
      <c r="B133" s="242"/>
      <c r="C133" s="243"/>
      <c r="D133" s="216" t="s">
        <v>210</v>
      </c>
      <c r="E133" s="244" t="s">
        <v>34</v>
      </c>
      <c r="F133" s="245" t="s">
        <v>221</v>
      </c>
      <c r="G133" s="243"/>
      <c r="H133" s="246">
        <v>69.387</v>
      </c>
      <c r="I133" s="247"/>
      <c r="J133" s="243"/>
      <c r="K133" s="243"/>
      <c r="L133" s="248"/>
      <c r="M133" s="249"/>
      <c r="N133" s="250"/>
      <c r="O133" s="250"/>
      <c r="P133" s="250"/>
      <c r="Q133" s="250"/>
      <c r="R133" s="250"/>
      <c r="S133" s="250"/>
      <c r="T133" s="251"/>
      <c r="AT133" s="252" t="s">
        <v>210</v>
      </c>
      <c r="AU133" s="252" t="s">
        <v>87</v>
      </c>
      <c r="AV133" s="14" t="s">
        <v>126</v>
      </c>
      <c r="AW133" s="14" t="s">
        <v>41</v>
      </c>
      <c r="AX133" s="14" t="s">
        <v>85</v>
      </c>
      <c r="AY133" s="252" t="s">
        <v>197</v>
      </c>
    </row>
    <row r="134" spans="2:65" s="1" customFormat="1" ht="16.5" customHeight="1">
      <c r="B134" s="43"/>
      <c r="C134" s="204" t="s">
        <v>234</v>
      </c>
      <c r="D134" s="204" t="s">
        <v>200</v>
      </c>
      <c r="E134" s="205" t="s">
        <v>376</v>
      </c>
      <c r="F134" s="206" t="s">
        <v>377</v>
      </c>
      <c r="G134" s="207" t="s">
        <v>362</v>
      </c>
      <c r="H134" s="208">
        <v>78.564999999999998</v>
      </c>
      <c r="I134" s="209"/>
      <c r="J134" s="210">
        <f>ROUND(I134*H134,2)</f>
        <v>0</v>
      </c>
      <c r="K134" s="206" t="s">
        <v>352</v>
      </c>
      <c r="L134" s="63"/>
      <c r="M134" s="211" t="s">
        <v>34</v>
      </c>
      <c r="N134" s="212" t="s">
        <v>49</v>
      </c>
      <c r="O134" s="44"/>
      <c r="P134" s="213">
        <f>O134*H134</f>
        <v>0</v>
      </c>
      <c r="Q134" s="213">
        <v>0</v>
      </c>
      <c r="R134" s="213">
        <f>Q134*H134</f>
        <v>0</v>
      </c>
      <c r="S134" s="213">
        <v>0</v>
      </c>
      <c r="T134" s="214">
        <f>S134*H134</f>
        <v>0</v>
      </c>
      <c r="AR134" s="25" t="s">
        <v>126</v>
      </c>
      <c r="AT134" s="25" t="s">
        <v>200</v>
      </c>
      <c r="AU134" s="25" t="s">
        <v>87</v>
      </c>
      <c r="AY134" s="25" t="s">
        <v>197</v>
      </c>
      <c r="BE134" s="215">
        <f>IF(N134="základní",J134,0)</f>
        <v>0</v>
      </c>
      <c r="BF134" s="215">
        <f>IF(N134="snížená",J134,0)</f>
        <v>0</v>
      </c>
      <c r="BG134" s="215">
        <f>IF(N134="zákl. přenesená",J134,0)</f>
        <v>0</v>
      </c>
      <c r="BH134" s="215">
        <f>IF(N134="sníž. přenesená",J134,0)</f>
        <v>0</v>
      </c>
      <c r="BI134" s="215">
        <f>IF(N134="nulová",J134,0)</f>
        <v>0</v>
      </c>
      <c r="BJ134" s="25" t="s">
        <v>85</v>
      </c>
      <c r="BK134" s="215">
        <f>ROUND(I134*H134,2)</f>
        <v>0</v>
      </c>
      <c r="BL134" s="25" t="s">
        <v>126</v>
      </c>
      <c r="BM134" s="25" t="s">
        <v>378</v>
      </c>
    </row>
    <row r="135" spans="2:65" s="12" customFormat="1">
      <c r="B135" s="219"/>
      <c r="C135" s="220"/>
      <c r="D135" s="221" t="s">
        <v>210</v>
      </c>
      <c r="E135" s="222" t="s">
        <v>34</v>
      </c>
      <c r="F135" s="223" t="s">
        <v>364</v>
      </c>
      <c r="G135" s="220"/>
      <c r="H135" s="224" t="s">
        <v>34</v>
      </c>
      <c r="I135" s="225"/>
      <c r="J135" s="220"/>
      <c r="K135" s="220"/>
      <c r="L135" s="226"/>
      <c r="M135" s="227"/>
      <c r="N135" s="228"/>
      <c r="O135" s="228"/>
      <c r="P135" s="228"/>
      <c r="Q135" s="228"/>
      <c r="R135" s="228"/>
      <c r="S135" s="228"/>
      <c r="T135" s="229"/>
      <c r="AT135" s="230" t="s">
        <v>210</v>
      </c>
      <c r="AU135" s="230" t="s">
        <v>87</v>
      </c>
      <c r="AV135" s="12" t="s">
        <v>85</v>
      </c>
      <c r="AW135" s="12" t="s">
        <v>41</v>
      </c>
      <c r="AX135" s="12" t="s">
        <v>78</v>
      </c>
      <c r="AY135" s="230" t="s">
        <v>197</v>
      </c>
    </row>
    <row r="136" spans="2:65" s="13" customFormat="1">
      <c r="B136" s="231"/>
      <c r="C136" s="232"/>
      <c r="D136" s="221" t="s">
        <v>210</v>
      </c>
      <c r="E136" s="233" t="s">
        <v>34</v>
      </c>
      <c r="F136" s="234" t="s">
        <v>379</v>
      </c>
      <c r="G136" s="232"/>
      <c r="H136" s="235">
        <v>78.564999999999998</v>
      </c>
      <c r="I136" s="236"/>
      <c r="J136" s="232"/>
      <c r="K136" s="232"/>
      <c r="L136" s="237"/>
      <c r="M136" s="238"/>
      <c r="N136" s="239"/>
      <c r="O136" s="239"/>
      <c r="P136" s="239"/>
      <c r="Q136" s="239"/>
      <c r="R136" s="239"/>
      <c r="S136" s="239"/>
      <c r="T136" s="240"/>
      <c r="AT136" s="241" t="s">
        <v>210</v>
      </c>
      <c r="AU136" s="241" t="s">
        <v>87</v>
      </c>
      <c r="AV136" s="13" t="s">
        <v>87</v>
      </c>
      <c r="AW136" s="13" t="s">
        <v>41</v>
      </c>
      <c r="AX136" s="13" t="s">
        <v>78</v>
      </c>
      <c r="AY136" s="241" t="s">
        <v>197</v>
      </c>
    </row>
    <row r="137" spans="2:65" s="14" customFormat="1">
      <c r="B137" s="242"/>
      <c r="C137" s="243"/>
      <c r="D137" s="216" t="s">
        <v>210</v>
      </c>
      <c r="E137" s="244" t="s">
        <v>34</v>
      </c>
      <c r="F137" s="245" t="s">
        <v>221</v>
      </c>
      <c r="G137" s="243"/>
      <c r="H137" s="246">
        <v>78.564999999999998</v>
      </c>
      <c r="I137" s="247"/>
      <c r="J137" s="243"/>
      <c r="K137" s="243"/>
      <c r="L137" s="248"/>
      <c r="M137" s="249"/>
      <c r="N137" s="250"/>
      <c r="O137" s="250"/>
      <c r="P137" s="250"/>
      <c r="Q137" s="250"/>
      <c r="R137" s="250"/>
      <c r="S137" s="250"/>
      <c r="T137" s="251"/>
      <c r="AT137" s="252" t="s">
        <v>210</v>
      </c>
      <c r="AU137" s="252" t="s">
        <v>87</v>
      </c>
      <c r="AV137" s="14" t="s">
        <v>126</v>
      </c>
      <c r="AW137" s="14" t="s">
        <v>41</v>
      </c>
      <c r="AX137" s="14" t="s">
        <v>85</v>
      </c>
      <c r="AY137" s="252" t="s">
        <v>197</v>
      </c>
    </row>
    <row r="138" spans="2:65" s="1" customFormat="1" ht="16.5" customHeight="1">
      <c r="B138" s="43"/>
      <c r="C138" s="204" t="s">
        <v>240</v>
      </c>
      <c r="D138" s="204" t="s">
        <v>200</v>
      </c>
      <c r="E138" s="205" t="s">
        <v>380</v>
      </c>
      <c r="F138" s="206" t="s">
        <v>381</v>
      </c>
      <c r="G138" s="207" t="s">
        <v>362</v>
      </c>
      <c r="H138" s="208">
        <v>48.125</v>
      </c>
      <c r="I138" s="209"/>
      <c r="J138" s="210">
        <f>ROUND(I138*H138,2)</f>
        <v>0</v>
      </c>
      <c r="K138" s="206" t="s">
        <v>352</v>
      </c>
      <c r="L138" s="63"/>
      <c r="M138" s="211" t="s">
        <v>34</v>
      </c>
      <c r="N138" s="212" t="s">
        <v>49</v>
      </c>
      <c r="O138" s="44"/>
      <c r="P138" s="213">
        <f>O138*H138</f>
        <v>0</v>
      </c>
      <c r="Q138" s="213">
        <v>0</v>
      </c>
      <c r="R138" s="213">
        <f>Q138*H138</f>
        <v>0</v>
      </c>
      <c r="S138" s="213">
        <v>0</v>
      </c>
      <c r="T138" s="214">
        <f>S138*H138</f>
        <v>0</v>
      </c>
      <c r="AR138" s="25" t="s">
        <v>126</v>
      </c>
      <c r="AT138" s="25" t="s">
        <v>200</v>
      </c>
      <c r="AU138" s="25" t="s">
        <v>87</v>
      </c>
      <c r="AY138" s="25" t="s">
        <v>197</v>
      </c>
      <c r="BE138" s="215">
        <f>IF(N138="základní",J138,0)</f>
        <v>0</v>
      </c>
      <c r="BF138" s="215">
        <f>IF(N138="snížená",J138,0)</f>
        <v>0</v>
      </c>
      <c r="BG138" s="215">
        <f>IF(N138="zákl. přenesená",J138,0)</f>
        <v>0</v>
      </c>
      <c r="BH138" s="215">
        <f>IF(N138="sníž. přenesená",J138,0)</f>
        <v>0</v>
      </c>
      <c r="BI138" s="215">
        <f>IF(N138="nulová",J138,0)</f>
        <v>0</v>
      </c>
      <c r="BJ138" s="25" t="s">
        <v>85</v>
      </c>
      <c r="BK138" s="215">
        <f>ROUND(I138*H138,2)</f>
        <v>0</v>
      </c>
      <c r="BL138" s="25" t="s">
        <v>126</v>
      </c>
      <c r="BM138" s="25" t="s">
        <v>382</v>
      </c>
    </row>
    <row r="139" spans="2:65" s="1" customFormat="1" ht="16.5" customHeight="1">
      <c r="B139" s="43"/>
      <c r="C139" s="204" t="s">
        <v>244</v>
      </c>
      <c r="D139" s="204" t="s">
        <v>200</v>
      </c>
      <c r="E139" s="205" t="s">
        <v>383</v>
      </c>
      <c r="F139" s="206" t="s">
        <v>384</v>
      </c>
      <c r="G139" s="207" t="s">
        <v>362</v>
      </c>
      <c r="H139" s="208">
        <v>78.564999999999998</v>
      </c>
      <c r="I139" s="209"/>
      <c r="J139" s="210">
        <f>ROUND(I139*H139,2)</f>
        <v>0</v>
      </c>
      <c r="K139" s="206" t="s">
        <v>352</v>
      </c>
      <c r="L139" s="63"/>
      <c r="M139" s="211" t="s">
        <v>34</v>
      </c>
      <c r="N139" s="212" t="s">
        <v>49</v>
      </c>
      <c r="O139" s="44"/>
      <c r="P139" s="213">
        <f>O139*H139</f>
        <v>0</v>
      </c>
      <c r="Q139" s="213">
        <v>0</v>
      </c>
      <c r="R139" s="213">
        <f>Q139*H139</f>
        <v>0</v>
      </c>
      <c r="S139" s="213">
        <v>0</v>
      </c>
      <c r="T139" s="214">
        <f>S139*H139</f>
        <v>0</v>
      </c>
      <c r="AR139" s="25" t="s">
        <v>126</v>
      </c>
      <c r="AT139" s="25" t="s">
        <v>200</v>
      </c>
      <c r="AU139" s="25" t="s">
        <v>87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385</v>
      </c>
    </row>
    <row r="140" spans="2:65" s="1" customFormat="1" ht="16.5" customHeight="1">
      <c r="B140" s="43"/>
      <c r="C140" s="204" t="s">
        <v>248</v>
      </c>
      <c r="D140" s="204" t="s">
        <v>200</v>
      </c>
      <c r="E140" s="205" t="s">
        <v>386</v>
      </c>
      <c r="F140" s="206" t="s">
        <v>387</v>
      </c>
      <c r="G140" s="207" t="s">
        <v>362</v>
      </c>
      <c r="H140" s="208">
        <v>96.56</v>
      </c>
      <c r="I140" s="209"/>
      <c r="J140" s="210">
        <f>ROUND(I140*H140,2)</f>
        <v>0</v>
      </c>
      <c r="K140" s="206" t="s">
        <v>352</v>
      </c>
      <c r="L140" s="63"/>
      <c r="M140" s="211" t="s">
        <v>34</v>
      </c>
      <c r="N140" s="212" t="s">
        <v>49</v>
      </c>
      <c r="O140" s="44"/>
      <c r="P140" s="213">
        <f>O140*H140</f>
        <v>0</v>
      </c>
      <c r="Q140" s="213">
        <v>0</v>
      </c>
      <c r="R140" s="213">
        <f>Q140*H140</f>
        <v>0</v>
      </c>
      <c r="S140" s="213">
        <v>0</v>
      </c>
      <c r="T140" s="214">
        <f>S140*H140</f>
        <v>0</v>
      </c>
      <c r="AR140" s="25" t="s">
        <v>126</v>
      </c>
      <c r="AT140" s="25" t="s">
        <v>200</v>
      </c>
      <c r="AU140" s="25" t="s">
        <v>87</v>
      </c>
      <c r="AY140" s="25" t="s">
        <v>197</v>
      </c>
      <c r="BE140" s="215">
        <f>IF(N140="základní",J140,0)</f>
        <v>0</v>
      </c>
      <c r="BF140" s="215">
        <f>IF(N140="snížená",J140,0)</f>
        <v>0</v>
      </c>
      <c r="BG140" s="215">
        <f>IF(N140="zákl. přenesená",J140,0)</f>
        <v>0</v>
      </c>
      <c r="BH140" s="215">
        <f>IF(N140="sníž. přenesená",J140,0)</f>
        <v>0</v>
      </c>
      <c r="BI140" s="215">
        <f>IF(N140="nulová",J140,0)</f>
        <v>0</v>
      </c>
      <c r="BJ140" s="25" t="s">
        <v>85</v>
      </c>
      <c r="BK140" s="215">
        <f>ROUND(I140*H140,2)</f>
        <v>0</v>
      </c>
      <c r="BL140" s="25" t="s">
        <v>126</v>
      </c>
      <c r="BM140" s="25" t="s">
        <v>388</v>
      </c>
    </row>
    <row r="141" spans="2:65" s="1" customFormat="1" ht="16.5" customHeight="1">
      <c r="B141" s="43"/>
      <c r="C141" s="204" t="s">
        <v>252</v>
      </c>
      <c r="D141" s="204" t="s">
        <v>200</v>
      </c>
      <c r="E141" s="205" t="s">
        <v>389</v>
      </c>
      <c r="F141" s="206" t="s">
        <v>390</v>
      </c>
      <c r="G141" s="207" t="s">
        <v>362</v>
      </c>
      <c r="H141" s="208">
        <v>78.564999999999998</v>
      </c>
      <c r="I141" s="209"/>
      <c r="J141" s="210">
        <f>ROUND(I141*H141,2)</f>
        <v>0</v>
      </c>
      <c r="K141" s="206" t="s">
        <v>352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0</v>
      </c>
      <c r="R141" s="213">
        <f>Q141*H141</f>
        <v>0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87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391</v>
      </c>
    </row>
    <row r="142" spans="2:65" s="1" customFormat="1" ht="25.5" customHeight="1">
      <c r="B142" s="43"/>
      <c r="C142" s="204" t="s">
        <v>256</v>
      </c>
      <c r="D142" s="204" t="s">
        <v>200</v>
      </c>
      <c r="E142" s="205" t="s">
        <v>392</v>
      </c>
      <c r="F142" s="206" t="s">
        <v>393</v>
      </c>
      <c r="G142" s="207" t="s">
        <v>362</v>
      </c>
      <c r="H142" s="208">
        <v>157.13</v>
      </c>
      <c r="I142" s="209"/>
      <c r="J142" s="210">
        <f>ROUND(I142*H142,2)</f>
        <v>0</v>
      </c>
      <c r="K142" s="206" t="s">
        <v>352</v>
      </c>
      <c r="L142" s="63"/>
      <c r="M142" s="211" t="s">
        <v>34</v>
      </c>
      <c r="N142" s="212" t="s">
        <v>49</v>
      </c>
      <c r="O142" s="44"/>
      <c r="P142" s="213">
        <f>O142*H142</f>
        <v>0</v>
      </c>
      <c r="Q142" s="213">
        <v>0</v>
      </c>
      <c r="R142" s="213">
        <f>Q142*H142</f>
        <v>0</v>
      </c>
      <c r="S142" s="213">
        <v>0</v>
      </c>
      <c r="T142" s="214">
        <f>S142*H142</f>
        <v>0</v>
      </c>
      <c r="AR142" s="25" t="s">
        <v>126</v>
      </c>
      <c r="AT142" s="25" t="s">
        <v>200</v>
      </c>
      <c r="AU142" s="25" t="s">
        <v>87</v>
      </c>
      <c r="AY142" s="25" t="s">
        <v>197</v>
      </c>
      <c r="BE142" s="215">
        <f>IF(N142="základní",J142,0)</f>
        <v>0</v>
      </c>
      <c r="BF142" s="215">
        <f>IF(N142="snížená",J142,0)</f>
        <v>0</v>
      </c>
      <c r="BG142" s="215">
        <f>IF(N142="zákl. přenesená",J142,0)</f>
        <v>0</v>
      </c>
      <c r="BH142" s="215">
        <f>IF(N142="sníž. přenesená",J142,0)</f>
        <v>0</v>
      </c>
      <c r="BI142" s="215">
        <f>IF(N142="nulová",J142,0)</f>
        <v>0</v>
      </c>
      <c r="BJ142" s="25" t="s">
        <v>85</v>
      </c>
      <c r="BK142" s="215">
        <f>ROUND(I142*H142,2)</f>
        <v>0</v>
      </c>
      <c r="BL142" s="25" t="s">
        <v>126</v>
      </c>
      <c r="BM142" s="25" t="s">
        <v>394</v>
      </c>
    </row>
    <row r="143" spans="2:65" s="13" customFormat="1">
      <c r="B143" s="231"/>
      <c r="C143" s="232"/>
      <c r="D143" s="216" t="s">
        <v>210</v>
      </c>
      <c r="E143" s="260" t="s">
        <v>34</v>
      </c>
      <c r="F143" s="261" t="s">
        <v>395</v>
      </c>
      <c r="G143" s="232"/>
      <c r="H143" s="262">
        <v>157.13</v>
      </c>
      <c r="I143" s="236"/>
      <c r="J143" s="232"/>
      <c r="K143" s="232"/>
      <c r="L143" s="237"/>
      <c r="M143" s="238"/>
      <c r="N143" s="239"/>
      <c r="O143" s="239"/>
      <c r="P143" s="239"/>
      <c r="Q143" s="239"/>
      <c r="R143" s="239"/>
      <c r="S143" s="239"/>
      <c r="T143" s="240"/>
      <c r="AT143" s="241" t="s">
        <v>210</v>
      </c>
      <c r="AU143" s="241" t="s">
        <v>87</v>
      </c>
      <c r="AV143" s="13" t="s">
        <v>87</v>
      </c>
      <c r="AW143" s="13" t="s">
        <v>41</v>
      </c>
      <c r="AX143" s="13" t="s">
        <v>85</v>
      </c>
      <c r="AY143" s="241" t="s">
        <v>197</v>
      </c>
    </row>
    <row r="144" spans="2:65" s="1" customFormat="1" ht="16.5" customHeight="1">
      <c r="B144" s="43"/>
      <c r="C144" s="204" t="s">
        <v>260</v>
      </c>
      <c r="D144" s="204" t="s">
        <v>200</v>
      </c>
      <c r="E144" s="205" t="s">
        <v>396</v>
      </c>
      <c r="F144" s="206" t="s">
        <v>397</v>
      </c>
      <c r="G144" s="207" t="s">
        <v>362</v>
      </c>
      <c r="H144" s="208">
        <v>126.541</v>
      </c>
      <c r="I144" s="209"/>
      <c r="J144" s="210">
        <f>ROUND(I144*H144,2)</f>
        <v>0</v>
      </c>
      <c r="K144" s="206" t="s">
        <v>352</v>
      </c>
      <c r="L144" s="63"/>
      <c r="M144" s="211" t="s">
        <v>34</v>
      </c>
      <c r="N144" s="212" t="s">
        <v>49</v>
      </c>
      <c r="O144" s="44"/>
      <c r="P144" s="213">
        <f>O144*H144</f>
        <v>0</v>
      </c>
      <c r="Q144" s="213">
        <v>0</v>
      </c>
      <c r="R144" s="213">
        <f>Q144*H144</f>
        <v>0</v>
      </c>
      <c r="S144" s="213">
        <v>0</v>
      </c>
      <c r="T144" s="214">
        <f>S144*H144</f>
        <v>0</v>
      </c>
      <c r="AR144" s="25" t="s">
        <v>126</v>
      </c>
      <c r="AT144" s="25" t="s">
        <v>200</v>
      </c>
      <c r="AU144" s="25" t="s">
        <v>87</v>
      </c>
      <c r="AY144" s="25" t="s">
        <v>197</v>
      </c>
      <c r="BE144" s="215">
        <f>IF(N144="základní",J144,0)</f>
        <v>0</v>
      </c>
      <c r="BF144" s="215">
        <f>IF(N144="snížená",J144,0)</f>
        <v>0</v>
      </c>
      <c r="BG144" s="215">
        <f>IF(N144="zákl. přenesená",J144,0)</f>
        <v>0</v>
      </c>
      <c r="BH144" s="215">
        <f>IF(N144="sníž. přenesená",J144,0)</f>
        <v>0</v>
      </c>
      <c r="BI144" s="215">
        <f>IF(N144="nulová",J144,0)</f>
        <v>0</v>
      </c>
      <c r="BJ144" s="25" t="s">
        <v>85</v>
      </c>
      <c r="BK144" s="215">
        <f>ROUND(I144*H144,2)</f>
        <v>0</v>
      </c>
      <c r="BL144" s="25" t="s">
        <v>126</v>
      </c>
      <c r="BM144" s="25" t="s">
        <v>398</v>
      </c>
    </row>
    <row r="145" spans="2:65" s="1" customFormat="1" ht="16.5" customHeight="1">
      <c r="B145" s="43"/>
      <c r="C145" s="204" t="s">
        <v>264</v>
      </c>
      <c r="D145" s="204" t="s">
        <v>200</v>
      </c>
      <c r="E145" s="205" t="s">
        <v>399</v>
      </c>
      <c r="F145" s="206" t="s">
        <v>400</v>
      </c>
      <c r="G145" s="207" t="s">
        <v>362</v>
      </c>
      <c r="H145" s="208">
        <v>126.541</v>
      </c>
      <c r="I145" s="209"/>
      <c r="J145" s="210">
        <f>ROUND(I145*H145,2)</f>
        <v>0</v>
      </c>
      <c r="K145" s="206" t="s">
        <v>352</v>
      </c>
      <c r="L145" s="63"/>
      <c r="M145" s="211" t="s">
        <v>34</v>
      </c>
      <c r="N145" s="212" t="s">
        <v>49</v>
      </c>
      <c r="O145" s="44"/>
      <c r="P145" s="213">
        <f>O145*H145</f>
        <v>0</v>
      </c>
      <c r="Q145" s="213">
        <v>0</v>
      </c>
      <c r="R145" s="213">
        <f>Q145*H145</f>
        <v>0</v>
      </c>
      <c r="S145" s="213">
        <v>0</v>
      </c>
      <c r="T145" s="214">
        <f>S145*H145</f>
        <v>0</v>
      </c>
      <c r="AR145" s="25" t="s">
        <v>126</v>
      </c>
      <c r="AT145" s="25" t="s">
        <v>200</v>
      </c>
      <c r="AU145" s="25" t="s">
        <v>87</v>
      </c>
      <c r="AY145" s="25" t="s">
        <v>197</v>
      </c>
      <c r="BE145" s="215">
        <f>IF(N145="základní",J145,0)</f>
        <v>0</v>
      </c>
      <c r="BF145" s="215">
        <f>IF(N145="snížená",J145,0)</f>
        <v>0</v>
      </c>
      <c r="BG145" s="215">
        <f>IF(N145="zákl. přenesená",J145,0)</f>
        <v>0</v>
      </c>
      <c r="BH145" s="215">
        <f>IF(N145="sníž. přenesená",J145,0)</f>
        <v>0</v>
      </c>
      <c r="BI145" s="215">
        <f>IF(N145="nulová",J145,0)</f>
        <v>0</v>
      </c>
      <c r="BJ145" s="25" t="s">
        <v>85</v>
      </c>
      <c r="BK145" s="215">
        <f>ROUND(I145*H145,2)</f>
        <v>0</v>
      </c>
      <c r="BL145" s="25" t="s">
        <v>126</v>
      </c>
      <c r="BM145" s="25" t="s">
        <v>401</v>
      </c>
    </row>
    <row r="146" spans="2:65" s="1" customFormat="1" ht="16.5" customHeight="1">
      <c r="B146" s="43"/>
      <c r="C146" s="204" t="s">
        <v>268</v>
      </c>
      <c r="D146" s="204" t="s">
        <v>200</v>
      </c>
      <c r="E146" s="205" t="s">
        <v>402</v>
      </c>
      <c r="F146" s="206" t="s">
        <v>403</v>
      </c>
      <c r="G146" s="207" t="s">
        <v>404</v>
      </c>
      <c r="H146" s="208">
        <v>253.08199999999999</v>
      </c>
      <c r="I146" s="209"/>
      <c r="J146" s="210">
        <f>ROUND(I146*H146,2)</f>
        <v>0</v>
      </c>
      <c r="K146" s="206" t="s">
        <v>352</v>
      </c>
      <c r="L146" s="63"/>
      <c r="M146" s="211" t="s">
        <v>34</v>
      </c>
      <c r="N146" s="212" t="s">
        <v>49</v>
      </c>
      <c r="O146" s="44"/>
      <c r="P146" s="213">
        <f>O146*H146</f>
        <v>0</v>
      </c>
      <c r="Q146" s="213">
        <v>0</v>
      </c>
      <c r="R146" s="213">
        <f>Q146*H146</f>
        <v>0</v>
      </c>
      <c r="S146" s="213">
        <v>0</v>
      </c>
      <c r="T146" s="214">
        <f>S146*H146</f>
        <v>0</v>
      </c>
      <c r="AR146" s="25" t="s">
        <v>126</v>
      </c>
      <c r="AT146" s="25" t="s">
        <v>200</v>
      </c>
      <c r="AU146" s="25" t="s">
        <v>87</v>
      </c>
      <c r="AY146" s="25" t="s">
        <v>197</v>
      </c>
      <c r="BE146" s="215">
        <f>IF(N146="základní",J146,0)</f>
        <v>0</v>
      </c>
      <c r="BF146" s="215">
        <f>IF(N146="snížená",J146,0)</f>
        <v>0</v>
      </c>
      <c r="BG146" s="215">
        <f>IF(N146="zákl. přenesená",J146,0)</f>
        <v>0</v>
      </c>
      <c r="BH146" s="215">
        <f>IF(N146="sníž. přenesená",J146,0)</f>
        <v>0</v>
      </c>
      <c r="BI146" s="215">
        <f>IF(N146="nulová",J146,0)</f>
        <v>0</v>
      </c>
      <c r="BJ146" s="25" t="s">
        <v>85</v>
      </c>
      <c r="BK146" s="215">
        <f>ROUND(I146*H146,2)</f>
        <v>0</v>
      </c>
      <c r="BL146" s="25" t="s">
        <v>126</v>
      </c>
      <c r="BM146" s="25" t="s">
        <v>405</v>
      </c>
    </row>
    <row r="147" spans="2:65" s="13" customFormat="1">
      <c r="B147" s="231"/>
      <c r="C147" s="232"/>
      <c r="D147" s="216" t="s">
        <v>210</v>
      </c>
      <c r="E147" s="260" t="s">
        <v>34</v>
      </c>
      <c r="F147" s="261" t="s">
        <v>406</v>
      </c>
      <c r="G147" s="232"/>
      <c r="H147" s="262">
        <v>253.08199999999999</v>
      </c>
      <c r="I147" s="236"/>
      <c r="J147" s="232"/>
      <c r="K147" s="232"/>
      <c r="L147" s="237"/>
      <c r="M147" s="238"/>
      <c r="N147" s="239"/>
      <c r="O147" s="239"/>
      <c r="P147" s="239"/>
      <c r="Q147" s="239"/>
      <c r="R147" s="239"/>
      <c r="S147" s="239"/>
      <c r="T147" s="240"/>
      <c r="AT147" s="241" t="s">
        <v>210</v>
      </c>
      <c r="AU147" s="241" t="s">
        <v>87</v>
      </c>
      <c r="AV147" s="13" t="s">
        <v>87</v>
      </c>
      <c r="AW147" s="13" t="s">
        <v>41</v>
      </c>
      <c r="AX147" s="13" t="s">
        <v>85</v>
      </c>
      <c r="AY147" s="241" t="s">
        <v>197</v>
      </c>
    </row>
    <row r="148" spans="2:65" s="1" customFormat="1" ht="16.5" customHeight="1">
      <c r="B148" s="43"/>
      <c r="C148" s="204" t="s">
        <v>10</v>
      </c>
      <c r="D148" s="204" t="s">
        <v>200</v>
      </c>
      <c r="E148" s="205" t="s">
        <v>407</v>
      </c>
      <c r="F148" s="206" t="s">
        <v>408</v>
      </c>
      <c r="G148" s="207" t="s">
        <v>362</v>
      </c>
      <c r="H148" s="208">
        <v>86.56</v>
      </c>
      <c r="I148" s="209"/>
      <c r="J148" s="210">
        <f>ROUND(I148*H148,2)</f>
        <v>0</v>
      </c>
      <c r="K148" s="206" t="s">
        <v>352</v>
      </c>
      <c r="L148" s="63"/>
      <c r="M148" s="211" t="s">
        <v>34</v>
      </c>
      <c r="N148" s="212" t="s">
        <v>49</v>
      </c>
      <c r="O148" s="44"/>
      <c r="P148" s="213">
        <f>O148*H148</f>
        <v>0</v>
      </c>
      <c r="Q148" s="213">
        <v>0</v>
      </c>
      <c r="R148" s="213">
        <f>Q148*H148</f>
        <v>0</v>
      </c>
      <c r="S148" s="213">
        <v>0</v>
      </c>
      <c r="T148" s="214">
        <f>S148*H148</f>
        <v>0</v>
      </c>
      <c r="AR148" s="25" t="s">
        <v>126</v>
      </c>
      <c r="AT148" s="25" t="s">
        <v>200</v>
      </c>
      <c r="AU148" s="25" t="s">
        <v>87</v>
      </c>
      <c r="AY148" s="25" t="s">
        <v>197</v>
      </c>
      <c r="BE148" s="215">
        <f>IF(N148="základní",J148,0)</f>
        <v>0</v>
      </c>
      <c r="BF148" s="215">
        <f>IF(N148="snížená",J148,0)</f>
        <v>0</v>
      </c>
      <c r="BG148" s="215">
        <f>IF(N148="zákl. přenesená",J148,0)</f>
        <v>0</v>
      </c>
      <c r="BH148" s="215">
        <f>IF(N148="sníž. přenesená",J148,0)</f>
        <v>0</v>
      </c>
      <c r="BI148" s="215">
        <f>IF(N148="nulová",J148,0)</f>
        <v>0</v>
      </c>
      <c r="BJ148" s="25" t="s">
        <v>85</v>
      </c>
      <c r="BK148" s="215">
        <f>ROUND(I148*H148,2)</f>
        <v>0</v>
      </c>
      <c r="BL148" s="25" t="s">
        <v>126</v>
      </c>
      <c r="BM148" s="25" t="s">
        <v>409</v>
      </c>
    </row>
    <row r="149" spans="2:65" s="1" customFormat="1" ht="27">
      <c r="B149" s="43"/>
      <c r="C149" s="65"/>
      <c r="D149" s="216" t="s">
        <v>205</v>
      </c>
      <c r="E149" s="65"/>
      <c r="F149" s="217" t="s">
        <v>410</v>
      </c>
      <c r="G149" s="65"/>
      <c r="H149" s="65"/>
      <c r="I149" s="174"/>
      <c r="J149" s="65"/>
      <c r="K149" s="65"/>
      <c r="L149" s="63"/>
      <c r="M149" s="218"/>
      <c r="N149" s="44"/>
      <c r="O149" s="44"/>
      <c r="P149" s="44"/>
      <c r="Q149" s="44"/>
      <c r="R149" s="44"/>
      <c r="S149" s="44"/>
      <c r="T149" s="80"/>
      <c r="AT149" s="25" t="s">
        <v>205</v>
      </c>
      <c r="AU149" s="25" t="s">
        <v>87</v>
      </c>
    </row>
    <row r="150" spans="2:65" s="1" customFormat="1" ht="16.5" customHeight="1">
      <c r="B150" s="43"/>
      <c r="C150" s="204" t="s">
        <v>275</v>
      </c>
      <c r="D150" s="204" t="s">
        <v>200</v>
      </c>
      <c r="E150" s="205" t="s">
        <v>411</v>
      </c>
      <c r="F150" s="206" t="s">
        <v>412</v>
      </c>
      <c r="G150" s="207" t="s">
        <v>362</v>
      </c>
      <c r="H150" s="208">
        <v>4.5750000000000002</v>
      </c>
      <c r="I150" s="209"/>
      <c r="J150" s="210">
        <f>ROUND(I150*H150,2)</f>
        <v>0</v>
      </c>
      <c r="K150" s="206" t="s">
        <v>352</v>
      </c>
      <c r="L150" s="63"/>
      <c r="M150" s="211" t="s">
        <v>34</v>
      </c>
      <c r="N150" s="212" t="s">
        <v>49</v>
      </c>
      <c r="O150" s="44"/>
      <c r="P150" s="213">
        <f>O150*H150</f>
        <v>0</v>
      </c>
      <c r="Q150" s="213">
        <v>0</v>
      </c>
      <c r="R150" s="213">
        <f>Q150*H150</f>
        <v>0</v>
      </c>
      <c r="S150" s="213">
        <v>0</v>
      </c>
      <c r="T150" s="214">
        <f>S150*H150</f>
        <v>0</v>
      </c>
      <c r="AR150" s="25" t="s">
        <v>126</v>
      </c>
      <c r="AT150" s="25" t="s">
        <v>200</v>
      </c>
      <c r="AU150" s="25" t="s">
        <v>87</v>
      </c>
      <c r="AY150" s="25" t="s">
        <v>197</v>
      </c>
      <c r="BE150" s="215">
        <f>IF(N150="základní",J150,0)</f>
        <v>0</v>
      </c>
      <c r="BF150" s="215">
        <f>IF(N150="snížená",J150,0)</f>
        <v>0</v>
      </c>
      <c r="BG150" s="215">
        <f>IF(N150="zákl. přenesená",J150,0)</f>
        <v>0</v>
      </c>
      <c r="BH150" s="215">
        <f>IF(N150="sníž. přenesená",J150,0)</f>
        <v>0</v>
      </c>
      <c r="BI150" s="215">
        <f>IF(N150="nulová",J150,0)</f>
        <v>0</v>
      </c>
      <c r="BJ150" s="25" t="s">
        <v>85</v>
      </c>
      <c r="BK150" s="215">
        <f>ROUND(I150*H150,2)</f>
        <v>0</v>
      </c>
      <c r="BL150" s="25" t="s">
        <v>126</v>
      </c>
      <c r="BM150" s="25" t="s">
        <v>413</v>
      </c>
    </row>
    <row r="151" spans="2:65" s="12" customFormat="1">
      <c r="B151" s="219"/>
      <c r="C151" s="220"/>
      <c r="D151" s="221" t="s">
        <v>210</v>
      </c>
      <c r="E151" s="222" t="s">
        <v>34</v>
      </c>
      <c r="F151" s="223" t="s">
        <v>364</v>
      </c>
      <c r="G151" s="220"/>
      <c r="H151" s="224" t="s">
        <v>34</v>
      </c>
      <c r="I151" s="225"/>
      <c r="J151" s="220"/>
      <c r="K151" s="220"/>
      <c r="L151" s="226"/>
      <c r="M151" s="227"/>
      <c r="N151" s="228"/>
      <c r="O151" s="228"/>
      <c r="P151" s="228"/>
      <c r="Q151" s="228"/>
      <c r="R151" s="228"/>
      <c r="S151" s="228"/>
      <c r="T151" s="229"/>
      <c r="AT151" s="230" t="s">
        <v>210</v>
      </c>
      <c r="AU151" s="230" t="s">
        <v>87</v>
      </c>
      <c r="AV151" s="12" t="s">
        <v>85</v>
      </c>
      <c r="AW151" s="12" t="s">
        <v>41</v>
      </c>
      <c r="AX151" s="12" t="s">
        <v>78</v>
      </c>
      <c r="AY151" s="230" t="s">
        <v>197</v>
      </c>
    </row>
    <row r="152" spans="2:65" s="13" customFormat="1">
      <c r="B152" s="231"/>
      <c r="C152" s="232"/>
      <c r="D152" s="221" t="s">
        <v>210</v>
      </c>
      <c r="E152" s="233" t="s">
        <v>34</v>
      </c>
      <c r="F152" s="234" t="s">
        <v>414</v>
      </c>
      <c r="G152" s="232"/>
      <c r="H152" s="235">
        <v>4.5750000000000002</v>
      </c>
      <c r="I152" s="236"/>
      <c r="J152" s="232"/>
      <c r="K152" s="232"/>
      <c r="L152" s="237"/>
      <c r="M152" s="238"/>
      <c r="N152" s="239"/>
      <c r="O152" s="239"/>
      <c r="P152" s="239"/>
      <c r="Q152" s="239"/>
      <c r="R152" s="239"/>
      <c r="S152" s="239"/>
      <c r="T152" s="240"/>
      <c r="AT152" s="241" t="s">
        <v>210</v>
      </c>
      <c r="AU152" s="241" t="s">
        <v>87</v>
      </c>
      <c r="AV152" s="13" t="s">
        <v>87</v>
      </c>
      <c r="AW152" s="13" t="s">
        <v>41</v>
      </c>
      <c r="AX152" s="13" t="s">
        <v>78</v>
      </c>
      <c r="AY152" s="241" t="s">
        <v>197</v>
      </c>
    </row>
    <row r="153" spans="2:65" s="14" customFormat="1">
      <c r="B153" s="242"/>
      <c r="C153" s="243"/>
      <c r="D153" s="216" t="s">
        <v>210</v>
      </c>
      <c r="E153" s="244" t="s">
        <v>34</v>
      </c>
      <c r="F153" s="245" t="s">
        <v>221</v>
      </c>
      <c r="G153" s="243"/>
      <c r="H153" s="246">
        <v>4.5750000000000002</v>
      </c>
      <c r="I153" s="247"/>
      <c r="J153" s="243"/>
      <c r="K153" s="243"/>
      <c r="L153" s="248"/>
      <c r="M153" s="249"/>
      <c r="N153" s="250"/>
      <c r="O153" s="250"/>
      <c r="P153" s="250"/>
      <c r="Q153" s="250"/>
      <c r="R153" s="250"/>
      <c r="S153" s="250"/>
      <c r="T153" s="251"/>
      <c r="AT153" s="252" t="s">
        <v>210</v>
      </c>
      <c r="AU153" s="252" t="s">
        <v>87</v>
      </c>
      <c r="AV153" s="14" t="s">
        <v>126</v>
      </c>
      <c r="AW153" s="14" t="s">
        <v>41</v>
      </c>
      <c r="AX153" s="14" t="s">
        <v>85</v>
      </c>
      <c r="AY153" s="252" t="s">
        <v>197</v>
      </c>
    </row>
    <row r="154" spans="2:65" s="1" customFormat="1" ht="16.5" customHeight="1">
      <c r="B154" s="43"/>
      <c r="C154" s="263" t="s">
        <v>279</v>
      </c>
      <c r="D154" s="263" t="s">
        <v>415</v>
      </c>
      <c r="E154" s="264" t="s">
        <v>416</v>
      </c>
      <c r="F154" s="265" t="s">
        <v>417</v>
      </c>
      <c r="G154" s="266" t="s">
        <v>404</v>
      </c>
      <c r="H154" s="267">
        <v>9.15</v>
      </c>
      <c r="I154" s="268"/>
      <c r="J154" s="269">
        <f>ROUND(I154*H154,2)</f>
        <v>0</v>
      </c>
      <c r="K154" s="265" t="s">
        <v>352</v>
      </c>
      <c r="L154" s="270"/>
      <c r="M154" s="271" t="s">
        <v>34</v>
      </c>
      <c r="N154" s="272" t="s">
        <v>49</v>
      </c>
      <c r="O154" s="44"/>
      <c r="P154" s="213">
        <f>O154*H154</f>
        <v>0</v>
      </c>
      <c r="Q154" s="213">
        <v>1</v>
      </c>
      <c r="R154" s="213">
        <f>Q154*H154</f>
        <v>9.15</v>
      </c>
      <c r="S154" s="213">
        <v>0</v>
      </c>
      <c r="T154" s="214">
        <f>S154*H154</f>
        <v>0</v>
      </c>
      <c r="AR154" s="25" t="s">
        <v>244</v>
      </c>
      <c r="AT154" s="25" t="s">
        <v>415</v>
      </c>
      <c r="AU154" s="25" t="s">
        <v>87</v>
      </c>
      <c r="AY154" s="25" t="s">
        <v>197</v>
      </c>
      <c r="BE154" s="215">
        <f>IF(N154="základní",J154,0)</f>
        <v>0</v>
      </c>
      <c r="BF154" s="215">
        <f>IF(N154="snížená",J154,0)</f>
        <v>0</v>
      </c>
      <c r="BG154" s="215">
        <f>IF(N154="zákl. přenesená",J154,0)</f>
        <v>0</v>
      </c>
      <c r="BH154" s="215">
        <f>IF(N154="sníž. přenesená",J154,0)</f>
        <v>0</v>
      </c>
      <c r="BI154" s="215">
        <f>IF(N154="nulová",J154,0)</f>
        <v>0</v>
      </c>
      <c r="BJ154" s="25" t="s">
        <v>85</v>
      </c>
      <c r="BK154" s="215">
        <f>ROUND(I154*H154,2)</f>
        <v>0</v>
      </c>
      <c r="BL154" s="25" t="s">
        <v>126</v>
      </c>
      <c r="BM154" s="25" t="s">
        <v>418</v>
      </c>
    </row>
    <row r="155" spans="2:65" s="1" customFormat="1" ht="27">
      <c r="B155" s="43"/>
      <c r="C155" s="65"/>
      <c r="D155" s="221" t="s">
        <v>205</v>
      </c>
      <c r="E155" s="65"/>
      <c r="F155" s="253" t="s">
        <v>419</v>
      </c>
      <c r="G155" s="65"/>
      <c r="H155" s="65"/>
      <c r="I155" s="174"/>
      <c r="J155" s="65"/>
      <c r="K155" s="65"/>
      <c r="L155" s="63"/>
      <c r="M155" s="218"/>
      <c r="N155" s="44"/>
      <c r="O155" s="44"/>
      <c r="P155" s="44"/>
      <c r="Q155" s="44"/>
      <c r="R155" s="44"/>
      <c r="S155" s="44"/>
      <c r="T155" s="80"/>
      <c r="AT155" s="25" t="s">
        <v>205</v>
      </c>
      <c r="AU155" s="25" t="s">
        <v>87</v>
      </c>
    </row>
    <row r="156" spans="2:65" s="13" customFormat="1">
      <c r="B156" s="231"/>
      <c r="C156" s="232"/>
      <c r="D156" s="216" t="s">
        <v>210</v>
      </c>
      <c r="E156" s="260" t="s">
        <v>34</v>
      </c>
      <c r="F156" s="261" t="s">
        <v>420</v>
      </c>
      <c r="G156" s="232"/>
      <c r="H156" s="262">
        <v>9.15</v>
      </c>
      <c r="I156" s="236"/>
      <c r="J156" s="232"/>
      <c r="K156" s="232"/>
      <c r="L156" s="237"/>
      <c r="M156" s="238"/>
      <c r="N156" s="239"/>
      <c r="O156" s="239"/>
      <c r="P156" s="239"/>
      <c r="Q156" s="239"/>
      <c r="R156" s="239"/>
      <c r="S156" s="239"/>
      <c r="T156" s="240"/>
      <c r="AT156" s="241" t="s">
        <v>210</v>
      </c>
      <c r="AU156" s="241" t="s">
        <v>87</v>
      </c>
      <c r="AV156" s="13" t="s">
        <v>87</v>
      </c>
      <c r="AW156" s="13" t="s">
        <v>41</v>
      </c>
      <c r="AX156" s="13" t="s">
        <v>85</v>
      </c>
      <c r="AY156" s="241" t="s">
        <v>197</v>
      </c>
    </row>
    <row r="157" spans="2:65" s="1" customFormat="1" ht="16.5" customHeight="1">
      <c r="B157" s="43"/>
      <c r="C157" s="204" t="s">
        <v>287</v>
      </c>
      <c r="D157" s="204" t="s">
        <v>200</v>
      </c>
      <c r="E157" s="205" t="s">
        <v>421</v>
      </c>
      <c r="F157" s="206" t="s">
        <v>422</v>
      </c>
      <c r="G157" s="207" t="s">
        <v>423</v>
      </c>
      <c r="H157" s="208">
        <v>192.8</v>
      </c>
      <c r="I157" s="209"/>
      <c r="J157" s="210">
        <f>ROUND(I157*H157,2)</f>
        <v>0</v>
      </c>
      <c r="K157" s="206" t="s">
        <v>352</v>
      </c>
      <c r="L157" s="63"/>
      <c r="M157" s="211" t="s">
        <v>34</v>
      </c>
      <c r="N157" s="212" t="s">
        <v>49</v>
      </c>
      <c r="O157" s="44"/>
      <c r="P157" s="213">
        <f>O157*H157</f>
        <v>0</v>
      </c>
      <c r="Q157" s="213">
        <v>0</v>
      </c>
      <c r="R157" s="213">
        <f>Q157*H157</f>
        <v>0</v>
      </c>
      <c r="S157" s="213">
        <v>0</v>
      </c>
      <c r="T157" s="214">
        <f>S157*H157</f>
        <v>0</v>
      </c>
      <c r="AR157" s="25" t="s">
        <v>126</v>
      </c>
      <c r="AT157" s="25" t="s">
        <v>200</v>
      </c>
      <c r="AU157" s="25" t="s">
        <v>87</v>
      </c>
      <c r="AY157" s="25" t="s">
        <v>197</v>
      </c>
      <c r="BE157" s="215">
        <f>IF(N157="základní",J157,0)</f>
        <v>0</v>
      </c>
      <c r="BF157" s="215">
        <f>IF(N157="snížená",J157,0)</f>
        <v>0</v>
      </c>
      <c r="BG157" s="215">
        <f>IF(N157="zákl. přenesená",J157,0)</f>
        <v>0</v>
      </c>
      <c r="BH157" s="215">
        <f>IF(N157="sníž. přenesená",J157,0)</f>
        <v>0</v>
      </c>
      <c r="BI157" s="215">
        <f>IF(N157="nulová",J157,0)</f>
        <v>0</v>
      </c>
      <c r="BJ157" s="25" t="s">
        <v>85</v>
      </c>
      <c r="BK157" s="215">
        <f>ROUND(I157*H157,2)</f>
        <v>0</v>
      </c>
      <c r="BL157" s="25" t="s">
        <v>126</v>
      </c>
      <c r="BM157" s="25" t="s">
        <v>424</v>
      </c>
    </row>
    <row r="158" spans="2:65" s="12" customFormat="1">
      <c r="B158" s="219"/>
      <c r="C158" s="220"/>
      <c r="D158" s="221" t="s">
        <v>210</v>
      </c>
      <c r="E158" s="222" t="s">
        <v>34</v>
      </c>
      <c r="F158" s="223" t="s">
        <v>364</v>
      </c>
      <c r="G158" s="220"/>
      <c r="H158" s="224" t="s">
        <v>34</v>
      </c>
      <c r="I158" s="225"/>
      <c r="J158" s="220"/>
      <c r="K158" s="220"/>
      <c r="L158" s="226"/>
      <c r="M158" s="227"/>
      <c r="N158" s="228"/>
      <c r="O158" s="228"/>
      <c r="P158" s="228"/>
      <c r="Q158" s="228"/>
      <c r="R158" s="228"/>
      <c r="S158" s="228"/>
      <c r="T158" s="229"/>
      <c r="AT158" s="230" t="s">
        <v>210</v>
      </c>
      <c r="AU158" s="230" t="s">
        <v>87</v>
      </c>
      <c r="AV158" s="12" t="s">
        <v>85</v>
      </c>
      <c r="AW158" s="12" t="s">
        <v>41</v>
      </c>
      <c r="AX158" s="12" t="s">
        <v>78</v>
      </c>
      <c r="AY158" s="230" t="s">
        <v>197</v>
      </c>
    </row>
    <row r="159" spans="2:65" s="13" customFormat="1">
      <c r="B159" s="231"/>
      <c r="C159" s="232"/>
      <c r="D159" s="221" t="s">
        <v>210</v>
      </c>
      <c r="E159" s="233" t="s">
        <v>34</v>
      </c>
      <c r="F159" s="234" t="s">
        <v>425</v>
      </c>
      <c r="G159" s="232"/>
      <c r="H159" s="235">
        <v>192.8</v>
      </c>
      <c r="I159" s="236"/>
      <c r="J159" s="232"/>
      <c r="K159" s="232"/>
      <c r="L159" s="237"/>
      <c r="M159" s="238"/>
      <c r="N159" s="239"/>
      <c r="O159" s="239"/>
      <c r="P159" s="239"/>
      <c r="Q159" s="239"/>
      <c r="R159" s="239"/>
      <c r="S159" s="239"/>
      <c r="T159" s="240"/>
      <c r="AT159" s="241" t="s">
        <v>210</v>
      </c>
      <c r="AU159" s="241" t="s">
        <v>87</v>
      </c>
      <c r="AV159" s="13" t="s">
        <v>87</v>
      </c>
      <c r="AW159" s="13" t="s">
        <v>41</v>
      </c>
      <c r="AX159" s="13" t="s">
        <v>78</v>
      </c>
      <c r="AY159" s="241" t="s">
        <v>197</v>
      </c>
    </row>
    <row r="160" spans="2:65" s="14" customFormat="1">
      <c r="B160" s="242"/>
      <c r="C160" s="243"/>
      <c r="D160" s="216" t="s">
        <v>210</v>
      </c>
      <c r="E160" s="244" t="s">
        <v>34</v>
      </c>
      <c r="F160" s="245" t="s">
        <v>221</v>
      </c>
      <c r="G160" s="243"/>
      <c r="H160" s="246">
        <v>192.8</v>
      </c>
      <c r="I160" s="247"/>
      <c r="J160" s="243"/>
      <c r="K160" s="243"/>
      <c r="L160" s="248"/>
      <c r="M160" s="249"/>
      <c r="N160" s="250"/>
      <c r="O160" s="250"/>
      <c r="P160" s="250"/>
      <c r="Q160" s="250"/>
      <c r="R160" s="250"/>
      <c r="S160" s="250"/>
      <c r="T160" s="251"/>
      <c r="AT160" s="252" t="s">
        <v>210</v>
      </c>
      <c r="AU160" s="252" t="s">
        <v>87</v>
      </c>
      <c r="AV160" s="14" t="s">
        <v>126</v>
      </c>
      <c r="AW160" s="14" t="s">
        <v>41</v>
      </c>
      <c r="AX160" s="14" t="s">
        <v>85</v>
      </c>
      <c r="AY160" s="252" t="s">
        <v>197</v>
      </c>
    </row>
    <row r="161" spans="2:65" s="1" customFormat="1" ht="16.5" customHeight="1">
      <c r="B161" s="43"/>
      <c r="C161" s="204" t="s">
        <v>291</v>
      </c>
      <c r="D161" s="204" t="s">
        <v>200</v>
      </c>
      <c r="E161" s="205" t="s">
        <v>426</v>
      </c>
      <c r="F161" s="206" t="s">
        <v>427</v>
      </c>
      <c r="G161" s="207" t="s">
        <v>362</v>
      </c>
      <c r="H161" s="208">
        <v>144.53700000000001</v>
      </c>
      <c r="I161" s="209"/>
      <c r="J161" s="210">
        <f>ROUND(I161*H161,2)</f>
        <v>0</v>
      </c>
      <c r="K161" s="206" t="s">
        <v>352</v>
      </c>
      <c r="L161" s="63"/>
      <c r="M161" s="211" t="s">
        <v>34</v>
      </c>
      <c r="N161" s="212" t="s">
        <v>49</v>
      </c>
      <c r="O161" s="44"/>
      <c r="P161" s="213">
        <f>O161*H161</f>
        <v>0</v>
      </c>
      <c r="Q161" s="213">
        <v>0</v>
      </c>
      <c r="R161" s="213">
        <f>Q161*H161</f>
        <v>0</v>
      </c>
      <c r="S161" s="213">
        <v>0</v>
      </c>
      <c r="T161" s="214">
        <f>S161*H161</f>
        <v>0</v>
      </c>
      <c r="AR161" s="25" t="s">
        <v>126</v>
      </c>
      <c r="AT161" s="25" t="s">
        <v>200</v>
      </c>
      <c r="AU161" s="25" t="s">
        <v>87</v>
      </c>
      <c r="AY161" s="25" t="s">
        <v>197</v>
      </c>
      <c r="BE161" s="215">
        <f>IF(N161="základní",J161,0)</f>
        <v>0</v>
      </c>
      <c r="BF161" s="215">
        <f>IF(N161="snížená",J161,0)</f>
        <v>0</v>
      </c>
      <c r="BG161" s="215">
        <f>IF(N161="zákl. přenesená",J161,0)</f>
        <v>0</v>
      </c>
      <c r="BH161" s="215">
        <f>IF(N161="sníž. přenesená",J161,0)</f>
        <v>0</v>
      </c>
      <c r="BI161" s="215">
        <f>IF(N161="nulová",J161,0)</f>
        <v>0</v>
      </c>
      <c r="BJ161" s="25" t="s">
        <v>85</v>
      </c>
      <c r="BK161" s="215">
        <f>ROUND(I161*H161,2)</f>
        <v>0</v>
      </c>
      <c r="BL161" s="25" t="s">
        <v>126</v>
      </c>
      <c r="BM161" s="25" t="s">
        <v>428</v>
      </c>
    </row>
    <row r="162" spans="2:65" s="12" customFormat="1">
      <c r="B162" s="219"/>
      <c r="C162" s="220"/>
      <c r="D162" s="221" t="s">
        <v>210</v>
      </c>
      <c r="E162" s="222" t="s">
        <v>34</v>
      </c>
      <c r="F162" s="223" t="s">
        <v>364</v>
      </c>
      <c r="G162" s="220"/>
      <c r="H162" s="224" t="s">
        <v>34</v>
      </c>
      <c r="I162" s="225"/>
      <c r="J162" s="220"/>
      <c r="K162" s="220"/>
      <c r="L162" s="226"/>
      <c r="M162" s="227"/>
      <c r="N162" s="228"/>
      <c r="O162" s="228"/>
      <c r="P162" s="228"/>
      <c r="Q162" s="228"/>
      <c r="R162" s="228"/>
      <c r="S162" s="228"/>
      <c r="T162" s="229"/>
      <c r="AT162" s="230" t="s">
        <v>210</v>
      </c>
      <c r="AU162" s="230" t="s">
        <v>87</v>
      </c>
      <c r="AV162" s="12" t="s">
        <v>85</v>
      </c>
      <c r="AW162" s="12" t="s">
        <v>41</v>
      </c>
      <c r="AX162" s="12" t="s">
        <v>78</v>
      </c>
      <c r="AY162" s="230" t="s">
        <v>197</v>
      </c>
    </row>
    <row r="163" spans="2:65" s="13" customFormat="1">
      <c r="B163" s="231"/>
      <c r="C163" s="232"/>
      <c r="D163" s="221" t="s">
        <v>210</v>
      </c>
      <c r="E163" s="233" t="s">
        <v>34</v>
      </c>
      <c r="F163" s="234" t="s">
        <v>429</v>
      </c>
      <c r="G163" s="232"/>
      <c r="H163" s="235">
        <v>144.53700000000001</v>
      </c>
      <c r="I163" s="236"/>
      <c r="J163" s="232"/>
      <c r="K163" s="232"/>
      <c r="L163" s="237"/>
      <c r="M163" s="238"/>
      <c r="N163" s="239"/>
      <c r="O163" s="239"/>
      <c r="P163" s="239"/>
      <c r="Q163" s="239"/>
      <c r="R163" s="239"/>
      <c r="S163" s="239"/>
      <c r="T163" s="240"/>
      <c r="AT163" s="241" t="s">
        <v>210</v>
      </c>
      <c r="AU163" s="241" t="s">
        <v>87</v>
      </c>
      <c r="AV163" s="13" t="s">
        <v>87</v>
      </c>
      <c r="AW163" s="13" t="s">
        <v>41</v>
      </c>
      <c r="AX163" s="13" t="s">
        <v>78</v>
      </c>
      <c r="AY163" s="241" t="s">
        <v>197</v>
      </c>
    </row>
    <row r="164" spans="2:65" s="14" customFormat="1">
      <c r="B164" s="242"/>
      <c r="C164" s="243"/>
      <c r="D164" s="216" t="s">
        <v>210</v>
      </c>
      <c r="E164" s="244" t="s">
        <v>34</v>
      </c>
      <c r="F164" s="245" t="s">
        <v>221</v>
      </c>
      <c r="G164" s="243"/>
      <c r="H164" s="246">
        <v>144.53700000000001</v>
      </c>
      <c r="I164" s="247"/>
      <c r="J164" s="243"/>
      <c r="K164" s="243"/>
      <c r="L164" s="248"/>
      <c r="M164" s="249"/>
      <c r="N164" s="250"/>
      <c r="O164" s="250"/>
      <c r="P164" s="250"/>
      <c r="Q164" s="250"/>
      <c r="R164" s="250"/>
      <c r="S164" s="250"/>
      <c r="T164" s="251"/>
      <c r="AT164" s="252" t="s">
        <v>210</v>
      </c>
      <c r="AU164" s="252" t="s">
        <v>87</v>
      </c>
      <c r="AV164" s="14" t="s">
        <v>126</v>
      </c>
      <c r="AW164" s="14" t="s">
        <v>41</v>
      </c>
      <c r="AX164" s="14" t="s">
        <v>85</v>
      </c>
      <c r="AY164" s="252" t="s">
        <v>197</v>
      </c>
    </row>
    <row r="165" spans="2:65" s="1" customFormat="1" ht="16.5" customHeight="1">
      <c r="B165" s="43"/>
      <c r="C165" s="204" t="s">
        <v>295</v>
      </c>
      <c r="D165" s="204" t="s">
        <v>200</v>
      </c>
      <c r="E165" s="205" t="s">
        <v>430</v>
      </c>
      <c r="F165" s="206" t="s">
        <v>431</v>
      </c>
      <c r="G165" s="207" t="s">
        <v>362</v>
      </c>
      <c r="H165" s="208">
        <v>78.564999999999998</v>
      </c>
      <c r="I165" s="209"/>
      <c r="J165" s="210">
        <f>ROUND(I165*H165,2)</f>
        <v>0</v>
      </c>
      <c r="K165" s="206" t="s">
        <v>352</v>
      </c>
      <c r="L165" s="63"/>
      <c r="M165" s="211" t="s">
        <v>34</v>
      </c>
      <c r="N165" s="212" t="s">
        <v>49</v>
      </c>
      <c r="O165" s="44"/>
      <c r="P165" s="213">
        <f>O165*H165</f>
        <v>0</v>
      </c>
      <c r="Q165" s="213">
        <v>0</v>
      </c>
      <c r="R165" s="213">
        <f>Q165*H165</f>
        <v>0</v>
      </c>
      <c r="S165" s="213">
        <v>0</v>
      </c>
      <c r="T165" s="214">
        <f>S165*H165</f>
        <v>0</v>
      </c>
      <c r="AR165" s="25" t="s">
        <v>126</v>
      </c>
      <c r="AT165" s="25" t="s">
        <v>200</v>
      </c>
      <c r="AU165" s="25" t="s">
        <v>87</v>
      </c>
      <c r="AY165" s="25" t="s">
        <v>197</v>
      </c>
      <c r="BE165" s="215">
        <f>IF(N165="základní",J165,0)</f>
        <v>0</v>
      </c>
      <c r="BF165" s="215">
        <f>IF(N165="snížená",J165,0)</f>
        <v>0</v>
      </c>
      <c r="BG165" s="215">
        <f>IF(N165="zákl. přenesená",J165,0)</f>
        <v>0</v>
      </c>
      <c r="BH165" s="215">
        <f>IF(N165="sníž. přenesená",J165,0)</f>
        <v>0</v>
      </c>
      <c r="BI165" s="215">
        <f>IF(N165="nulová",J165,0)</f>
        <v>0</v>
      </c>
      <c r="BJ165" s="25" t="s">
        <v>85</v>
      </c>
      <c r="BK165" s="215">
        <f>ROUND(I165*H165,2)</f>
        <v>0</v>
      </c>
      <c r="BL165" s="25" t="s">
        <v>126</v>
      </c>
      <c r="BM165" s="25" t="s">
        <v>432</v>
      </c>
    </row>
    <row r="166" spans="2:65" s="11" customFormat="1" ht="29.85" customHeight="1">
      <c r="B166" s="187"/>
      <c r="C166" s="188"/>
      <c r="D166" s="201" t="s">
        <v>77</v>
      </c>
      <c r="E166" s="202" t="s">
        <v>87</v>
      </c>
      <c r="F166" s="202" t="s">
        <v>433</v>
      </c>
      <c r="G166" s="188"/>
      <c r="H166" s="188"/>
      <c r="I166" s="191"/>
      <c r="J166" s="203">
        <f>BK166</f>
        <v>0</v>
      </c>
      <c r="K166" s="188"/>
      <c r="L166" s="193"/>
      <c r="M166" s="194"/>
      <c r="N166" s="195"/>
      <c r="O166" s="195"/>
      <c r="P166" s="196">
        <f>SUM(P167:P180)</f>
        <v>0</v>
      </c>
      <c r="Q166" s="195"/>
      <c r="R166" s="196">
        <f>SUM(R167:R180)</f>
        <v>79.215045200000006</v>
      </c>
      <c r="S166" s="195"/>
      <c r="T166" s="197">
        <f>SUM(T167:T180)</f>
        <v>0</v>
      </c>
      <c r="AR166" s="198" t="s">
        <v>85</v>
      </c>
      <c r="AT166" s="199" t="s">
        <v>77</v>
      </c>
      <c r="AU166" s="199" t="s">
        <v>85</v>
      </c>
      <c r="AY166" s="198" t="s">
        <v>197</v>
      </c>
      <c r="BK166" s="200">
        <f>SUM(BK167:BK180)</f>
        <v>0</v>
      </c>
    </row>
    <row r="167" spans="2:65" s="1" customFormat="1" ht="25.5" customHeight="1">
      <c r="B167" s="43"/>
      <c r="C167" s="204" t="s">
        <v>9</v>
      </c>
      <c r="D167" s="204" t="s">
        <v>200</v>
      </c>
      <c r="E167" s="205" t="s">
        <v>434</v>
      </c>
      <c r="F167" s="206" t="s">
        <v>435</v>
      </c>
      <c r="G167" s="207" t="s">
        <v>423</v>
      </c>
      <c r="H167" s="208">
        <v>53.68</v>
      </c>
      <c r="I167" s="209"/>
      <c r="J167" s="210">
        <f>ROUND(I167*H167,2)</f>
        <v>0</v>
      </c>
      <c r="K167" s="206" t="s">
        <v>352</v>
      </c>
      <c r="L167" s="63"/>
      <c r="M167" s="211" t="s">
        <v>34</v>
      </c>
      <c r="N167" s="212" t="s">
        <v>49</v>
      </c>
      <c r="O167" s="44"/>
      <c r="P167" s="213">
        <f>O167*H167</f>
        <v>0</v>
      </c>
      <c r="Q167" s="213">
        <v>1.7000000000000001E-4</v>
      </c>
      <c r="R167" s="213">
        <f>Q167*H167</f>
        <v>9.1256000000000011E-3</v>
      </c>
      <c r="S167" s="213">
        <v>0</v>
      </c>
      <c r="T167" s="214">
        <f>S167*H167</f>
        <v>0</v>
      </c>
      <c r="AR167" s="25" t="s">
        <v>126</v>
      </c>
      <c r="AT167" s="25" t="s">
        <v>200</v>
      </c>
      <c r="AU167" s="25" t="s">
        <v>87</v>
      </c>
      <c r="AY167" s="25" t="s">
        <v>197</v>
      </c>
      <c r="BE167" s="215">
        <f>IF(N167="základní",J167,0)</f>
        <v>0</v>
      </c>
      <c r="BF167" s="215">
        <f>IF(N167="snížená",J167,0)</f>
        <v>0</v>
      </c>
      <c r="BG167" s="215">
        <f>IF(N167="zákl. přenesená",J167,0)</f>
        <v>0</v>
      </c>
      <c r="BH167" s="215">
        <f>IF(N167="sníž. přenesená",J167,0)</f>
        <v>0</v>
      </c>
      <c r="BI167" s="215">
        <f>IF(N167="nulová",J167,0)</f>
        <v>0</v>
      </c>
      <c r="BJ167" s="25" t="s">
        <v>85</v>
      </c>
      <c r="BK167" s="215">
        <f>ROUND(I167*H167,2)</f>
        <v>0</v>
      </c>
      <c r="BL167" s="25" t="s">
        <v>126</v>
      </c>
      <c r="BM167" s="25" t="s">
        <v>436</v>
      </c>
    </row>
    <row r="168" spans="2:65" s="12" customFormat="1">
      <c r="B168" s="219"/>
      <c r="C168" s="220"/>
      <c r="D168" s="221" t="s">
        <v>210</v>
      </c>
      <c r="E168" s="222" t="s">
        <v>34</v>
      </c>
      <c r="F168" s="223" t="s">
        <v>364</v>
      </c>
      <c r="G168" s="220"/>
      <c r="H168" s="224" t="s">
        <v>34</v>
      </c>
      <c r="I168" s="225"/>
      <c r="J168" s="220"/>
      <c r="K168" s="220"/>
      <c r="L168" s="226"/>
      <c r="M168" s="227"/>
      <c r="N168" s="228"/>
      <c r="O168" s="228"/>
      <c r="P168" s="228"/>
      <c r="Q168" s="228"/>
      <c r="R168" s="228"/>
      <c r="S168" s="228"/>
      <c r="T168" s="229"/>
      <c r="AT168" s="230" t="s">
        <v>210</v>
      </c>
      <c r="AU168" s="230" t="s">
        <v>87</v>
      </c>
      <c r="AV168" s="12" t="s">
        <v>85</v>
      </c>
      <c r="AW168" s="12" t="s">
        <v>41</v>
      </c>
      <c r="AX168" s="12" t="s">
        <v>78</v>
      </c>
      <c r="AY168" s="230" t="s">
        <v>197</v>
      </c>
    </row>
    <row r="169" spans="2:65" s="13" customFormat="1">
      <c r="B169" s="231"/>
      <c r="C169" s="232"/>
      <c r="D169" s="221" t="s">
        <v>210</v>
      </c>
      <c r="E169" s="233" t="s">
        <v>34</v>
      </c>
      <c r="F169" s="234" t="s">
        <v>437</v>
      </c>
      <c r="G169" s="232"/>
      <c r="H169" s="235">
        <v>53.68</v>
      </c>
      <c r="I169" s="236"/>
      <c r="J169" s="232"/>
      <c r="K169" s="232"/>
      <c r="L169" s="237"/>
      <c r="M169" s="238"/>
      <c r="N169" s="239"/>
      <c r="O169" s="239"/>
      <c r="P169" s="239"/>
      <c r="Q169" s="239"/>
      <c r="R169" s="239"/>
      <c r="S169" s="239"/>
      <c r="T169" s="240"/>
      <c r="AT169" s="241" t="s">
        <v>210</v>
      </c>
      <c r="AU169" s="241" t="s">
        <v>87</v>
      </c>
      <c r="AV169" s="13" t="s">
        <v>87</v>
      </c>
      <c r="AW169" s="13" t="s">
        <v>41</v>
      </c>
      <c r="AX169" s="13" t="s">
        <v>78</v>
      </c>
      <c r="AY169" s="241" t="s">
        <v>197</v>
      </c>
    </row>
    <row r="170" spans="2:65" s="14" customFormat="1">
      <c r="B170" s="242"/>
      <c r="C170" s="243"/>
      <c r="D170" s="216" t="s">
        <v>210</v>
      </c>
      <c r="E170" s="244" t="s">
        <v>34</v>
      </c>
      <c r="F170" s="245" t="s">
        <v>221</v>
      </c>
      <c r="G170" s="243"/>
      <c r="H170" s="246">
        <v>53.68</v>
      </c>
      <c r="I170" s="247"/>
      <c r="J170" s="243"/>
      <c r="K170" s="243"/>
      <c r="L170" s="248"/>
      <c r="M170" s="249"/>
      <c r="N170" s="250"/>
      <c r="O170" s="250"/>
      <c r="P170" s="250"/>
      <c r="Q170" s="250"/>
      <c r="R170" s="250"/>
      <c r="S170" s="250"/>
      <c r="T170" s="251"/>
      <c r="AT170" s="252" t="s">
        <v>210</v>
      </c>
      <c r="AU170" s="252" t="s">
        <v>87</v>
      </c>
      <c r="AV170" s="14" t="s">
        <v>126</v>
      </c>
      <c r="AW170" s="14" t="s">
        <v>41</v>
      </c>
      <c r="AX170" s="14" t="s">
        <v>85</v>
      </c>
      <c r="AY170" s="252" t="s">
        <v>197</v>
      </c>
    </row>
    <row r="171" spans="2:65" s="1" customFormat="1" ht="16.5" customHeight="1">
      <c r="B171" s="43"/>
      <c r="C171" s="263" t="s">
        <v>305</v>
      </c>
      <c r="D171" s="263" t="s">
        <v>415</v>
      </c>
      <c r="E171" s="264" t="s">
        <v>438</v>
      </c>
      <c r="F171" s="265" t="s">
        <v>439</v>
      </c>
      <c r="G171" s="266" t="s">
        <v>423</v>
      </c>
      <c r="H171" s="267">
        <v>59.048000000000002</v>
      </c>
      <c r="I171" s="268"/>
      <c r="J171" s="269">
        <f>ROUND(I171*H171,2)</f>
        <v>0</v>
      </c>
      <c r="K171" s="265" t="s">
        <v>352</v>
      </c>
      <c r="L171" s="270"/>
      <c r="M171" s="271" t="s">
        <v>34</v>
      </c>
      <c r="N171" s="272" t="s">
        <v>49</v>
      </c>
      <c r="O171" s="44"/>
      <c r="P171" s="213">
        <f>O171*H171</f>
        <v>0</v>
      </c>
      <c r="Q171" s="213">
        <v>2.0000000000000001E-4</v>
      </c>
      <c r="R171" s="213">
        <f>Q171*H171</f>
        <v>1.1809600000000002E-2</v>
      </c>
      <c r="S171" s="213">
        <v>0</v>
      </c>
      <c r="T171" s="214">
        <f>S171*H171</f>
        <v>0</v>
      </c>
      <c r="AR171" s="25" t="s">
        <v>244</v>
      </c>
      <c r="AT171" s="25" t="s">
        <v>415</v>
      </c>
      <c r="AU171" s="25" t="s">
        <v>87</v>
      </c>
      <c r="AY171" s="25" t="s">
        <v>197</v>
      </c>
      <c r="BE171" s="215">
        <f>IF(N171="základní",J171,0)</f>
        <v>0</v>
      </c>
      <c r="BF171" s="215">
        <f>IF(N171="snížená",J171,0)</f>
        <v>0</v>
      </c>
      <c r="BG171" s="215">
        <f>IF(N171="zákl. přenesená",J171,0)</f>
        <v>0</v>
      </c>
      <c r="BH171" s="215">
        <f>IF(N171="sníž. přenesená",J171,0)</f>
        <v>0</v>
      </c>
      <c r="BI171" s="215">
        <f>IF(N171="nulová",J171,0)</f>
        <v>0</v>
      </c>
      <c r="BJ171" s="25" t="s">
        <v>85</v>
      </c>
      <c r="BK171" s="215">
        <f>ROUND(I171*H171,2)</f>
        <v>0</v>
      </c>
      <c r="BL171" s="25" t="s">
        <v>126</v>
      </c>
      <c r="BM171" s="25" t="s">
        <v>440</v>
      </c>
    </row>
    <row r="172" spans="2:65" s="1" customFormat="1" ht="40.5">
      <c r="B172" s="43"/>
      <c r="C172" s="65"/>
      <c r="D172" s="221" t="s">
        <v>205</v>
      </c>
      <c r="E172" s="65"/>
      <c r="F172" s="253" t="s">
        <v>441</v>
      </c>
      <c r="G172" s="65"/>
      <c r="H172" s="65"/>
      <c r="I172" s="174"/>
      <c r="J172" s="65"/>
      <c r="K172" s="65"/>
      <c r="L172" s="63"/>
      <c r="M172" s="218"/>
      <c r="N172" s="44"/>
      <c r="O172" s="44"/>
      <c r="P172" s="44"/>
      <c r="Q172" s="44"/>
      <c r="R172" s="44"/>
      <c r="S172" s="44"/>
      <c r="T172" s="80"/>
      <c r="AT172" s="25" t="s">
        <v>205</v>
      </c>
      <c r="AU172" s="25" t="s">
        <v>87</v>
      </c>
    </row>
    <row r="173" spans="2:65" s="13" customFormat="1">
      <c r="B173" s="231"/>
      <c r="C173" s="232"/>
      <c r="D173" s="216" t="s">
        <v>210</v>
      </c>
      <c r="E173" s="260" t="s">
        <v>34</v>
      </c>
      <c r="F173" s="261" t="s">
        <v>442</v>
      </c>
      <c r="G173" s="232"/>
      <c r="H173" s="262">
        <v>59.048000000000002</v>
      </c>
      <c r="I173" s="236"/>
      <c r="J173" s="232"/>
      <c r="K173" s="232"/>
      <c r="L173" s="237"/>
      <c r="M173" s="238"/>
      <c r="N173" s="239"/>
      <c r="O173" s="239"/>
      <c r="P173" s="239"/>
      <c r="Q173" s="239"/>
      <c r="R173" s="239"/>
      <c r="S173" s="239"/>
      <c r="T173" s="240"/>
      <c r="AT173" s="241" t="s">
        <v>210</v>
      </c>
      <c r="AU173" s="241" t="s">
        <v>87</v>
      </c>
      <c r="AV173" s="13" t="s">
        <v>87</v>
      </c>
      <c r="AW173" s="13" t="s">
        <v>41</v>
      </c>
      <c r="AX173" s="13" t="s">
        <v>85</v>
      </c>
      <c r="AY173" s="241" t="s">
        <v>197</v>
      </c>
    </row>
    <row r="174" spans="2:65" s="1" customFormat="1" ht="16.5" customHeight="1">
      <c r="B174" s="43"/>
      <c r="C174" s="204" t="s">
        <v>309</v>
      </c>
      <c r="D174" s="204" t="s">
        <v>200</v>
      </c>
      <c r="E174" s="205" t="s">
        <v>443</v>
      </c>
      <c r="F174" s="206" t="s">
        <v>444</v>
      </c>
      <c r="G174" s="207" t="s">
        <v>445</v>
      </c>
      <c r="H174" s="208">
        <v>35</v>
      </c>
      <c r="I174" s="209"/>
      <c r="J174" s="210">
        <f>ROUND(I174*H174,2)</f>
        <v>0</v>
      </c>
      <c r="K174" s="206" t="s">
        <v>352</v>
      </c>
      <c r="L174" s="63"/>
      <c r="M174" s="211" t="s">
        <v>34</v>
      </c>
      <c r="N174" s="212" t="s">
        <v>49</v>
      </c>
      <c r="O174" s="44"/>
      <c r="P174" s="213">
        <f>O174*H174</f>
        <v>0</v>
      </c>
      <c r="Q174" s="213">
        <v>4.8999999999999998E-4</v>
      </c>
      <c r="R174" s="213">
        <f>Q174*H174</f>
        <v>1.7149999999999999E-2</v>
      </c>
      <c r="S174" s="213">
        <v>0</v>
      </c>
      <c r="T174" s="214">
        <f>S174*H174</f>
        <v>0</v>
      </c>
      <c r="AR174" s="25" t="s">
        <v>126</v>
      </c>
      <c r="AT174" s="25" t="s">
        <v>200</v>
      </c>
      <c r="AU174" s="25" t="s">
        <v>87</v>
      </c>
      <c r="AY174" s="25" t="s">
        <v>197</v>
      </c>
      <c r="BE174" s="215">
        <f>IF(N174="základní",J174,0)</f>
        <v>0</v>
      </c>
      <c r="BF174" s="215">
        <f>IF(N174="snížená",J174,0)</f>
        <v>0</v>
      </c>
      <c r="BG174" s="215">
        <f>IF(N174="zákl. přenesená",J174,0)</f>
        <v>0</v>
      </c>
      <c r="BH174" s="215">
        <f>IF(N174="sníž. přenesená",J174,0)</f>
        <v>0</v>
      </c>
      <c r="BI174" s="215">
        <f>IF(N174="nulová",J174,0)</f>
        <v>0</v>
      </c>
      <c r="BJ174" s="25" t="s">
        <v>85</v>
      </c>
      <c r="BK174" s="215">
        <f>ROUND(I174*H174,2)</f>
        <v>0</v>
      </c>
      <c r="BL174" s="25" t="s">
        <v>126</v>
      </c>
      <c r="BM174" s="25" t="s">
        <v>446</v>
      </c>
    </row>
    <row r="175" spans="2:65" s="13" customFormat="1">
      <c r="B175" s="231"/>
      <c r="C175" s="232"/>
      <c r="D175" s="221" t="s">
        <v>210</v>
      </c>
      <c r="E175" s="233" t="s">
        <v>34</v>
      </c>
      <c r="F175" s="234" t="s">
        <v>447</v>
      </c>
      <c r="G175" s="232"/>
      <c r="H175" s="235">
        <v>35</v>
      </c>
      <c r="I175" s="236"/>
      <c r="J175" s="232"/>
      <c r="K175" s="232"/>
      <c r="L175" s="237"/>
      <c r="M175" s="238"/>
      <c r="N175" s="239"/>
      <c r="O175" s="239"/>
      <c r="P175" s="239"/>
      <c r="Q175" s="239"/>
      <c r="R175" s="239"/>
      <c r="S175" s="239"/>
      <c r="T175" s="240"/>
      <c r="AT175" s="241" t="s">
        <v>210</v>
      </c>
      <c r="AU175" s="241" t="s">
        <v>87</v>
      </c>
      <c r="AV175" s="13" t="s">
        <v>87</v>
      </c>
      <c r="AW175" s="13" t="s">
        <v>41</v>
      </c>
      <c r="AX175" s="13" t="s">
        <v>78</v>
      </c>
      <c r="AY175" s="241" t="s">
        <v>197</v>
      </c>
    </row>
    <row r="176" spans="2:65" s="14" customFormat="1">
      <c r="B176" s="242"/>
      <c r="C176" s="243"/>
      <c r="D176" s="216" t="s">
        <v>210</v>
      </c>
      <c r="E176" s="244" t="s">
        <v>34</v>
      </c>
      <c r="F176" s="245" t="s">
        <v>221</v>
      </c>
      <c r="G176" s="243"/>
      <c r="H176" s="246">
        <v>35</v>
      </c>
      <c r="I176" s="247"/>
      <c r="J176" s="243"/>
      <c r="K176" s="243"/>
      <c r="L176" s="248"/>
      <c r="M176" s="249"/>
      <c r="N176" s="250"/>
      <c r="O176" s="250"/>
      <c r="P176" s="250"/>
      <c r="Q176" s="250"/>
      <c r="R176" s="250"/>
      <c r="S176" s="250"/>
      <c r="T176" s="251"/>
      <c r="AT176" s="252" t="s">
        <v>210</v>
      </c>
      <c r="AU176" s="252" t="s">
        <v>87</v>
      </c>
      <c r="AV176" s="14" t="s">
        <v>126</v>
      </c>
      <c r="AW176" s="14" t="s">
        <v>41</v>
      </c>
      <c r="AX176" s="14" t="s">
        <v>85</v>
      </c>
      <c r="AY176" s="252" t="s">
        <v>197</v>
      </c>
    </row>
    <row r="177" spans="2:65" s="1" customFormat="1" ht="16.5" customHeight="1">
      <c r="B177" s="43"/>
      <c r="C177" s="204" t="s">
        <v>448</v>
      </c>
      <c r="D177" s="204" t="s">
        <v>200</v>
      </c>
      <c r="E177" s="205" t="s">
        <v>449</v>
      </c>
      <c r="F177" s="206" t="s">
        <v>450</v>
      </c>
      <c r="G177" s="207" t="s">
        <v>362</v>
      </c>
      <c r="H177" s="208">
        <v>36.655999999999999</v>
      </c>
      <c r="I177" s="209"/>
      <c r="J177" s="210">
        <f>ROUND(I177*H177,2)</f>
        <v>0</v>
      </c>
      <c r="K177" s="206" t="s">
        <v>352</v>
      </c>
      <c r="L177" s="63"/>
      <c r="M177" s="211" t="s">
        <v>34</v>
      </c>
      <c r="N177" s="212" t="s">
        <v>49</v>
      </c>
      <c r="O177" s="44"/>
      <c r="P177" s="213">
        <f>O177*H177</f>
        <v>0</v>
      </c>
      <c r="Q177" s="213">
        <v>2.16</v>
      </c>
      <c r="R177" s="213">
        <f>Q177*H177</f>
        <v>79.176960000000008</v>
      </c>
      <c r="S177" s="213">
        <v>0</v>
      </c>
      <c r="T177" s="214">
        <f>S177*H177</f>
        <v>0</v>
      </c>
      <c r="AR177" s="25" t="s">
        <v>126</v>
      </c>
      <c r="AT177" s="25" t="s">
        <v>200</v>
      </c>
      <c r="AU177" s="25" t="s">
        <v>87</v>
      </c>
      <c r="AY177" s="25" t="s">
        <v>197</v>
      </c>
      <c r="BE177" s="215">
        <f>IF(N177="základní",J177,0)</f>
        <v>0</v>
      </c>
      <c r="BF177" s="215">
        <f>IF(N177="snížená",J177,0)</f>
        <v>0</v>
      </c>
      <c r="BG177" s="215">
        <f>IF(N177="zákl. přenesená",J177,0)</f>
        <v>0</v>
      </c>
      <c r="BH177" s="215">
        <f>IF(N177="sníž. přenesená",J177,0)</f>
        <v>0</v>
      </c>
      <c r="BI177" s="215">
        <f>IF(N177="nulová",J177,0)</f>
        <v>0</v>
      </c>
      <c r="BJ177" s="25" t="s">
        <v>85</v>
      </c>
      <c r="BK177" s="215">
        <f>ROUND(I177*H177,2)</f>
        <v>0</v>
      </c>
      <c r="BL177" s="25" t="s">
        <v>126</v>
      </c>
      <c r="BM177" s="25" t="s">
        <v>451</v>
      </c>
    </row>
    <row r="178" spans="2:65" s="12" customFormat="1">
      <c r="B178" s="219"/>
      <c r="C178" s="220"/>
      <c r="D178" s="221" t="s">
        <v>210</v>
      </c>
      <c r="E178" s="222" t="s">
        <v>34</v>
      </c>
      <c r="F178" s="223" t="s">
        <v>364</v>
      </c>
      <c r="G178" s="220"/>
      <c r="H178" s="224" t="s">
        <v>34</v>
      </c>
      <c r="I178" s="225"/>
      <c r="J178" s="220"/>
      <c r="K178" s="220"/>
      <c r="L178" s="226"/>
      <c r="M178" s="227"/>
      <c r="N178" s="228"/>
      <c r="O178" s="228"/>
      <c r="P178" s="228"/>
      <c r="Q178" s="228"/>
      <c r="R178" s="228"/>
      <c r="S178" s="228"/>
      <c r="T178" s="229"/>
      <c r="AT178" s="230" t="s">
        <v>210</v>
      </c>
      <c r="AU178" s="230" t="s">
        <v>87</v>
      </c>
      <c r="AV178" s="12" t="s">
        <v>85</v>
      </c>
      <c r="AW178" s="12" t="s">
        <v>41</v>
      </c>
      <c r="AX178" s="12" t="s">
        <v>78</v>
      </c>
      <c r="AY178" s="230" t="s">
        <v>197</v>
      </c>
    </row>
    <row r="179" spans="2:65" s="13" customFormat="1">
      <c r="B179" s="231"/>
      <c r="C179" s="232"/>
      <c r="D179" s="221" t="s">
        <v>210</v>
      </c>
      <c r="E179" s="233" t="s">
        <v>34</v>
      </c>
      <c r="F179" s="234" t="s">
        <v>452</v>
      </c>
      <c r="G179" s="232"/>
      <c r="H179" s="235">
        <v>36.655999999999999</v>
      </c>
      <c r="I179" s="236"/>
      <c r="J179" s="232"/>
      <c r="K179" s="232"/>
      <c r="L179" s="237"/>
      <c r="M179" s="238"/>
      <c r="N179" s="239"/>
      <c r="O179" s="239"/>
      <c r="P179" s="239"/>
      <c r="Q179" s="239"/>
      <c r="R179" s="239"/>
      <c r="S179" s="239"/>
      <c r="T179" s="240"/>
      <c r="AT179" s="241" t="s">
        <v>210</v>
      </c>
      <c r="AU179" s="241" t="s">
        <v>87</v>
      </c>
      <c r="AV179" s="13" t="s">
        <v>87</v>
      </c>
      <c r="AW179" s="13" t="s">
        <v>41</v>
      </c>
      <c r="AX179" s="13" t="s">
        <v>78</v>
      </c>
      <c r="AY179" s="241" t="s">
        <v>197</v>
      </c>
    </row>
    <row r="180" spans="2:65" s="14" customFormat="1">
      <c r="B180" s="242"/>
      <c r="C180" s="243"/>
      <c r="D180" s="221" t="s">
        <v>210</v>
      </c>
      <c r="E180" s="273" t="s">
        <v>34</v>
      </c>
      <c r="F180" s="274" t="s">
        <v>221</v>
      </c>
      <c r="G180" s="243"/>
      <c r="H180" s="275">
        <v>36.655999999999999</v>
      </c>
      <c r="I180" s="247"/>
      <c r="J180" s="243"/>
      <c r="K180" s="243"/>
      <c r="L180" s="248"/>
      <c r="M180" s="249"/>
      <c r="N180" s="250"/>
      <c r="O180" s="250"/>
      <c r="P180" s="250"/>
      <c r="Q180" s="250"/>
      <c r="R180" s="250"/>
      <c r="S180" s="250"/>
      <c r="T180" s="251"/>
      <c r="AT180" s="252" t="s">
        <v>210</v>
      </c>
      <c r="AU180" s="252" t="s">
        <v>87</v>
      </c>
      <c r="AV180" s="14" t="s">
        <v>126</v>
      </c>
      <c r="AW180" s="14" t="s">
        <v>41</v>
      </c>
      <c r="AX180" s="14" t="s">
        <v>85</v>
      </c>
      <c r="AY180" s="252" t="s">
        <v>197</v>
      </c>
    </row>
    <row r="181" spans="2:65" s="11" customFormat="1" ht="29.85" customHeight="1">
      <c r="B181" s="187"/>
      <c r="C181" s="188"/>
      <c r="D181" s="201" t="s">
        <v>77</v>
      </c>
      <c r="E181" s="202" t="s">
        <v>107</v>
      </c>
      <c r="F181" s="202" t="s">
        <v>453</v>
      </c>
      <c r="G181" s="188"/>
      <c r="H181" s="188"/>
      <c r="I181" s="191"/>
      <c r="J181" s="203">
        <f>BK181</f>
        <v>0</v>
      </c>
      <c r="K181" s="188"/>
      <c r="L181" s="193"/>
      <c r="M181" s="194"/>
      <c r="N181" s="195"/>
      <c r="O181" s="195"/>
      <c r="P181" s="196">
        <f>SUM(P182:P223)</f>
        <v>0</v>
      </c>
      <c r="Q181" s="195"/>
      <c r="R181" s="196">
        <f>SUM(R182:R223)</f>
        <v>139.22519169000003</v>
      </c>
      <c r="S181" s="195"/>
      <c r="T181" s="197">
        <f>SUM(T182:T223)</f>
        <v>0</v>
      </c>
      <c r="AR181" s="198" t="s">
        <v>85</v>
      </c>
      <c r="AT181" s="199" t="s">
        <v>77</v>
      </c>
      <c r="AU181" s="199" t="s">
        <v>85</v>
      </c>
      <c r="AY181" s="198" t="s">
        <v>197</v>
      </c>
      <c r="BK181" s="200">
        <f>SUM(BK182:BK223)</f>
        <v>0</v>
      </c>
    </row>
    <row r="182" spans="2:65" s="1" customFormat="1" ht="16.5" customHeight="1">
      <c r="B182" s="43"/>
      <c r="C182" s="204" t="s">
        <v>454</v>
      </c>
      <c r="D182" s="204" t="s">
        <v>200</v>
      </c>
      <c r="E182" s="205" t="s">
        <v>455</v>
      </c>
      <c r="F182" s="206" t="s">
        <v>456</v>
      </c>
      <c r="G182" s="207" t="s">
        <v>362</v>
      </c>
      <c r="H182" s="208">
        <v>23</v>
      </c>
      <c r="I182" s="209"/>
      <c r="J182" s="210">
        <f>ROUND(I182*H182,2)</f>
        <v>0</v>
      </c>
      <c r="K182" s="206" t="s">
        <v>352</v>
      </c>
      <c r="L182" s="63"/>
      <c r="M182" s="211" t="s">
        <v>34</v>
      </c>
      <c r="N182" s="212" t="s">
        <v>49</v>
      </c>
      <c r="O182" s="44"/>
      <c r="P182" s="213">
        <f>O182*H182</f>
        <v>0</v>
      </c>
      <c r="Q182" s="213">
        <v>1.7863599999999999</v>
      </c>
      <c r="R182" s="213">
        <f>Q182*H182</f>
        <v>41.086280000000002</v>
      </c>
      <c r="S182" s="213">
        <v>0</v>
      </c>
      <c r="T182" s="214">
        <f>S182*H182</f>
        <v>0</v>
      </c>
      <c r="AR182" s="25" t="s">
        <v>126</v>
      </c>
      <c r="AT182" s="25" t="s">
        <v>200</v>
      </c>
      <c r="AU182" s="25" t="s">
        <v>87</v>
      </c>
      <c r="AY182" s="25" t="s">
        <v>197</v>
      </c>
      <c r="BE182" s="215">
        <f>IF(N182="základní",J182,0)</f>
        <v>0</v>
      </c>
      <c r="BF182" s="215">
        <f>IF(N182="snížená",J182,0)</f>
        <v>0</v>
      </c>
      <c r="BG182" s="215">
        <f>IF(N182="zákl. přenesená",J182,0)</f>
        <v>0</v>
      </c>
      <c r="BH182" s="215">
        <f>IF(N182="sníž. přenesená",J182,0)</f>
        <v>0</v>
      </c>
      <c r="BI182" s="215">
        <f>IF(N182="nulová",J182,0)</f>
        <v>0</v>
      </c>
      <c r="BJ182" s="25" t="s">
        <v>85</v>
      </c>
      <c r="BK182" s="215">
        <f>ROUND(I182*H182,2)</f>
        <v>0</v>
      </c>
      <c r="BL182" s="25" t="s">
        <v>126</v>
      </c>
      <c r="BM182" s="25" t="s">
        <v>457</v>
      </c>
    </row>
    <row r="183" spans="2:65" s="12" customFormat="1">
      <c r="B183" s="219"/>
      <c r="C183" s="220"/>
      <c r="D183" s="221" t="s">
        <v>210</v>
      </c>
      <c r="E183" s="222" t="s">
        <v>34</v>
      </c>
      <c r="F183" s="223" t="s">
        <v>364</v>
      </c>
      <c r="G183" s="220"/>
      <c r="H183" s="224" t="s">
        <v>34</v>
      </c>
      <c r="I183" s="225"/>
      <c r="J183" s="220"/>
      <c r="K183" s="220"/>
      <c r="L183" s="226"/>
      <c r="M183" s="227"/>
      <c r="N183" s="228"/>
      <c r="O183" s="228"/>
      <c r="P183" s="228"/>
      <c r="Q183" s="228"/>
      <c r="R183" s="228"/>
      <c r="S183" s="228"/>
      <c r="T183" s="229"/>
      <c r="AT183" s="230" t="s">
        <v>210</v>
      </c>
      <c r="AU183" s="230" t="s">
        <v>87</v>
      </c>
      <c r="AV183" s="12" t="s">
        <v>85</v>
      </c>
      <c r="AW183" s="12" t="s">
        <v>41</v>
      </c>
      <c r="AX183" s="12" t="s">
        <v>78</v>
      </c>
      <c r="AY183" s="230" t="s">
        <v>197</v>
      </c>
    </row>
    <row r="184" spans="2:65" s="13" customFormat="1">
      <c r="B184" s="231"/>
      <c r="C184" s="232"/>
      <c r="D184" s="221" t="s">
        <v>210</v>
      </c>
      <c r="E184" s="233" t="s">
        <v>34</v>
      </c>
      <c r="F184" s="234" t="s">
        <v>458</v>
      </c>
      <c r="G184" s="232"/>
      <c r="H184" s="235">
        <v>18</v>
      </c>
      <c r="I184" s="236"/>
      <c r="J184" s="232"/>
      <c r="K184" s="232"/>
      <c r="L184" s="237"/>
      <c r="M184" s="238"/>
      <c r="N184" s="239"/>
      <c r="O184" s="239"/>
      <c r="P184" s="239"/>
      <c r="Q184" s="239"/>
      <c r="R184" s="239"/>
      <c r="S184" s="239"/>
      <c r="T184" s="240"/>
      <c r="AT184" s="241" t="s">
        <v>210</v>
      </c>
      <c r="AU184" s="241" t="s">
        <v>87</v>
      </c>
      <c r="AV184" s="13" t="s">
        <v>87</v>
      </c>
      <c r="AW184" s="13" t="s">
        <v>41</v>
      </c>
      <c r="AX184" s="13" t="s">
        <v>78</v>
      </c>
      <c r="AY184" s="241" t="s">
        <v>197</v>
      </c>
    </row>
    <row r="185" spans="2:65" s="15" customFormat="1">
      <c r="B185" s="276"/>
      <c r="C185" s="277"/>
      <c r="D185" s="221" t="s">
        <v>210</v>
      </c>
      <c r="E185" s="278" t="s">
        <v>34</v>
      </c>
      <c r="F185" s="279" t="s">
        <v>459</v>
      </c>
      <c r="G185" s="277"/>
      <c r="H185" s="280">
        <v>18</v>
      </c>
      <c r="I185" s="281"/>
      <c r="J185" s="277"/>
      <c r="K185" s="277"/>
      <c r="L185" s="282"/>
      <c r="M185" s="283"/>
      <c r="N185" s="284"/>
      <c r="O185" s="284"/>
      <c r="P185" s="284"/>
      <c r="Q185" s="284"/>
      <c r="R185" s="284"/>
      <c r="S185" s="284"/>
      <c r="T185" s="285"/>
      <c r="AT185" s="286" t="s">
        <v>210</v>
      </c>
      <c r="AU185" s="286" t="s">
        <v>87</v>
      </c>
      <c r="AV185" s="15" t="s">
        <v>107</v>
      </c>
      <c r="AW185" s="15" t="s">
        <v>41</v>
      </c>
      <c r="AX185" s="15" t="s">
        <v>78</v>
      </c>
      <c r="AY185" s="286" t="s">
        <v>197</v>
      </c>
    </row>
    <row r="186" spans="2:65" s="13" customFormat="1">
      <c r="B186" s="231"/>
      <c r="C186" s="232"/>
      <c r="D186" s="221" t="s">
        <v>210</v>
      </c>
      <c r="E186" s="233" t="s">
        <v>34</v>
      </c>
      <c r="F186" s="234" t="s">
        <v>460</v>
      </c>
      <c r="G186" s="232"/>
      <c r="H186" s="235">
        <v>5</v>
      </c>
      <c r="I186" s="236"/>
      <c r="J186" s="232"/>
      <c r="K186" s="232"/>
      <c r="L186" s="237"/>
      <c r="M186" s="238"/>
      <c r="N186" s="239"/>
      <c r="O186" s="239"/>
      <c r="P186" s="239"/>
      <c r="Q186" s="239"/>
      <c r="R186" s="239"/>
      <c r="S186" s="239"/>
      <c r="T186" s="240"/>
      <c r="AT186" s="241" t="s">
        <v>210</v>
      </c>
      <c r="AU186" s="241" t="s">
        <v>87</v>
      </c>
      <c r="AV186" s="13" t="s">
        <v>87</v>
      </c>
      <c r="AW186" s="13" t="s">
        <v>41</v>
      </c>
      <c r="AX186" s="13" t="s">
        <v>78</v>
      </c>
      <c r="AY186" s="241" t="s">
        <v>197</v>
      </c>
    </row>
    <row r="187" spans="2:65" s="14" customFormat="1">
      <c r="B187" s="242"/>
      <c r="C187" s="243"/>
      <c r="D187" s="216" t="s">
        <v>210</v>
      </c>
      <c r="E187" s="244" t="s">
        <v>34</v>
      </c>
      <c r="F187" s="245" t="s">
        <v>221</v>
      </c>
      <c r="G187" s="243"/>
      <c r="H187" s="246">
        <v>23</v>
      </c>
      <c r="I187" s="247"/>
      <c r="J187" s="243"/>
      <c r="K187" s="243"/>
      <c r="L187" s="248"/>
      <c r="M187" s="249"/>
      <c r="N187" s="250"/>
      <c r="O187" s="250"/>
      <c r="P187" s="250"/>
      <c r="Q187" s="250"/>
      <c r="R187" s="250"/>
      <c r="S187" s="250"/>
      <c r="T187" s="251"/>
      <c r="AT187" s="252" t="s">
        <v>210</v>
      </c>
      <c r="AU187" s="252" t="s">
        <v>87</v>
      </c>
      <c r="AV187" s="14" t="s">
        <v>126</v>
      </c>
      <c r="AW187" s="14" t="s">
        <v>41</v>
      </c>
      <c r="AX187" s="14" t="s">
        <v>85</v>
      </c>
      <c r="AY187" s="252" t="s">
        <v>197</v>
      </c>
    </row>
    <row r="188" spans="2:65" s="1" customFormat="1" ht="25.5" customHeight="1">
      <c r="B188" s="43"/>
      <c r="C188" s="204" t="s">
        <v>461</v>
      </c>
      <c r="D188" s="204" t="s">
        <v>200</v>
      </c>
      <c r="E188" s="205" t="s">
        <v>462</v>
      </c>
      <c r="F188" s="206" t="s">
        <v>463</v>
      </c>
      <c r="G188" s="207" t="s">
        <v>423</v>
      </c>
      <c r="H188" s="208">
        <v>23.068999999999999</v>
      </c>
      <c r="I188" s="209"/>
      <c r="J188" s="210">
        <f>ROUND(I188*H188,2)</f>
        <v>0</v>
      </c>
      <c r="K188" s="206" t="s">
        <v>352</v>
      </c>
      <c r="L188" s="63"/>
      <c r="M188" s="211" t="s">
        <v>34</v>
      </c>
      <c r="N188" s="212" t="s">
        <v>49</v>
      </c>
      <c r="O188" s="44"/>
      <c r="P188" s="213">
        <f>O188*H188</f>
        <v>0</v>
      </c>
      <c r="Q188" s="213">
        <v>0.26118999999999998</v>
      </c>
      <c r="R188" s="213">
        <f>Q188*H188</f>
        <v>6.0253921099999994</v>
      </c>
      <c r="S188" s="213">
        <v>0</v>
      </c>
      <c r="T188" s="214">
        <f>S188*H188</f>
        <v>0</v>
      </c>
      <c r="AR188" s="25" t="s">
        <v>126</v>
      </c>
      <c r="AT188" s="25" t="s">
        <v>200</v>
      </c>
      <c r="AU188" s="25" t="s">
        <v>87</v>
      </c>
      <c r="AY188" s="25" t="s">
        <v>197</v>
      </c>
      <c r="BE188" s="215">
        <f>IF(N188="základní",J188,0)</f>
        <v>0</v>
      </c>
      <c r="BF188" s="215">
        <f>IF(N188="snížená",J188,0)</f>
        <v>0</v>
      </c>
      <c r="BG188" s="215">
        <f>IF(N188="zákl. přenesená",J188,0)</f>
        <v>0</v>
      </c>
      <c r="BH188" s="215">
        <f>IF(N188="sníž. přenesená",J188,0)</f>
        <v>0</v>
      </c>
      <c r="BI188" s="215">
        <f>IF(N188="nulová",J188,0)</f>
        <v>0</v>
      </c>
      <c r="BJ188" s="25" t="s">
        <v>85</v>
      </c>
      <c r="BK188" s="215">
        <f>ROUND(I188*H188,2)</f>
        <v>0</v>
      </c>
      <c r="BL188" s="25" t="s">
        <v>126</v>
      </c>
      <c r="BM188" s="25" t="s">
        <v>464</v>
      </c>
    </row>
    <row r="189" spans="2:65" s="13" customFormat="1">
      <c r="B189" s="231"/>
      <c r="C189" s="232"/>
      <c r="D189" s="221" t="s">
        <v>210</v>
      </c>
      <c r="E189" s="233" t="s">
        <v>34</v>
      </c>
      <c r="F189" s="234" t="s">
        <v>465</v>
      </c>
      <c r="G189" s="232"/>
      <c r="H189" s="235">
        <v>20.059999999999999</v>
      </c>
      <c r="I189" s="236"/>
      <c r="J189" s="232"/>
      <c r="K189" s="232"/>
      <c r="L189" s="237"/>
      <c r="M189" s="238"/>
      <c r="N189" s="239"/>
      <c r="O189" s="239"/>
      <c r="P189" s="239"/>
      <c r="Q189" s="239"/>
      <c r="R189" s="239"/>
      <c r="S189" s="239"/>
      <c r="T189" s="240"/>
      <c r="AT189" s="241" t="s">
        <v>210</v>
      </c>
      <c r="AU189" s="241" t="s">
        <v>87</v>
      </c>
      <c r="AV189" s="13" t="s">
        <v>87</v>
      </c>
      <c r="AW189" s="13" t="s">
        <v>41</v>
      </c>
      <c r="AX189" s="13" t="s">
        <v>78</v>
      </c>
      <c r="AY189" s="241" t="s">
        <v>197</v>
      </c>
    </row>
    <row r="190" spans="2:65" s="15" customFormat="1">
      <c r="B190" s="276"/>
      <c r="C190" s="277"/>
      <c r="D190" s="221" t="s">
        <v>210</v>
      </c>
      <c r="E190" s="278" t="s">
        <v>34</v>
      </c>
      <c r="F190" s="279" t="s">
        <v>459</v>
      </c>
      <c r="G190" s="277"/>
      <c r="H190" s="280">
        <v>20.059999999999999</v>
      </c>
      <c r="I190" s="281"/>
      <c r="J190" s="277"/>
      <c r="K190" s="277"/>
      <c r="L190" s="282"/>
      <c r="M190" s="283"/>
      <c r="N190" s="284"/>
      <c r="O190" s="284"/>
      <c r="P190" s="284"/>
      <c r="Q190" s="284"/>
      <c r="R190" s="284"/>
      <c r="S190" s="284"/>
      <c r="T190" s="285"/>
      <c r="AT190" s="286" t="s">
        <v>210</v>
      </c>
      <c r="AU190" s="286" t="s">
        <v>87</v>
      </c>
      <c r="AV190" s="15" t="s">
        <v>107</v>
      </c>
      <c r="AW190" s="15" t="s">
        <v>41</v>
      </c>
      <c r="AX190" s="15" t="s">
        <v>78</v>
      </c>
      <c r="AY190" s="286" t="s">
        <v>197</v>
      </c>
    </row>
    <row r="191" spans="2:65" s="13" customFormat="1">
      <c r="B191" s="231"/>
      <c r="C191" s="232"/>
      <c r="D191" s="221" t="s">
        <v>210</v>
      </c>
      <c r="E191" s="233" t="s">
        <v>34</v>
      </c>
      <c r="F191" s="234" t="s">
        <v>466</v>
      </c>
      <c r="G191" s="232"/>
      <c r="H191" s="235">
        <v>3.0089999999999999</v>
      </c>
      <c r="I191" s="236"/>
      <c r="J191" s="232"/>
      <c r="K191" s="232"/>
      <c r="L191" s="237"/>
      <c r="M191" s="238"/>
      <c r="N191" s="239"/>
      <c r="O191" s="239"/>
      <c r="P191" s="239"/>
      <c r="Q191" s="239"/>
      <c r="R191" s="239"/>
      <c r="S191" s="239"/>
      <c r="T191" s="240"/>
      <c r="AT191" s="241" t="s">
        <v>210</v>
      </c>
      <c r="AU191" s="241" t="s">
        <v>87</v>
      </c>
      <c r="AV191" s="13" t="s">
        <v>87</v>
      </c>
      <c r="AW191" s="13" t="s">
        <v>41</v>
      </c>
      <c r="AX191" s="13" t="s">
        <v>78</v>
      </c>
      <c r="AY191" s="241" t="s">
        <v>197</v>
      </c>
    </row>
    <row r="192" spans="2:65" s="14" customFormat="1">
      <c r="B192" s="242"/>
      <c r="C192" s="243"/>
      <c r="D192" s="216" t="s">
        <v>210</v>
      </c>
      <c r="E192" s="244" t="s">
        <v>34</v>
      </c>
      <c r="F192" s="245" t="s">
        <v>221</v>
      </c>
      <c r="G192" s="243"/>
      <c r="H192" s="246">
        <v>23.068999999999999</v>
      </c>
      <c r="I192" s="247"/>
      <c r="J192" s="243"/>
      <c r="K192" s="243"/>
      <c r="L192" s="248"/>
      <c r="M192" s="249"/>
      <c r="N192" s="250"/>
      <c r="O192" s="250"/>
      <c r="P192" s="250"/>
      <c r="Q192" s="250"/>
      <c r="R192" s="250"/>
      <c r="S192" s="250"/>
      <c r="T192" s="251"/>
      <c r="AT192" s="252" t="s">
        <v>210</v>
      </c>
      <c r="AU192" s="252" t="s">
        <v>87</v>
      </c>
      <c r="AV192" s="14" t="s">
        <v>126</v>
      </c>
      <c r="AW192" s="14" t="s">
        <v>41</v>
      </c>
      <c r="AX192" s="14" t="s">
        <v>85</v>
      </c>
      <c r="AY192" s="252" t="s">
        <v>197</v>
      </c>
    </row>
    <row r="193" spans="2:65" s="1" customFormat="1" ht="25.5" customHeight="1">
      <c r="B193" s="43"/>
      <c r="C193" s="204" t="s">
        <v>467</v>
      </c>
      <c r="D193" s="204" t="s">
        <v>200</v>
      </c>
      <c r="E193" s="205" t="s">
        <v>468</v>
      </c>
      <c r="F193" s="206" t="s">
        <v>469</v>
      </c>
      <c r="G193" s="207" t="s">
        <v>423</v>
      </c>
      <c r="H193" s="208">
        <v>140.47</v>
      </c>
      <c r="I193" s="209"/>
      <c r="J193" s="210">
        <f>ROUND(I193*H193,2)</f>
        <v>0</v>
      </c>
      <c r="K193" s="206" t="s">
        <v>352</v>
      </c>
      <c r="L193" s="63"/>
      <c r="M193" s="211" t="s">
        <v>34</v>
      </c>
      <c r="N193" s="212" t="s">
        <v>49</v>
      </c>
      <c r="O193" s="44"/>
      <c r="P193" s="213">
        <f>O193*H193</f>
        <v>0</v>
      </c>
      <c r="Q193" s="213">
        <v>0.31927</v>
      </c>
      <c r="R193" s="213">
        <f>Q193*H193</f>
        <v>44.847856899999996</v>
      </c>
      <c r="S193" s="213">
        <v>0</v>
      </c>
      <c r="T193" s="214">
        <f>S193*H193</f>
        <v>0</v>
      </c>
      <c r="AR193" s="25" t="s">
        <v>126</v>
      </c>
      <c r="AT193" s="25" t="s">
        <v>200</v>
      </c>
      <c r="AU193" s="25" t="s">
        <v>87</v>
      </c>
      <c r="AY193" s="25" t="s">
        <v>197</v>
      </c>
      <c r="BE193" s="215">
        <f>IF(N193="základní",J193,0)</f>
        <v>0</v>
      </c>
      <c r="BF193" s="215">
        <f>IF(N193="snížená",J193,0)</f>
        <v>0</v>
      </c>
      <c r="BG193" s="215">
        <f>IF(N193="zákl. přenesená",J193,0)</f>
        <v>0</v>
      </c>
      <c r="BH193" s="215">
        <f>IF(N193="sníž. přenesená",J193,0)</f>
        <v>0</v>
      </c>
      <c r="BI193" s="215">
        <f>IF(N193="nulová",J193,0)</f>
        <v>0</v>
      </c>
      <c r="BJ193" s="25" t="s">
        <v>85</v>
      </c>
      <c r="BK193" s="215">
        <f>ROUND(I193*H193,2)</f>
        <v>0</v>
      </c>
      <c r="BL193" s="25" t="s">
        <v>126</v>
      </c>
      <c r="BM193" s="25" t="s">
        <v>470</v>
      </c>
    </row>
    <row r="194" spans="2:65" s="12" customFormat="1">
      <c r="B194" s="219"/>
      <c r="C194" s="220"/>
      <c r="D194" s="221" t="s">
        <v>210</v>
      </c>
      <c r="E194" s="222" t="s">
        <v>34</v>
      </c>
      <c r="F194" s="223" t="s">
        <v>364</v>
      </c>
      <c r="G194" s="220"/>
      <c r="H194" s="224" t="s">
        <v>34</v>
      </c>
      <c r="I194" s="225"/>
      <c r="J194" s="220"/>
      <c r="K194" s="220"/>
      <c r="L194" s="226"/>
      <c r="M194" s="227"/>
      <c r="N194" s="228"/>
      <c r="O194" s="228"/>
      <c r="P194" s="228"/>
      <c r="Q194" s="228"/>
      <c r="R194" s="228"/>
      <c r="S194" s="228"/>
      <c r="T194" s="229"/>
      <c r="AT194" s="230" t="s">
        <v>210</v>
      </c>
      <c r="AU194" s="230" t="s">
        <v>87</v>
      </c>
      <c r="AV194" s="12" t="s">
        <v>85</v>
      </c>
      <c r="AW194" s="12" t="s">
        <v>41</v>
      </c>
      <c r="AX194" s="12" t="s">
        <v>78</v>
      </c>
      <c r="AY194" s="230" t="s">
        <v>197</v>
      </c>
    </row>
    <row r="195" spans="2:65" s="13" customFormat="1">
      <c r="B195" s="231"/>
      <c r="C195" s="232"/>
      <c r="D195" s="221" t="s">
        <v>210</v>
      </c>
      <c r="E195" s="233" t="s">
        <v>34</v>
      </c>
      <c r="F195" s="234" t="s">
        <v>471</v>
      </c>
      <c r="G195" s="232"/>
      <c r="H195" s="235">
        <v>54.468000000000004</v>
      </c>
      <c r="I195" s="236"/>
      <c r="J195" s="232"/>
      <c r="K195" s="232"/>
      <c r="L195" s="237"/>
      <c r="M195" s="238"/>
      <c r="N195" s="239"/>
      <c r="O195" s="239"/>
      <c r="P195" s="239"/>
      <c r="Q195" s="239"/>
      <c r="R195" s="239"/>
      <c r="S195" s="239"/>
      <c r="T195" s="240"/>
      <c r="AT195" s="241" t="s">
        <v>210</v>
      </c>
      <c r="AU195" s="241" t="s">
        <v>87</v>
      </c>
      <c r="AV195" s="13" t="s">
        <v>87</v>
      </c>
      <c r="AW195" s="13" t="s">
        <v>41</v>
      </c>
      <c r="AX195" s="13" t="s">
        <v>78</v>
      </c>
      <c r="AY195" s="241" t="s">
        <v>197</v>
      </c>
    </row>
    <row r="196" spans="2:65" s="13" customFormat="1">
      <c r="B196" s="231"/>
      <c r="C196" s="232"/>
      <c r="D196" s="221" t="s">
        <v>210</v>
      </c>
      <c r="E196" s="233" t="s">
        <v>34</v>
      </c>
      <c r="F196" s="234" t="s">
        <v>472</v>
      </c>
      <c r="G196" s="232"/>
      <c r="H196" s="235">
        <v>67.680000000000007</v>
      </c>
      <c r="I196" s="236"/>
      <c r="J196" s="232"/>
      <c r="K196" s="232"/>
      <c r="L196" s="237"/>
      <c r="M196" s="238"/>
      <c r="N196" s="239"/>
      <c r="O196" s="239"/>
      <c r="P196" s="239"/>
      <c r="Q196" s="239"/>
      <c r="R196" s="239"/>
      <c r="S196" s="239"/>
      <c r="T196" s="240"/>
      <c r="AT196" s="241" t="s">
        <v>210</v>
      </c>
      <c r="AU196" s="241" t="s">
        <v>87</v>
      </c>
      <c r="AV196" s="13" t="s">
        <v>87</v>
      </c>
      <c r="AW196" s="13" t="s">
        <v>41</v>
      </c>
      <c r="AX196" s="13" t="s">
        <v>78</v>
      </c>
      <c r="AY196" s="241" t="s">
        <v>197</v>
      </c>
    </row>
    <row r="197" spans="2:65" s="15" customFormat="1">
      <c r="B197" s="276"/>
      <c r="C197" s="277"/>
      <c r="D197" s="221" t="s">
        <v>210</v>
      </c>
      <c r="E197" s="278" t="s">
        <v>34</v>
      </c>
      <c r="F197" s="279" t="s">
        <v>459</v>
      </c>
      <c r="G197" s="277"/>
      <c r="H197" s="280">
        <v>122.148</v>
      </c>
      <c r="I197" s="281"/>
      <c r="J197" s="277"/>
      <c r="K197" s="277"/>
      <c r="L197" s="282"/>
      <c r="M197" s="283"/>
      <c r="N197" s="284"/>
      <c r="O197" s="284"/>
      <c r="P197" s="284"/>
      <c r="Q197" s="284"/>
      <c r="R197" s="284"/>
      <c r="S197" s="284"/>
      <c r="T197" s="285"/>
      <c r="AT197" s="286" t="s">
        <v>210</v>
      </c>
      <c r="AU197" s="286" t="s">
        <v>87</v>
      </c>
      <c r="AV197" s="15" t="s">
        <v>107</v>
      </c>
      <c r="AW197" s="15" t="s">
        <v>41</v>
      </c>
      <c r="AX197" s="15" t="s">
        <v>78</v>
      </c>
      <c r="AY197" s="286" t="s">
        <v>197</v>
      </c>
    </row>
    <row r="198" spans="2:65" s="13" customFormat="1">
      <c r="B198" s="231"/>
      <c r="C198" s="232"/>
      <c r="D198" s="221" t="s">
        <v>210</v>
      </c>
      <c r="E198" s="233" t="s">
        <v>34</v>
      </c>
      <c r="F198" s="234" t="s">
        <v>473</v>
      </c>
      <c r="G198" s="232"/>
      <c r="H198" s="235">
        <v>18.321999999999999</v>
      </c>
      <c r="I198" s="236"/>
      <c r="J198" s="232"/>
      <c r="K198" s="232"/>
      <c r="L198" s="237"/>
      <c r="M198" s="238"/>
      <c r="N198" s="239"/>
      <c r="O198" s="239"/>
      <c r="P198" s="239"/>
      <c r="Q198" s="239"/>
      <c r="R198" s="239"/>
      <c r="S198" s="239"/>
      <c r="T198" s="240"/>
      <c r="AT198" s="241" t="s">
        <v>210</v>
      </c>
      <c r="AU198" s="241" t="s">
        <v>87</v>
      </c>
      <c r="AV198" s="13" t="s">
        <v>87</v>
      </c>
      <c r="AW198" s="13" t="s">
        <v>41</v>
      </c>
      <c r="AX198" s="13" t="s">
        <v>78</v>
      </c>
      <c r="AY198" s="241" t="s">
        <v>197</v>
      </c>
    </row>
    <row r="199" spans="2:65" s="14" customFormat="1">
      <c r="B199" s="242"/>
      <c r="C199" s="243"/>
      <c r="D199" s="216" t="s">
        <v>210</v>
      </c>
      <c r="E199" s="244" t="s">
        <v>34</v>
      </c>
      <c r="F199" s="245" t="s">
        <v>221</v>
      </c>
      <c r="G199" s="243"/>
      <c r="H199" s="246">
        <v>140.47</v>
      </c>
      <c r="I199" s="247"/>
      <c r="J199" s="243"/>
      <c r="K199" s="243"/>
      <c r="L199" s="248"/>
      <c r="M199" s="249"/>
      <c r="N199" s="250"/>
      <c r="O199" s="250"/>
      <c r="P199" s="250"/>
      <c r="Q199" s="250"/>
      <c r="R199" s="250"/>
      <c r="S199" s="250"/>
      <c r="T199" s="251"/>
      <c r="AT199" s="252" t="s">
        <v>210</v>
      </c>
      <c r="AU199" s="252" t="s">
        <v>87</v>
      </c>
      <c r="AV199" s="14" t="s">
        <v>126</v>
      </c>
      <c r="AW199" s="14" t="s">
        <v>41</v>
      </c>
      <c r="AX199" s="14" t="s">
        <v>85</v>
      </c>
      <c r="AY199" s="252" t="s">
        <v>197</v>
      </c>
    </row>
    <row r="200" spans="2:65" s="1" customFormat="1" ht="16.5" customHeight="1">
      <c r="B200" s="43"/>
      <c r="C200" s="204" t="s">
        <v>474</v>
      </c>
      <c r="D200" s="204" t="s">
        <v>200</v>
      </c>
      <c r="E200" s="205" t="s">
        <v>475</v>
      </c>
      <c r="F200" s="206" t="s">
        <v>476</v>
      </c>
      <c r="G200" s="207" t="s">
        <v>404</v>
      </c>
      <c r="H200" s="208">
        <v>1.976</v>
      </c>
      <c r="I200" s="209"/>
      <c r="J200" s="210">
        <f>ROUND(I200*H200,2)</f>
        <v>0</v>
      </c>
      <c r="K200" s="206" t="s">
        <v>352</v>
      </c>
      <c r="L200" s="63"/>
      <c r="M200" s="211" t="s">
        <v>34</v>
      </c>
      <c r="N200" s="212" t="s">
        <v>49</v>
      </c>
      <c r="O200" s="44"/>
      <c r="P200" s="213">
        <f>O200*H200</f>
        <v>0</v>
      </c>
      <c r="Q200" s="213">
        <v>1.0900000000000001</v>
      </c>
      <c r="R200" s="213">
        <f>Q200*H200</f>
        <v>2.1538400000000002</v>
      </c>
      <c r="S200" s="213">
        <v>0</v>
      </c>
      <c r="T200" s="214">
        <f>S200*H200</f>
        <v>0</v>
      </c>
      <c r="AR200" s="25" t="s">
        <v>126</v>
      </c>
      <c r="AT200" s="25" t="s">
        <v>200</v>
      </c>
      <c r="AU200" s="25" t="s">
        <v>87</v>
      </c>
      <c r="AY200" s="25" t="s">
        <v>197</v>
      </c>
      <c r="BE200" s="215">
        <f>IF(N200="základní",J200,0)</f>
        <v>0</v>
      </c>
      <c r="BF200" s="215">
        <f>IF(N200="snížená",J200,0)</f>
        <v>0</v>
      </c>
      <c r="BG200" s="215">
        <f>IF(N200="zákl. přenesená",J200,0)</f>
        <v>0</v>
      </c>
      <c r="BH200" s="215">
        <f>IF(N200="sníž. přenesená",J200,0)</f>
        <v>0</v>
      </c>
      <c r="BI200" s="215">
        <f>IF(N200="nulová",J200,0)</f>
        <v>0</v>
      </c>
      <c r="BJ200" s="25" t="s">
        <v>85</v>
      </c>
      <c r="BK200" s="215">
        <f>ROUND(I200*H200,2)</f>
        <v>0</v>
      </c>
      <c r="BL200" s="25" t="s">
        <v>126</v>
      </c>
      <c r="BM200" s="25" t="s">
        <v>477</v>
      </c>
    </row>
    <row r="201" spans="2:65" s="12" customFormat="1">
      <c r="B201" s="219"/>
      <c r="C201" s="220"/>
      <c r="D201" s="221" t="s">
        <v>210</v>
      </c>
      <c r="E201" s="222" t="s">
        <v>34</v>
      </c>
      <c r="F201" s="223" t="s">
        <v>364</v>
      </c>
      <c r="G201" s="220"/>
      <c r="H201" s="224" t="s">
        <v>34</v>
      </c>
      <c r="I201" s="225"/>
      <c r="J201" s="220"/>
      <c r="K201" s="220"/>
      <c r="L201" s="226"/>
      <c r="M201" s="227"/>
      <c r="N201" s="228"/>
      <c r="O201" s="228"/>
      <c r="P201" s="228"/>
      <c r="Q201" s="228"/>
      <c r="R201" s="228"/>
      <c r="S201" s="228"/>
      <c r="T201" s="229"/>
      <c r="AT201" s="230" t="s">
        <v>210</v>
      </c>
      <c r="AU201" s="230" t="s">
        <v>87</v>
      </c>
      <c r="AV201" s="12" t="s">
        <v>85</v>
      </c>
      <c r="AW201" s="12" t="s">
        <v>41</v>
      </c>
      <c r="AX201" s="12" t="s">
        <v>78</v>
      </c>
      <c r="AY201" s="230" t="s">
        <v>197</v>
      </c>
    </row>
    <row r="202" spans="2:65" s="13" customFormat="1">
      <c r="B202" s="231"/>
      <c r="C202" s="232"/>
      <c r="D202" s="221" t="s">
        <v>210</v>
      </c>
      <c r="E202" s="233" t="s">
        <v>34</v>
      </c>
      <c r="F202" s="234" t="s">
        <v>478</v>
      </c>
      <c r="G202" s="232"/>
      <c r="H202" s="235">
        <v>1.1830000000000001</v>
      </c>
      <c r="I202" s="236"/>
      <c r="J202" s="232"/>
      <c r="K202" s="232"/>
      <c r="L202" s="237"/>
      <c r="M202" s="238"/>
      <c r="N202" s="239"/>
      <c r="O202" s="239"/>
      <c r="P202" s="239"/>
      <c r="Q202" s="239"/>
      <c r="R202" s="239"/>
      <c r="S202" s="239"/>
      <c r="T202" s="240"/>
      <c r="AT202" s="241" t="s">
        <v>210</v>
      </c>
      <c r="AU202" s="241" t="s">
        <v>87</v>
      </c>
      <c r="AV202" s="13" t="s">
        <v>87</v>
      </c>
      <c r="AW202" s="13" t="s">
        <v>41</v>
      </c>
      <c r="AX202" s="13" t="s">
        <v>78</v>
      </c>
      <c r="AY202" s="241" t="s">
        <v>197</v>
      </c>
    </row>
    <row r="203" spans="2:65" s="13" customFormat="1">
      <c r="B203" s="231"/>
      <c r="C203" s="232"/>
      <c r="D203" s="221" t="s">
        <v>210</v>
      </c>
      <c r="E203" s="233" t="s">
        <v>34</v>
      </c>
      <c r="F203" s="234" t="s">
        <v>479</v>
      </c>
      <c r="G203" s="232"/>
      <c r="H203" s="235">
        <v>0.79300000000000004</v>
      </c>
      <c r="I203" s="236"/>
      <c r="J203" s="232"/>
      <c r="K203" s="232"/>
      <c r="L203" s="237"/>
      <c r="M203" s="238"/>
      <c r="N203" s="239"/>
      <c r="O203" s="239"/>
      <c r="P203" s="239"/>
      <c r="Q203" s="239"/>
      <c r="R203" s="239"/>
      <c r="S203" s="239"/>
      <c r="T203" s="240"/>
      <c r="AT203" s="241" t="s">
        <v>210</v>
      </c>
      <c r="AU203" s="241" t="s">
        <v>87</v>
      </c>
      <c r="AV203" s="13" t="s">
        <v>87</v>
      </c>
      <c r="AW203" s="13" t="s">
        <v>41</v>
      </c>
      <c r="AX203" s="13" t="s">
        <v>78</v>
      </c>
      <c r="AY203" s="241" t="s">
        <v>197</v>
      </c>
    </row>
    <row r="204" spans="2:65" s="14" customFormat="1">
      <c r="B204" s="242"/>
      <c r="C204" s="243"/>
      <c r="D204" s="216" t="s">
        <v>210</v>
      </c>
      <c r="E204" s="244" t="s">
        <v>34</v>
      </c>
      <c r="F204" s="245" t="s">
        <v>221</v>
      </c>
      <c r="G204" s="243"/>
      <c r="H204" s="246">
        <v>1.976</v>
      </c>
      <c r="I204" s="247"/>
      <c r="J204" s="243"/>
      <c r="K204" s="243"/>
      <c r="L204" s="248"/>
      <c r="M204" s="249"/>
      <c r="N204" s="250"/>
      <c r="O204" s="250"/>
      <c r="P204" s="250"/>
      <c r="Q204" s="250"/>
      <c r="R204" s="250"/>
      <c r="S204" s="250"/>
      <c r="T204" s="251"/>
      <c r="AT204" s="252" t="s">
        <v>210</v>
      </c>
      <c r="AU204" s="252" t="s">
        <v>87</v>
      </c>
      <c r="AV204" s="14" t="s">
        <v>126</v>
      </c>
      <c r="AW204" s="14" t="s">
        <v>41</v>
      </c>
      <c r="AX204" s="14" t="s">
        <v>85</v>
      </c>
      <c r="AY204" s="252" t="s">
        <v>197</v>
      </c>
    </row>
    <row r="205" spans="2:65" s="1" customFormat="1" ht="16.5" customHeight="1">
      <c r="B205" s="43"/>
      <c r="C205" s="204" t="s">
        <v>480</v>
      </c>
      <c r="D205" s="204" t="s">
        <v>200</v>
      </c>
      <c r="E205" s="205" t="s">
        <v>481</v>
      </c>
      <c r="F205" s="206" t="s">
        <v>482</v>
      </c>
      <c r="G205" s="207" t="s">
        <v>423</v>
      </c>
      <c r="H205" s="208">
        <v>121.896</v>
      </c>
      <c r="I205" s="209"/>
      <c r="J205" s="210">
        <f>ROUND(I205*H205,2)</f>
        <v>0</v>
      </c>
      <c r="K205" s="206" t="s">
        <v>352</v>
      </c>
      <c r="L205" s="63"/>
      <c r="M205" s="211" t="s">
        <v>34</v>
      </c>
      <c r="N205" s="212" t="s">
        <v>49</v>
      </c>
      <c r="O205" s="44"/>
      <c r="P205" s="213">
        <f>O205*H205</f>
        <v>0</v>
      </c>
      <c r="Q205" s="213">
        <v>2.8570000000000002E-2</v>
      </c>
      <c r="R205" s="213">
        <f>Q205*H205</f>
        <v>3.4825687200000002</v>
      </c>
      <c r="S205" s="213">
        <v>0</v>
      </c>
      <c r="T205" s="214">
        <f>S205*H205</f>
        <v>0</v>
      </c>
      <c r="AR205" s="25" t="s">
        <v>126</v>
      </c>
      <c r="AT205" s="25" t="s">
        <v>200</v>
      </c>
      <c r="AU205" s="25" t="s">
        <v>87</v>
      </c>
      <c r="AY205" s="25" t="s">
        <v>197</v>
      </c>
      <c r="BE205" s="215">
        <f>IF(N205="základní",J205,0)</f>
        <v>0</v>
      </c>
      <c r="BF205" s="215">
        <f>IF(N205="snížená",J205,0)</f>
        <v>0</v>
      </c>
      <c r="BG205" s="215">
        <f>IF(N205="zákl. přenesená",J205,0)</f>
        <v>0</v>
      </c>
      <c r="BH205" s="215">
        <f>IF(N205="sníž. přenesená",J205,0)</f>
        <v>0</v>
      </c>
      <c r="BI205" s="215">
        <f>IF(N205="nulová",J205,0)</f>
        <v>0</v>
      </c>
      <c r="BJ205" s="25" t="s">
        <v>85</v>
      </c>
      <c r="BK205" s="215">
        <f>ROUND(I205*H205,2)</f>
        <v>0</v>
      </c>
      <c r="BL205" s="25" t="s">
        <v>126</v>
      </c>
      <c r="BM205" s="25" t="s">
        <v>483</v>
      </c>
    </row>
    <row r="206" spans="2:65" s="1" customFormat="1" ht="16.5" customHeight="1">
      <c r="B206" s="43"/>
      <c r="C206" s="204" t="s">
        <v>484</v>
      </c>
      <c r="D206" s="204" t="s">
        <v>200</v>
      </c>
      <c r="E206" s="205" t="s">
        <v>481</v>
      </c>
      <c r="F206" s="206" t="s">
        <v>482</v>
      </c>
      <c r="G206" s="207" t="s">
        <v>423</v>
      </c>
      <c r="H206" s="208">
        <v>165.036</v>
      </c>
      <c r="I206" s="209"/>
      <c r="J206" s="210">
        <f>ROUND(I206*H206,2)</f>
        <v>0</v>
      </c>
      <c r="K206" s="206" t="s">
        <v>352</v>
      </c>
      <c r="L206" s="63"/>
      <c r="M206" s="211" t="s">
        <v>34</v>
      </c>
      <c r="N206" s="212" t="s">
        <v>49</v>
      </c>
      <c r="O206" s="44"/>
      <c r="P206" s="213">
        <f>O206*H206</f>
        <v>0</v>
      </c>
      <c r="Q206" s="213">
        <v>2.8570000000000002E-2</v>
      </c>
      <c r="R206" s="213">
        <f>Q206*H206</f>
        <v>4.7150785200000005</v>
      </c>
      <c r="S206" s="213">
        <v>0</v>
      </c>
      <c r="T206" s="214">
        <f>S206*H206</f>
        <v>0</v>
      </c>
      <c r="AR206" s="25" t="s">
        <v>126</v>
      </c>
      <c r="AT206" s="25" t="s">
        <v>200</v>
      </c>
      <c r="AU206" s="25" t="s">
        <v>87</v>
      </c>
      <c r="AY206" s="25" t="s">
        <v>197</v>
      </c>
      <c r="BE206" s="215">
        <f>IF(N206="základní",J206,0)</f>
        <v>0</v>
      </c>
      <c r="BF206" s="215">
        <f>IF(N206="snížená",J206,0)</f>
        <v>0</v>
      </c>
      <c r="BG206" s="215">
        <f>IF(N206="zákl. přenesená",J206,0)</f>
        <v>0</v>
      </c>
      <c r="BH206" s="215">
        <f>IF(N206="sníž. přenesená",J206,0)</f>
        <v>0</v>
      </c>
      <c r="BI206" s="215">
        <f>IF(N206="nulová",J206,0)</f>
        <v>0</v>
      </c>
      <c r="BJ206" s="25" t="s">
        <v>85</v>
      </c>
      <c r="BK206" s="215">
        <f>ROUND(I206*H206,2)</f>
        <v>0</v>
      </c>
      <c r="BL206" s="25" t="s">
        <v>126</v>
      </c>
      <c r="BM206" s="25" t="s">
        <v>485</v>
      </c>
    </row>
    <row r="207" spans="2:65" s="13" customFormat="1">
      <c r="B207" s="231"/>
      <c r="C207" s="232"/>
      <c r="D207" s="216" t="s">
        <v>210</v>
      </c>
      <c r="E207" s="260" t="s">
        <v>34</v>
      </c>
      <c r="F207" s="261" t="s">
        <v>486</v>
      </c>
      <c r="G207" s="232"/>
      <c r="H207" s="262">
        <v>165.036</v>
      </c>
      <c r="I207" s="236"/>
      <c r="J207" s="232"/>
      <c r="K207" s="232"/>
      <c r="L207" s="237"/>
      <c r="M207" s="238"/>
      <c r="N207" s="239"/>
      <c r="O207" s="239"/>
      <c r="P207" s="239"/>
      <c r="Q207" s="239"/>
      <c r="R207" s="239"/>
      <c r="S207" s="239"/>
      <c r="T207" s="240"/>
      <c r="AT207" s="241" t="s">
        <v>210</v>
      </c>
      <c r="AU207" s="241" t="s">
        <v>87</v>
      </c>
      <c r="AV207" s="13" t="s">
        <v>87</v>
      </c>
      <c r="AW207" s="13" t="s">
        <v>41</v>
      </c>
      <c r="AX207" s="13" t="s">
        <v>85</v>
      </c>
      <c r="AY207" s="241" t="s">
        <v>197</v>
      </c>
    </row>
    <row r="208" spans="2:65" s="1" customFormat="1" ht="16.5" customHeight="1">
      <c r="B208" s="43"/>
      <c r="C208" s="204" t="s">
        <v>487</v>
      </c>
      <c r="D208" s="204" t="s">
        <v>200</v>
      </c>
      <c r="E208" s="205" t="s">
        <v>488</v>
      </c>
      <c r="F208" s="206" t="s">
        <v>489</v>
      </c>
      <c r="G208" s="207" t="s">
        <v>423</v>
      </c>
      <c r="H208" s="208">
        <v>165.036</v>
      </c>
      <c r="I208" s="209"/>
      <c r="J208" s="210">
        <f>ROUND(I208*H208,2)</f>
        <v>0</v>
      </c>
      <c r="K208" s="206" t="s">
        <v>352</v>
      </c>
      <c r="L208" s="63"/>
      <c r="M208" s="211" t="s">
        <v>34</v>
      </c>
      <c r="N208" s="212" t="s">
        <v>49</v>
      </c>
      <c r="O208" s="44"/>
      <c r="P208" s="213">
        <f>O208*H208</f>
        <v>0</v>
      </c>
      <c r="Q208" s="213">
        <v>4.795E-2</v>
      </c>
      <c r="R208" s="213">
        <f>Q208*H208</f>
        <v>7.9134761999999998</v>
      </c>
      <c r="S208" s="213">
        <v>0</v>
      </c>
      <c r="T208" s="214">
        <f>S208*H208</f>
        <v>0</v>
      </c>
      <c r="AR208" s="25" t="s">
        <v>126</v>
      </c>
      <c r="AT208" s="25" t="s">
        <v>200</v>
      </c>
      <c r="AU208" s="25" t="s">
        <v>87</v>
      </c>
      <c r="AY208" s="25" t="s">
        <v>197</v>
      </c>
      <c r="BE208" s="215">
        <f>IF(N208="základní",J208,0)</f>
        <v>0</v>
      </c>
      <c r="BF208" s="215">
        <f>IF(N208="snížená",J208,0)</f>
        <v>0</v>
      </c>
      <c r="BG208" s="215">
        <f>IF(N208="zákl. přenesená",J208,0)</f>
        <v>0</v>
      </c>
      <c r="BH208" s="215">
        <f>IF(N208="sníž. přenesená",J208,0)</f>
        <v>0</v>
      </c>
      <c r="BI208" s="215">
        <f>IF(N208="nulová",J208,0)</f>
        <v>0</v>
      </c>
      <c r="BJ208" s="25" t="s">
        <v>85</v>
      </c>
      <c r="BK208" s="215">
        <f>ROUND(I208*H208,2)</f>
        <v>0</v>
      </c>
      <c r="BL208" s="25" t="s">
        <v>126</v>
      </c>
      <c r="BM208" s="25" t="s">
        <v>490</v>
      </c>
    </row>
    <row r="209" spans="2:65" s="13" customFormat="1">
      <c r="B209" s="231"/>
      <c r="C209" s="232"/>
      <c r="D209" s="216" t="s">
        <v>210</v>
      </c>
      <c r="E209" s="260" t="s">
        <v>34</v>
      </c>
      <c r="F209" s="261" t="s">
        <v>486</v>
      </c>
      <c r="G209" s="232"/>
      <c r="H209" s="262">
        <v>165.036</v>
      </c>
      <c r="I209" s="236"/>
      <c r="J209" s="232"/>
      <c r="K209" s="232"/>
      <c r="L209" s="237"/>
      <c r="M209" s="238"/>
      <c r="N209" s="239"/>
      <c r="O209" s="239"/>
      <c r="P209" s="239"/>
      <c r="Q209" s="239"/>
      <c r="R209" s="239"/>
      <c r="S209" s="239"/>
      <c r="T209" s="240"/>
      <c r="AT209" s="241" t="s">
        <v>210</v>
      </c>
      <c r="AU209" s="241" t="s">
        <v>87</v>
      </c>
      <c r="AV209" s="13" t="s">
        <v>87</v>
      </c>
      <c r="AW209" s="13" t="s">
        <v>41</v>
      </c>
      <c r="AX209" s="13" t="s">
        <v>85</v>
      </c>
      <c r="AY209" s="241" t="s">
        <v>197</v>
      </c>
    </row>
    <row r="210" spans="2:65" s="1" customFormat="1" ht="25.5" customHeight="1">
      <c r="B210" s="43"/>
      <c r="C210" s="204" t="s">
        <v>491</v>
      </c>
      <c r="D210" s="204" t="s">
        <v>200</v>
      </c>
      <c r="E210" s="205" t="s">
        <v>492</v>
      </c>
      <c r="F210" s="206" t="s">
        <v>493</v>
      </c>
      <c r="G210" s="207" t="s">
        <v>423</v>
      </c>
      <c r="H210" s="208">
        <v>316.64800000000002</v>
      </c>
      <c r="I210" s="209"/>
      <c r="J210" s="210">
        <f>ROUND(I210*H210,2)</f>
        <v>0</v>
      </c>
      <c r="K210" s="206" t="s">
        <v>352</v>
      </c>
      <c r="L210" s="63"/>
      <c r="M210" s="211" t="s">
        <v>34</v>
      </c>
      <c r="N210" s="212" t="s">
        <v>49</v>
      </c>
      <c r="O210" s="44"/>
      <c r="P210" s="213">
        <f>O210*H210</f>
        <v>0</v>
      </c>
      <c r="Q210" s="213">
        <v>6.6379999999999995E-2</v>
      </c>
      <c r="R210" s="213">
        <f>Q210*H210</f>
        <v>21.019094240000001</v>
      </c>
      <c r="S210" s="213">
        <v>0</v>
      </c>
      <c r="T210" s="214">
        <f>S210*H210</f>
        <v>0</v>
      </c>
      <c r="AR210" s="25" t="s">
        <v>126</v>
      </c>
      <c r="AT210" s="25" t="s">
        <v>200</v>
      </c>
      <c r="AU210" s="25" t="s">
        <v>87</v>
      </c>
      <c r="AY210" s="25" t="s">
        <v>197</v>
      </c>
      <c r="BE210" s="215">
        <f>IF(N210="základní",J210,0)</f>
        <v>0</v>
      </c>
      <c r="BF210" s="215">
        <f>IF(N210="snížená",J210,0)</f>
        <v>0</v>
      </c>
      <c r="BG210" s="215">
        <f>IF(N210="zákl. přenesená",J210,0)</f>
        <v>0</v>
      </c>
      <c r="BH210" s="215">
        <f>IF(N210="sníž. přenesená",J210,0)</f>
        <v>0</v>
      </c>
      <c r="BI210" s="215">
        <f>IF(N210="nulová",J210,0)</f>
        <v>0</v>
      </c>
      <c r="BJ210" s="25" t="s">
        <v>85</v>
      </c>
      <c r="BK210" s="215">
        <f>ROUND(I210*H210,2)</f>
        <v>0</v>
      </c>
      <c r="BL210" s="25" t="s">
        <v>126</v>
      </c>
      <c r="BM210" s="25" t="s">
        <v>494</v>
      </c>
    </row>
    <row r="211" spans="2:65" s="12" customFormat="1">
      <c r="B211" s="219"/>
      <c r="C211" s="220"/>
      <c r="D211" s="221" t="s">
        <v>210</v>
      </c>
      <c r="E211" s="222" t="s">
        <v>34</v>
      </c>
      <c r="F211" s="223" t="s">
        <v>364</v>
      </c>
      <c r="G211" s="220"/>
      <c r="H211" s="224" t="s">
        <v>34</v>
      </c>
      <c r="I211" s="225"/>
      <c r="J211" s="220"/>
      <c r="K211" s="220"/>
      <c r="L211" s="226"/>
      <c r="M211" s="227"/>
      <c r="N211" s="228"/>
      <c r="O211" s="228"/>
      <c r="P211" s="228"/>
      <c r="Q211" s="228"/>
      <c r="R211" s="228"/>
      <c r="S211" s="228"/>
      <c r="T211" s="229"/>
      <c r="AT211" s="230" t="s">
        <v>210</v>
      </c>
      <c r="AU211" s="230" t="s">
        <v>87</v>
      </c>
      <c r="AV211" s="12" t="s">
        <v>85</v>
      </c>
      <c r="AW211" s="12" t="s">
        <v>41</v>
      </c>
      <c r="AX211" s="12" t="s">
        <v>78</v>
      </c>
      <c r="AY211" s="230" t="s">
        <v>197</v>
      </c>
    </row>
    <row r="212" spans="2:65" s="13" customFormat="1">
      <c r="B212" s="231"/>
      <c r="C212" s="232"/>
      <c r="D212" s="221" t="s">
        <v>210</v>
      </c>
      <c r="E212" s="233" t="s">
        <v>34</v>
      </c>
      <c r="F212" s="234" t="s">
        <v>495</v>
      </c>
      <c r="G212" s="232"/>
      <c r="H212" s="235">
        <v>153</v>
      </c>
      <c r="I212" s="236"/>
      <c r="J212" s="232"/>
      <c r="K212" s="232"/>
      <c r="L212" s="237"/>
      <c r="M212" s="238"/>
      <c r="N212" s="239"/>
      <c r="O212" s="239"/>
      <c r="P212" s="239"/>
      <c r="Q212" s="239"/>
      <c r="R212" s="239"/>
      <c r="S212" s="239"/>
      <c r="T212" s="240"/>
      <c r="AT212" s="241" t="s">
        <v>210</v>
      </c>
      <c r="AU212" s="241" t="s">
        <v>87</v>
      </c>
      <c r="AV212" s="13" t="s">
        <v>87</v>
      </c>
      <c r="AW212" s="13" t="s">
        <v>41</v>
      </c>
      <c r="AX212" s="13" t="s">
        <v>78</v>
      </c>
      <c r="AY212" s="241" t="s">
        <v>197</v>
      </c>
    </row>
    <row r="213" spans="2:65" s="13" customFormat="1">
      <c r="B213" s="231"/>
      <c r="C213" s="232"/>
      <c r="D213" s="221" t="s">
        <v>210</v>
      </c>
      <c r="E213" s="233" t="s">
        <v>34</v>
      </c>
      <c r="F213" s="234" t="s">
        <v>496</v>
      </c>
      <c r="G213" s="232"/>
      <c r="H213" s="235">
        <v>122.346</v>
      </c>
      <c r="I213" s="236"/>
      <c r="J213" s="232"/>
      <c r="K213" s="232"/>
      <c r="L213" s="237"/>
      <c r="M213" s="238"/>
      <c r="N213" s="239"/>
      <c r="O213" s="239"/>
      <c r="P213" s="239"/>
      <c r="Q213" s="239"/>
      <c r="R213" s="239"/>
      <c r="S213" s="239"/>
      <c r="T213" s="240"/>
      <c r="AT213" s="241" t="s">
        <v>210</v>
      </c>
      <c r="AU213" s="241" t="s">
        <v>87</v>
      </c>
      <c r="AV213" s="13" t="s">
        <v>87</v>
      </c>
      <c r="AW213" s="13" t="s">
        <v>41</v>
      </c>
      <c r="AX213" s="13" t="s">
        <v>78</v>
      </c>
      <c r="AY213" s="241" t="s">
        <v>197</v>
      </c>
    </row>
    <row r="214" spans="2:65" s="15" customFormat="1">
      <c r="B214" s="276"/>
      <c r="C214" s="277"/>
      <c r="D214" s="221" t="s">
        <v>210</v>
      </c>
      <c r="E214" s="278" t="s">
        <v>34</v>
      </c>
      <c r="F214" s="279" t="s">
        <v>459</v>
      </c>
      <c r="G214" s="277"/>
      <c r="H214" s="280">
        <v>275.346</v>
      </c>
      <c r="I214" s="281"/>
      <c r="J214" s="277"/>
      <c r="K214" s="277"/>
      <c r="L214" s="282"/>
      <c r="M214" s="283"/>
      <c r="N214" s="284"/>
      <c r="O214" s="284"/>
      <c r="P214" s="284"/>
      <c r="Q214" s="284"/>
      <c r="R214" s="284"/>
      <c r="S214" s="284"/>
      <c r="T214" s="285"/>
      <c r="AT214" s="286" t="s">
        <v>210</v>
      </c>
      <c r="AU214" s="286" t="s">
        <v>87</v>
      </c>
      <c r="AV214" s="15" t="s">
        <v>107</v>
      </c>
      <c r="AW214" s="15" t="s">
        <v>41</v>
      </c>
      <c r="AX214" s="15" t="s">
        <v>78</v>
      </c>
      <c r="AY214" s="286" t="s">
        <v>197</v>
      </c>
    </row>
    <row r="215" spans="2:65" s="13" customFormat="1">
      <c r="B215" s="231"/>
      <c r="C215" s="232"/>
      <c r="D215" s="221" t="s">
        <v>210</v>
      </c>
      <c r="E215" s="233" t="s">
        <v>34</v>
      </c>
      <c r="F215" s="234" t="s">
        <v>497</v>
      </c>
      <c r="G215" s="232"/>
      <c r="H215" s="235">
        <v>41.302</v>
      </c>
      <c r="I215" s="236"/>
      <c r="J215" s="232"/>
      <c r="K215" s="232"/>
      <c r="L215" s="237"/>
      <c r="M215" s="238"/>
      <c r="N215" s="239"/>
      <c r="O215" s="239"/>
      <c r="P215" s="239"/>
      <c r="Q215" s="239"/>
      <c r="R215" s="239"/>
      <c r="S215" s="239"/>
      <c r="T215" s="240"/>
      <c r="AT215" s="241" t="s">
        <v>210</v>
      </c>
      <c r="AU215" s="241" t="s">
        <v>87</v>
      </c>
      <c r="AV215" s="13" t="s">
        <v>87</v>
      </c>
      <c r="AW215" s="13" t="s">
        <v>41</v>
      </c>
      <c r="AX215" s="13" t="s">
        <v>78</v>
      </c>
      <c r="AY215" s="241" t="s">
        <v>197</v>
      </c>
    </row>
    <row r="216" spans="2:65" s="14" customFormat="1">
      <c r="B216" s="242"/>
      <c r="C216" s="243"/>
      <c r="D216" s="216" t="s">
        <v>210</v>
      </c>
      <c r="E216" s="244" t="s">
        <v>34</v>
      </c>
      <c r="F216" s="245" t="s">
        <v>221</v>
      </c>
      <c r="G216" s="243"/>
      <c r="H216" s="246">
        <v>316.64800000000002</v>
      </c>
      <c r="I216" s="247"/>
      <c r="J216" s="243"/>
      <c r="K216" s="243"/>
      <c r="L216" s="248"/>
      <c r="M216" s="249"/>
      <c r="N216" s="250"/>
      <c r="O216" s="250"/>
      <c r="P216" s="250"/>
      <c r="Q216" s="250"/>
      <c r="R216" s="250"/>
      <c r="S216" s="250"/>
      <c r="T216" s="251"/>
      <c r="AT216" s="252" t="s">
        <v>210</v>
      </c>
      <c r="AU216" s="252" t="s">
        <v>87</v>
      </c>
      <c r="AV216" s="14" t="s">
        <v>126</v>
      </c>
      <c r="AW216" s="14" t="s">
        <v>41</v>
      </c>
      <c r="AX216" s="14" t="s">
        <v>85</v>
      </c>
      <c r="AY216" s="252" t="s">
        <v>197</v>
      </c>
    </row>
    <row r="217" spans="2:65" s="1" customFormat="1" ht="25.5" customHeight="1">
      <c r="B217" s="43"/>
      <c r="C217" s="204" t="s">
        <v>498</v>
      </c>
      <c r="D217" s="204" t="s">
        <v>200</v>
      </c>
      <c r="E217" s="205" t="s">
        <v>499</v>
      </c>
      <c r="F217" s="206" t="s">
        <v>500</v>
      </c>
      <c r="G217" s="207" t="s">
        <v>423</v>
      </c>
      <c r="H217" s="208">
        <v>4.75</v>
      </c>
      <c r="I217" s="209"/>
      <c r="J217" s="210">
        <f>ROUND(I217*H217,2)</f>
        <v>0</v>
      </c>
      <c r="K217" s="206" t="s">
        <v>352</v>
      </c>
      <c r="L217" s="63"/>
      <c r="M217" s="211" t="s">
        <v>34</v>
      </c>
      <c r="N217" s="212" t="s">
        <v>49</v>
      </c>
      <c r="O217" s="44"/>
      <c r="P217" s="213">
        <f>O217*H217</f>
        <v>0</v>
      </c>
      <c r="Q217" s="213">
        <v>0.10421999999999999</v>
      </c>
      <c r="R217" s="213">
        <f>Q217*H217</f>
        <v>0.49504499999999996</v>
      </c>
      <c r="S217" s="213">
        <v>0</v>
      </c>
      <c r="T217" s="214">
        <f>S217*H217</f>
        <v>0</v>
      </c>
      <c r="AR217" s="25" t="s">
        <v>126</v>
      </c>
      <c r="AT217" s="25" t="s">
        <v>200</v>
      </c>
      <c r="AU217" s="25" t="s">
        <v>87</v>
      </c>
      <c r="AY217" s="25" t="s">
        <v>197</v>
      </c>
      <c r="BE217" s="215">
        <f>IF(N217="základní",J217,0)</f>
        <v>0</v>
      </c>
      <c r="BF217" s="215">
        <f>IF(N217="snížená",J217,0)</f>
        <v>0</v>
      </c>
      <c r="BG217" s="215">
        <f>IF(N217="zákl. přenesená",J217,0)</f>
        <v>0</v>
      </c>
      <c r="BH217" s="215">
        <f>IF(N217="sníž. přenesená",J217,0)</f>
        <v>0</v>
      </c>
      <c r="BI217" s="215">
        <f>IF(N217="nulová",J217,0)</f>
        <v>0</v>
      </c>
      <c r="BJ217" s="25" t="s">
        <v>85</v>
      </c>
      <c r="BK217" s="215">
        <f>ROUND(I217*H217,2)</f>
        <v>0</v>
      </c>
      <c r="BL217" s="25" t="s">
        <v>126</v>
      </c>
      <c r="BM217" s="25" t="s">
        <v>501</v>
      </c>
    </row>
    <row r="218" spans="2:65" s="13" customFormat="1">
      <c r="B218" s="231"/>
      <c r="C218" s="232"/>
      <c r="D218" s="221" t="s">
        <v>210</v>
      </c>
      <c r="E218" s="233" t="s">
        <v>34</v>
      </c>
      <c r="F218" s="234" t="s">
        <v>502</v>
      </c>
      <c r="G218" s="232"/>
      <c r="H218" s="235">
        <v>4.75</v>
      </c>
      <c r="I218" s="236"/>
      <c r="J218" s="232"/>
      <c r="K218" s="232"/>
      <c r="L218" s="237"/>
      <c r="M218" s="238"/>
      <c r="N218" s="239"/>
      <c r="O218" s="239"/>
      <c r="P218" s="239"/>
      <c r="Q218" s="239"/>
      <c r="R218" s="239"/>
      <c r="S218" s="239"/>
      <c r="T218" s="240"/>
      <c r="AT218" s="241" t="s">
        <v>210</v>
      </c>
      <c r="AU218" s="241" t="s">
        <v>87</v>
      </c>
      <c r="AV218" s="13" t="s">
        <v>87</v>
      </c>
      <c r="AW218" s="13" t="s">
        <v>41</v>
      </c>
      <c r="AX218" s="13" t="s">
        <v>78</v>
      </c>
      <c r="AY218" s="241" t="s">
        <v>197</v>
      </c>
    </row>
    <row r="219" spans="2:65" s="14" customFormat="1">
      <c r="B219" s="242"/>
      <c r="C219" s="243"/>
      <c r="D219" s="216" t="s">
        <v>210</v>
      </c>
      <c r="E219" s="244" t="s">
        <v>34</v>
      </c>
      <c r="F219" s="245" t="s">
        <v>221</v>
      </c>
      <c r="G219" s="243"/>
      <c r="H219" s="246">
        <v>4.75</v>
      </c>
      <c r="I219" s="247"/>
      <c r="J219" s="243"/>
      <c r="K219" s="243"/>
      <c r="L219" s="248"/>
      <c r="M219" s="249"/>
      <c r="N219" s="250"/>
      <c r="O219" s="250"/>
      <c r="P219" s="250"/>
      <c r="Q219" s="250"/>
      <c r="R219" s="250"/>
      <c r="S219" s="250"/>
      <c r="T219" s="251"/>
      <c r="AT219" s="252" t="s">
        <v>210</v>
      </c>
      <c r="AU219" s="252" t="s">
        <v>87</v>
      </c>
      <c r="AV219" s="14" t="s">
        <v>126</v>
      </c>
      <c r="AW219" s="14" t="s">
        <v>41</v>
      </c>
      <c r="AX219" s="14" t="s">
        <v>85</v>
      </c>
      <c r="AY219" s="252" t="s">
        <v>197</v>
      </c>
    </row>
    <row r="220" spans="2:65" s="1" customFormat="1" ht="16.5" customHeight="1">
      <c r="B220" s="43"/>
      <c r="C220" s="204" t="s">
        <v>503</v>
      </c>
      <c r="D220" s="204" t="s">
        <v>200</v>
      </c>
      <c r="E220" s="205" t="s">
        <v>504</v>
      </c>
      <c r="F220" s="206" t="s">
        <v>505</v>
      </c>
      <c r="G220" s="207" t="s">
        <v>423</v>
      </c>
      <c r="H220" s="208">
        <v>43.2</v>
      </c>
      <c r="I220" s="209"/>
      <c r="J220" s="210">
        <f>ROUND(I220*H220,2)</f>
        <v>0</v>
      </c>
      <c r="K220" s="206" t="s">
        <v>352</v>
      </c>
      <c r="L220" s="63"/>
      <c r="M220" s="211" t="s">
        <v>34</v>
      </c>
      <c r="N220" s="212" t="s">
        <v>49</v>
      </c>
      <c r="O220" s="44"/>
      <c r="P220" s="213">
        <f>O220*H220</f>
        <v>0</v>
      </c>
      <c r="Q220" s="213">
        <v>0.17330000000000001</v>
      </c>
      <c r="R220" s="213">
        <f>Q220*H220</f>
        <v>7.4865600000000008</v>
      </c>
      <c r="S220" s="213">
        <v>0</v>
      </c>
      <c r="T220" s="214">
        <f>S220*H220</f>
        <v>0</v>
      </c>
      <c r="AR220" s="25" t="s">
        <v>126</v>
      </c>
      <c r="AT220" s="25" t="s">
        <v>200</v>
      </c>
      <c r="AU220" s="25" t="s">
        <v>87</v>
      </c>
      <c r="AY220" s="25" t="s">
        <v>197</v>
      </c>
      <c r="BE220" s="215">
        <f>IF(N220="základní",J220,0)</f>
        <v>0</v>
      </c>
      <c r="BF220" s="215">
        <f>IF(N220="snížená",J220,0)</f>
        <v>0</v>
      </c>
      <c r="BG220" s="215">
        <f>IF(N220="zákl. přenesená",J220,0)</f>
        <v>0</v>
      </c>
      <c r="BH220" s="215">
        <f>IF(N220="sníž. přenesená",J220,0)</f>
        <v>0</v>
      </c>
      <c r="BI220" s="215">
        <f>IF(N220="nulová",J220,0)</f>
        <v>0</v>
      </c>
      <c r="BJ220" s="25" t="s">
        <v>85</v>
      </c>
      <c r="BK220" s="215">
        <f>ROUND(I220*H220,2)</f>
        <v>0</v>
      </c>
      <c r="BL220" s="25" t="s">
        <v>126</v>
      </c>
      <c r="BM220" s="25" t="s">
        <v>506</v>
      </c>
    </row>
    <row r="221" spans="2:65" s="1" customFormat="1" ht="67.5">
      <c r="B221" s="43"/>
      <c r="C221" s="65"/>
      <c r="D221" s="221" t="s">
        <v>205</v>
      </c>
      <c r="E221" s="65"/>
      <c r="F221" s="253" t="s">
        <v>507</v>
      </c>
      <c r="G221" s="65"/>
      <c r="H221" s="65"/>
      <c r="I221" s="174"/>
      <c r="J221" s="65"/>
      <c r="K221" s="65"/>
      <c r="L221" s="63"/>
      <c r="M221" s="218"/>
      <c r="N221" s="44"/>
      <c r="O221" s="44"/>
      <c r="P221" s="44"/>
      <c r="Q221" s="44"/>
      <c r="R221" s="44"/>
      <c r="S221" s="44"/>
      <c r="T221" s="80"/>
      <c r="AT221" s="25" t="s">
        <v>205</v>
      </c>
      <c r="AU221" s="25" t="s">
        <v>87</v>
      </c>
    </row>
    <row r="222" spans="2:65" s="13" customFormat="1">
      <c r="B222" s="231"/>
      <c r="C222" s="232"/>
      <c r="D222" s="221" t="s">
        <v>210</v>
      </c>
      <c r="E222" s="233" t="s">
        <v>34</v>
      </c>
      <c r="F222" s="234" t="s">
        <v>508</v>
      </c>
      <c r="G222" s="232"/>
      <c r="H222" s="235">
        <v>43.2</v>
      </c>
      <c r="I222" s="236"/>
      <c r="J222" s="232"/>
      <c r="K222" s="232"/>
      <c r="L222" s="237"/>
      <c r="M222" s="238"/>
      <c r="N222" s="239"/>
      <c r="O222" s="239"/>
      <c r="P222" s="239"/>
      <c r="Q222" s="239"/>
      <c r="R222" s="239"/>
      <c r="S222" s="239"/>
      <c r="T222" s="240"/>
      <c r="AT222" s="241" t="s">
        <v>210</v>
      </c>
      <c r="AU222" s="241" t="s">
        <v>87</v>
      </c>
      <c r="AV222" s="13" t="s">
        <v>87</v>
      </c>
      <c r="AW222" s="13" t="s">
        <v>41</v>
      </c>
      <c r="AX222" s="13" t="s">
        <v>78</v>
      </c>
      <c r="AY222" s="241" t="s">
        <v>197</v>
      </c>
    </row>
    <row r="223" spans="2:65" s="14" customFormat="1">
      <c r="B223" s="242"/>
      <c r="C223" s="243"/>
      <c r="D223" s="221" t="s">
        <v>210</v>
      </c>
      <c r="E223" s="273" t="s">
        <v>34</v>
      </c>
      <c r="F223" s="274" t="s">
        <v>221</v>
      </c>
      <c r="G223" s="243"/>
      <c r="H223" s="275">
        <v>43.2</v>
      </c>
      <c r="I223" s="247"/>
      <c r="J223" s="243"/>
      <c r="K223" s="243"/>
      <c r="L223" s="248"/>
      <c r="M223" s="249"/>
      <c r="N223" s="250"/>
      <c r="O223" s="250"/>
      <c r="P223" s="250"/>
      <c r="Q223" s="250"/>
      <c r="R223" s="250"/>
      <c r="S223" s="250"/>
      <c r="T223" s="251"/>
      <c r="AT223" s="252" t="s">
        <v>210</v>
      </c>
      <c r="AU223" s="252" t="s">
        <v>87</v>
      </c>
      <c r="AV223" s="14" t="s">
        <v>126</v>
      </c>
      <c r="AW223" s="14" t="s">
        <v>41</v>
      </c>
      <c r="AX223" s="14" t="s">
        <v>85</v>
      </c>
      <c r="AY223" s="252" t="s">
        <v>197</v>
      </c>
    </row>
    <row r="224" spans="2:65" s="11" customFormat="1" ht="29.85" customHeight="1">
      <c r="B224" s="187"/>
      <c r="C224" s="188"/>
      <c r="D224" s="201" t="s">
        <v>77</v>
      </c>
      <c r="E224" s="202" t="s">
        <v>126</v>
      </c>
      <c r="F224" s="202" t="s">
        <v>509</v>
      </c>
      <c r="G224" s="188"/>
      <c r="H224" s="188"/>
      <c r="I224" s="191"/>
      <c r="J224" s="203">
        <f>BK224</f>
        <v>0</v>
      </c>
      <c r="K224" s="188"/>
      <c r="L224" s="193"/>
      <c r="M224" s="194"/>
      <c r="N224" s="195"/>
      <c r="O224" s="195"/>
      <c r="P224" s="196">
        <f>SUM(P225:P254)</f>
        <v>0</v>
      </c>
      <c r="Q224" s="195"/>
      <c r="R224" s="196">
        <f>SUM(R225:R254)</f>
        <v>60.871085949999994</v>
      </c>
      <c r="S224" s="195"/>
      <c r="T224" s="197">
        <f>SUM(T225:T254)</f>
        <v>0</v>
      </c>
      <c r="AR224" s="198" t="s">
        <v>85</v>
      </c>
      <c r="AT224" s="199" t="s">
        <v>77</v>
      </c>
      <c r="AU224" s="199" t="s">
        <v>85</v>
      </c>
      <c r="AY224" s="198" t="s">
        <v>197</v>
      </c>
      <c r="BK224" s="200">
        <f>SUM(BK225:BK254)</f>
        <v>0</v>
      </c>
    </row>
    <row r="225" spans="2:65" s="1" customFormat="1" ht="16.5" customHeight="1">
      <c r="B225" s="43"/>
      <c r="C225" s="204" t="s">
        <v>510</v>
      </c>
      <c r="D225" s="204" t="s">
        <v>200</v>
      </c>
      <c r="E225" s="205" t="s">
        <v>511</v>
      </c>
      <c r="F225" s="206" t="s">
        <v>512</v>
      </c>
      <c r="G225" s="207" t="s">
        <v>362</v>
      </c>
      <c r="H225" s="208">
        <v>3.4649999999999999</v>
      </c>
      <c r="I225" s="209"/>
      <c r="J225" s="210">
        <f>ROUND(I225*H225,2)</f>
        <v>0</v>
      </c>
      <c r="K225" s="206" t="s">
        <v>352</v>
      </c>
      <c r="L225" s="63"/>
      <c r="M225" s="211" t="s">
        <v>34</v>
      </c>
      <c r="N225" s="212" t="s">
        <v>49</v>
      </c>
      <c r="O225" s="44"/>
      <c r="P225" s="213">
        <f>O225*H225</f>
        <v>0</v>
      </c>
      <c r="Q225" s="213">
        <v>2.45343</v>
      </c>
      <c r="R225" s="213">
        <f>Q225*H225</f>
        <v>8.5011349499999991</v>
      </c>
      <c r="S225" s="213">
        <v>0</v>
      </c>
      <c r="T225" s="214">
        <f>S225*H225</f>
        <v>0</v>
      </c>
      <c r="AR225" s="25" t="s">
        <v>126</v>
      </c>
      <c r="AT225" s="25" t="s">
        <v>200</v>
      </c>
      <c r="AU225" s="25" t="s">
        <v>87</v>
      </c>
      <c r="AY225" s="25" t="s">
        <v>197</v>
      </c>
      <c r="BE225" s="215">
        <f>IF(N225="základní",J225,0)</f>
        <v>0</v>
      </c>
      <c r="BF225" s="215">
        <f>IF(N225="snížená",J225,0)</f>
        <v>0</v>
      </c>
      <c r="BG225" s="215">
        <f>IF(N225="zákl. přenesená",J225,0)</f>
        <v>0</v>
      </c>
      <c r="BH225" s="215">
        <f>IF(N225="sníž. přenesená",J225,0)</f>
        <v>0</v>
      </c>
      <c r="BI225" s="215">
        <f>IF(N225="nulová",J225,0)</f>
        <v>0</v>
      </c>
      <c r="BJ225" s="25" t="s">
        <v>85</v>
      </c>
      <c r="BK225" s="215">
        <f>ROUND(I225*H225,2)</f>
        <v>0</v>
      </c>
      <c r="BL225" s="25" t="s">
        <v>126</v>
      </c>
      <c r="BM225" s="25" t="s">
        <v>513</v>
      </c>
    </row>
    <row r="226" spans="2:65" s="13" customFormat="1">
      <c r="B226" s="231"/>
      <c r="C226" s="232"/>
      <c r="D226" s="221" t="s">
        <v>210</v>
      </c>
      <c r="E226" s="233" t="s">
        <v>34</v>
      </c>
      <c r="F226" s="234" t="s">
        <v>514</v>
      </c>
      <c r="G226" s="232"/>
      <c r="H226" s="235">
        <v>3.4649999999999999</v>
      </c>
      <c r="I226" s="236"/>
      <c r="J226" s="232"/>
      <c r="K226" s="232"/>
      <c r="L226" s="237"/>
      <c r="M226" s="238"/>
      <c r="N226" s="239"/>
      <c r="O226" s="239"/>
      <c r="P226" s="239"/>
      <c r="Q226" s="239"/>
      <c r="R226" s="239"/>
      <c r="S226" s="239"/>
      <c r="T226" s="240"/>
      <c r="AT226" s="241" t="s">
        <v>210</v>
      </c>
      <c r="AU226" s="241" t="s">
        <v>87</v>
      </c>
      <c r="AV226" s="13" t="s">
        <v>87</v>
      </c>
      <c r="AW226" s="13" t="s">
        <v>41</v>
      </c>
      <c r="AX226" s="13" t="s">
        <v>78</v>
      </c>
      <c r="AY226" s="241" t="s">
        <v>197</v>
      </c>
    </row>
    <row r="227" spans="2:65" s="14" customFormat="1">
      <c r="B227" s="242"/>
      <c r="C227" s="243"/>
      <c r="D227" s="216" t="s">
        <v>210</v>
      </c>
      <c r="E227" s="244" t="s">
        <v>34</v>
      </c>
      <c r="F227" s="245" t="s">
        <v>221</v>
      </c>
      <c r="G227" s="243"/>
      <c r="H227" s="246">
        <v>3.4649999999999999</v>
      </c>
      <c r="I227" s="247"/>
      <c r="J227" s="243"/>
      <c r="K227" s="243"/>
      <c r="L227" s="248"/>
      <c r="M227" s="249"/>
      <c r="N227" s="250"/>
      <c r="O227" s="250"/>
      <c r="P227" s="250"/>
      <c r="Q227" s="250"/>
      <c r="R227" s="250"/>
      <c r="S227" s="250"/>
      <c r="T227" s="251"/>
      <c r="AT227" s="252" t="s">
        <v>210</v>
      </c>
      <c r="AU227" s="252" t="s">
        <v>87</v>
      </c>
      <c r="AV227" s="14" t="s">
        <v>126</v>
      </c>
      <c r="AW227" s="14" t="s">
        <v>41</v>
      </c>
      <c r="AX227" s="14" t="s">
        <v>85</v>
      </c>
      <c r="AY227" s="252" t="s">
        <v>197</v>
      </c>
    </row>
    <row r="228" spans="2:65" s="1" customFormat="1" ht="16.5" customHeight="1">
      <c r="B228" s="43"/>
      <c r="C228" s="204" t="s">
        <v>515</v>
      </c>
      <c r="D228" s="204" t="s">
        <v>200</v>
      </c>
      <c r="E228" s="205" t="s">
        <v>516</v>
      </c>
      <c r="F228" s="206" t="s">
        <v>517</v>
      </c>
      <c r="G228" s="207" t="s">
        <v>423</v>
      </c>
      <c r="H228" s="208">
        <v>25</v>
      </c>
      <c r="I228" s="209"/>
      <c r="J228" s="210">
        <f>ROUND(I228*H228,2)</f>
        <v>0</v>
      </c>
      <c r="K228" s="206" t="s">
        <v>352</v>
      </c>
      <c r="L228" s="63"/>
      <c r="M228" s="211" t="s">
        <v>34</v>
      </c>
      <c r="N228" s="212" t="s">
        <v>49</v>
      </c>
      <c r="O228" s="44"/>
      <c r="P228" s="213">
        <f>O228*H228</f>
        <v>0</v>
      </c>
      <c r="Q228" s="213">
        <v>3.0999999999999999E-3</v>
      </c>
      <c r="R228" s="213">
        <f>Q228*H228</f>
        <v>7.7499999999999999E-2</v>
      </c>
      <c r="S228" s="213">
        <v>0</v>
      </c>
      <c r="T228" s="214">
        <f>S228*H228</f>
        <v>0</v>
      </c>
      <c r="AR228" s="25" t="s">
        <v>126</v>
      </c>
      <c r="AT228" s="25" t="s">
        <v>200</v>
      </c>
      <c r="AU228" s="25" t="s">
        <v>87</v>
      </c>
      <c r="AY228" s="25" t="s">
        <v>197</v>
      </c>
      <c r="BE228" s="215">
        <f>IF(N228="základní",J228,0)</f>
        <v>0</v>
      </c>
      <c r="BF228" s="215">
        <f>IF(N228="snížená",J228,0)</f>
        <v>0</v>
      </c>
      <c r="BG228" s="215">
        <f>IF(N228="zákl. přenesená",J228,0)</f>
        <v>0</v>
      </c>
      <c r="BH228" s="215">
        <f>IF(N228="sníž. přenesená",J228,0)</f>
        <v>0</v>
      </c>
      <c r="BI228" s="215">
        <f>IF(N228="nulová",J228,0)</f>
        <v>0</v>
      </c>
      <c r="BJ228" s="25" t="s">
        <v>85</v>
      </c>
      <c r="BK228" s="215">
        <f>ROUND(I228*H228,2)</f>
        <v>0</v>
      </c>
      <c r="BL228" s="25" t="s">
        <v>126</v>
      </c>
      <c r="BM228" s="25" t="s">
        <v>518</v>
      </c>
    </row>
    <row r="229" spans="2:65" s="1" customFormat="1" ht="16.5" customHeight="1">
      <c r="B229" s="43"/>
      <c r="C229" s="204" t="s">
        <v>519</v>
      </c>
      <c r="D229" s="204" t="s">
        <v>200</v>
      </c>
      <c r="E229" s="205" t="s">
        <v>520</v>
      </c>
      <c r="F229" s="206" t="s">
        <v>521</v>
      </c>
      <c r="G229" s="207" t="s">
        <v>423</v>
      </c>
      <c r="H229" s="208">
        <v>25</v>
      </c>
      <c r="I229" s="209"/>
      <c r="J229" s="210">
        <f>ROUND(I229*H229,2)</f>
        <v>0</v>
      </c>
      <c r="K229" s="206" t="s">
        <v>352</v>
      </c>
      <c r="L229" s="63"/>
      <c r="M229" s="211" t="s">
        <v>34</v>
      </c>
      <c r="N229" s="212" t="s">
        <v>49</v>
      </c>
      <c r="O229" s="44"/>
      <c r="P229" s="213">
        <f>O229*H229</f>
        <v>0</v>
      </c>
      <c r="Q229" s="213">
        <v>0</v>
      </c>
      <c r="R229" s="213">
        <f>Q229*H229</f>
        <v>0</v>
      </c>
      <c r="S229" s="213">
        <v>0</v>
      </c>
      <c r="T229" s="214">
        <f>S229*H229</f>
        <v>0</v>
      </c>
      <c r="AR229" s="25" t="s">
        <v>126</v>
      </c>
      <c r="AT229" s="25" t="s">
        <v>200</v>
      </c>
      <c r="AU229" s="25" t="s">
        <v>87</v>
      </c>
      <c r="AY229" s="25" t="s">
        <v>197</v>
      </c>
      <c r="BE229" s="215">
        <f>IF(N229="základní",J229,0)</f>
        <v>0</v>
      </c>
      <c r="BF229" s="215">
        <f>IF(N229="snížená",J229,0)</f>
        <v>0</v>
      </c>
      <c r="BG229" s="215">
        <f>IF(N229="zákl. přenesená",J229,0)</f>
        <v>0</v>
      </c>
      <c r="BH229" s="215">
        <f>IF(N229="sníž. přenesená",J229,0)</f>
        <v>0</v>
      </c>
      <c r="BI229" s="215">
        <f>IF(N229="nulová",J229,0)</f>
        <v>0</v>
      </c>
      <c r="BJ229" s="25" t="s">
        <v>85</v>
      </c>
      <c r="BK229" s="215">
        <f>ROUND(I229*H229,2)</f>
        <v>0</v>
      </c>
      <c r="BL229" s="25" t="s">
        <v>126</v>
      </c>
      <c r="BM229" s="25" t="s">
        <v>522</v>
      </c>
    </row>
    <row r="230" spans="2:65" s="1" customFormat="1" ht="25.5" customHeight="1">
      <c r="B230" s="43"/>
      <c r="C230" s="204" t="s">
        <v>523</v>
      </c>
      <c r="D230" s="204" t="s">
        <v>200</v>
      </c>
      <c r="E230" s="205" t="s">
        <v>524</v>
      </c>
      <c r="F230" s="206" t="s">
        <v>525</v>
      </c>
      <c r="G230" s="207" t="s">
        <v>423</v>
      </c>
      <c r="H230" s="208">
        <v>24.15</v>
      </c>
      <c r="I230" s="209"/>
      <c r="J230" s="210">
        <f>ROUND(I230*H230,2)</f>
        <v>0</v>
      </c>
      <c r="K230" s="206" t="s">
        <v>352</v>
      </c>
      <c r="L230" s="63"/>
      <c r="M230" s="211" t="s">
        <v>34</v>
      </c>
      <c r="N230" s="212" t="s">
        <v>49</v>
      </c>
      <c r="O230" s="44"/>
      <c r="P230" s="213">
        <f>O230*H230</f>
        <v>0</v>
      </c>
      <c r="Q230" s="213">
        <v>8.1200000000000005E-3</v>
      </c>
      <c r="R230" s="213">
        <f>Q230*H230</f>
        <v>0.19609799999999999</v>
      </c>
      <c r="S230" s="213">
        <v>0</v>
      </c>
      <c r="T230" s="214">
        <f>S230*H230</f>
        <v>0</v>
      </c>
      <c r="AR230" s="25" t="s">
        <v>126</v>
      </c>
      <c r="AT230" s="25" t="s">
        <v>200</v>
      </c>
      <c r="AU230" s="25" t="s">
        <v>87</v>
      </c>
      <c r="AY230" s="25" t="s">
        <v>197</v>
      </c>
      <c r="BE230" s="215">
        <f>IF(N230="základní",J230,0)</f>
        <v>0</v>
      </c>
      <c r="BF230" s="215">
        <f>IF(N230="snížená",J230,0)</f>
        <v>0</v>
      </c>
      <c r="BG230" s="215">
        <f>IF(N230="zákl. přenesená",J230,0)</f>
        <v>0</v>
      </c>
      <c r="BH230" s="215">
        <f>IF(N230="sníž. přenesená",J230,0)</f>
        <v>0</v>
      </c>
      <c r="BI230" s="215">
        <f>IF(N230="nulová",J230,0)</f>
        <v>0</v>
      </c>
      <c r="BJ230" s="25" t="s">
        <v>85</v>
      </c>
      <c r="BK230" s="215">
        <f>ROUND(I230*H230,2)</f>
        <v>0</v>
      </c>
      <c r="BL230" s="25" t="s">
        <v>126</v>
      </c>
      <c r="BM230" s="25" t="s">
        <v>526</v>
      </c>
    </row>
    <row r="231" spans="2:65" s="1" customFormat="1" ht="27">
      <c r="B231" s="43"/>
      <c r="C231" s="65"/>
      <c r="D231" s="221" t="s">
        <v>205</v>
      </c>
      <c r="E231" s="65"/>
      <c r="F231" s="253" t="s">
        <v>527</v>
      </c>
      <c r="G231" s="65"/>
      <c r="H231" s="65"/>
      <c r="I231" s="174"/>
      <c r="J231" s="65"/>
      <c r="K231" s="65"/>
      <c r="L231" s="63"/>
      <c r="M231" s="218"/>
      <c r="N231" s="44"/>
      <c r="O231" s="44"/>
      <c r="P231" s="44"/>
      <c r="Q231" s="44"/>
      <c r="R231" s="44"/>
      <c r="S231" s="44"/>
      <c r="T231" s="80"/>
      <c r="AT231" s="25" t="s">
        <v>205</v>
      </c>
      <c r="AU231" s="25" t="s">
        <v>87</v>
      </c>
    </row>
    <row r="232" spans="2:65" s="13" customFormat="1">
      <c r="B232" s="231"/>
      <c r="C232" s="232"/>
      <c r="D232" s="221" t="s">
        <v>210</v>
      </c>
      <c r="E232" s="233" t="s">
        <v>34</v>
      </c>
      <c r="F232" s="234" t="s">
        <v>528</v>
      </c>
      <c r="G232" s="232"/>
      <c r="H232" s="235">
        <v>24.15</v>
      </c>
      <c r="I232" s="236"/>
      <c r="J232" s="232"/>
      <c r="K232" s="232"/>
      <c r="L232" s="237"/>
      <c r="M232" s="238"/>
      <c r="N232" s="239"/>
      <c r="O232" s="239"/>
      <c r="P232" s="239"/>
      <c r="Q232" s="239"/>
      <c r="R232" s="239"/>
      <c r="S232" s="239"/>
      <c r="T232" s="240"/>
      <c r="AT232" s="241" t="s">
        <v>210</v>
      </c>
      <c r="AU232" s="241" t="s">
        <v>87</v>
      </c>
      <c r="AV232" s="13" t="s">
        <v>87</v>
      </c>
      <c r="AW232" s="13" t="s">
        <v>41</v>
      </c>
      <c r="AX232" s="13" t="s">
        <v>78</v>
      </c>
      <c r="AY232" s="241" t="s">
        <v>197</v>
      </c>
    </row>
    <row r="233" spans="2:65" s="14" customFormat="1">
      <c r="B233" s="242"/>
      <c r="C233" s="243"/>
      <c r="D233" s="216" t="s">
        <v>210</v>
      </c>
      <c r="E233" s="244" t="s">
        <v>34</v>
      </c>
      <c r="F233" s="245" t="s">
        <v>221</v>
      </c>
      <c r="G233" s="243"/>
      <c r="H233" s="246">
        <v>24.15</v>
      </c>
      <c r="I233" s="247"/>
      <c r="J233" s="243"/>
      <c r="K233" s="243"/>
      <c r="L233" s="248"/>
      <c r="M233" s="249"/>
      <c r="N233" s="250"/>
      <c r="O233" s="250"/>
      <c r="P233" s="250"/>
      <c r="Q233" s="250"/>
      <c r="R233" s="250"/>
      <c r="S233" s="250"/>
      <c r="T233" s="251"/>
      <c r="AT233" s="252" t="s">
        <v>210</v>
      </c>
      <c r="AU233" s="252" t="s">
        <v>87</v>
      </c>
      <c r="AV233" s="14" t="s">
        <v>126</v>
      </c>
      <c r="AW233" s="14" t="s">
        <v>41</v>
      </c>
      <c r="AX233" s="14" t="s">
        <v>85</v>
      </c>
      <c r="AY233" s="252" t="s">
        <v>197</v>
      </c>
    </row>
    <row r="234" spans="2:65" s="1" customFormat="1" ht="16.5" customHeight="1">
      <c r="B234" s="43"/>
      <c r="C234" s="204" t="s">
        <v>529</v>
      </c>
      <c r="D234" s="204" t="s">
        <v>200</v>
      </c>
      <c r="E234" s="205" t="s">
        <v>530</v>
      </c>
      <c r="F234" s="206" t="s">
        <v>531</v>
      </c>
      <c r="G234" s="207" t="s">
        <v>404</v>
      </c>
      <c r="H234" s="208">
        <v>0.188</v>
      </c>
      <c r="I234" s="209"/>
      <c r="J234" s="210">
        <f>ROUND(I234*H234,2)</f>
        <v>0</v>
      </c>
      <c r="K234" s="206" t="s">
        <v>352</v>
      </c>
      <c r="L234" s="63"/>
      <c r="M234" s="211" t="s">
        <v>34</v>
      </c>
      <c r="N234" s="212" t="s">
        <v>49</v>
      </c>
      <c r="O234" s="44"/>
      <c r="P234" s="213">
        <f>O234*H234</f>
        <v>0</v>
      </c>
      <c r="Q234" s="213">
        <v>1.0530600000000001</v>
      </c>
      <c r="R234" s="213">
        <f>Q234*H234</f>
        <v>0.19797528000000003</v>
      </c>
      <c r="S234" s="213">
        <v>0</v>
      </c>
      <c r="T234" s="214">
        <f>S234*H234</f>
        <v>0</v>
      </c>
      <c r="AR234" s="25" t="s">
        <v>126</v>
      </c>
      <c r="AT234" s="25" t="s">
        <v>200</v>
      </c>
      <c r="AU234" s="25" t="s">
        <v>87</v>
      </c>
      <c r="AY234" s="25" t="s">
        <v>197</v>
      </c>
      <c r="BE234" s="215">
        <f>IF(N234="základní",J234,0)</f>
        <v>0</v>
      </c>
      <c r="BF234" s="215">
        <f>IF(N234="snížená",J234,0)</f>
        <v>0</v>
      </c>
      <c r="BG234" s="215">
        <f>IF(N234="zákl. přenesená",J234,0)</f>
        <v>0</v>
      </c>
      <c r="BH234" s="215">
        <f>IF(N234="sníž. přenesená",J234,0)</f>
        <v>0</v>
      </c>
      <c r="BI234" s="215">
        <f>IF(N234="nulová",J234,0)</f>
        <v>0</v>
      </c>
      <c r="BJ234" s="25" t="s">
        <v>85</v>
      </c>
      <c r="BK234" s="215">
        <f>ROUND(I234*H234,2)</f>
        <v>0</v>
      </c>
      <c r="BL234" s="25" t="s">
        <v>126</v>
      </c>
      <c r="BM234" s="25" t="s">
        <v>532</v>
      </c>
    </row>
    <row r="235" spans="2:65" s="1" customFormat="1" ht="16.5" customHeight="1">
      <c r="B235" s="43"/>
      <c r="C235" s="204" t="s">
        <v>533</v>
      </c>
      <c r="D235" s="204" t="s">
        <v>200</v>
      </c>
      <c r="E235" s="205" t="s">
        <v>534</v>
      </c>
      <c r="F235" s="206" t="s">
        <v>535</v>
      </c>
      <c r="G235" s="207" t="s">
        <v>536</v>
      </c>
      <c r="H235" s="208">
        <v>10</v>
      </c>
      <c r="I235" s="209"/>
      <c r="J235" s="210">
        <f>ROUND(I235*H235,2)</f>
        <v>0</v>
      </c>
      <c r="K235" s="206" t="s">
        <v>352</v>
      </c>
      <c r="L235" s="63"/>
      <c r="M235" s="211" t="s">
        <v>34</v>
      </c>
      <c r="N235" s="212" t="s">
        <v>49</v>
      </c>
      <c r="O235" s="44"/>
      <c r="P235" s="213">
        <f>O235*H235</f>
        <v>0</v>
      </c>
      <c r="Q235" s="213">
        <v>8.2350000000000007E-2</v>
      </c>
      <c r="R235" s="213">
        <f>Q235*H235</f>
        <v>0.82350000000000012</v>
      </c>
      <c r="S235" s="213">
        <v>0</v>
      </c>
      <c r="T235" s="214">
        <f>S235*H235</f>
        <v>0</v>
      </c>
      <c r="AR235" s="25" t="s">
        <v>126</v>
      </c>
      <c r="AT235" s="25" t="s">
        <v>200</v>
      </c>
      <c r="AU235" s="25" t="s">
        <v>87</v>
      </c>
      <c r="AY235" s="25" t="s">
        <v>197</v>
      </c>
      <c r="BE235" s="215">
        <f>IF(N235="základní",J235,0)</f>
        <v>0</v>
      </c>
      <c r="BF235" s="215">
        <f>IF(N235="snížená",J235,0)</f>
        <v>0</v>
      </c>
      <c r="BG235" s="215">
        <f>IF(N235="zákl. přenesená",J235,0)</f>
        <v>0</v>
      </c>
      <c r="BH235" s="215">
        <f>IF(N235="sníž. přenesená",J235,0)</f>
        <v>0</v>
      </c>
      <c r="BI235" s="215">
        <f>IF(N235="nulová",J235,0)</f>
        <v>0</v>
      </c>
      <c r="BJ235" s="25" t="s">
        <v>85</v>
      </c>
      <c r="BK235" s="215">
        <f>ROUND(I235*H235,2)</f>
        <v>0</v>
      </c>
      <c r="BL235" s="25" t="s">
        <v>126</v>
      </c>
      <c r="BM235" s="25" t="s">
        <v>537</v>
      </c>
    </row>
    <row r="236" spans="2:65" s="1" customFormat="1" ht="16.5" customHeight="1">
      <c r="B236" s="43"/>
      <c r="C236" s="204" t="s">
        <v>538</v>
      </c>
      <c r="D236" s="204" t="s">
        <v>200</v>
      </c>
      <c r="E236" s="205" t="s">
        <v>539</v>
      </c>
      <c r="F236" s="206" t="s">
        <v>540</v>
      </c>
      <c r="G236" s="207" t="s">
        <v>362</v>
      </c>
      <c r="H236" s="208">
        <v>4.649</v>
      </c>
      <c r="I236" s="209"/>
      <c r="J236" s="210">
        <f>ROUND(I236*H236,2)</f>
        <v>0</v>
      </c>
      <c r="K236" s="206" t="s">
        <v>352</v>
      </c>
      <c r="L236" s="63"/>
      <c r="M236" s="211" t="s">
        <v>34</v>
      </c>
      <c r="N236" s="212" t="s">
        <v>49</v>
      </c>
      <c r="O236" s="44"/>
      <c r="P236" s="213">
        <f>O236*H236</f>
        <v>0</v>
      </c>
      <c r="Q236" s="213">
        <v>2.4533999999999998</v>
      </c>
      <c r="R236" s="213">
        <f>Q236*H236</f>
        <v>11.4058566</v>
      </c>
      <c r="S236" s="213">
        <v>0</v>
      </c>
      <c r="T236" s="214">
        <f>S236*H236</f>
        <v>0</v>
      </c>
      <c r="AR236" s="25" t="s">
        <v>126</v>
      </c>
      <c r="AT236" s="25" t="s">
        <v>200</v>
      </c>
      <c r="AU236" s="25" t="s">
        <v>87</v>
      </c>
      <c r="AY236" s="25" t="s">
        <v>197</v>
      </c>
      <c r="BE236" s="215">
        <f>IF(N236="základní",J236,0)</f>
        <v>0</v>
      </c>
      <c r="BF236" s="215">
        <f>IF(N236="snížená",J236,0)</f>
        <v>0</v>
      </c>
      <c r="BG236" s="215">
        <f>IF(N236="zákl. přenesená",J236,0)</f>
        <v>0</v>
      </c>
      <c r="BH236" s="215">
        <f>IF(N236="sníž. přenesená",J236,0)</f>
        <v>0</v>
      </c>
      <c r="BI236" s="215">
        <f>IF(N236="nulová",J236,0)</f>
        <v>0</v>
      </c>
      <c r="BJ236" s="25" t="s">
        <v>85</v>
      </c>
      <c r="BK236" s="215">
        <f>ROUND(I236*H236,2)</f>
        <v>0</v>
      </c>
      <c r="BL236" s="25" t="s">
        <v>126</v>
      </c>
      <c r="BM236" s="25" t="s">
        <v>541</v>
      </c>
    </row>
    <row r="237" spans="2:65" s="12" customFormat="1">
      <c r="B237" s="219"/>
      <c r="C237" s="220"/>
      <c r="D237" s="221" t="s">
        <v>210</v>
      </c>
      <c r="E237" s="222" t="s">
        <v>34</v>
      </c>
      <c r="F237" s="223" t="s">
        <v>364</v>
      </c>
      <c r="G237" s="220"/>
      <c r="H237" s="224" t="s">
        <v>34</v>
      </c>
      <c r="I237" s="225"/>
      <c r="J237" s="220"/>
      <c r="K237" s="220"/>
      <c r="L237" s="226"/>
      <c r="M237" s="227"/>
      <c r="N237" s="228"/>
      <c r="O237" s="228"/>
      <c r="P237" s="228"/>
      <c r="Q237" s="228"/>
      <c r="R237" s="228"/>
      <c r="S237" s="228"/>
      <c r="T237" s="229"/>
      <c r="AT237" s="230" t="s">
        <v>210</v>
      </c>
      <c r="AU237" s="230" t="s">
        <v>87</v>
      </c>
      <c r="AV237" s="12" t="s">
        <v>85</v>
      </c>
      <c r="AW237" s="12" t="s">
        <v>41</v>
      </c>
      <c r="AX237" s="12" t="s">
        <v>78</v>
      </c>
      <c r="AY237" s="230" t="s">
        <v>197</v>
      </c>
    </row>
    <row r="238" spans="2:65" s="13" customFormat="1">
      <c r="B238" s="231"/>
      <c r="C238" s="232"/>
      <c r="D238" s="221" t="s">
        <v>210</v>
      </c>
      <c r="E238" s="233" t="s">
        <v>34</v>
      </c>
      <c r="F238" s="234" t="s">
        <v>542</v>
      </c>
      <c r="G238" s="232"/>
      <c r="H238" s="235">
        <v>4.649</v>
      </c>
      <c r="I238" s="236"/>
      <c r="J238" s="232"/>
      <c r="K238" s="232"/>
      <c r="L238" s="237"/>
      <c r="M238" s="238"/>
      <c r="N238" s="239"/>
      <c r="O238" s="239"/>
      <c r="P238" s="239"/>
      <c r="Q238" s="239"/>
      <c r="R238" s="239"/>
      <c r="S238" s="239"/>
      <c r="T238" s="240"/>
      <c r="AT238" s="241" t="s">
        <v>210</v>
      </c>
      <c r="AU238" s="241" t="s">
        <v>87</v>
      </c>
      <c r="AV238" s="13" t="s">
        <v>87</v>
      </c>
      <c r="AW238" s="13" t="s">
        <v>41</v>
      </c>
      <c r="AX238" s="13" t="s">
        <v>78</v>
      </c>
      <c r="AY238" s="241" t="s">
        <v>197</v>
      </c>
    </row>
    <row r="239" spans="2:65" s="14" customFormat="1">
      <c r="B239" s="242"/>
      <c r="C239" s="243"/>
      <c r="D239" s="216" t="s">
        <v>210</v>
      </c>
      <c r="E239" s="244" t="s">
        <v>34</v>
      </c>
      <c r="F239" s="245" t="s">
        <v>221</v>
      </c>
      <c r="G239" s="243"/>
      <c r="H239" s="246">
        <v>4.649</v>
      </c>
      <c r="I239" s="247"/>
      <c r="J239" s="243"/>
      <c r="K239" s="243"/>
      <c r="L239" s="248"/>
      <c r="M239" s="249"/>
      <c r="N239" s="250"/>
      <c r="O239" s="250"/>
      <c r="P239" s="250"/>
      <c r="Q239" s="250"/>
      <c r="R239" s="250"/>
      <c r="S239" s="250"/>
      <c r="T239" s="251"/>
      <c r="AT239" s="252" t="s">
        <v>210</v>
      </c>
      <c r="AU239" s="252" t="s">
        <v>87</v>
      </c>
      <c r="AV239" s="14" t="s">
        <v>126</v>
      </c>
      <c r="AW239" s="14" t="s">
        <v>41</v>
      </c>
      <c r="AX239" s="14" t="s">
        <v>85</v>
      </c>
      <c r="AY239" s="252" t="s">
        <v>197</v>
      </c>
    </row>
    <row r="240" spans="2:65" s="1" customFormat="1" ht="16.5" customHeight="1">
      <c r="B240" s="43"/>
      <c r="C240" s="204" t="s">
        <v>543</v>
      </c>
      <c r="D240" s="204" t="s">
        <v>200</v>
      </c>
      <c r="E240" s="205" t="s">
        <v>544</v>
      </c>
      <c r="F240" s="206" t="s">
        <v>545</v>
      </c>
      <c r="G240" s="207" t="s">
        <v>423</v>
      </c>
      <c r="H240" s="208">
        <v>68.182000000000002</v>
      </c>
      <c r="I240" s="209"/>
      <c r="J240" s="210">
        <f>ROUND(I240*H240,2)</f>
        <v>0</v>
      </c>
      <c r="K240" s="206" t="s">
        <v>352</v>
      </c>
      <c r="L240" s="63"/>
      <c r="M240" s="211" t="s">
        <v>34</v>
      </c>
      <c r="N240" s="212" t="s">
        <v>49</v>
      </c>
      <c r="O240" s="44"/>
      <c r="P240" s="213">
        <f>O240*H240</f>
        <v>0</v>
      </c>
      <c r="Q240" s="213">
        <v>5.1900000000000002E-3</v>
      </c>
      <c r="R240" s="213">
        <f>Q240*H240</f>
        <v>0.35386458000000004</v>
      </c>
      <c r="S240" s="213">
        <v>0</v>
      </c>
      <c r="T240" s="214">
        <f>S240*H240</f>
        <v>0</v>
      </c>
      <c r="AR240" s="25" t="s">
        <v>126</v>
      </c>
      <c r="AT240" s="25" t="s">
        <v>200</v>
      </c>
      <c r="AU240" s="25" t="s">
        <v>87</v>
      </c>
      <c r="AY240" s="25" t="s">
        <v>197</v>
      </c>
      <c r="BE240" s="215">
        <f>IF(N240="základní",J240,0)</f>
        <v>0</v>
      </c>
      <c r="BF240" s="215">
        <f>IF(N240="snížená",J240,0)</f>
        <v>0</v>
      </c>
      <c r="BG240" s="215">
        <f>IF(N240="zákl. přenesená",J240,0)</f>
        <v>0</v>
      </c>
      <c r="BH240" s="215">
        <f>IF(N240="sníž. přenesená",J240,0)</f>
        <v>0</v>
      </c>
      <c r="BI240" s="215">
        <f>IF(N240="nulová",J240,0)</f>
        <v>0</v>
      </c>
      <c r="BJ240" s="25" t="s">
        <v>85</v>
      </c>
      <c r="BK240" s="215">
        <f>ROUND(I240*H240,2)</f>
        <v>0</v>
      </c>
      <c r="BL240" s="25" t="s">
        <v>126</v>
      </c>
      <c r="BM240" s="25" t="s">
        <v>546</v>
      </c>
    </row>
    <row r="241" spans="2:65" s="12" customFormat="1">
      <c r="B241" s="219"/>
      <c r="C241" s="220"/>
      <c r="D241" s="221" t="s">
        <v>210</v>
      </c>
      <c r="E241" s="222" t="s">
        <v>34</v>
      </c>
      <c r="F241" s="223" t="s">
        <v>547</v>
      </c>
      <c r="G241" s="220"/>
      <c r="H241" s="224" t="s">
        <v>34</v>
      </c>
      <c r="I241" s="225"/>
      <c r="J241" s="220"/>
      <c r="K241" s="220"/>
      <c r="L241" s="226"/>
      <c r="M241" s="227"/>
      <c r="N241" s="228"/>
      <c r="O241" s="228"/>
      <c r="P241" s="228"/>
      <c r="Q241" s="228"/>
      <c r="R241" s="228"/>
      <c r="S241" s="228"/>
      <c r="T241" s="229"/>
      <c r="AT241" s="230" t="s">
        <v>210</v>
      </c>
      <c r="AU241" s="230" t="s">
        <v>87</v>
      </c>
      <c r="AV241" s="12" t="s">
        <v>85</v>
      </c>
      <c r="AW241" s="12" t="s">
        <v>41</v>
      </c>
      <c r="AX241" s="12" t="s">
        <v>78</v>
      </c>
      <c r="AY241" s="230" t="s">
        <v>197</v>
      </c>
    </row>
    <row r="242" spans="2:65" s="13" customFormat="1">
      <c r="B242" s="231"/>
      <c r="C242" s="232"/>
      <c r="D242" s="221" t="s">
        <v>210</v>
      </c>
      <c r="E242" s="233" t="s">
        <v>34</v>
      </c>
      <c r="F242" s="234" t="s">
        <v>548</v>
      </c>
      <c r="G242" s="232"/>
      <c r="H242" s="235">
        <v>61.984000000000002</v>
      </c>
      <c r="I242" s="236"/>
      <c r="J242" s="232"/>
      <c r="K242" s="232"/>
      <c r="L242" s="237"/>
      <c r="M242" s="238"/>
      <c r="N242" s="239"/>
      <c r="O242" s="239"/>
      <c r="P242" s="239"/>
      <c r="Q242" s="239"/>
      <c r="R242" s="239"/>
      <c r="S242" s="239"/>
      <c r="T242" s="240"/>
      <c r="AT242" s="241" t="s">
        <v>210</v>
      </c>
      <c r="AU242" s="241" t="s">
        <v>87</v>
      </c>
      <c r="AV242" s="13" t="s">
        <v>87</v>
      </c>
      <c r="AW242" s="13" t="s">
        <v>41</v>
      </c>
      <c r="AX242" s="13" t="s">
        <v>78</v>
      </c>
      <c r="AY242" s="241" t="s">
        <v>197</v>
      </c>
    </row>
    <row r="243" spans="2:65" s="15" customFormat="1">
      <c r="B243" s="276"/>
      <c r="C243" s="277"/>
      <c r="D243" s="221" t="s">
        <v>210</v>
      </c>
      <c r="E243" s="278" t="s">
        <v>34</v>
      </c>
      <c r="F243" s="279" t="s">
        <v>459</v>
      </c>
      <c r="G243" s="277"/>
      <c r="H243" s="280">
        <v>61.984000000000002</v>
      </c>
      <c r="I243" s="281"/>
      <c r="J243" s="277"/>
      <c r="K243" s="277"/>
      <c r="L243" s="282"/>
      <c r="M243" s="283"/>
      <c r="N243" s="284"/>
      <c r="O243" s="284"/>
      <c r="P243" s="284"/>
      <c r="Q243" s="284"/>
      <c r="R243" s="284"/>
      <c r="S243" s="284"/>
      <c r="T243" s="285"/>
      <c r="AT243" s="286" t="s">
        <v>210</v>
      </c>
      <c r="AU243" s="286" t="s">
        <v>87</v>
      </c>
      <c r="AV243" s="15" t="s">
        <v>107</v>
      </c>
      <c r="AW243" s="15" t="s">
        <v>41</v>
      </c>
      <c r="AX243" s="15" t="s">
        <v>78</v>
      </c>
      <c r="AY243" s="286" t="s">
        <v>197</v>
      </c>
    </row>
    <row r="244" spans="2:65" s="13" customFormat="1">
      <c r="B244" s="231"/>
      <c r="C244" s="232"/>
      <c r="D244" s="221" t="s">
        <v>210</v>
      </c>
      <c r="E244" s="233" t="s">
        <v>34</v>
      </c>
      <c r="F244" s="234" t="s">
        <v>549</v>
      </c>
      <c r="G244" s="232"/>
      <c r="H244" s="235">
        <v>6.1980000000000004</v>
      </c>
      <c r="I244" s="236"/>
      <c r="J244" s="232"/>
      <c r="K244" s="232"/>
      <c r="L244" s="237"/>
      <c r="M244" s="238"/>
      <c r="N244" s="239"/>
      <c r="O244" s="239"/>
      <c r="P244" s="239"/>
      <c r="Q244" s="239"/>
      <c r="R244" s="239"/>
      <c r="S244" s="239"/>
      <c r="T244" s="240"/>
      <c r="AT244" s="241" t="s">
        <v>210</v>
      </c>
      <c r="AU244" s="241" t="s">
        <v>87</v>
      </c>
      <c r="AV244" s="13" t="s">
        <v>87</v>
      </c>
      <c r="AW244" s="13" t="s">
        <v>41</v>
      </c>
      <c r="AX244" s="13" t="s">
        <v>78</v>
      </c>
      <c r="AY244" s="241" t="s">
        <v>197</v>
      </c>
    </row>
    <row r="245" spans="2:65" s="14" customFormat="1">
      <c r="B245" s="242"/>
      <c r="C245" s="243"/>
      <c r="D245" s="216" t="s">
        <v>210</v>
      </c>
      <c r="E245" s="244" t="s">
        <v>34</v>
      </c>
      <c r="F245" s="245" t="s">
        <v>221</v>
      </c>
      <c r="G245" s="243"/>
      <c r="H245" s="246">
        <v>68.182000000000002</v>
      </c>
      <c r="I245" s="247"/>
      <c r="J245" s="243"/>
      <c r="K245" s="243"/>
      <c r="L245" s="248"/>
      <c r="M245" s="249"/>
      <c r="N245" s="250"/>
      <c r="O245" s="250"/>
      <c r="P245" s="250"/>
      <c r="Q245" s="250"/>
      <c r="R245" s="250"/>
      <c r="S245" s="250"/>
      <c r="T245" s="251"/>
      <c r="AT245" s="252" t="s">
        <v>210</v>
      </c>
      <c r="AU245" s="252" t="s">
        <v>87</v>
      </c>
      <c r="AV245" s="14" t="s">
        <v>126</v>
      </c>
      <c r="AW245" s="14" t="s">
        <v>41</v>
      </c>
      <c r="AX245" s="14" t="s">
        <v>85</v>
      </c>
      <c r="AY245" s="252" t="s">
        <v>197</v>
      </c>
    </row>
    <row r="246" spans="2:65" s="1" customFormat="1" ht="16.5" customHeight="1">
      <c r="B246" s="43"/>
      <c r="C246" s="204" t="s">
        <v>550</v>
      </c>
      <c r="D246" s="204" t="s">
        <v>200</v>
      </c>
      <c r="E246" s="205" t="s">
        <v>551</v>
      </c>
      <c r="F246" s="206" t="s">
        <v>552</v>
      </c>
      <c r="G246" s="207" t="s">
        <v>423</v>
      </c>
      <c r="H246" s="208">
        <v>68.182000000000002</v>
      </c>
      <c r="I246" s="209"/>
      <c r="J246" s="210">
        <f>ROUND(I246*H246,2)</f>
        <v>0</v>
      </c>
      <c r="K246" s="206" t="s">
        <v>352</v>
      </c>
      <c r="L246" s="63"/>
      <c r="M246" s="211" t="s">
        <v>34</v>
      </c>
      <c r="N246" s="212" t="s">
        <v>49</v>
      </c>
      <c r="O246" s="44"/>
      <c r="P246" s="213">
        <f>O246*H246</f>
        <v>0</v>
      </c>
      <c r="Q246" s="213">
        <v>0</v>
      </c>
      <c r="R246" s="213">
        <f>Q246*H246</f>
        <v>0</v>
      </c>
      <c r="S246" s="213">
        <v>0</v>
      </c>
      <c r="T246" s="214">
        <f>S246*H246</f>
        <v>0</v>
      </c>
      <c r="AR246" s="25" t="s">
        <v>126</v>
      </c>
      <c r="AT246" s="25" t="s">
        <v>200</v>
      </c>
      <c r="AU246" s="25" t="s">
        <v>87</v>
      </c>
      <c r="AY246" s="25" t="s">
        <v>197</v>
      </c>
      <c r="BE246" s="215">
        <f>IF(N246="základní",J246,0)</f>
        <v>0</v>
      </c>
      <c r="BF246" s="215">
        <f>IF(N246="snížená",J246,0)</f>
        <v>0</v>
      </c>
      <c r="BG246" s="215">
        <f>IF(N246="zákl. přenesená",J246,0)</f>
        <v>0</v>
      </c>
      <c r="BH246" s="215">
        <f>IF(N246="sníž. přenesená",J246,0)</f>
        <v>0</v>
      </c>
      <c r="BI246" s="215">
        <f>IF(N246="nulová",J246,0)</f>
        <v>0</v>
      </c>
      <c r="BJ246" s="25" t="s">
        <v>85</v>
      </c>
      <c r="BK246" s="215">
        <f>ROUND(I246*H246,2)</f>
        <v>0</v>
      </c>
      <c r="BL246" s="25" t="s">
        <v>126</v>
      </c>
      <c r="BM246" s="25" t="s">
        <v>553</v>
      </c>
    </row>
    <row r="247" spans="2:65" s="1" customFormat="1" ht="16.5" customHeight="1">
      <c r="B247" s="43"/>
      <c r="C247" s="204" t="s">
        <v>554</v>
      </c>
      <c r="D247" s="204" t="s">
        <v>200</v>
      </c>
      <c r="E247" s="205" t="s">
        <v>555</v>
      </c>
      <c r="F247" s="206" t="s">
        <v>556</v>
      </c>
      <c r="G247" s="207" t="s">
        <v>404</v>
      </c>
      <c r="H247" s="208">
        <v>0.34899999999999998</v>
      </c>
      <c r="I247" s="209"/>
      <c r="J247" s="210">
        <f>ROUND(I247*H247,2)</f>
        <v>0</v>
      </c>
      <c r="K247" s="206" t="s">
        <v>352</v>
      </c>
      <c r="L247" s="63"/>
      <c r="M247" s="211" t="s">
        <v>34</v>
      </c>
      <c r="N247" s="212" t="s">
        <v>49</v>
      </c>
      <c r="O247" s="44"/>
      <c r="P247" s="213">
        <f>O247*H247</f>
        <v>0</v>
      </c>
      <c r="Q247" s="213">
        <v>1.0525599999999999</v>
      </c>
      <c r="R247" s="213">
        <f>Q247*H247</f>
        <v>0.36734343999999997</v>
      </c>
      <c r="S247" s="213">
        <v>0</v>
      </c>
      <c r="T247" s="214">
        <f>S247*H247</f>
        <v>0</v>
      </c>
      <c r="AR247" s="25" t="s">
        <v>126</v>
      </c>
      <c r="AT247" s="25" t="s">
        <v>200</v>
      </c>
      <c r="AU247" s="25" t="s">
        <v>87</v>
      </c>
      <c r="AY247" s="25" t="s">
        <v>197</v>
      </c>
      <c r="BE247" s="215">
        <f>IF(N247="základní",J247,0)</f>
        <v>0</v>
      </c>
      <c r="BF247" s="215">
        <f>IF(N247="snížená",J247,0)</f>
        <v>0</v>
      </c>
      <c r="BG247" s="215">
        <f>IF(N247="zákl. přenesená",J247,0)</f>
        <v>0</v>
      </c>
      <c r="BH247" s="215">
        <f>IF(N247="sníž. přenesená",J247,0)</f>
        <v>0</v>
      </c>
      <c r="BI247" s="215">
        <f>IF(N247="nulová",J247,0)</f>
        <v>0</v>
      </c>
      <c r="BJ247" s="25" t="s">
        <v>85</v>
      </c>
      <c r="BK247" s="215">
        <f>ROUND(I247*H247,2)</f>
        <v>0</v>
      </c>
      <c r="BL247" s="25" t="s">
        <v>126</v>
      </c>
      <c r="BM247" s="25" t="s">
        <v>557</v>
      </c>
    </row>
    <row r="248" spans="2:65" s="13" customFormat="1">
      <c r="B248" s="231"/>
      <c r="C248" s="232"/>
      <c r="D248" s="221" t="s">
        <v>210</v>
      </c>
      <c r="E248" s="233" t="s">
        <v>34</v>
      </c>
      <c r="F248" s="234" t="s">
        <v>558</v>
      </c>
      <c r="G248" s="232"/>
      <c r="H248" s="235">
        <v>0.34899999999999998</v>
      </c>
      <c r="I248" s="236"/>
      <c r="J248" s="232"/>
      <c r="K248" s="232"/>
      <c r="L248" s="237"/>
      <c r="M248" s="238"/>
      <c r="N248" s="239"/>
      <c r="O248" s="239"/>
      <c r="P248" s="239"/>
      <c r="Q248" s="239"/>
      <c r="R248" s="239"/>
      <c r="S248" s="239"/>
      <c r="T248" s="240"/>
      <c r="AT248" s="241" t="s">
        <v>210</v>
      </c>
      <c r="AU248" s="241" t="s">
        <v>87</v>
      </c>
      <c r="AV248" s="13" t="s">
        <v>87</v>
      </c>
      <c r="AW248" s="13" t="s">
        <v>41</v>
      </c>
      <c r="AX248" s="13" t="s">
        <v>78</v>
      </c>
      <c r="AY248" s="241" t="s">
        <v>197</v>
      </c>
    </row>
    <row r="249" spans="2:65" s="14" customFormat="1">
      <c r="B249" s="242"/>
      <c r="C249" s="243"/>
      <c r="D249" s="216" t="s">
        <v>210</v>
      </c>
      <c r="E249" s="244" t="s">
        <v>34</v>
      </c>
      <c r="F249" s="245" t="s">
        <v>221</v>
      </c>
      <c r="G249" s="243"/>
      <c r="H249" s="246">
        <v>0.34899999999999998</v>
      </c>
      <c r="I249" s="247"/>
      <c r="J249" s="243"/>
      <c r="K249" s="243"/>
      <c r="L249" s="248"/>
      <c r="M249" s="249"/>
      <c r="N249" s="250"/>
      <c r="O249" s="250"/>
      <c r="P249" s="250"/>
      <c r="Q249" s="250"/>
      <c r="R249" s="250"/>
      <c r="S249" s="250"/>
      <c r="T249" s="251"/>
      <c r="AT249" s="252" t="s">
        <v>210</v>
      </c>
      <c r="AU249" s="252" t="s">
        <v>87</v>
      </c>
      <c r="AV249" s="14" t="s">
        <v>126</v>
      </c>
      <c r="AW249" s="14" t="s">
        <v>41</v>
      </c>
      <c r="AX249" s="14" t="s">
        <v>85</v>
      </c>
      <c r="AY249" s="252" t="s">
        <v>197</v>
      </c>
    </row>
    <row r="250" spans="2:65" s="1" customFormat="1" ht="16.5" customHeight="1">
      <c r="B250" s="43"/>
      <c r="C250" s="204" t="s">
        <v>559</v>
      </c>
      <c r="D250" s="204" t="s">
        <v>200</v>
      </c>
      <c r="E250" s="205" t="s">
        <v>560</v>
      </c>
      <c r="F250" s="206" t="s">
        <v>561</v>
      </c>
      <c r="G250" s="207" t="s">
        <v>423</v>
      </c>
      <c r="H250" s="208">
        <v>12.2</v>
      </c>
      <c r="I250" s="209"/>
      <c r="J250" s="210">
        <f>ROUND(I250*H250,2)</f>
        <v>0</v>
      </c>
      <c r="K250" s="206" t="s">
        <v>352</v>
      </c>
      <c r="L250" s="63"/>
      <c r="M250" s="211" t="s">
        <v>34</v>
      </c>
      <c r="N250" s="212" t="s">
        <v>49</v>
      </c>
      <c r="O250" s="44"/>
      <c r="P250" s="213">
        <f>O250*H250</f>
        <v>0</v>
      </c>
      <c r="Q250" s="213">
        <v>0</v>
      </c>
      <c r="R250" s="213">
        <f>Q250*H250</f>
        <v>0</v>
      </c>
      <c r="S250" s="213">
        <v>0</v>
      </c>
      <c r="T250" s="214">
        <f>S250*H250</f>
        <v>0</v>
      </c>
      <c r="AR250" s="25" t="s">
        <v>126</v>
      </c>
      <c r="AT250" s="25" t="s">
        <v>200</v>
      </c>
      <c r="AU250" s="25" t="s">
        <v>87</v>
      </c>
      <c r="AY250" s="25" t="s">
        <v>197</v>
      </c>
      <c r="BE250" s="215">
        <f>IF(N250="základní",J250,0)</f>
        <v>0</v>
      </c>
      <c r="BF250" s="215">
        <f>IF(N250="snížená",J250,0)</f>
        <v>0</v>
      </c>
      <c r="BG250" s="215">
        <f>IF(N250="zákl. přenesená",J250,0)</f>
        <v>0</v>
      </c>
      <c r="BH250" s="215">
        <f>IF(N250="sníž. přenesená",J250,0)</f>
        <v>0</v>
      </c>
      <c r="BI250" s="215">
        <f>IF(N250="nulová",J250,0)</f>
        <v>0</v>
      </c>
      <c r="BJ250" s="25" t="s">
        <v>85</v>
      </c>
      <c r="BK250" s="215">
        <f>ROUND(I250*H250,2)</f>
        <v>0</v>
      </c>
      <c r="BL250" s="25" t="s">
        <v>126</v>
      </c>
      <c r="BM250" s="25" t="s">
        <v>562</v>
      </c>
    </row>
    <row r="251" spans="2:65" s="12" customFormat="1">
      <c r="B251" s="219"/>
      <c r="C251" s="220"/>
      <c r="D251" s="221" t="s">
        <v>210</v>
      </c>
      <c r="E251" s="222" t="s">
        <v>34</v>
      </c>
      <c r="F251" s="223" t="s">
        <v>364</v>
      </c>
      <c r="G251" s="220"/>
      <c r="H251" s="224" t="s">
        <v>34</v>
      </c>
      <c r="I251" s="225"/>
      <c r="J251" s="220"/>
      <c r="K251" s="220"/>
      <c r="L251" s="226"/>
      <c r="M251" s="227"/>
      <c r="N251" s="228"/>
      <c r="O251" s="228"/>
      <c r="P251" s="228"/>
      <c r="Q251" s="228"/>
      <c r="R251" s="228"/>
      <c r="S251" s="228"/>
      <c r="T251" s="229"/>
      <c r="AT251" s="230" t="s">
        <v>210</v>
      </c>
      <c r="AU251" s="230" t="s">
        <v>87</v>
      </c>
      <c r="AV251" s="12" t="s">
        <v>85</v>
      </c>
      <c r="AW251" s="12" t="s">
        <v>41</v>
      </c>
      <c r="AX251" s="12" t="s">
        <v>78</v>
      </c>
      <c r="AY251" s="230" t="s">
        <v>197</v>
      </c>
    </row>
    <row r="252" spans="2:65" s="13" customFormat="1">
      <c r="B252" s="231"/>
      <c r="C252" s="232"/>
      <c r="D252" s="221" t="s">
        <v>210</v>
      </c>
      <c r="E252" s="233" t="s">
        <v>34</v>
      </c>
      <c r="F252" s="234" t="s">
        <v>563</v>
      </c>
      <c r="G252" s="232"/>
      <c r="H252" s="235">
        <v>12.2</v>
      </c>
      <c r="I252" s="236"/>
      <c r="J252" s="232"/>
      <c r="K252" s="232"/>
      <c r="L252" s="237"/>
      <c r="M252" s="238"/>
      <c r="N252" s="239"/>
      <c r="O252" s="239"/>
      <c r="P252" s="239"/>
      <c r="Q252" s="239"/>
      <c r="R252" s="239"/>
      <c r="S252" s="239"/>
      <c r="T252" s="240"/>
      <c r="AT252" s="241" t="s">
        <v>210</v>
      </c>
      <c r="AU252" s="241" t="s">
        <v>87</v>
      </c>
      <c r="AV252" s="13" t="s">
        <v>87</v>
      </c>
      <c r="AW252" s="13" t="s">
        <v>41</v>
      </c>
      <c r="AX252" s="13" t="s">
        <v>78</v>
      </c>
      <c r="AY252" s="241" t="s">
        <v>197</v>
      </c>
    </row>
    <row r="253" spans="2:65" s="14" customFormat="1">
      <c r="B253" s="242"/>
      <c r="C253" s="243"/>
      <c r="D253" s="216" t="s">
        <v>210</v>
      </c>
      <c r="E253" s="244" t="s">
        <v>34</v>
      </c>
      <c r="F253" s="245" t="s">
        <v>221</v>
      </c>
      <c r="G253" s="243"/>
      <c r="H253" s="246">
        <v>12.2</v>
      </c>
      <c r="I253" s="247"/>
      <c r="J253" s="243"/>
      <c r="K253" s="243"/>
      <c r="L253" s="248"/>
      <c r="M253" s="249"/>
      <c r="N253" s="250"/>
      <c r="O253" s="250"/>
      <c r="P253" s="250"/>
      <c r="Q253" s="250"/>
      <c r="R253" s="250"/>
      <c r="S253" s="250"/>
      <c r="T253" s="251"/>
      <c r="AT253" s="252" t="s">
        <v>210</v>
      </c>
      <c r="AU253" s="252" t="s">
        <v>87</v>
      </c>
      <c r="AV253" s="14" t="s">
        <v>126</v>
      </c>
      <c r="AW253" s="14" t="s">
        <v>41</v>
      </c>
      <c r="AX253" s="14" t="s">
        <v>85</v>
      </c>
      <c r="AY253" s="252" t="s">
        <v>197</v>
      </c>
    </row>
    <row r="254" spans="2:65" s="1" customFormat="1" ht="16.5" customHeight="1">
      <c r="B254" s="43"/>
      <c r="C254" s="204" t="s">
        <v>564</v>
      </c>
      <c r="D254" s="204" t="s">
        <v>200</v>
      </c>
      <c r="E254" s="205" t="s">
        <v>565</v>
      </c>
      <c r="F254" s="206" t="s">
        <v>566</v>
      </c>
      <c r="G254" s="207" t="s">
        <v>423</v>
      </c>
      <c r="H254" s="208">
        <v>157.13</v>
      </c>
      <c r="I254" s="209"/>
      <c r="J254" s="210">
        <f>ROUND(I254*H254,2)</f>
        <v>0</v>
      </c>
      <c r="K254" s="206" t="s">
        <v>352</v>
      </c>
      <c r="L254" s="63"/>
      <c r="M254" s="211" t="s">
        <v>34</v>
      </c>
      <c r="N254" s="212" t="s">
        <v>49</v>
      </c>
      <c r="O254" s="44"/>
      <c r="P254" s="213">
        <f>O254*H254</f>
        <v>0</v>
      </c>
      <c r="Q254" s="213">
        <v>0.24787000000000001</v>
      </c>
      <c r="R254" s="213">
        <f>Q254*H254</f>
        <v>38.947813099999998</v>
      </c>
      <c r="S254" s="213">
        <v>0</v>
      </c>
      <c r="T254" s="214">
        <f>S254*H254</f>
        <v>0</v>
      </c>
      <c r="AR254" s="25" t="s">
        <v>126</v>
      </c>
      <c r="AT254" s="25" t="s">
        <v>200</v>
      </c>
      <c r="AU254" s="25" t="s">
        <v>87</v>
      </c>
      <c r="AY254" s="25" t="s">
        <v>197</v>
      </c>
      <c r="BE254" s="215">
        <f>IF(N254="základní",J254,0)</f>
        <v>0</v>
      </c>
      <c r="BF254" s="215">
        <f>IF(N254="snížená",J254,0)</f>
        <v>0</v>
      </c>
      <c r="BG254" s="215">
        <f>IF(N254="zákl. přenesená",J254,0)</f>
        <v>0</v>
      </c>
      <c r="BH254" s="215">
        <f>IF(N254="sníž. přenesená",J254,0)</f>
        <v>0</v>
      </c>
      <c r="BI254" s="215">
        <f>IF(N254="nulová",J254,0)</f>
        <v>0</v>
      </c>
      <c r="BJ254" s="25" t="s">
        <v>85</v>
      </c>
      <c r="BK254" s="215">
        <f>ROUND(I254*H254,2)</f>
        <v>0</v>
      </c>
      <c r="BL254" s="25" t="s">
        <v>126</v>
      </c>
      <c r="BM254" s="25" t="s">
        <v>567</v>
      </c>
    </row>
    <row r="255" spans="2:65" s="11" customFormat="1" ht="29.85" customHeight="1">
      <c r="B255" s="187"/>
      <c r="C255" s="188"/>
      <c r="D255" s="201" t="s">
        <v>77</v>
      </c>
      <c r="E255" s="202" t="s">
        <v>196</v>
      </c>
      <c r="F255" s="202" t="s">
        <v>568</v>
      </c>
      <c r="G255" s="188"/>
      <c r="H255" s="188"/>
      <c r="I255" s="191"/>
      <c r="J255" s="203">
        <f>BK255</f>
        <v>0</v>
      </c>
      <c r="K255" s="188"/>
      <c r="L255" s="193"/>
      <c r="M255" s="194"/>
      <c r="N255" s="195"/>
      <c r="O255" s="195"/>
      <c r="P255" s="196">
        <f>SUM(P256:P269)</f>
        <v>0</v>
      </c>
      <c r="Q255" s="195"/>
      <c r="R255" s="196">
        <f>SUM(R256:R269)</f>
        <v>32.112673600000001</v>
      </c>
      <c r="S255" s="195"/>
      <c r="T255" s="197">
        <f>SUM(T256:T269)</f>
        <v>0</v>
      </c>
      <c r="AR255" s="198" t="s">
        <v>85</v>
      </c>
      <c r="AT255" s="199" t="s">
        <v>77</v>
      </c>
      <c r="AU255" s="199" t="s">
        <v>85</v>
      </c>
      <c r="AY255" s="198" t="s">
        <v>197</v>
      </c>
      <c r="BK255" s="200">
        <f>SUM(BK256:BK269)</f>
        <v>0</v>
      </c>
    </row>
    <row r="256" spans="2:65" s="1" customFormat="1" ht="16.5" customHeight="1">
      <c r="B256" s="43"/>
      <c r="C256" s="204" t="s">
        <v>569</v>
      </c>
      <c r="D256" s="204" t="s">
        <v>200</v>
      </c>
      <c r="E256" s="205" t="s">
        <v>570</v>
      </c>
      <c r="F256" s="206" t="s">
        <v>571</v>
      </c>
      <c r="G256" s="207" t="s">
        <v>423</v>
      </c>
      <c r="H256" s="208">
        <v>54.74</v>
      </c>
      <c r="I256" s="209"/>
      <c r="J256" s="210">
        <f>ROUND(I256*H256,2)</f>
        <v>0</v>
      </c>
      <c r="K256" s="206" t="s">
        <v>352</v>
      </c>
      <c r="L256" s="63"/>
      <c r="M256" s="211" t="s">
        <v>34</v>
      </c>
      <c r="N256" s="212" t="s">
        <v>49</v>
      </c>
      <c r="O256" s="44"/>
      <c r="P256" s="213">
        <f>O256*H256</f>
        <v>0</v>
      </c>
      <c r="Q256" s="213">
        <v>0.1012</v>
      </c>
      <c r="R256" s="213">
        <f>Q256*H256</f>
        <v>5.5396879999999999</v>
      </c>
      <c r="S256" s="213">
        <v>0</v>
      </c>
      <c r="T256" s="214">
        <f>S256*H256</f>
        <v>0</v>
      </c>
      <c r="AR256" s="25" t="s">
        <v>126</v>
      </c>
      <c r="AT256" s="25" t="s">
        <v>200</v>
      </c>
      <c r="AU256" s="25" t="s">
        <v>87</v>
      </c>
      <c r="AY256" s="25" t="s">
        <v>197</v>
      </c>
      <c r="BE256" s="215">
        <f>IF(N256="základní",J256,0)</f>
        <v>0</v>
      </c>
      <c r="BF256" s="215">
        <f>IF(N256="snížená",J256,0)</f>
        <v>0</v>
      </c>
      <c r="BG256" s="215">
        <f>IF(N256="zákl. přenesená",J256,0)</f>
        <v>0</v>
      </c>
      <c r="BH256" s="215">
        <f>IF(N256="sníž. přenesená",J256,0)</f>
        <v>0</v>
      </c>
      <c r="BI256" s="215">
        <f>IF(N256="nulová",J256,0)</f>
        <v>0</v>
      </c>
      <c r="BJ256" s="25" t="s">
        <v>85</v>
      </c>
      <c r="BK256" s="215">
        <f>ROUND(I256*H256,2)</f>
        <v>0</v>
      </c>
      <c r="BL256" s="25" t="s">
        <v>126</v>
      </c>
      <c r="BM256" s="25" t="s">
        <v>572</v>
      </c>
    </row>
    <row r="257" spans="2:65" s="12" customFormat="1">
      <c r="B257" s="219"/>
      <c r="C257" s="220"/>
      <c r="D257" s="221" t="s">
        <v>210</v>
      </c>
      <c r="E257" s="222" t="s">
        <v>34</v>
      </c>
      <c r="F257" s="223" t="s">
        <v>364</v>
      </c>
      <c r="G257" s="220"/>
      <c r="H257" s="224" t="s">
        <v>34</v>
      </c>
      <c r="I257" s="225"/>
      <c r="J257" s="220"/>
      <c r="K257" s="220"/>
      <c r="L257" s="226"/>
      <c r="M257" s="227"/>
      <c r="N257" s="228"/>
      <c r="O257" s="228"/>
      <c r="P257" s="228"/>
      <c r="Q257" s="228"/>
      <c r="R257" s="228"/>
      <c r="S257" s="228"/>
      <c r="T257" s="229"/>
      <c r="AT257" s="230" t="s">
        <v>210</v>
      </c>
      <c r="AU257" s="230" t="s">
        <v>87</v>
      </c>
      <c r="AV257" s="12" t="s">
        <v>85</v>
      </c>
      <c r="AW257" s="12" t="s">
        <v>41</v>
      </c>
      <c r="AX257" s="12" t="s">
        <v>78</v>
      </c>
      <c r="AY257" s="230" t="s">
        <v>197</v>
      </c>
    </row>
    <row r="258" spans="2:65" s="13" customFormat="1">
      <c r="B258" s="231"/>
      <c r="C258" s="232"/>
      <c r="D258" s="221" t="s">
        <v>210</v>
      </c>
      <c r="E258" s="233" t="s">
        <v>34</v>
      </c>
      <c r="F258" s="234" t="s">
        <v>573</v>
      </c>
      <c r="G258" s="232"/>
      <c r="H258" s="235">
        <v>54.74</v>
      </c>
      <c r="I258" s="236"/>
      <c r="J258" s="232"/>
      <c r="K258" s="232"/>
      <c r="L258" s="237"/>
      <c r="M258" s="238"/>
      <c r="N258" s="239"/>
      <c r="O258" s="239"/>
      <c r="P258" s="239"/>
      <c r="Q258" s="239"/>
      <c r="R258" s="239"/>
      <c r="S258" s="239"/>
      <c r="T258" s="240"/>
      <c r="AT258" s="241" t="s">
        <v>210</v>
      </c>
      <c r="AU258" s="241" t="s">
        <v>87</v>
      </c>
      <c r="AV258" s="13" t="s">
        <v>87</v>
      </c>
      <c r="AW258" s="13" t="s">
        <v>41</v>
      </c>
      <c r="AX258" s="13" t="s">
        <v>78</v>
      </c>
      <c r="AY258" s="241" t="s">
        <v>197</v>
      </c>
    </row>
    <row r="259" spans="2:65" s="14" customFormat="1">
      <c r="B259" s="242"/>
      <c r="C259" s="243"/>
      <c r="D259" s="216" t="s">
        <v>210</v>
      </c>
      <c r="E259" s="244" t="s">
        <v>34</v>
      </c>
      <c r="F259" s="245" t="s">
        <v>221</v>
      </c>
      <c r="G259" s="243"/>
      <c r="H259" s="246">
        <v>54.74</v>
      </c>
      <c r="I259" s="247"/>
      <c r="J259" s="243"/>
      <c r="K259" s="243"/>
      <c r="L259" s="248"/>
      <c r="M259" s="249"/>
      <c r="N259" s="250"/>
      <c r="O259" s="250"/>
      <c r="P259" s="250"/>
      <c r="Q259" s="250"/>
      <c r="R259" s="250"/>
      <c r="S259" s="250"/>
      <c r="T259" s="251"/>
      <c r="AT259" s="252" t="s">
        <v>210</v>
      </c>
      <c r="AU259" s="252" t="s">
        <v>87</v>
      </c>
      <c r="AV259" s="14" t="s">
        <v>126</v>
      </c>
      <c r="AW259" s="14" t="s">
        <v>41</v>
      </c>
      <c r="AX259" s="14" t="s">
        <v>85</v>
      </c>
      <c r="AY259" s="252" t="s">
        <v>197</v>
      </c>
    </row>
    <row r="260" spans="2:65" s="1" customFormat="1" ht="16.5" customHeight="1">
      <c r="B260" s="43"/>
      <c r="C260" s="204" t="s">
        <v>574</v>
      </c>
      <c r="D260" s="204" t="s">
        <v>200</v>
      </c>
      <c r="E260" s="205" t="s">
        <v>575</v>
      </c>
      <c r="F260" s="206" t="s">
        <v>576</v>
      </c>
      <c r="G260" s="207" t="s">
        <v>423</v>
      </c>
      <c r="H260" s="208">
        <v>54.74</v>
      </c>
      <c r="I260" s="209"/>
      <c r="J260" s="210">
        <f>ROUND(I260*H260,2)</f>
        <v>0</v>
      </c>
      <c r="K260" s="206" t="s">
        <v>352</v>
      </c>
      <c r="L260" s="63"/>
      <c r="M260" s="211" t="s">
        <v>34</v>
      </c>
      <c r="N260" s="212" t="s">
        <v>49</v>
      </c>
      <c r="O260" s="44"/>
      <c r="P260" s="213">
        <f>O260*H260</f>
        <v>0</v>
      </c>
      <c r="Q260" s="213">
        <v>0.27994000000000002</v>
      </c>
      <c r="R260" s="213">
        <f>Q260*H260</f>
        <v>15.323915600000001</v>
      </c>
      <c r="S260" s="213">
        <v>0</v>
      </c>
      <c r="T260" s="214">
        <f>S260*H260</f>
        <v>0</v>
      </c>
      <c r="AR260" s="25" t="s">
        <v>126</v>
      </c>
      <c r="AT260" s="25" t="s">
        <v>200</v>
      </c>
      <c r="AU260" s="25" t="s">
        <v>87</v>
      </c>
      <c r="AY260" s="25" t="s">
        <v>197</v>
      </c>
      <c r="BE260" s="215">
        <f>IF(N260="základní",J260,0)</f>
        <v>0</v>
      </c>
      <c r="BF260" s="215">
        <f>IF(N260="snížená",J260,0)</f>
        <v>0</v>
      </c>
      <c r="BG260" s="215">
        <f>IF(N260="zákl. přenesená",J260,0)</f>
        <v>0</v>
      </c>
      <c r="BH260" s="215">
        <f>IF(N260="sníž. přenesená",J260,0)</f>
        <v>0</v>
      </c>
      <c r="BI260" s="215">
        <f>IF(N260="nulová",J260,0)</f>
        <v>0</v>
      </c>
      <c r="BJ260" s="25" t="s">
        <v>85</v>
      </c>
      <c r="BK260" s="215">
        <f>ROUND(I260*H260,2)</f>
        <v>0</v>
      </c>
      <c r="BL260" s="25" t="s">
        <v>126</v>
      </c>
      <c r="BM260" s="25" t="s">
        <v>577</v>
      </c>
    </row>
    <row r="261" spans="2:65" s="12" customFormat="1">
      <c r="B261" s="219"/>
      <c r="C261" s="220"/>
      <c r="D261" s="221" t="s">
        <v>210</v>
      </c>
      <c r="E261" s="222" t="s">
        <v>34</v>
      </c>
      <c r="F261" s="223" t="s">
        <v>364</v>
      </c>
      <c r="G261" s="220"/>
      <c r="H261" s="224" t="s">
        <v>34</v>
      </c>
      <c r="I261" s="225"/>
      <c r="J261" s="220"/>
      <c r="K261" s="220"/>
      <c r="L261" s="226"/>
      <c r="M261" s="227"/>
      <c r="N261" s="228"/>
      <c r="O261" s="228"/>
      <c r="P261" s="228"/>
      <c r="Q261" s="228"/>
      <c r="R261" s="228"/>
      <c r="S261" s="228"/>
      <c r="T261" s="229"/>
      <c r="AT261" s="230" t="s">
        <v>210</v>
      </c>
      <c r="AU261" s="230" t="s">
        <v>87</v>
      </c>
      <c r="AV261" s="12" t="s">
        <v>85</v>
      </c>
      <c r="AW261" s="12" t="s">
        <v>41</v>
      </c>
      <c r="AX261" s="12" t="s">
        <v>78</v>
      </c>
      <c r="AY261" s="230" t="s">
        <v>197</v>
      </c>
    </row>
    <row r="262" spans="2:65" s="13" customFormat="1">
      <c r="B262" s="231"/>
      <c r="C262" s="232"/>
      <c r="D262" s="221" t="s">
        <v>210</v>
      </c>
      <c r="E262" s="233" t="s">
        <v>34</v>
      </c>
      <c r="F262" s="234" t="s">
        <v>573</v>
      </c>
      <c r="G262" s="232"/>
      <c r="H262" s="235">
        <v>54.74</v>
      </c>
      <c r="I262" s="236"/>
      <c r="J262" s="232"/>
      <c r="K262" s="232"/>
      <c r="L262" s="237"/>
      <c r="M262" s="238"/>
      <c r="N262" s="239"/>
      <c r="O262" s="239"/>
      <c r="P262" s="239"/>
      <c r="Q262" s="239"/>
      <c r="R262" s="239"/>
      <c r="S262" s="239"/>
      <c r="T262" s="240"/>
      <c r="AT262" s="241" t="s">
        <v>210</v>
      </c>
      <c r="AU262" s="241" t="s">
        <v>87</v>
      </c>
      <c r="AV262" s="13" t="s">
        <v>87</v>
      </c>
      <c r="AW262" s="13" t="s">
        <v>41</v>
      </c>
      <c r="AX262" s="13" t="s">
        <v>78</v>
      </c>
      <c r="AY262" s="241" t="s">
        <v>197</v>
      </c>
    </row>
    <row r="263" spans="2:65" s="14" customFormat="1">
      <c r="B263" s="242"/>
      <c r="C263" s="243"/>
      <c r="D263" s="216" t="s">
        <v>210</v>
      </c>
      <c r="E263" s="244" t="s">
        <v>34</v>
      </c>
      <c r="F263" s="245" t="s">
        <v>221</v>
      </c>
      <c r="G263" s="243"/>
      <c r="H263" s="246">
        <v>54.74</v>
      </c>
      <c r="I263" s="247"/>
      <c r="J263" s="243"/>
      <c r="K263" s="243"/>
      <c r="L263" s="248"/>
      <c r="M263" s="249"/>
      <c r="N263" s="250"/>
      <c r="O263" s="250"/>
      <c r="P263" s="250"/>
      <c r="Q263" s="250"/>
      <c r="R263" s="250"/>
      <c r="S263" s="250"/>
      <c r="T263" s="251"/>
      <c r="AT263" s="252" t="s">
        <v>210</v>
      </c>
      <c r="AU263" s="252" t="s">
        <v>87</v>
      </c>
      <c r="AV263" s="14" t="s">
        <v>126</v>
      </c>
      <c r="AW263" s="14" t="s">
        <v>41</v>
      </c>
      <c r="AX263" s="14" t="s">
        <v>85</v>
      </c>
      <c r="AY263" s="252" t="s">
        <v>197</v>
      </c>
    </row>
    <row r="264" spans="2:65" s="1" customFormat="1" ht="25.5" customHeight="1">
      <c r="B264" s="43"/>
      <c r="C264" s="204" t="s">
        <v>578</v>
      </c>
      <c r="D264" s="204" t="s">
        <v>200</v>
      </c>
      <c r="E264" s="205" t="s">
        <v>579</v>
      </c>
      <c r="F264" s="206" t="s">
        <v>580</v>
      </c>
      <c r="G264" s="207" t="s">
        <v>423</v>
      </c>
      <c r="H264" s="208">
        <v>54.74</v>
      </c>
      <c r="I264" s="209"/>
      <c r="J264" s="210">
        <f>ROUND(I264*H264,2)</f>
        <v>0</v>
      </c>
      <c r="K264" s="206" t="s">
        <v>352</v>
      </c>
      <c r="L264" s="63"/>
      <c r="M264" s="211" t="s">
        <v>34</v>
      </c>
      <c r="N264" s="212" t="s">
        <v>49</v>
      </c>
      <c r="O264" s="44"/>
      <c r="P264" s="213">
        <f>O264*H264</f>
        <v>0</v>
      </c>
      <c r="Q264" s="213">
        <v>0.10100000000000001</v>
      </c>
      <c r="R264" s="213">
        <f>Q264*H264</f>
        <v>5.5287400000000009</v>
      </c>
      <c r="S264" s="213">
        <v>0</v>
      </c>
      <c r="T264" s="214">
        <f>S264*H264</f>
        <v>0</v>
      </c>
      <c r="AR264" s="25" t="s">
        <v>126</v>
      </c>
      <c r="AT264" s="25" t="s">
        <v>200</v>
      </c>
      <c r="AU264" s="25" t="s">
        <v>87</v>
      </c>
      <c r="AY264" s="25" t="s">
        <v>197</v>
      </c>
      <c r="BE264" s="215">
        <f>IF(N264="základní",J264,0)</f>
        <v>0</v>
      </c>
      <c r="BF264" s="215">
        <f>IF(N264="snížená",J264,0)</f>
        <v>0</v>
      </c>
      <c r="BG264" s="215">
        <f>IF(N264="zákl. přenesená",J264,0)</f>
        <v>0</v>
      </c>
      <c r="BH264" s="215">
        <f>IF(N264="sníž. přenesená",J264,0)</f>
        <v>0</v>
      </c>
      <c r="BI264" s="215">
        <f>IF(N264="nulová",J264,0)</f>
        <v>0</v>
      </c>
      <c r="BJ264" s="25" t="s">
        <v>85</v>
      </c>
      <c r="BK264" s="215">
        <f>ROUND(I264*H264,2)</f>
        <v>0</v>
      </c>
      <c r="BL264" s="25" t="s">
        <v>126</v>
      </c>
      <c r="BM264" s="25" t="s">
        <v>581</v>
      </c>
    </row>
    <row r="265" spans="2:65" s="12" customFormat="1">
      <c r="B265" s="219"/>
      <c r="C265" s="220"/>
      <c r="D265" s="221" t="s">
        <v>210</v>
      </c>
      <c r="E265" s="222" t="s">
        <v>34</v>
      </c>
      <c r="F265" s="223" t="s">
        <v>364</v>
      </c>
      <c r="G265" s="220"/>
      <c r="H265" s="224" t="s">
        <v>34</v>
      </c>
      <c r="I265" s="225"/>
      <c r="J265" s="220"/>
      <c r="K265" s="220"/>
      <c r="L265" s="226"/>
      <c r="M265" s="227"/>
      <c r="N265" s="228"/>
      <c r="O265" s="228"/>
      <c r="P265" s="228"/>
      <c r="Q265" s="228"/>
      <c r="R265" s="228"/>
      <c r="S265" s="228"/>
      <c r="T265" s="229"/>
      <c r="AT265" s="230" t="s">
        <v>210</v>
      </c>
      <c r="AU265" s="230" t="s">
        <v>87</v>
      </c>
      <c r="AV265" s="12" t="s">
        <v>85</v>
      </c>
      <c r="AW265" s="12" t="s">
        <v>41</v>
      </c>
      <c r="AX265" s="12" t="s">
        <v>78</v>
      </c>
      <c r="AY265" s="230" t="s">
        <v>197</v>
      </c>
    </row>
    <row r="266" spans="2:65" s="13" customFormat="1">
      <c r="B266" s="231"/>
      <c r="C266" s="232"/>
      <c r="D266" s="221" t="s">
        <v>210</v>
      </c>
      <c r="E266" s="233" t="s">
        <v>34</v>
      </c>
      <c r="F266" s="234" t="s">
        <v>573</v>
      </c>
      <c r="G266" s="232"/>
      <c r="H266" s="235">
        <v>54.74</v>
      </c>
      <c r="I266" s="236"/>
      <c r="J266" s="232"/>
      <c r="K266" s="232"/>
      <c r="L266" s="237"/>
      <c r="M266" s="238"/>
      <c r="N266" s="239"/>
      <c r="O266" s="239"/>
      <c r="P266" s="239"/>
      <c r="Q266" s="239"/>
      <c r="R266" s="239"/>
      <c r="S266" s="239"/>
      <c r="T266" s="240"/>
      <c r="AT266" s="241" t="s">
        <v>210</v>
      </c>
      <c r="AU266" s="241" t="s">
        <v>87</v>
      </c>
      <c r="AV266" s="13" t="s">
        <v>87</v>
      </c>
      <c r="AW266" s="13" t="s">
        <v>41</v>
      </c>
      <c r="AX266" s="13" t="s">
        <v>78</v>
      </c>
      <c r="AY266" s="241" t="s">
        <v>197</v>
      </c>
    </row>
    <row r="267" spans="2:65" s="14" customFormat="1">
      <c r="B267" s="242"/>
      <c r="C267" s="243"/>
      <c r="D267" s="216" t="s">
        <v>210</v>
      </c>
      <c r="E267" s="244" t="s">
        <v>34</v>
      </c>
      <c r="F267" s="245" t="s">
        <v>221</v>
      </c>
      <c r="G267" s="243"/>
      <c r="H267" s="246">
        <v>54.74</v>
      </c>
      <c r="I267" s="247"/>
      <c r="J267" s="243"/>
      <c r="K267" s="243"/>
      <c r="L267" s="248"/>
      <c r="M267" s="249"/>
      <c r="N267" s="250"/>
      <c r="O267" s="250"/>
      <c r="P267" s="250"/>
      <c r="Q267" s="250"/>
      <c r="R267" s="250"/>
      <c r="S267" s="250"/>
      <c r="T267" s="251"/>
      <c r="AT267" s="252" t="s">
        <v>210</v>
      </c>
      <c r="AU267" s="252" t="s">
        <v>87</v>
      </c>
      <c r="AV267" s="14" t="s">
        <v>126</v>
      </c>
      <c r="AW267" s="14" t="s">
        <v>41</v>
      </c>
      <c r="AX267" s="14" t="s">
        <v>85</v>
      </c>
      <c r="AY267" s="252" t="s">
        <v>197</v>
      </c>
    </row>
    <row r="268" spans="2:65" s="1" customFormat="1" ht="25.5" customHeight="1">
      <c r="B268" s="43"/>
      <c r="C268" s="263" t="s">
        <v>582</v>
      </c>
      <c r="D268" s="263" t="s">
        <v>415</v>
      </c>
      <c r="E268" s="264" t="s">
        <v>583</v>
      </c>
      <c r="F268" s="265" t="s">
        <v>584</v>
      </c>
      <c r="G268" s="266" t="s">
        <v>423</v>
      </c>
      <c r="H268" s="267">
        <v>60.213999999999999</v>
      </c>
      <c r="I268" s="268"/>
      <c r="J268" s="269">
        <f>ROUND(I268*H268,2)</f>
        <v>0</v>
      </c>
      <c r="K268" s="265" t="s">
        <v>34</v>
      </c>
      <c r="L268" s="270"/>
      <c r="M268" s="271" t="s">
        <v>34</v>
      </c>
      <c r="N268" s="272" t="s">
        <v>49</v>
      </c>
      <c r="O268" s="44"/>
      <c r="P268" s="213">
        <f>O268*H268</f>
        <v>0</v>
      </c>
      <c r="Q268" s="213">
        <v>9.5000000000000001E-2</v>
      </c>
      <c r="R268" s="213">
        <f>Q268*H268</f>
        <v>5.7203299999999997</v>
      </c>
      <c r="S268" s="213">
        <v>0</v>
      </c>
      <c r="T268" s="214">
        <f>S268*H268</f>
        <v>0</v>
      </c>
      <c r="AR268" s="25" t="s">
        <v>244</v>
      </c>
      <c r="AT268" s="25" t="s">
        <v>415</v>
      </c>
      <c r="AU268" s="25" t="s">
        <v>87</v>
      </c>
      <c r="AY268" s="25" t="s">
        <v>197</v>
      </c>
      <c r="BE268" s="215">
        <f>IF(N268="základní",J268,0)</f>
        <v>0</v>
      </c>
      <c r="BF268" s="215">
        <f>IF(N268="snížená",J268,0)</f>
        <v>0</v>
      </c>
      <c r="BG268" s="215">
        <f>IF(N268="zákl. přenesená",J268,0)</f>
        <v>0</v>
      </c>
      <c r="BH268" s="215">
        <f>IF(N268="sníž. přenesená",J268,0)</f>
        <v>0</v>
      </c>
      <c r="BI268" s="215">
        <f>IF(N268="nulová",J268,0)</f>
        <v>0</v>
      </c>
      <c r="BJ268" s="25" t="s">
        <v>85</v>
      </c>
      <c r="BK268" s="215">
        <f>ROUND(I268*H268,2)</f>
        <v>0</v>
      </c>
      <c r="BL268" s="25" t="s">
        <v>126</v>
      </c>
      <c r="BM268" s="25" t="s">
        <v>585</v>
      </c>
    </row>
    <row r="269" spans="2:65" s="13" customFormat="1">
      <c r="B269" s="231"/>
      <c r="C269" s="232"/>
      <c r="D269" s="221" t="s">
        <v>210</v>
      </c>
      <c r="E269" s="233" t="s">
        <v>34</v>
      </c>
      <c r="F269" s="234" t="s">
        <v>586</v>
      </c>
      <c r="G269" s="232"/>
      <c r="H269" s="235">
        <v>60.213999999999999</v>
      </c>
      <c r="I269" s="236"/>
      <c r="J269" s="232"/>
      <c r="K269" s="232"/>
      <c r="L269" s="237"/>
      <c r="M269" s="238"/>
      <c r="N269" s="239"/>
      <c r="O269" s="239"/>
      <c r="P269" s="239"/>
      <c r="Q269" s="239"/>
      <c r="R269" s="239"/>
      <c r="S269" s="239"/>
      <c r="T269" s="240"/>
      <c r="AT269" s="241" t="s">
        <v>210</v>
      </c>
      <c r="AU269" s="241" t="s">
        <v>87</v>
      </c>
      <c r="AV269" s="13" t="s">
        <v>87</v>
      </c>
      <c r="AW269" s="13" t="s">
        <v>41</v>
      </c>
      <c r="AX269" s="13" t="s">
        <v>85</v>
      </c>
      <c r="AY269" s="241" t="s">
        <v>197</v>
      </c>
    </row>
    <row r="270" spans="2:65" s="11" customFormat="1" ht="29.85" customHeight="1">
      <c r="B270" s="187"/>
      <c r="C270" s="188"/>
      <c r="D270" s="201" t="s">
        <v>77</v>
      </c>
      <c r="E270" s="202" t="s">
        <v>234</v>
      </c>
      <c r="F270" s="202" t="s">
        <v>587</v>
      </c>
      <c r="G270" s="188"/>
      <c r="H270" s="188"/>
      <c r="I270" s="191"/>
      <c r="J270" s="203">
        <f>BK270</f>
        <v>0</v>
      </c>
      <c r="K270" s="188"/>
      <c r="L270" s="193"/>
      <c r="M270" s="194"/>
      <c r="N270" s="195"/>
      <c r="O270" s="195"/>
      <c r="P270" s="196">
        <f>SUM(P271:P413)</f>
        <v>0</v>
      </c>
      <c r="Q270" s="195"/>
      <c r="R270" s="196">
        <f>SUM(R271:R413)</f>
        <v>503.93779049999995</v>
      </c>
      <c r="S270" s="195"/>
      <c r="T270" s="197">
        <f>SUM(T271:T413)</f>
        <v>0</v>
      </c>
      <c r="AR270" s="198" t="s">
        <v>85</v>
      </c>
      <c r="AT270" s="199" t="s">
        <v>77</v>
      </c>
      <c r="AU270" s="199" t="s">
        <v>85</v>
      </c>
      <c r="AY270" s="198" t="s">
        <v>197</v>
      </c>
      <c r="BK270" s="200">
        <f>SUM(BK271:BK413)</f>
        <v>0</v>
      </c>
    </row>
    <row r="271" spans="2:65" s="1" customFormat="1" ht="16.5" customHeight="1">
      <c r="B271" s="43"/>
      <c r="C271" s="204" t="s">
        <v>588</v>
      </c>
      <c r="D271" s="204" t="s">
        <v>200</v>
      </c>
      <c r="E271" s="205" t="s">
        <v>589</v>
      </c>
      <c r="F271" s="206" t="s">
        <v>590</v>
      </c>
      <c r="G271" s="207" t="s">
        <v>423</v>
      </c>
      <c r="H271" s="208">
        <v>227.37</v>
      </c>
      <c r="I271" s="209"/>
      <c r="J271" s="210">
        <f>ROUND(I271*H271,2)</f>
        <v>0</v>
      </c>
      <c r="K271" s="206" t="s">
        <v>352</v>
      </c>
      <c r="L271" s="63"/>
      <c r="M271" s="211" t="s">
        <v>34</v>
      </c>
      <c r="N271" s="212" t="s">
        <v>49</v>
      </c>
      <c r="O271" s="44"/>
      <c r="P271" s="213">
        <f>O271*H271</f>
        <v>0</v>
      </c>
      <c r="Q271" s="213">
        <v>2.5999999999999998E-4</v>
      </c>
      <c r="R271" s="213">
        <f>Q271*H271</f>
        <v>5.9116199999999994E-2</v>
      </c>
      <c r="S271" s="213">
        <v>0</v>
      </c>
      <c r="T271" s="214">
        <f>S271*H271</f>
        <v>0</v>
      </c>
      <c r="AR271" s="25" t="s">
        <v>126</v>
      </c>
      <c r="AT271" s="25" t="s">
        <v>200</v>
      </c>
      <c r="AU271" s="25" t="s">
        <v>87</v>
      </c>
      <c r="AY271" s="25" t="s">
        <v>197</v>
      </c>
      <c r="BE271" s="215">
        <f>IF(N271="základní",J271,0)</f>
        <v>0</v>
      </c>
      <c r="BF271" s="215">
        <f>IF(N271="snížená",J271,0)</f>
        <v>0</v>
      </c>
      <c r="BG271" s="215">
        <f>IF(N271="zákl. přenesená",J271,0)</f>
        <v>0</v>
      </c>
      <c r="BH271" s="215">
        <f>IF(N271="sníž. přenesená",J271,0)</f>
        <v>0</v>
      </c>
      <c r="BI271" s="215">
        <f>IF(N271="nulová",J271,0)</f>
        <v>0</v>
      </c>
      <c r="BJ271" s="25" t="s">
        <v>85</v>
      </c>
      <c r="BK271" s="215">
        <f>ROUND(I271*H271,2)</f>
        <v>0</v>
      </c>
      <c r="BL271" s="25" t="s">
        <v>126</v>
      </c>
      <c r="BM271" s="25" t="s">
        <v>591</v>
      </c>
    </row>
    <row r="272" spans="2:65" s="1" customFormat="1" ht="25.5" customHeight="1">
      <c r="B272" s="43"/>
      <c r="C272" s="204" t="s">
        <v>592</v>
      </c>
      <c r="D272" s="204" t="s">
        <v>200</v>
      </c>
      <c r="E272" s="205" t="s">
        <v>593</v>
      </c>
      <c r="F272" s="206" t="s">
        <v>594</v>
      </c>
      <c r="G272" s="207" t="s">
        <v>423</v>
      </c>
      <c r="H272" s="208">
        <v>11.369</v>
      </c>
      <c r="I272" s="209"/>
      <c r="J272" s="210">
        <f>ROUND(I272*H272,2)</f>
        <v>0</v>
      </c>
      <c r="K272" s="206" t="s">
        <v>352</v>
      </c>
      <c r="L272" s="63"/>
      <c r="M272" s="211" t="s">
        <v>34</v>
      </c>
      <c r="N272" s="212" t="s">
        <v>49</v>
      </c>
      <c r="O272" s="44"/>
      <c r="P272" s="213">
        <f>O272*H272</f>
        <v>0</v>
      </c>
      <c r="Q272" s="213">
        <v>4.8900000000000002E-3</v>
      </c>
      <c r="R272" s="213">
        <f>Q272*H272</f>
        <v>5.5594410000000004E-2</v>
      </c>
      <c r="S272" s="213">
        <v>0</v>
      </c>
      <c r="T272" s="214">
        <f>S272*H272</f>
        <v>0</v>
      </c>
      <c r="AR272" s="25" t="s">
        <v>126</v>
      </c>
      <c r="AT272" s="25" t="s">
        <v>200</v>
      </c>
      <c r="AU272" s="25" t="s">
        <v>87</v>
      </c>
      <c r="AY272" s="25" t="s">
        <v>197</v>
      </c>
      <c r="BE272" s="215">
        <f>IF(N272="základní",J272,0)</f>
        <v>0</v>
      </c>
      <c r="BF272" s="215">
        <f>IF(N272="snížená",J272,0)</f>
        <v>0</v>
      </c>
      <c r="BG272" s="215">
        <f>IF(N272="zákl. přenesená",J272,0)</f>
        <v>0</v>
      </c>
      <c r="BH272" s="215">
        <f>IF(N272="sníž. přenesená",J272,0)</f>
        <v>0</v>
      </c>
      <c r="BI272" s="215">
        <f>IF(N272="nulová",J272,0)</f>
        <v>0</v>
      </c>
      <c r="BJ272" s="25" t="s">
        <v>85</v>
      </c>
      <c r="BK272" s="215">
        <f>ROUND(I272*H272,2)</f>
        <v>0</v>
      </c>
      <c r="BL272" s="25" t="s">
        <v>126</v>
      </c>
      <c r="BM272" s="25" t="s">
        <v>595</v>
      </c>
    </row>
    <row r="273" spans="2:65" s="1" customFormat="1" ht="16.5" customHeight="1">
      <c r="B273" s="43"/>
      <c r="C273" s="204" t="s">
        <v>596</v>
      </c>
      <c r="D273" s="204" t="s">
        <v>200</v>
      </c>
      <c r="E273" s="205" t="s">
        <v>597</v>
      </c>
      <c r="F273" s="206" t="s">
        <v>598</v>
      </c>
      <c r="G273" s="207" t="s">
        <v>423</v>
      </c>
      <c r="H273" s="208">
        <v>227.37</v>
      </c>
      <c r="I273" s="209"/>
      <c r="J273" s="210">
        <f>ROUND(I273*H273,2)</f>
        <v>0</v>
      </c>
      <c r="K273" s="206" t="s">
        <v>352</v>
      </c>
      <c r="L273" s="63"/>
      <c r="M273" s="211" t="s">
        <v>34</v>
      </c>
      <c r="N273" s="212" t="s">
        <v>49</v>
      </c>
      <c r="O273" s="44"/>
      <c r="P273" s="213">
        <f>O273*H273</f>
        <v>0</v>
      </c>
      <c r="Q273" s="213">
        <v>3.0000000000000001E-3</v>
      </c>
      <c r="R273" s="213">
        <f>Q273*H273</f>
        <v>0.68210999999999999</v>
      </c>
      <c r="S273" s="213">
        <v>0</v>
      </c>
      <c r="T273" s="214">
        <f>S273*H273</f>
        <v>0</v>
      </c>
      <c r="AR273" s="25" t="s">
        <v>126</v>
      </c>
      <c r="AT273" s="25" t="s">
        <v>200</v>
      </c>
      <c r="AU273" s="25" t="s">
        <v>87</v>
      </c>
      <c r="AY273" s="25" t="s">
        <v>197</v>
      </c>
      <c r="BE273" s="215">
        <f>IF(N273="základní",J273,0)</f>
        <v>0</v>
      </c>
      <c r="BF273" s="215">
        <f>IF(N273="snížená",J273,0)</f>
        <v>0</v>
      </c>
      <c r="BG273" s="215">
        <f>IF(N273="zákl. přenesená",J273,0)</f>
        <v>0</v>
      </c>
      <c r="BH273" s="215">
        <f>IF(N273="sníž. přenesená",J273,0)</f>
        <v>0</v>
      </c>
      <c r="BI273" s="215">
        <f>IF(N273="nulová",J273,0)</f>
        <v>0</v>
      </c>
      <c r="BJ273" s="25" t="s">
        <v>85</v>
      </c>
      <c r="BK273" s="215">
        <f>ROUND(I273*H273,2)</f>
        <v>0</v>
      </c>
      <c r="BL273" s="25" t="s">
        <v>126</v>
      </c>
      <c r="BM273" s="25" t="s">
        <v>599</v>
      </c>
    </row>
    <row r="274" spans="2:65" s="12" customFormat="1">
      <c r="B274" s="219"/>
      <c r="C274" s="220"/>
      <c r="D274" s="221" t="s">
        <v>210</v>
      </c>
      <c r="E274" s="222" t="s">
        <v>34</v>
      </c>
      <c r="F274" s="223" t="s">
        <v>364</v>
      </c>
      <c r="G274" s="220"/>
      <c r="H274" s="224" t="s">
        <v>34</v>
      </c>
      <c r="I274" s="225"/>
      <c r="J274" s="220"/>
      <c r="K274" s="220"/>
      <c r="L274" s="226"/>
      <c r="M274" s="227"/>
      <c r="N274" s="228"/>
      <c r="O274" s="228"/>
      <c r="P274" s="228"/>
      <c r="Q274" s="228"/>
      <c r="R274" s="228"/>
      <c r="S274" s="228"/>
      <c r="T274" s="229"/>
      <c r="AT274" s="230" t="s">
        <v>210</v>
      </c>
      <c r="AU274" s="230" t="s">
        <v>87</v>
      </c>
      <c r="AV274" s="12" t="s">
        <v>85</v>
      </c>
      <c r="AW274" s="12" t="s">
        <v>41</v>
      </c>
      <c r="AX274" s="12" t="s">
        <v>78</v>
      </c>
      <c r="AY274" s="230" t="s">
        <v>197</v>
      </c>
    </row>
    <row r="275" spans="2:65" s="13" customFormat="1">
      <c r="B275" s="231"/>
      <c r="C275" s="232"/>
      <c r="D275" s="221" t="s">
        <v>210</v>
      </c>
      <c r="E275" s="233" t="s">
        <v>34</v>
      </c>
      <c r="F275" s="234" t="s">
        <v>600</v>
      </c>
      <c r="G275" s="232"/>
      <c r="H275" s="235">
        <v>227.37</v>
      </c>
      <c r="I275" s="236"/>
      <c r="J275" s="232"/>
      <c r="K275" s="232"/>
      <c r="L275" s="237"/>
      <c r="M275" s="238"/>
      <c r="N275" s="239"/>
      <c r="O275" s="239"/>
      <c r="P275" s="239"/>
      <c r="Q275" s="239"/>
      <c r="R275" s="239"/>
      <c r="S275" s="239"/>
      <c r="T275" s="240"/>
      <c r="AT275" s="241" t="s">
        <v>210</v>
      </c>
      <c r="AU275" s="241" t="s">
        <v>87</v>
      </c>
      <c r="AV275" s="13" t="s">
        <v>87</v>
      </c>
      <c r="AW275" s="13" t="s">
        <v>41</v>
      </c>
      <c r="AX275" s="13" t="s">
        <v>78</v>
      </c>
      <c r="AY275" s="241" t="s">
        <v>197</v>
      </c>
    </row>
    <row r="276" spans="2:65" s="14" customFormat="1">
      <c r="B276" s="242"/>
      <c r="C276" s="243"/>
      <c r="D276" s="216" t="s">
        <v>210</v>
      </c>
      <c r="E276" s="244" t="s">
        <v>34</v>
      </c>
      <c r="F276" s="245" t="s">
        <v>221</v>
      </c>
      <c r="G276" s="243"/>
      <c r="H276" s="246">
        <v>227.37</v>
      </c>
      <c r="I276" s="247"/>
      <c r="J276" s="243"/>
      <c r="K276" s="243"/>
      <c r="L276" s="248"/>
      <c r="M276" s="249"/>
      <c r="N276" s="250"/>
      <c r="O276" s="250"/>
      <c r="P276" s="250"/>
      <c r="Q276" s="250"/>
      <c r="R276" s="250"/>
      <c r="S276" s="250"/>
      <c r="T276" s="251"/>
      <c r="AT276" s="252" t="s">
        <v>210</v>
      </c>
      <c r="AU276" s="252" t="s">
        <v>87</v>
      </c>
      <c r="AV276" s="14" t="s">
        <v>126</v>
      </c>
      <c r="AW276" s="14" t="s">
        <v>41</v>
      </c>
      <c r="AX276" s="14" t="s">
        <v>85</v>
      </c>
      <c r="AY276" s="252" t="s">
        <v>197</v>
      </c>
    </row>
    <row r="277" spans="2:65" s="1" customFormat="1" ht="25.5" customHeight="1">
      <c r="B277" s="43"/>
      <c r="C277" s="204" t="s">
        <v>601</v>
      </c>
      <c r="D277" s="204" t="s">
        <v>200</v>
      </c>
      <c r="E277" s="205" t="s">
        <v>602</v>
      </c>
      <c r="F277" s="206" t="s">
        <v>603</v>
      </c>
      <c r="G277" s="207" t="s">
        <v>423</v>
      </c>
      <c r="H277" s="208">
        <v>227.37</v>
      </c>
      <c r="I277" s="209"/>
      <c r="J277" s="210">
        <f>ROUND(I277*H277,2)</f>
        <v>0</v>
      </c>
      <c r="K277" s="206" t="s">
        <v>352</v>
      </c>
      <c r="L277" s="63"/>
      <c r="M277" s="211" t="s">
        <v>34</v>
      </c>
      <c r="N277" s="212" t="s">
        <v>49</v>
      </c>
      <c r="O277" s="44"/>
      <c r="P277" s="213">
        <f>O277*H277</f>
        <v>0</v>
      </c>
      <c r="Q277" s="213">
        <v>1.6899999999999998E-2</v>
      </c>
      <c r="R277" s="213">
        <f>Q277*H277</f>
        <v>3.8425529999999997</v>
      </c>
      <c r="S277" s="213">
        <v>0</v>
      </c>
      <c r="T277" s="214">
        <f>S277*H277</f>
        <v>0</v>
      </c>
      <c r="AR277" s="25" t="s">
        <v>126</v>
      </c>
      <c r="AT277" s="25" t="s">
        <v>200</v>
      </c>
      <c r="AU277" s="25" t="s">
        <v>87</v>
      </c>
      <c r="AY277" s="25" t="s">
        <v>197</v>
      </c>
      <c r="BE277" s="215">
        <f>IF(N277="základní",J277,0)</f>
        <v>0</v>
      </c>
      <c r="BF277" s="215">
        <f>IF(N277="snížená",J277,0)</f>
        <v>0</v>
      </c>
      <c r="BG277" s="215">
        <f>IF(N277="zákl. přenesená",J277,0)</f>
        <v>0</v>
      </c>
      <c r="BH277" s="215">
        <f>IF(N277="sníž. přenesená",J277,0)</f>
        <v>0</v>
      </c>
      <c r="BI277" s="215">
        <f>IF(N277="nulová",J277,0)</f>
        <v>0</v>
      </c>
      <c r="BJ277" s="25" t="s">
        <v>85</v>
      </c>
      <c r="BK277" s="215">
        <f>ROUND(I277*H277,2)</f>
        <v>0</v>
      </c>
      <c r="BL277" s="25" t="s">
        <v>126</v>
      </c>
      <c r="BM277" s="25" t="s">
        <v>604</v>
      </c>
    </row>
    <row r="278" spans="2:65" s="12" customFormat="1">
      <c r="B278" s="219"/>
      <c r="C278" s="220"/>
      <c r="D278" s="221" t="s">
        <v>210</v>
      </c>
      <c r="E278" s="222" t="s">
        <v>34</v>
      </c>
      <c r="F278" s="223" t="s">
        <v>364</v>
      </c>
      <c r="G278" s="220"/>
      <c r="H278" s="224" t="s">
        <v>34</v>
      </c>
      <c r="I278" s="225"/>
      <c r="J278" s="220"/>
      <c r="K278" s="220"/>
      <c r="L278" s="226"/>
      <c r="M278" s="227"/>
      <c r="N278" s="228"/>
      <c r="O278" s="228"/>
      <c r="P278" s="228"/>
      <c r="Q278" s="228"/>
      <c r="R278" s="228"/>
      <c r="S278" s="228"/>
      <c r="T278" s="229"/>
      <c r="AT278" s="230" t="s">
        <v>210</v>
      </c>
      <c r="AU278" s="230" t="s">
        <v>87</v>
      </c>
      <c r="AV278" s="12" t="s">
        <v>85</v>
      </c>
      <c r="AW278" s="12" t="s">
        <v>41</v>
      </c>
      <c r="AX278" s="12" t="s">
        <v>78</v>
      </c>
      <c r="AY278" s="230" t="s">
        <v>197</v>
      </c>
    </row>
    <row r="279" spans="2:65" s="13" customFormat="1">
      <c r="B279" s="231"/>
      <c r="C279" s="232"/>
      <c r="D279" s="221" t="s">
        <v>210</v>
      </c>
      <c r="E279" s="233" t="s">
        <v>34</v>
      </c>
      <c r="F279" s="234" t="s">
        <v>600</v>
      </c>
      <c r="G279" s="232"/>
      <c r="H279" s="235">
        <v>227.37</v>
      </c>
      <c r="I279" s="236"/>
      <c r="J279" s="232"/>
      <c r="K279" s="232"/>
      <c r="L279" s="237"/>
      <c r="M279" s="238"/>
      <c r="N279" s="239"/>
      <c r="O279" s="239"/>
      <c r="P279" s="239"/>
      <c r="Q279" s="239"/>
      <c r="R279" s="239"/>
      <c r="S279" s="239"/>
      <c r="T279" s="240"/>
      <c r="AT279" s="241" t="s">
        <v>210</v>
      </c>
      <c r="AU279" s="241" t="s">
        <v>87</v>
      </c>
      <c r="AV279" s="13" t="s">
        <v>87</v>
      </c>
      <c r="AW279" s="13" t="s">
        <v>41</v>
      </c>
      <c r="AX279" s="13" t="s">
        <v>78</v>
      </c>
      <c r="AY279" s="241" t="s">
        <v>197</v>
      </c>
    </row>
    <row r="280" spans="2:65" s="14" customFormat="1">
      <c r="B280" s="242"/>
      <c r="C280" s="243"/>
      <c r="D280" s="216" t="s">
        <v>210</v>
      </c>
      <c r="E280" s="244" t="s">
        <v>34</v>
      </c>
      <c r="F280" s="245" t="s">
        <v>221</v>
      </c>
      <c r="G280" s="243"/>
      <c r="H280" s="246">
        <v>227.37</v>
      </c>
      <c r="I280" s="247"/>
      <c r="J280" s="243"/>
      <c r="K280" s="243"/>
      <c r="L280" s="248"/>
      <c r="M280" s="249"/>
      <c r="N280" s="250"/>
      <c r="O280" s="250"/>
      <c r="P280" s="250"/>
      <c r="Q280" s="250"/>
      <c r="R280" s="250"/>
      <c r="S280" s="250"/>
      <c r="T280" s="251"/>
      <c r="AT280" s="252" t="s">
        <v>210</v>
      </c>
      <c r="AU280" s="252" t="s">
        <v>87</v>
      </c>
      <c r="AV280" s="14" t="s">
        <v>126</v>
      </c>
      <c r="AW280" s="14" t="s">
        <v>41</v>
      </c>
      <c r="AX280" s="14" t="s">
        <v>85</v>
      </c>
      <c r="AY280" s="252" t="s">
        <v>197</v>
      </c>
    </row>
    <row r="281" spans="2:65" s="1" customFormat="1" ht="16.5" customHeight="1">
      <c r="B281" s="43"/>
      <c r="C281" s="204" t="s">
        <v>605</v>
      </c>
      <c r="D281" s="204" t="s">
        <v>200</v>
      </c>
      <c r="E281" s="205" t="s">
        <v>606</v>
      </c>
      <c r="F281" s="206" t="s">
        <v>607</v>
      </c>
      <c r="G281" s="207" t="s">
        <v>423</v>
      </c>
      <c r="H281" s="208">
        <v>2013.1869999999999</v>
      </c>
      <c r="I281" s="209"/>
      <c r="J281" s="210">
        <f>ROUND(I281*H281,2)</f>
        <v>0</v>
      </c>
      <c r="K281" s="206" t="s">
        <v>608</v>
      </c>
      <c r="L281" s="63"/>
      <c r="M281" s="211" t="s">
        <v>34</v>
      </c>
      <c r="N281" s="212" t="s">
        <v>49</v>
      </c>
      <c r="O281" s="44"/>
      <c r="P281" s="213">
        <f>O281*H281</f>
        <v>0</v>
      </c>
      <c r="Q281" s="213">
        <v>4.9399999999999999E-3</v>
      </c>
      <c r="R281" s="213">
        <f>Q281*H281</f>
        <v>9.9451437799999987</v>
      </c>
      <c r="S281" s="213">
        <v>0</v>
      </c>
      <c r="T281" s="214">
        <f>S281*H281</f>
        <v>0</v>
      </c>
      <c r="AR281" s="25" t="s">
        <v>126</v>
      </c>
      <c r="AT281" s="25" t="s">
        <v>200</v>
      </c>
      <c r="AU281" s="25" t="s">
        <v>87</v>
      </c>
      <c r="AY281" s="25" t="s">
        <v>197</v>
      </c>
      <c r="BE281" s="215">
        <f>IF(N281="základní",J281,0)</f>
        <v>0</v>
      </c>
      <c r="BF281" s="215">
        <f>IF(N281="snížená",J281,0)</f>
        <v>0</v>
      </c>
      <c r="BG281" s="215">
        <f>IF(N281="zákl. přenesená",J281,0)</f>
        <v>0</v>
      </c>
      <c r="BH281" s="215">
        <f>IF(N281="sníž. přenesená",J281,0)</f>
        <v>0</v>
      </c>
      <c r="BI281" s="215">
        <f>IF(N281="nulová",J281,0)</f>
        <v>0</v>
      </c>
      <c r="BJ281" s="25" t="s">
        <v>85</v>
      </c>
      <c r="BK281" s="215">
        <f>ROUND(I281*H281,2)</f>
        <v>0</v>
      </c>
      <c r="BL281" s="25" t="s">
        <v>126</v>
      </c>
      <c r="BM281" s="25" t="s">
        <v>609</v>
      </c>
    </row>
    <row r="282" spans="2:65" s="12" customFormat="1">
      <c r="B282" s="219"/>
      <c r="C282" s="220"/>
      <c r="D282" s="221" t="s">
        <v>210</v>
      </c>
      <c r="E282" s="222" t="s">
        <v>34</v>
      </c>
      <c r="F282" s="223" t="s">
        <v>364</v>
      </c>
      <c r="G282" s="220"/>
      <c r="H282" s="224" t="s">
        <v>34</v>
      </c>
      <c r="I282" s="225"/>
      <c r="J282" s="220"/>
      <c r="K282" s="220"/>
      <c r="L282" s="226"/>
      <c r="M282" s="227"/>
      <c r="N282" s="228"/>
      <c r="O282" s="228"/>
      <c r="P282" s="228"/>
      <c r="Q282" s="228"/>
      <c r="R282" s="228"/>
      <c r="S282" s="228"/>
      <c r="T282" s="229"/>
      <c r="AT282" s="230" t="s">
        <v>210</v>
      </c>
      <c r="AU282" s="230" t="s">
        <v>87</v>
      </c>
      <c r="AV282" s="12" t="s">
        <v>85</v>
      </c>
      <c r="AW282" s="12" t="s">
        <v>41</v>
      </c>
      <c r="AX282" s="12" t="s">
        <v>78</v>
      </c>
      <c r="AY282" s="230" t="s">
        <v>197</v>
      </c>
    </row>
    <row r="283" spans="2:65" s="13" customFormat="1">
      <c r="B283" s="231"/>
      <c r="C283" s="232"/>
      <c r="D283" s="221" t="s">
        <v>210</v>
      </c>
      <c r="E283" s="233" t="s">
        <v>34</v>
      </c>
      <c r="F283" s="234" t="s">
        <v>610</v>
      </c>
      <c r="G283" s="232"/>
      <c r="H283" s="235">
        <v>1320.287</v>
      </c>
      <c r="I283" s="236"/>
      <c r="J283" s="232"/>
      <c r="K283" s="232"/>
      <c r="L283" s="237"/>
      <c r="M283" s="238"/>
      <c r="N283" s="239"/>
      <c r="O283" s="239"/>
      <c r="P283" s="239"/>
      <c r="Q283" s="239"/>
      <c r="R283" s="239"/>
      <c r="S283" s="239"/>
      <c r="T283" s="240"/>
      <c r="AT283" s="241" t="s">
        <v>210</v>
      </c>
      <c r="AU283" s="241" t="s">
        <v>87</v>
      </c>
      <c r="AV283" s="13" t="s">
        <v>87</v>
      </c>
      <c r="AW283" s="13" t="s">
        <v>41</v>
      </c>
      <c r="AX283" s="13" t="s">
        <v>78</v>
      </c>
      <c r="AY283" s="241" t="s">
        <v>197</v>
      </c>
    </row>
    <row r="284" spans="2:65" s="13" customFormat="1">
      <c r="B284" s="231"/>
      <c r="C284" s="232"/>
      <c r="D284" s="221" t="s">
        <v>210</v>
      </c>
      <c r="E284" s="233" t="s">
        <v>34</v>
      </c>
      <c r="F284" s="234" t="s">
        <v>611</v>
      </c>
      <c r="G284" s="232"/>
      <c r="H284" s="235">
        <v>692.9</v>
      </c>
      <c r="I284" s="236"/>
      <c r="J284" s="232"/>
      <c r="K284" s="232"/>
      <c r="L284" s="237"/>
      <c r="M284" s="238"/>
      <c r="N284" s="239"/>
      <c r="O284" s="239"/>
      <c r="P284" s="239"/>
      <c r="Q284" s="239"/>
      <c r="R284" s="239"/>
      <c r="S284" s="239"/>
      <c r="T284" s="240"/>
      <c r="AT284" s="241" t="s">
        <v>210</v>
      </c>
      <c r="AU284" s="241" t="s">
        <v>87</v>
      </c>
      <c r="AV284" s="13" t="s">
        <v>87</v>
      </c>
      <c r="AW284" s="13" t="s">
        <v>41</v>
      </c>
      <c r="AX284" s="13" t="s">
        <v>78</v>
      </c>
      <c r="AY284" s="241" t="s">
        <v>197</v>
      </c>
    </row>
    <row r="285" spans="2:65" s="14" customFormat="1">
      <c r="B285" s="242"/>
      <c r="C285" s="243"/>
      <c r="D285" s="216" t="s">
        <v>210</v>
      </c>
      <c r="E285" s="244" t="s">
        <v>34</v>
      </c>
      <c r="F285" s="245" t="s">
        <v>221</v>
      </c>
      <c r="G285" s="243"/>
      <c r="H285" s="246">
        <v>2013.1869999999999</v>
      </c>
      <c r="I285" s="247"/>
      <c r="J285" s="243"/>
      <c r="K285" s="243"/>
      <c r="L285" s="248"/>
      <c r="M285" s="249"/>
      <c r="N285" s="250"/>
      <c r="O285" s="250"/>
      <c r="P285" s="250"/>
      <c r="Q285" s="250"/>
      <c r="R285" s="250"/>
      <c r="S285" s="250"/>
      <c r="T285" s="251"/>
      <c r="AT285" s="252" t="s">
        <v>210</v>
      </c>
      <c r="AU285" s="252" t="s">
        <v>87</v>
      </c>
      <c r="AV285" s="14" t="s">
        <v>126</v>
      </c>
      <c r="AW285" s="14" t="s">
        <v>41</v>
      </c>
      <c r="AX285" s="14" t="s">
        <v>85</v>
      </c>
      <c r="AY285" s="252" t="s">
        <v>197</v>
      </c>
    </row>
    <row r="286" spans="2:65" s="1" customFormat="1" ht="25.5" customHeight="1">
      <c r="B286" s="43"/>
      <c r="C286" s="204" t="s">
        <v>612</v>
      </c>
      <c r="D286" s="204" t="s">
        <v>200</v>
      </c>
      <c r="E286" s="205" t="s">
        <v>613</v>
      </c>
      <c r="F286" s="206" t="s">
        <v>614</v>
      </c>
      <c r="G286" s="207" t="s">
        <v>423</v>
      </c>
      <c r="H286" s="208">
        <v>225.7</v>
      </c>
      <c r="I286" s="209"/>
      <c r="J286" s="210">
        <f>ROUND(I286*H286,2)</f>
        <v>0</v>
      </c>
      <c r="K286" s="206" t="s">
        <v>352</v>
      </c>
      <c r="L286" s="63"/>
      <c r="M286" s="211" t="s">
        <v>34</v>
      </c>
      <c r="N286" s="212" t="s">
        <v>49</v>
      </c>
      <c r="O286" s="44"/>
      <c r="P286" s="213">
        <f>O286*H286</f>
        <v>0</v>
      </c>
      <c r="Q286" s="213">
        <v>4.8900000000000002E-3</v>
      </c>
      <c r="R286" s="213">
        <f>Q286*H286</f>
        <v>1.1036729999999999</v>
      </c>
      <c r="S286" s="213">
        <v>0</v>
      </c>
      <c r="T286" s="214">
        <f>S286*H286</f>
        <v>0</v>
      </c>
      <c r="AR286" s="25" t="s">
        <v>126</v>
      </c>
      <c r="AT286" s="25" t="s">
        <v>200</v>
      </c>
      <c r="AU286" s="25" t="s">
        <v>87</v>
      </c>
      <c r="AY286" s="25" t="s">
        <v>197</v>
      </c>
      <c r="BE286" s="215">
        <f>IF(N286="základní",J286,0)</f>
        <v>0</v>
      </c>
      <c r="BF286" s="215">
        <f>IF(N286="snížená",J286,0)</f>
        <v>0</v>
      </c>
      <c r="BG286" s="215">
        <f>IF(N286="zákl. přenesená",J286,0)</f>
        <v>0</v>
      </c>
      <c r="BH286" s="215">
        <f>IF(N286="sníž. přenesená",J286,0)</f>
        <v>0</v>
      </c>
      <c r="BI286" s="215">
        <f>IF(N286="nulová",J286,0)</f>
        <v>0</v>
      </c>
      <c r="BJ286" s="25" t="s">
        <v>85</v>
      </c>
      <c r="BK286" s="215">
        <f>ROUND(I286*H286,2)</f>
        <v>0</v>
      </c>
      <c r="BL286" s="25" t="s">
        <v>126</v>
      </c>
      <c r="BM286" s="25" t="s">
        <v>615</v>
      </c>
    </row>
    <row r="287" spans="2:65" s="1" customFormat="1" ht="25.5" customHeight="1">
      <c r="B287" s="43"/>
      <c r="C287" s="204" t="s">
        <v>616</v>
      </c>
      <c r="D287" s="204" t="s">
        <v>200</v>
      </c>
      <c r="E287" s="205" t="s">
        <v>617</v>
      </c>
      <c r="F287" s="206" t="s">
        <v>618</v>
      </c>
      <c r="G287" s="207" t="s">
        <v>423</v>
      </c>
      <c r="H287" s="208">
        <v>2135.0830000000001</v>
      </c>
      <c r="I287" s="209"/>
      <c r="J287" s="210">
        <f>ROUND(I287*H287,2)</f>
        <v>0</v>
      </c>
      <c r="K287" s="206" t="s">
        <v>34</v>
      </c>
      <c r="L287" s="63"/>
      <c r="M287" s="211" t="s">
        <v>34</v>
      </c>
      <c r="N287" s="212" t="s">
        <v>49</v>
      </c>
      <c r="O287" s="44"/>
      <c r="P287" s="213">
        <f>O287*H287</f>
        <v>0</v>
      </c>
      <c r="Q287" s="213">
        <v>0</v>
      </c>
      <c r="R287" s="213">
        <f>Q287*H287</f>
        <v>0</v>
      </c>
      <c r="S287" s="213">
        <v>0</v>
      </c>
      <c r="T287" s="214">
        <f>S287*H287</f>
        <v>0</v>
      </c>
      <c r="AR287" s="25" t="s">
        <v>126</v>
      </c>
      <c r="AT287" s="25" t="s">
        <v>200</v>
      </c>
      <c r="AU287" s="25" t="s">
        <v>87</v>
      </c>
      <c r="AY287" s="25" t="s">
        <v>197</v>
      </c>
      <c r="BE287" s="215">
        <f>IF(N287="základní",J287,0)</f>
        <v>0</v>
      </c>
      <c r="BF287" s="215">
        <f>IF(N287="snížená",J287,0)</f>
        <v>0</v>
      </c>
      <c r="BG287" s="215">
        <f>IF(N287="zákl. přenesená",J287,0)</f>
        <v>0</v>
      </c>
      <c r="BH287" s="215">
        <f>IF(N287="sníž. přenesená",J287,0)</f>
        <v>0</v>
      </c>
      <c r="BI287" s="215">
        <f>IF(N287="nulová",J287,0)</f>
        <v>0</v>
      </c>
      <c r="BJ287" s="25" t="s">
        <v>85</v>
      </c>
      <c r="BK287" s="215">
        <f>ROUND(I287*H287,2)</f>
        <v>0</v>
      </c>
      <c r="BL287" s="25" t="s">
        <v>126</v>
      </c>
      <c r="BM287" s="25" t="s">
        <v>619</v>
      </c>
    </row>
    <row r="288" spans="2:65" s="12" customFormat="1">
      <c r="B288" s="219"/>
      <c r="C288" s="220"/>
      <c r="D288" s="221" t="s">
        <v>210</v>
      </c>
      <c r="E288" s="222" t="s">
        <v>34</v>
      </c>
      <c r="F288" s="223" t="s">
        <v>620</v>
      </c>
      <c r="G288" s="220"/>
      <c r="H288" s="224" t="s">
        <v>34</v>
      </c>
      <c r="I288" s="225"/>
      <c r="J288" s="220"/>
      <c r="K288" s="220"/>
      <c r="L288" s="226"/>
      <c r="M288" s="227"/>
      <c r="N288" s="228"/>
      <c r="O288" s="228"/>
      <c r="P288" s="228"/>
      <c r="Q288" s="228"/>
      <c r="R288" s="228"/>
      <c r="S288" s="228"/>
      <c r="T288" s="229"/>
      <c r="AT288" s="230" t="s">
        <v>210</v>
      </c>
      <c r="AU288" s="230" t="s">
        <v>87</v>
      </c>
      <c r="AV288" s="12" t="s">
        <v>85</v>
      </c>
      <c r="AW288" s="12" t="s">
        <v>41</v>
      </c>
      <c r="AX288" s="12" t="s">
        <v>78</v>
      </c>
      <c r="AY288" s="230" t="s">
        <v>197</v>
      </c>
    </row>
    <row r="289" spans="2:65" s="13" customFormat="1">
      <c r="B289" s="231"/>
      <c r="C289" s="232"/>
      <c r="D289" s="221" t="s">
        <v>210</v>
      </c>
      <c r="E289" s="233" t="s">
        <v>34</v>
      </c>
      <c r="F289" s="234" t="s">
        <v>621</v>
      </c>
      <c r="G289" s="232"/>
      <c r="H289" s="235">
        <v>2135.0830000000001</v>
      </c>
      <c r="I289" s="236"/>
      <c r="J289" s="232"/>
      <c r="K289" s="232"/>
      <c r="L289" s="237"/>
      <c r="M289" s="238"/>
      <c r="N289" s="239"/>
      <c r="O289" s="239"/>
      <c r="P289" s="239"/>
      <c r="Q289" s="239"/>
      <c r="R289" s="239"/>
      <c r="S289" s="239"/>
      <c r="T289" s="240"/>
      <c r="AT289" s="241" t="s">
        <v>210</v>
      </c>
      <c r="AU289" s="241" t="s">
        <v>87</v>
      </c>
      <c r="AV289" s="13" t="s">
        <v>87</v>
      </c>
      <c r="AW289" s="13" t="s">
        <v>41</v>
      </c>
      <c r="AX289" s="13" t="s">
        <v>78</v>
      </c>
      <c r="AY289" s="241" t="s">
        <v>197</v>
      </c>
    </row>
    <row r="290" spans="2:65" s="14" customFormat="1">
      <c r="B290" s="242"/>
      <c r="C290" s="243"/>
      <c r="D290" s="216" t="s">
        <v>210</v>
      </c>
      <c r="E290" s="244" t="s">
        <v>34</v>
      </c>
      <c r="F290" s="245" t="s">
        <v>221</v>
      </c>
      <c r="G290" s="243"/>
      <c r="H290" s="246">
        <v>2135.0830000000001</v>
      </c>
      <c r="I290" s="247"/>
      <c r="J290" s="243"/>
      <c r="K290" s="243"/>
      <c r="L290" s="248"/>
      <c r="M290" s="249"/>
      <c r="N290" s="250"/>
      <c r="O290" s="250"/>
      <c r="P290" s="250"/>
      <c r="Q290" s="250"/>
      <c r="R290" s="250"/>
      <c r="S290" s="250"/>
      <c r="T290" s="251"/>
      <c r="AT290" s="252" t="s">
        <v>210</v>
      </c>
      <c r="AU290" s="252" t="s">
        <v>87</v>
      </c>
      <c r="AV290" s="14" t="s">
        <v>126</v>
      </c>
      <c r="AW290" s="14" t="s">
        <v>41</v>
      </c>
      <c r="AX290" s="14" t="s">
        <v>85</v>
      </c>
      <c r="AY290" s="252" t="s">
        <v>197</v>
      </c>
    </row>
    <row r="291" spans="2:65" s="1" customFormat="1" ht="16.5" customHeight="1">
      <c r="B291" s="43"/>
      <c r="C291" s="204" t="s">
        <v>622</v>
      </c>
      <c r="D291" s="204" t="s">
        <v>200</v>
      </c>
      <c r="E291" s="205" t="s">
        <v>623</v>
      </c>
      <c r="F291" s="206" t="s">
        <v>624</v>
      </c>
      <c r="G291" s="207" t="s">
        <v>423</v>
      </c>
      <c r="H291" s="208">
        <v>1818.547</v>
      </c>
      <c r="I291" s="209"/>
      <c r="J291" s="210">
        <f>ROUND(I291*H291,2)</f>
        <v>0</v>
      </c>
      <c r="K291" s="206" t="s">
        <v>352</v>
      </c>
      <c r="L291" s="63"/>
      <c r="M291" s="211" t="s">
        <v>34</v>
      </c>
      <c r="N291" s="212" t="s">
        <v>49</v>
      </c>
      <c r="O291" s="44"/>
      <c r="P291" s="213">
        <f>O291*H291</f>
        <v>0</v>
      </c>
      <c r="Q291" s="213">
        <v>3.0000000000000001E-3</v>
      </c>
      <c r="R291" s="213">
        <f>Q291*H291</f>
        <v>5.455641</v>
      </c>
      <c r="S291" s="213">
        <v>0</v>
      </c>
      <c r="T291" s="214">
        <f>S291*H291</f>
        <v>0</v>
      </c>
      <c r="AR291" s="25" t="s">
        <v>126</v>
      </c>
      <c r="AT291" s="25" t="s">
        <v>200</v>
      </c>
      <c r="AU291" s="25" t="s">
        <v>87</v>
      </c>
      <c r="AY291" s="25" t="s">
        <v>197</v>
      </c>
      <c r="BE291" s="215">
        <f>IF(N291="základní",J291,0)</f>
        <v>0</v>
      </c>
      <c r="BF291" s="215">
        <f>IF(N291="snížená",J291,0)</f>
        <v>0</v>
      </c>
      <c r="BG291" s="215">
        <f>IF(N291="zákl. přenesená",J291,0)</f>
        <v>0</v>
      </c>
      <c r="BH291" s="215">
        <f>IF(N291="sníž. přenesená",J291,0)</f>
        <v>0</v>
      </c>
      <c r="BI291" s="215">
        <f>IF(N291="nulová",J291,0)</f>
        <v>0</v>
      </c>
      <c r="BJ291" s="25" t="s">
        <v>85</v>
      </c>
      <c r="BK291" s="215">
        <f>ROUND(I291*H291,2)</f>
        <v>0</v>
      </c>
      <c r="BL291" s="25" t="s">
        <v>126</v>
      </c>
      <c r="BM291" s="25" t="s">
        <v>625</v>
      </c>
    </row>
    <row r="292" spans="2:65" s="13" customFormat="1">
      <c r="B292" s="231"/>
      <c r="C292" s="232"/>
      <c r="D292" s="221" t="s">
        <v>210</v>
      </c>
      <c r="E292" s="233" t="s">
        <v>34</v>
      </c>
      <c r="F292" s="234" t="s">
        <v>626</v>
      </c>
      <c r="G292" s="232"/>
      <c r="H292" s="235">
        <v>1818.547</v>
      </c>
      <c r="I292" s="236"/>
      <c r="J292" s="232"/>
      <c r="K292" s="232"/>
      <c r="L292" s="237"/>
      <c r="M292" s="238"/>
      <c r="N292" s="239"/>
      <c r="O292" s="239"/>
      <c r="P292" s="239"/>
      <c r="Q292" s="239"/>
      <c r="R292" s="239"/>
      <c r="S292" s="239"/>
      <c r="T292" s="240"/>
      <c r="AT292" s="241" t="s">
        <v>210</v>
      </c>
      <c r="AU292" s="241" t="s">
        <v>87</v>
      </c>
      <c r="AV292" s="13" t="s">
        <v>87</v>
      </c>
      <c r="AW292" s="13" t="s">
        <v>41</v>
      </c>
      <c r="AX292" s="13" t="s">
        <v>78</v>
      </c>
      <c r="AY292" s="241" t="s">
        <v>197</v>
      </c>
    </row>
    <row r="293" spans="2:65" s="14" customFormat="1">
      <c r="B293" s="242"/>
      <c r="C293" s="243"/>
      <c r="D293" s="216" t="s">
        <v>210</v>
      </c>
      <c r="E293" s="244" t="s">
        <v>34</v>
      </c>
      <c r="F293" s="245" t="s">
        <v>221</v>
      </c>
      <c r="G293" s="243"/>
      <c r="H293" s="246">
        <v>1818.547</v>
      </c>
      <c r="I293" s="247"/>
      <c r="J293" s="243"/>
      <c r="K293" s="243"/>
      <c r="L293" s="248"/>
      <c r="M293" s="249"/>
      <c r="N293" s="250"/>
      <c r="O293" s="250"/>
      <c r="P293" s="250"/>
      <c r="Q293" s="250"/>
      <c r="R293" s="250"/>
      <c r="S293" s="250"/>
      <c r="T293" s="251"/>
      <c r="AT293" s="252" t="s">
        <v>210</v>
      </c>
      <c r="AU293" s="252" t="s">
        <v>87</v>
      </c>
      <c r="AV293" s="14" t="s">
        <v>126</v>
      </c>
      <c r="AW293" s="14" t="s">
        <v>41</v>
      </c>
      <c r="AX293" s="14" t="s">
        <v>85</v>
      </c>
      <c r="AY293" s="252" t="s">
        <v>197</v>
      </c>
    </row>
    <row r="294" spans="2:65" s="1" customFormat="1" ht="25.5" customHeight="1">
      <c r="B294" s="43"/>
      <c r="C294" s="204" t="s">
        <v>627</v>
      </c>
      <c r="D294" s="204" t="s">
        <v>200</v>
      </c>
      <c r="E294" s="205" t="s">
        <v>628</v>
      </c>
      <c r="F294" s="206" t="s">
        <v>629</v>
      </c>
      <c r="G294" s="207" t="s">
        <v>423</v>
      </c>
      <c r="H294" s="208">
        <v>2013.1869999999999</v>
      </c>
      <c r="I294" s="209"/>
      <c r="J294" s="210">
        <f>ROUND(I294*H294,2)</f>
        <v>0</v>
      </c>
      <c r="K294" s="206" t="s">
        <v>352</v>
      </c>
      <c r="L294" s="63"/>
      <c r="M294" s="211" t="s">
        <v>34</v>
      </c>
      <c r="N294" s="212" t="s">
        <v>49</v>
      </c>
      <c r="O294" s="44"/>
      <c r="P294" s="213">
        <f>O294*H294</f>
        <v>0</v>
      </c>
      <c r="Q294" s="213">
        <v>1.575E-2</v>
      </c>
      <c r="R294" s="213">
        <f>Q294*H294</f>
        <v>31.707695249999997</v>
      </c>
      <c r="S294" s="213">
        <v>0</v>
      </c>
      <c r="T294" s="214">
        <f>S294*H294</f>
        <v>0</v>
      </c>
      <c r="AR294" s="25" t="s">
        <v>126</v>
      </c>
      <c r="AT294" s="25" t="s">
        <v>200</v>
      </c>
      <c r="AU294" s="25" t="s">
        <v>87</v>
      </c>
      <c r="AY294" s="25" t="s">
        <v>197</v>
      </c>
      <c r="BE294" s="215">
        <f>IF(N294="základní",J294,0)</f>
        <v>0</v>
      </c>
      <c r="BF294" s="215">
        <f>IF(N294="snížená",J294,0)</f>
        <v>0</v>
      </c>
      <c r="BG294" s="215">
        <f>IF(N294="zákl. přenesená",J294,0)</f>
        <v>0</v>
      </c>
      <c r="BH294" s="215">
        <f>IF(N294="sníž. přenesená",J294,0)</f>
        <v>0</v>
      </c>
      <c r="BI294" s="215">
        <f>IF(N294="nulová",J294,0)</f>
        <v>0</v>
      </c>
      <c r="BJ294" s="25" t="s">
        <v>85</v>
      </c>
      <c r="BK294" s="215">
        <f>ROUND(I294*H294,2)</f>
        <v>0</v>
      </c>
      <c r="BL294" s="25" t="s">
        <v>126</v>
      </c>
      <c r="BM294" s="25" t="s">
        <v>630</v>
      </c>
    </row>
    <row r="295" spans="2:65" s="12" customFormat="1">
      <c r="B295" s="219"/>
      <c r="C295" s="220"/>
      <c r="D295" s="221" t="s">
        <v>210</v>
      </c>
      <c r="E295" s="222" t="s">
        <v>34</v>
      </c>
      <c r="F295" s="223" t="s">
        <v>364</v>
      </c>
      <c r="G295" s="220"/>
      <c r="H295" s="224" t="s">
        <v>34</v>
      </c>
      <c r="I295" s="225"/>
      <c r="J295" s="220"/>
      <c r="K295" s="220"/>
      <c r="L295" s="226"/>
      <c r="M295" s="227"/>
      <c r="N295" s="228"/>
      <c r="O295" s="228"/>
      <c r="P295" s="228"/>
      <c r="Q295" s="228"/>
      <c r="R295" s="228"/>
      <c r="S295" s="228"/>
      <c r="T295" s="229"/>
      <c r="AT295" s="230" t="s">
        <v>210</v>
      </c>
      <c r="AU295" s="230" t="s">
        <v>87</v>
      </c>
      <c r="AV295" s="12" t="s">
        <v>85</v>
      </c>
      <c r="AW295" s="12" t="s">
        <v>41</v>
      </c>
      <c r="AX295" s="12" t="s">
        <v>78</v>
      </c>
      <c r="AY295" s="230" t="s">
        <v>197</v>
      </c>
    </row>
    <row r="296" spans="2:65" s="13" customFormat="1">
      <c r="B296" s="231"/>
      <c r="C296" s="232"/>
      <c r="D296" s="221" t="s">
        <v>210</v>
      </c>
      <c r="E296" s="233" t="s">
        <v>34</v>
      </c>
      <c r="F296" s="234" t="s">
        <v>610</v>
      </c>
      <c r="G296" s="232"/>
      <c r="H296" s="235">
        <v>1320.287</v>
      </c>
      <c r="I296" s="236"/>
      <c r="J296" s="232"/>
      <c r="K296" s="232"/>
      <c r="L296" s="237"/>
      <c r="M296" s="238"/>
      <c r="N296" s="239"/>
      <c r="O296" s="239"/>
      <c r="P296" s="239"/>
      <c r="Q296" s="239"/>
      <c r="R296" s="239"/>
      <c r="S296" s="239"/>
      <c r="T296" s="240"/>
      <c r="AT296" s="241" t="s">
        <v>210</v>
      </c>
      <c r="AU296" s="241" t="s">
        <v>87</v>
      </c>
      <c r="AV296" s="13" t="s">
        <v>87</v>
      </c>
      <c r="AW296" s="13" t="s">
        <v>41</v>
      </c>
      <c r="AX296" s="13" t="s">
        <v>78</v>
      </c>
      <c r="AY296" s="241" t="s">
        <v>197</v>
      </c>
    </row>
    <row r="297" spans="2:65" s="13" customFormat="1">
      <c r="B297" s="231"/>
      <c r="C297" s="232"/>
      <c r="D297" s="221" t="s">
        <v>210</v>
      </c>
      <c r="E297" s="233" t="s">
        <v>34</v>
      </c>
      <c r="F297" s="234" t="s">
        <v>611</v>
      </c>
      <c r="G297" s="232"/>
      <c r="H297" s="235">
        <v>692.9</v>
      </c>
      <c r="I297" s="236"/>
      <c r="J297" s="232"/>
      <c r="K297" s="232"/>
      <c r="L297" s="237"/>
      <c r="M297" s="238"/>
      <c r="N297" s="239"/>
      <c r="O297" s="239"/>
      <c r="P297" s="239"/>
      <c r="Q297" s="239"/>
      <c r="R297" s="239"/>
      <c r="S297" s="239"/>
      <c r="T297" s="240"/>
      <c r="AT297" s="241" t="s">
        <v>210</v>
      </c>
      <c r="AU297" s="241" t="s">
        <v>87</v>
      </c>
      <c r="AV297" s="13" t="s">
        <v>87</v>
      </c>
      <c r="AW297" s="13" t="s">
        <v>41</v>
      </c>
      <c r="AX297" s="13" t="s">
        <v>78</v>
      </c>
      <c r="AY297" s="241" t="s">
        <v>197</v>
      </c>
    </row>
    <row r="298" spans="2:65" s="14" customFormat="1">
      <c r="B298" s="242"/>
      <c r="C298" s="243"/>
      <c r="D298" s="216" t="s">
        <v>210</v>
      </c>
      <c r="E298" s="244" t="s">
        <v>34</v>
      </c>
      <c r="F298" s="245" t="s">
        <v>221</v>
      </c>
      <c r="G298" s="243"/>
      <c r="H298" s="246">
        <v>2013.1869999999999</v>
      </c>
      <c r="I298" s="247"/>
      <c r="J298" s="243"/>
      <c r="K298" s="243"/>
      <c r="L298" s="248"/>
      <c r="M298" s="249"/>
      <c r="N298" s="250"/>
      <c r="O298" s="250"/>
      <c r="P298" s="250"/>
      <c r="Q298" s="250"/>
      <c r="R298" s="250"/>
      <c r="S298" s="250"/>
      <c r="T298" s="251"/>
      <c r="AT298" s="252" t="s">
        <v>210</v>
      </c>
      <c r="AU298" s="252" t="s">
        <v>87</v>
      </c>
      <c r="AV298" s="14" t="s">
        <v>126</v>
      </c>
      <c r="AW298" s="14" t="s">
        <v>41</v>
      </c>
      <c r="AX298" s="14" t="s">
        <v>85</v>
      </c>
      <c r="AY298" s="252" t="s">
        <v>197</v>
      </c>
    </row>
    <row r="299" spans="2:65" s="1" customFormat="1" ht="25.5" customHeight="1">
      <c r="B299" s="43"/>
      <c r="C299" s="204" t="s">
        <v>631</v>
      </c>
      <c r="D299" s="204" t="s">
        <v>200</v>
      </c>
      <c r="E299" s="205" t="s">
        <v>632</v>
      </c>
      <c r="F299" s="206" t="s">
        <v>633</v>
      </c>
      <c r="G299" s="207" t="s">
        <v>423</v>
      </c>
      <c r="H299" s="208">
        <v>5032.9679999999998</v>
      </c>
      <c r="I299" s="209"/>
      <c r="J299" s="210">
        <f>ROUND(I299*H299,2)</f>
        <v>0</v>
      </c>
      <c r="K299" s="206" t="s">
        <v>352</v>
      </c>
      <c r="L299" s="63"/>
      <c r="M299" s="211" t="s">
        <v>34</v>
      </c>
      <c r="N299" s="212" t="s">
        <v>49</v>
      </c>
      <c r="O299" s="44"/>
      <c r="P299" s="213">
        <f>O299*H299</f>
        <v>0</v>
      </c>
      <c r="Q299" s="213">
        <v>7.9000000000000008E-3</v>
      </c>
      <c r="R299" s="213">
        <f>Q299*H299</f>
        <v>39.760447200000002</v>
      </c>
      <c r="S299" s="213">
        <v>0</v>
      </c>
      <c r="T299" s="214">
        <f>S299*H299</f>
        <v>0</v>
      </c>
      <c r="AR299" s="25" t="s">
        <v>126</v>
      </c>
      <c r="AT299" s="25" t="s">
        <v>200</v>
      </c>
      <c r="AU299" s="25" t="s">
        <v>87</v>
      </c>
      <c r="AY299" s="25" t="s">
        <v>197</v>
      </c>
      <c r="BE299" s="215">
        <f>IF(N299="základní",J299,0)</f>
        <v>0</v>
      </c>
      <c r="BF299" s="215">
        <f>IF(N299="snížená",J299,0)</f>
        <v>0</v>
      </c>
      <c r="BG299" s="215">
        <f>IF(N299="zákl. přenesená",J299,0)</f>
        <v>0</v>
      </c>
      <c r="BH299" s="215">
        <f>IF(N299="sníž. přenesená",J299,0)</f>
        <v>0</v>
      </c>
      <c r="BI299" s="215">
        <f>IF(N299="nulová",J299,0)</f>
        <v>0</v>
      </c>
      <c r="BJ299" s="25" t="s">
        <v>85</v>
      </c>
      <c r="BK299" s="215">
        <f>ROUND(I299*H299,2)</f>
        <v>0</v>
      </c>
      <c r="BL299" s="25" t="s">
        <v>126</v>
      </c>
      <c r="BM299" s="25" t="s">
        <v>634</v>
      </c>
    </row>
    <row r="300" spans="2:65" s="13" customFormat="1">
      <c r="B300" s="231"/>
      <c r="C300" s="232"/>
      <c r="D300" s="216" t="s">
        <v>210</v>
      </c>
      <c r="E300" s="260" t="s">
        <v>34</v>
      </c>
      <c r="F300" s="261" t="s">
        <v>635</v>
      </c>
      <c r="G300" s="232"/>
      <c r="H300" s="262">
        <v>5032.9679999999998</v>
      </c>
      <c r="I300" s="236"/>
      <c r="J300" s="232"/>
      <c r="K300" s="232"/>
      <c r="L300" s="237"/>
      <c r="M300" s="238"/>
      <c r="N300" s="239"/>
      <c r="O300" s="239"/>
      <c r="P300" s="239"/>
      <c r="Q300" s="239"/>
      <c r="R300" s="239"/>
      <c r="S300" s="239"/>
      <c r="T300" s="240"/>
      <c r="AT300" s="241" t="s">
        <v>210</v>
      </c>
      <c r="AU300" s="241" t="s">
        <v>87</v>
      </c>
      <c r="AV300" s="13" t="s">
        <v>87</v>
      </c>
      <c r="AW300" s="13" t="s">
        <v>41</v>
      </c>
      <c r="AX300" s="13" t="s">
        <v>85</v>
      </c>
      <c r="AY300" s="241" t="s">
        <v>197</v>
      </c>
    </row>
    <row r="301" spans="2:65" s="1" customFormat="1" ht="16.5" customHeight="1">
      <c r="B301" s="43"/>
      <c r="C301" s="204" t="s">
        <v>636</v>
      </c>
      <c r="D301" s="204" t="s">
        <v>200</v>
      </c>
      <c r="E301" s="205" t="s">
        <v>637</v>
      </c>
      <c r="F301" s="206" t="s">
        <v>638</v>
      </c>
      <c r="G301" s="207" t="s">
        <v>423</v>
      </c>
      <c r="H301" s="208">
        <v>121.896</v>
      </c>
      <c r="I301" s="209"/>
      <c r="J301" s="210">
        <f>ROUND(I301*H301,2)</f>
        <v>0</v>
      </c>
      <c r="K301" s="206" t="s">
        <v>352</v>
      </c>
      <c r="L301" s="63"/>
      <c r="M301" s="211" t="s">
        <v>34</v>
      </c>
      <c r="N301" s="212" t="s">
        <v>49</v>
      </c>
      <c r="O301" s="44"/>
      <c r="P301" s="213">
        <f>O301*H301</f>
        <v>0</v>
      </c>
      <c r="Q301" s="213">
        <v>3.3579999999999999E-2</v>
      </c>
      <c r="R301" s="213">
        <f>Q301*H301</f>
        <v>4.0932676800000003</v>
      </c>
      <c r="S301" s="213">
        <v>0</v>
      </c>
      <c r="T301" s="214">
        <f>S301*H301</f>
        <v>0</v>
      </c>
      <c r="AR301" s="25" t="s">
        <v>126</v>
      </c>
      <c r="AT301" s="25" t="s">
        <v>200</v>
      </c>
      <c r="AU301" s="25" t="s">
        <v>87</v>
      </c>
      <c r="AY301" s="25" t="s">
        <v>197</v>
      </c>
      <c r="BE301" s="215">
        <f>IF(N301="základní",J301,0)</f>
        <v>0</v>
      </c>
      <c r="BF301" s="215">
        <f>IF(N301="snížená",J301,0)</f>
        <v>0</v>
      </c>
      <c r="BG301" s="215">
        <f>IF(N301="zákl. přenesená",J301,0)</f>
        <v>0</v>
      </c>
      <c r="BH301" s="215">
        <f>IF(N301="sníž. přenesená",J301,0)</f>
        <v>0</v>
      </c>
      <c r="BI301" s="215">
        <f>IF(N301="nulová",J301,0)</f>
        <v>0</v>
      </c>
      <c r="BJ301" s="25" t="s">
        <v>85</v>
      </c>
      <c r="BK301" s="215">
        <f>ROUND(I301*H301,2)</f>
        <v>0</v>
      </c>
      <c r="BL301" s="25" t="s">
        <v>126</v>
      </c>
      <c r="BM301" s="25" t="s">
        <v>639</v>
      </c>
    </row>
    <row r="302" spans="2:65" s="12" customFormat="1">
      <c r="B302" s="219"/>
      <c r="C302" s="220"/>
      <c r="D302" s="221" t="s">
        <v>210</v>
      </c>
      <c r="E302" s="222" t="s">
        <v>34</v>
      </c>
      <c r="F302" s="223" t="s">
        <v>364</v>
      </c>
      <c r="G302" s="220"/>
      <c r="H302" s="224" t="s">
        <v>34</v>
      </c>
      <c r="I302" s="225"/>
      <c r="J302" s="220"/>
      <c r="K302" s="220"/>
      <c r="L302" s="226"/>
      <c r="M302" s="227"/>
      <c r="N302" s="228"/>
      <c r="O302" s="228"/>
      <c r="P302" s="228"/>
      <c r="Q302" s="228"/>
      <c r="R302" s="228"/>
      <c r="S302" s="228"/>
      <c r="T302" s="229"/>
      <c r="AT302" s="230" t="s">
        <v>210</v>
      </c>
      <c r="AU302" s="230" t="s">
        <v>87</v>
      </c>
      <c r="AV302" s="12" t="s">
        <v>85</v>
      </c>
      <c r="AW302" s="12" t="s">
        <v>41</v>
      </c>
      <c r="AX302" s="12" t="s">
        <v>78</v>
      </c>
      <c r="AY302" s="230" t="s">
        <v>197</v>
      </c>
    </row>
    <row r="303" spans="2:65" s="13" customFormat="1">
      <c r="B303" s="231"/>
      <c r="C303" s="232"/>
      <c r="D303" s="221" t="s">
        <v>210</v>
      </c>
      <c r="E303" s="233" t="s">
        <v>34</v>
      </c>
      <c r="F303" s="234" t="s">
        <v>640</v>
      </c>
      <c r="G303" s="232"/>
      <c r="H303" s="235">
        <v>121.896</v>
      </c>
      <c r="I303" s="236"/>
      <c r="J303" s="232"/>
      <c r="K303" s="232"/>
      <c r="L303" s="237"/>
      <c r="M303" s="238"/>
      <c r="N303" s="239"/>
      <c r="O303" s="239"/>
      <c r="P303" s="239"/>
      <c r="Q303" s="239"/>
      <c r="R303" s="239"/>
      <c r="S303" s="239"/>
      <c r="T303" s="240"/>
      <c r="AT303" s="241" t="s">
        <v>210</v>
      </c>
      <c r="AU303" s="241" t="s">
        <v>87</v>
      </c>
      <c r="AV303" s="13" t="s">
        <v>87</v>
      </c>
      <c r="AW303" s="13" t="s">
        <v>41</v>
      </c>
      <c r="AX303" s="13" t="s">
        <v>78</v>
      </c>
      <c r="AY303" s="241" t="s">
        <v>197</v>
      </c>
    </row>
    <row r="304" spans="2:65" s="14" customFormat="1">
      <c r="B304" s="242"/>
      <c r="C304" s="243"/>
      <c r="D304" s="216" t="s">
        <v>210</v>
      </c>
      <c r="E304" s="244" t="s">
        <v>34</v>
      </c>
      <c r="F304" s="245" t="s">
        <v>221</v>
      </c>
      <c r="G304" s="243"/>
      <c r="H304" s="246">
        <v>121.896</v>
      </c>
      <c r="I304" s="247"/>
      <c r="J304" s="243"/>
      <c r="K304" s="243"/>
      <c r="L304" s="248"/>
      <c r="M304" s="249"/>
      <c r="N304" s="250"/>
      <c r="O304" s="250"/>
      <c r="P304" s="250"/>
      <c r="Q304" s="250"/>
      <c r="R304" s="250"/>
      <c r="S304" s="250"/>
      <c r="T304" s="251"/>
      <c r="AT304" s="252" t="s">
        <v>210</v>
      </c>
      <c r="AU304" s="252" t="s">
        <v>87</v>
      </c>
      <c r="AV304" s="14" t="s">
        <v>126</v>
      </c>
      <c r="AW304" s="14" t="s">
        <v>41</v>
      </c>
      <c r="AX304" s="14" t="s">
        <v>85</v>
      </c>
      <c r="AY304" s="252" t="s">
        <v>197</v>
      </c>
    </row>
    <row r="305" spans="2:65" s="1" customFormat="1" ht="16.5" customHeight="1">
      <c r="B305" s="43"/>
      <c r="C305" s="204" t="s">
        <v>641</v>
      </c>
      <c r="D305" s="204" t="s">
        <v>200</v>
      </c>
      <c r="E305" s="205" t="s">
        <v>642</v>
      </c>
      <c r="F305" s="206" t="s">
        <v>643</v>
      </c>
      <c r="G305" s="207" t="s">
        <v>423</v>
      </c>
      <c r="H305" s="208">
        <v>100.65900000000001</v>
      </c>
      <c r="I305" s="209"/>
      <c r="J305" s="210">
        <f>ROUND(I305*H305,2)</f>
        <v>0</v>
      </c>
      <c r="K305" s="206" t="s">
        <v>34</v>
      </c>
      <c r="L305" s="63"/>
      <c r="M305" s="211" t="s">
        <v>34</v>
      </c>
      <c r="N305" s="212" t="s">
        <v>49</v>
      </c>
      <c r="O305" s="44"/>
      <c r="P305" s="213">
        <f>O305*H305</f>
        <v>0</v>
      </c>
      <c r="Q305" s="213">
        <v>0.10712000000000001</v>
      </c>
      <c r="R305" s="213">
        <f>Q305*H305</f>
        <v>10.782592080000001</v>
      </c>
      <c r="S305" s="213">
        <v>0</v>
      </c>
      <c r="T305" s="214">
        <f>S305*H305</f>
        <v>0</v>
      </c>
      <c r="AR305" s="25" t="s">
        <v>126</v>
      </c>
      <c r="AT305" s="25" t="s">
        <v>200</v>
      </c>
      <c r="AU305" s="25" t="s">
        <v>87</v>
      </c>
      <c r="AY305" s="25" t="s">
        <v>197</v>
      </c>
      <c r="BE305" s="215">
        <f>IF(N305="základní",J305,0)</f>
        <v>0</v>
      </c>
      <c r="BF305" s="215">
        <f>IF(N305="snížená",J305,0)</f>
        <v>0</v>
      </c>
      <c r="BG305" s="215">
        <f>IF(N305="zákl. přenesená",J305,0)</f>
        <v>0</v>
      </c>
      <c r="BH305" s="215">
        <f>IF(N305="sníž. přenesená",J305,0)</f>
        <v>0</v>
      </c>
      <c r="BI305" s="215">
        <f>IF(N305="nulová",J305,0)</f>
        <v>0</v>
      </c>
      <c r="BJ305" s="25" t="s">
        <v>85</v>
      </c>
      <c r="BK305" s="215">
        <f>ROUND(I305*H305,2)</f>
        <v>0</v>
      </c>
      <c r="BL305" s="25" t="s">
        <v>126</v>
      </c>
      <c r="BM305" s="25" t="s">
        <v>644</v>
      </c>
    </row>
    <row r="306" spans="2:65" s="1" customFormat="1" ht="16.5" customHeight="1">
      <c r="B306" s="43"/>
      <c r="C306" s="204" t="s">
        <v>645</v>
      </c>
      <c r="D306" s="204" t="s">
        <v>200</v>
      </c>
      <c r="E306" s="205" t="s">
        <v>646</v>
      </c>
      <c r="F306" s="206" t="s">
        <v>647</v>
      </c>
      <c r="G306" s="207" t="s">
        <v>423</v>
      </c>
      <c r="H306" s="208">
        <v>322.08</v>
      </c>
      <c r="I306" s="209"/>
      <c r="J306" s="210">
        <f>ROUND(I306*H306,2)</f>
        <v>0</v>
      </c>
      <c r="K306" s="206" t="s">
        <v>352</v>
      </c>
      <c r="L306" s="63"/>
      <c r="M306" s="211" t="s">
        <v>34</v>
      </c>
      <c r="N306" s="212" t="s">
        <v>49</v>
      </c>
      <c r="O306" s="44"/>
      <c r="P306" s="213">
        <f>O306*H306</f>
        <v>0</v>
      </c>
      <c r="Q306" s="213">
        <v>3.4500000000000003E-2</v>
      </c>
      <c r="R306" s="213">
        <f>Q306*H306</f>
        <v>11.11176</v>
      </c>
      <c r="S306" s="213">
        <v>0</v>
      </c>
      <c r="T306" s="214">
        <f>S306*H306</f>
        <v>0</v>
      </c>
      <c r="AR306" s="25" t="s">
        <v>126</v>
      </c>
      <c r="AT306" s="25" t="s">
        <v>200</v>
      </c>
      <c r="AU306" s="25" t="s">
        <v>87</v>
      </c>
      <c r="AY306" s="25" t="s">
        <v>197</v>
      </c>
      <c r="BE306" s="215">
        <f>IF(N306="základní",J306,0)</f>
        <v>0</v>
      </c>
      <c r="BF306" s="215">
        <f>IF(N306="snížená",J306,0)</f>
        <v>0</v>
      </c>
      <c r="BG306" s="215">
        <f>IF(N306="zákl. přenesená",J306,0)</f>
        <v>0</v>
      </c>
      <c r="BH306" s="215">
        <f>IF(N306="sníž. přenesená",J306,0)</f>
        <v>0</v>
      </c>
      <c r="BI306" s="215">
        <f>IF(N306="nulová",J306,0)</f>
        <v>0</v>
      </c>
      <c r="BJ306" s="25" t="s">
        <v>85</v>
      </c>
      <c r="BK306" s="215">
        <f>ROUND(I306*H306,2)</f>
        <v>0</v>
      </c>
      <c r="BL306" s="25" t="s">
        <v>126</v>
      </c>
      <c r="BM306" s="25" t="s">
        <v>648</v>
      </c>
    </row>
    <row r="307" spans="2:65" s="12" customFormat="1">
      <c r="B307" s="219"/>
      <c r="C307" s="220"/>
      <c r="D307" s="221" t="s">
        <v>210</v>
      </c>
      <c r="E307" s="222" t="s">
        <v>34</v>
      </c>
      <c r="F307" s="223" t="s">
        <v>364</v>
      </c>
      <c r="G307" s="220"/>
      <c r="H307" s="224" t="s">
        <v>34</v>
      </c>
      <c r="I307" s="225"/>
      <c r="J307" s="220"/>
      <c r="K307" s="220"/>
      <c r="L307" s="226"/>
      <c r="M307" s="227"/>
      <c r="N307" s="228"/>
      <c r="O307" s="228"/>
      <c r="P307" s="228"/>
      <c r="Q307" s="228"/>
      <c r="R307" s="228"/>
      <c r="S307" s="228"/>
      <c r="T307" s="229"/>
      <c r="AT307" s="230" t="s">
        <v>210</v>
      </c>
      <c r="AU307" s="230" t="s">
        <v>87</v>
      </c>
      <c r="AV307" s="12" t="s">
        <v>85</v>
      </c>
      <c r="AW307" s="12" t="s">
        <v>41</v>
      </c>
      <c r="AX307" s="12" t="s">
        <v>78</v>
      </c>
      <c r="AY307" s="230" t="s">
        <v>197</v>
      </c>
    </row>
    <row r="308" spans="2:65" s="13" customFormat="1">
      <c r="B308" s="231"/>
      <c r="C308" s="232"/>
      <c r="D308" s="221" t="s">
        <v>210</v>
      </c>
      <c r="E308" s="233" t="s">
        <v>34</v>
      </c>
      <c r="F308" s="234" t="s">
        <v>649</v>
      </c>
      <c r="G308" s="232"/>
      <c r="H308" s="235">
        <v>322.08</v>
      </c>
      <c r="I308" s="236"/>
      <c r="J308" s="232"/>
      <c r="K308" s="232"/>
      <c r="L308" s="237"/>
      <c r="M308" s="238"/>
      <c r="N308" s="239"/>
      <c r="O308" s="239"/>
      <c r="P308" s="239"/>
      <c r="Q308" s="239"/>
      <c r="R308" s="239"/>
      <c r="S308" s="239"/>
      <c r="T308" s="240"/>
      <c r="AT308" s="241" t="s">
        <v>210</v>
      </c>
      <c r="AU308" s="241" t="s">
        <v>87</v>
      </c>
      <c r="AV308" s="13" t="s">
        <v>87</v>
      </c>
      <c r="AW308" s="13" t="s">
        <v>41</v>
      </c>
      <c r="AX308" s="13" t="s">
        <v>78</v>
      </c>
      <c r="AY308" s="241" t="s">
        <v>197</v>
      </c>
    </row>
    <row r="309" spans="2:65" s="14" customFormat="1">
      <c r="B309" s="242"/>
      <c r="C309" s="243"/>
      <c r="D309" s="216" t="s">
        <v>210</v>
      </c>
      <c r="E309" s="244" t="s">
        <v>34</v>
      </c>
      <c r="F309" s="245" t="s">
        <v>221</v>
      </c>
      <c r="G309" s="243"/>
      <c r="H309" s="246">
        <v>322.08</v>
      </c>
      <c r="I309" s="247"/>
      <c r="J309" s="243"/>
      <c r="K309" s="243"/>
      <c r="L309" s="248"/>
      <c r="M309" s="249"/>
      <c r="N309" s="250"/>
      <c r="O309" s="250"/>
      <c r="P309" s="250"/>
      <c r="Q309" s="250"/>
      <c r="R309" s="250"/>
      <c r="S309" s="250"/>
      <c r="T309" s="251"/>
      <c r="AT309" s="252" t="s">
        <v>210</v>
      </c>
      <c r="AU309" s="252" t="s">
        <v>87</v>
      </c>
      <c r="AV309" s="14" t="s">
        <v>126</v>
      </c>
      <c r="AW309" s="14" t="s">
        <v>41</v>
      </c>
      <c r="AX309" s="14" t="s">
        <v>85</v>
      </c>
      <c r="AY309" s="252" t="s">
        <v>197</v>
      </c>
    </row>
    <row r="310" spans="2:65" s="1" customFormat="1" ht="25.5" customHeight="1">
      <c r="B310" s="43"/>
      <c r="C310" s="204" t="s">
        <v>650</v>
      </c>
      <c r="D310" s="204" t="s">
        <v>200</v>
      </c>
      <c r="E310" s="205" t="s">
        <v>651</v>
      </c>
      <c r="F310" s="206" t="s">
        <v>652</v>
      </c>
      <c r="G310" s="207" t="s">
        <v>423</v>
      </c>
      <c r="H310" s="208">
        <v>966.24</v>
      </c>
      <c r="I310" s="209"/>
      <c r="J310" s="210">
        <f>ROUND(I310*H310,2)</f>
        <v>0</v>
      </c>
      <c r="K310" s="206" t="s">
        <v>352</v>
      </c>
      <c r="L310" s="63"/>
      <c r="M310" s="211" t="s">
        <v>34</v>
      </c>
      <c r="N310" s="212" t="s">
        <v>49</v>
      </c>
      <c r="O310" s="44"/>
      <c r="P310" s="213">
        <f>O310*H310</f>
        <v>0</v>
      </c>
      <c r="Q310" s="213">
        <v>0.01</v>
      </c>
      <c r="R310" s="213">
        <f>Q310*H310</f>
        <v>9.6623999999999999</v>
      </c>
      <c r="S310" s="213">
        <v>0</v>
      </c>
      <c r="T310" s="214">
        <f>S310*H310</f>
        <v>0</v>
      </c>
      <c r="AR310" s="25" t="s">
        <v>126</v>
      </c>
      <c r="AT310" s="25" t="s">
        <v>200</v>
      </c>
      <c r="AU310" s="25" t="s">
        <v>87</v>
      </c>
      <c r="AY310" s="25" t="s">
        <v>197</v>
      </c>
      <c r="BE310" s="215">
        <f>IF(N310="základní",J310,0)</f>
        <v>0</v>
      </c>
      <c r="BF310" s="215">
        <f>IF(N310="snížená",J310,0)</f>
        <v>0</v>
      </c>
      <c r="BG310" s="215">
        <f>IF(N310="zákl. přenesená",J310,0)</f>
        <v>0</v>
      </c>
      <c r="BH310" s="215">
        <f>IF(N310="sníž. přenesená",J310,0)</f>
        <v>0</v>
      </c>
      <c r="BI310" s="215">
        <f>IF(N310="nulová",J310,0)</f>
        <v>0</v>
      </c>
      <c r="BJ310" s="25" t="s">
        <v>85</v>
      </c>
      <c r="BK310" s="215">
        <f>ROUND(I310*H310,2)</f>
        <v>0</v>
      </c>
      <c r="BL310" s="25" t="s">
        <v>126</v>
      </c>
      <c r="BM310" s="25" t="s">
        <v>653</v>
      </c>
    </row>
    <row r="311" spans="2:65" s="13" customFormat="1">
      <c r="B311" s="231"/>
      <c r="C311" s="232"/>
      <c r="D311" s="216" t="s">
        <v>210</v>
      </c>
      <c r="E311" s="260" t="s">
        <v>34</v>
      </c>
      <c r="F311" s="261" t="s">
        <v>654</v>
      </c>
      <c r="G311" s="232"/>
      <c r="H311" s="262">
        <v>966.24</v>
      </c>
      <c r="I311" s="236"/>
      <c r="J311" s="232"/>
      <c r="K311" s="232"/>
      <c r="L311" s="237"/>
      <c r="M311" s="238"/>
      <c r="N311" s="239"/>
      <c r="O311" s="239"/>
      <c r="P311" s="239"/>
      <c r="Q311" s="239"/>
      <c r="R311" s="239"/>
      <c r="S311" s="239"/>
      <c r="T311" s="240"/>
      <c r="AT311" s="241" t="s">
        <v>210</v>
      </c>
      <c r="AU311" s="241" t="s">
        <v>87</v>
      </c>
      <c r="AV311" s="13" t="s">
        <v>87</v>
      </c>
      <c r="AW311" s="13" t="s">
        <v>41</v>
      </c>
      <c r="AX311" s="13" t="s">
        <v>85</v>
      </c>
      <c r="AY311" s="241" t="s">
        <v>197</v>
      </c>
    </row>
    <row r="312" spans="2:65" s="1" customFormat="1" ht="25.5" customHeight="1">
      <c r="B312" s="43"/>
      <c r="C312" s="204" t="s">
        <v>655</v>
      </c>
      <c r="D312" s="204" t="s">
        <v>200</v>
      </c>
      <c r="E312" s="205" t="s">
        <v>656</v>
      </c>
      <c r="F312" s="206" t="s">
        <v>657</v>
      </c>
      <c r="G312" s="207" t="s">
        <v>423</v>
      </c>
      <c r="H312" s="208">
        <v>140</v>
      </c>
      <c r="I312" s="209"/>
      <c r="J312" s="210">
        <f>ROUND(I312*H312,2)</f>
        <v>0</v>
      </c>
      <c r="K312" s="206" t="s">
        <v>352</v>
      </c>
      <c r="L312" s="63"/>
      <c r="M312" s="211" t="s">
        <v>34</v>
      </c>
      <c r="N312" s="212" t="s">
        <v>49</v>
      </c>
      <c r="O312" s="44"/>
      <c r="P312" s="213">
        <f>O312*H312</f>
        <v>0</v>
      </c>
      <c r="Q312" s="213">
        <v>4.8900000000000002E-3</v>
      </c>
      <c r="R312" s="213">
        <f>Q312*H312</f>
        <v>0.68459999999999999</v>
      </c>
      <c r="S312" s="213">
        <v>0</v>
      </c>
      <c r="T312" s="214">
        <f>S312*H312</f>
        <v>0</v>
      </c>
      <c r="AR312" s="25" t="s">
        <v>126</v>
      </c>
      <c r="AT312" s="25" t="s">
        <v>200</v>
      </c>
      <c r="AU312" s="25" t="s">
        <v>87</v>
      </c>
      <c r="AY312" s="25" t="s">
        <v>197</v>
      </c>
      <c r="BE312" s="215">
        <f>IF(N312="základní",J312,0)</f>
        <v>0</v>
      </c>
      <c r="BF312" s="215">
        <f>IF(N312="snížená",J312,0)</f>
        <v>0</v>
      </c>
      <c r="BG312" s="215">
        <f>IF(N312="zákl. přenesená",J312,0)</f>
        <v>0</v>
      </c>
      <c r="BH312" s="215">
        <f>IF(N312="sníž. přenesená",J312,0)</f>
        <v>0</v>
      </c>
      <c r="BI312" s="215">
        <f>IF(N312="nulová",J312,0)</f>
        <v>0</v>
      </c>
      <c r="BJ312" s="25" t="s">
        <v>85</v>
      </c>
      <c r="BK312" s="215">
        <f>ROUND(I312*H312,2)</f>
        <v>0</v>
      </c>
      <c r="BL312" s="25" t="s">
        <v>126</v>
      </c>
      <c r="BM312" s="25" t="s">
        <v>658</v>
      </c>
    </row>
    <row r="313" spans="2:65" s="1" customFormat="1" ht="25.5" customHeight="1">
      <c r="B313" s="43"/>
      <c r="C313" s="204" t="s">
        <v>659</v>
      </c>
      <c r="D313" s="204" t="s">
        <v>200</v>
      </c>
      <c r="E313" s="205" t="s">
        <v>660</v>
      </c>
      <c r="F313" s="206" t="s">
        <v>661</v>
      </c>
      <c r="G313" s="207" t="s">
        <v>423</v>
      </c>
      <c r="H313" s="208">
        <v>175</v>
      </c>
      <c r="I313" s="209"/>
      <c r="J313" s="210">
        <f>ROUND(I313*H313,2)</f>
        <v>0</v>
      </c>
      <c r="K313" s="206" t="s">
        <v>352</v>
      </c>
      <c r="L313" s="63"/>
      <c r="M313" s="211" t="s">
        <v>34</v>
      </c>
      <c r="N313" s="212" t="s">
        <v>49</v>
      </c>
      <c r="O313" s="44"/>
      <c r="P313" s="213">
        <f>O313*H313</f>
        <v>0</v>
      </c>
      <c r="Q313" s="213">
        <v>9.3799999999999994E-3</v>
      </c>
      <c r="R313" s="213">
        <f>Q313*H313</f>
        <v>1.6415</v>
      </c>
      <c r="S313" s="213">
        <v>0</v>
      </c>
      <c r="T313" s="214">
        <f>S313*H313</f>
        <v>0</v>
      </c>
      <c r="AR313" s="25" t="s">
        <v>126</v>
      </c>
      <c r="AT313" s="25" t="s">
        <v>200</v>
      </c>
      <c r="AU313" s="25" t="s">
        <v>87</v>
      </c>
      <c r="AY313" s="25" t="s">
        <v>197</v>
      </c>
      <c r="BE313" s="215">
        <f>IF(N313="základní",J313,0)</f>
        <v>0</v>
      </c>
      <c r="BF313" s="215">
        <f>IF(N313="snížená",J313,0)</f>
        <v>0</v>
      </c>
      <c r="BG313" s="215">
        <f>IF(N313="zákl. přenesená",J313,0)</f>
        <v>0</v>
      </c>
      <c r="BH313" s="215">
        <f>IF(N313="sníž. přenesená",J313,0)</f>
        <v>0</v>
      </c>
      <c r="BI313" s="215">
        <f>IF(N313="nulová",J313,0)</f>
        <v>0</v>
      </c>
      <c r="BJ313" s="25" t="s">
        <v>85</v>
      </c>
      <c r="BK313" s="215">
        <f>ROUND(I313*H313,2)</f>
        <v>0</v>
      </c>
      <c r="BL313" s="25" t="s">
        <v>126</v>
      </c>
      <c r="BM313" s="25" t="s">
        <v>662</v>
      </c>
    </row>
    <row r="314" spans="2:65" s="13" customFormat="1">
      <c r="B314" s="231"/>
      <c r="C314" s="232"/>
      <c r="D314" s="221" t="s">
        <v>210</v>
      </c>
      <c r="E314" s="233" t="s">
        <v>34</v>
      </c>
      <c r="F314" s="234" t="s">
        <v>663</v>
      </c>
      <c r="G314" s="232"/>
      <c r="H314" s="235">
        <v>175</v>
      </c>
      <c r="I314" s="236"/>
      <c r="J314" s="232"/>
      <c r="K314" s="232"/>
      <c r="L314" s="237"/>
      <c r="M314" s="238"/>
      <c r="N314" s="239"/>
      <c r="O314" s="239"/>
      <c r="P314" s="239"/>
      <c r="Q314" s="239"/>
      <c r="R314" s="239"/>
      <c r="S314" s="239"/>
      <c r="T314" s="240"/>
      <c r="AT314" s="241" t="s">
        <v>210</v>
      </c>
      <c r="AU314" s="241" t="s">
        <v>87</v>
      </c>
      <c r="AV314" s="13" t="s">
        <v>87</v>
      </c>
      <c r="AW314" s="13" t="s">
        <v>41</v>
      </c>
      <c r="AX314" s="13" t="s">
        <v>78</v>
      </c>
      <c r="AY314" s="241" t="s">
        <v>197</v>
      </c>
    </row>
    <row r="315" spans="2:65" s="14" customFormat="1">
      <c r="B315" s="242"/>
      <c r="C315" s="243"/>
      <c r="D315" s="216" t="s">
        <v>210</v>
      </c>
      <c r="E315" s="244" t="s">
        <v>34</v>
      </c>
      <c r="F315" s="245" t="s">
        <v>221</v>
      </c>
      <c r="G315" s="243"/>
      <c r="H315" s="246">
        <v>175</v>
      </c>
      <c r="I315" s="247"/>
      <c r="J315" s="243"/>
      <c r="K315" s="243"/>
      <c r="L315" s="248"/>
      <c r="M315" s="249"/>
      <c r="N315" s="250"/>
      <c r="O315" s="250"/>
      <c r="P315" s="250"/>
      <c r="Q315" s="250"/>
      <c r="R315" s="250"/>
      <c r="S315" s="250"/>
      <c r="T315" s="251"/>
      <c r="AT315" s="252" t="s">
        <v>210</v>
      </c>
      <c r="AU315" s="252" t="s">
        <v>87</v>
      </c>
      <c r="AV315" s="14" t="s">
        <v>126</v>
      </c>
      <c r="AW315" s="14" t="s">
        <v>41</v>
      </c>
      <c r="AX315" s="14" t="s">
        <v>85</v>
      </c>
      <c r="AY315" s="252" t="s">
        <v>197</v>
      </c>
    </row>
    <row r="316" spans="2:65" s="1" customFormat="1" ht="16.5" customHeight="1">
      <c r="B316" s="43"/>
      <c r="C316" s="263" t="s">
        <v>664</v>
      </c>
      <c r="D316" s="263" t="s">
        <v>415</v>
      </c>
      <c r="E316" s="264" t="s">
        <v>665</v>
      </c>
      <c r="F316" s="265" t="s">
        <v>666</v>
      </c>
      <c r="G316" s="266" t="s">
        <v>423</v>
      </c>
      <c r="H316" s="267">
        <v>192.5</v>
      </c>
      <c r="I316" s="268"/>
      <c r="J316" s="269">
        <f>ROUND(I316*H316,2)</f>
        <v>0</v>
      </c>
      <c r="K316" s="265" t="s">
        <v>352</v>
      </c>
      <c r="L316" s="270"/>
      <c r="M316" s="271" t="s">
        <v>34</v>
      </c>
      <c r="N316" s="272" t="s">
        <v>49</v>
      </c>
      <c r="O316" s="44"/>
      <c r="P316" s="213">
        <f>O316*H316</f>
        <v>0</v>
      </c>
      <c r="Q316" s="213">
        <v>1.35E-2</v>
      </c>
      <c r="R316" s="213">
        <f>Q316*H316</f>
        <v>2.5987499999999999</v>
      </c>
      <c r="S316" s="213">
        <v>0</v>
      </c>
      <c r="T316" s="214">
        <f>S316*H316</f>
        <v>0</v>
      </c>
      <c r="AR316" s="25" t="s">
        <v>244</v>
      </c>
      <c r="AT316" s="25" t="s">
        <v>415</v>
      </c>
      <c r="AU316" s="25" t="s">
        <v>87</v>
      </c>
      <c r="AY316" s="25" t="s">
        <v>197</v>
      </c>
      <c r="BE316" s="215">
        <f>IF(N316="základní",J316,0)</f>
        <v>0</v>
      </c>
      <c r="BF316" s="215">
        <f>IF(N316="snížená",J316,0)</f>
        <v>0</v>
      </c>
      <c r="BG316" s="215">
        <f>IF(N316="zákl. přenesená",J316,0)</f>
        <v>0</v>
      </c>
      <c r="BH316" s="215">
        <f>IF(N316="sníž. přenesená",J316,0)</f>
        <v>0</v>
      </c>
      <c r="BI316" s="215">
        <f>IF(N316="nulová",J316,0)</f>
        <v>0</v>
      </c>
      <c r="BJ316" s="25" t="s">
        <v>85</v>
      </c>
      <c r="BK316" s="215">
        <f>ROUND(I316*H316,2)</f>
        <v>0</v>
      </c>
      <c r="BL316" s="25" t="s">
        <v>126</v>
      </c>
      <c r="BM316" s="25" t="s">
        <v>667</v>
      </c>
    </row>
    <row r="317" spans="2:65" s="13" customFormat="1">
      <c r="B317" s="231"/>
      <c r="C317" s="232"/>
      <c r="D317" s="216" t="s">
        <v>210</v>
      </c>
      <c r="E317" s="260" t="s">
        <v>34</v>
      </c>
      <c r="F317" s="261" t="s">
        <v>668</v>
      </c>
      <c r="G317" s="232"/>
      <c r="H317" s="262">
        <v>192.5</v>
      </c>
      <c r="I317" s="236"/>
      <c r="J317" s="232"/>
      <c r="K317" s="232"/>
      <c r="L317" s="237"/>
      <c r="M317" s="238"/>
      <c r="N317" s="239"/>
      <c r="O317" s="239"/>
      <c r="P317" s="239"/>
      <c r="Q317" s="239"/>
      <c r="R317" s="239"/>
      <c r="S317" s="239"/>
      <c r="T317" s="240"/>
      <c r="AT317" s="241" t="s">
        <v>210</v>
      </c>
      <c r="AU317" s="241" t="s">
        <v>87</v>
      </c>
      <c r="AV317" s="13" t="s">
        <v>87</v>
      </c>
      <c r="AW317" s="13" t="s">
        <v>41</v>
      </c>
      <c r="AX317" s="13" t="s">
        <v>85</v>
      </c>
      <c r="AY317" s="241" t="s">
        <v>197</v>
      </c>
    </row>
    <row r="318" spans="2:65" s="1" customFormat="1" ht="25.5" customHeight="1">
      <c r="B318" s="43"/>
      <c r="C318" s="204" t="s">
        <v>669</v>
      </c>
      <c r="D318" s="204" t="s">
        <v>200</v>
      </c>
      <c r="E318" s="205" t="s">
        <v>670</v>
      </c>
      <c r="F318" s="206" t="s">
        <v>671</v>
      </c>
      <c r="G318" s="207" t="s">
        <v>445</v>
      </c>
      <c r="H318" s="208">
        <v>203.16</v>
      </c>
      <c r="I318" s="209"/>
      <c r="J318" s="210">
        <f>ROUND(I318*H318,2)</f>
        <v>0</v>
      </c>
      <c r="K318" s="206" t="s">
        <v>352</v>
      </c>
      <c r="L318" s="63"/>
      <c r="M318" s="211" t="s">
        <v>34</v>
      </c>
      <c r="N318" s="212" t="s">
        <v>49</v>
      </c>
      <c r="O318" s="44"/>
      <c r="P318" s="213">
        <f>O318*H318</f>
        <v>0</v>
      </c>
      <c r="Q318" s="213">
        <v>3.31E-3</v>
      </c>
      <c r="R318" s="213">
        <f>Q318*H318</f>
        <v>0.67245959999999994</v>
      </c>
      <c r="S318" s="213">
        <v>0</v>
      </c>
      <c r="T318" s="214">
        <f>S318*H318</f>
        <v>0</v>
      </c>
      <c r="AR318" s="25" t="s">
        <v>126</v>
      </c>
      <c r="AT318" s="25" t="s">
        <v>200</v>
      </c>
      <c r="AU318" s="25" t="s">
        <v>87</v>
      </c>
      <c r="AY318" s="25" t="s">
        <v>197</v>
      </c>
      <c r="BE318" s="215">
        <f>IF(N318="základní",J318,0)</f>
        <v>0</v>
      </c>
      <c r="BF318" s="215">
        <f>IF(N318="snížená",J318,0)</f>
        <v>0</v>
      </c>
      <c r="BG318" s="215">
        <f>IF(N318="zákl. přenesená",J318,0)</f>
        <v>0</v>
      </c>
      <c r="BH318" s="215">
        <f>IF(N318="sníž. přenesená",J318,0)</f>
        <v>0</v>
      </c>
      <c r="BI318" s="215">
        <f>IF(N318="nulová",J318,0)</f>
        <v>0</v>
      </c>
      <c r="BJ318" s="25" t="s">
        <v>85</v>
      </c>
      <c r="BK318" s="215">
        <f>ROUND(I318*H318,2)</f>
        <v>0</v>
      </c>
      <c r="BL318" s="25" t="s">
        <v>126</v>
      </c>
      <c r="BM318" s="25" t="s">
        <v>672</v>
      </c>
    </row>
    <row r="319" spans="2:65" s="13" customFormat="1">
      <c r="B319" s="231"/>
      <c r="C319" s="232"/>
      <c r="D319" s="221" t="s">
        <v>210</v>
      </c>
      <c r="E319" s="233" t="s">
        <v>34</v>
      </c>
      <c r="F319" s="234" t="s">
        <v>673</v>
      </c>
      <c r="G319" s="232"/>
      <c r="H319" s="235">
        <v>203.16</v>
      </c>
      <c r="I319" s="236"/>
      <c r="J319" s="232"/>
      <c r="K319" s="232"/>
      <c r="L319" s="237"/>
      <c r="M319" s="238"/>
      <c r="N319" s="239"/>
      <c r="O319" s="239"/>
      <c r="P319" s="239"/>
      <c r="Q319" s="239"/>
      <c r="R319" s="239"/>
      <c r="S319" s="239"/>
      <c r="T319" s="240"/>
      <c r="AT319" s="241" t="s">
        <v>210</v>
      </c>
      <c r="AU319" s="241" t="s">
        <v>87</v>
      </c>
      <c r="AV319" s="13" t="s">
        <v>87</v>
      </c>
      <c r="AW319" s="13" t="s">
        <v>41</v>
      </c>
      <c r="AX319" s="13" t="s">
        <v>78</v>
      </c>
      <c r="AY319" s="241" t="s">
        <v>197</v>
      </c>
    </row>
    <row r="320" spans="2:65" s="14" customFormat="1">
      <c r="B320" s="242"/>
      <c r="C320" s="243"/>
      <c r="D320" s="216" t="s">
        <v>210</v>
      </c>
      <c r="E320" s="244" t="s">
        <v>34</v>
      </c>
      <c r="F320" s="245" t="s">
        <v>221</v>
      </c>
      <c r="G320" s="243"/>
      <c r="H320" s="246">
        <v>203.16</v>
      </c>
      <c r="I320" s="247"/>
      <c r="J320" s="243"/>
      <c r="K320" s="243"/>
      <c r="L320" s="248"/>
      <c r="M320" s="249"/>
      <c r="N320" s="250"/>
      <c r="O320" s="250"/>
      <c r="P320" s="250"/>
      <c r="Q320" s="250"/>
      <c r="R320" s="250"/>
      <c r="S320" s="250"/>
      <c r="T320" s="251"/>
      <c r="AT320" s="252" t="s">
        <v>210</v>
      </c>
      <c r="AU320" s="252" t="s">
        <v>87</v>
      </c>
      <c r="AV320" s="14" t="s">
        <v>126</v>
      </c>
      <c r="AW320" s="14" t="s">
        <v>41</v>
      </c>
      <c r="AX320" s="14" t="s">
        <v>85</v>
      </c>
      <c r="AY320" s="252" t="s">
        <v>197</v>
      </c>
    </row>
    <row r="321" spans="2:65" s="1" customFormat="1" ht="16.5" customHeight="1">
      <c r="B321" s="43"/>
      <c r="C321" s="263" t="s">
        <v>674</v>
      </c>
      <c r="D321" s="263" t="s">
        <v>415</v>
      </c>
      <c r="E321" s="264" t="s">
        <v>675</v>
      </c>
      <c r="F321" s="265" t="s">
        <v>676</v>
      </c>
      <c r="G321" s="266" t="s">
        <v>423</v>
      </c>
      <c r="H321" s="267">
        <v>55.869</v>
      </c>
      <c r="I321" s="268"/>
      <c r="J321" s="269">
        <f>ROUND(I321*H321,2)</f>
        <v>0</v>
      </c>
      <c r="K321" s="265" t="s">
        <v>352</v>
      </c>
      <c r="L321" s="270"/>
      <c r="M321" s="271" t="s">
        <v>34</v>
      </c>
      <c r="N321" s="272" t="s">
        <v>49</v>
      </c>
      <c r="O321" s="44"/>
      <c r="P321" s="213">
        <f>O321*H321</f>
        <v>0</v>
      </c>
      <c r="Q321" s="213">
        <v>6.0000000000000001E-3</v>
      </c>
      <c r="R321" s="213">
        <f>Q321*H321</f>
        <v>0.33521400000000001</v>
      </c>
      <c r="S321" s="213">
        <v>0</v>
      </c>
      <c r="T321" s="214">
        <f>S321*H321</f>
        <v>0</v>
      </c>
      <c r="AR321" s="25" t="s">
        <v>244</v>
      </c>
      <c r="AT321" s="25" t="s">
        <v>415</v>
      </c>
      <c r="AU321" s="25" t="s">
        <v>87</v>
      </c>
      <c r="AY321" s="25" t="s">
        <v>197</v>
      </c>
      <c r="BE321" s="215">
        <f>IF(N321="základní",J321,0)</f>
        <v>0</v>
      </c>
      <c r="BF321" s="215">
        <f>IF(N321="snížená",J321,0)</f>
        <v>0</v>
      </c>
      <c r="BG321" s="215">
        <f>IF(N321="zákl. přenesená",J321,0)</f>
        <v>0</v>
      </c>
      <c r="BH321" s="215">
        <f>IF(N321="sníž. přenesená",J321,0)</f>
        <v>0</v>
      </c>
      <c r="BI321" s="215">
        <f>IF(N321="nulová",J321,0)</f>
        <v>0</v>
      </c>
      <c r="BJ321" s="25" t="s">
        <v>85</v>
      </c>
      <c r="BK321" s="215">
        <f>ROUND(I321*H321,2)</f>
        <v>0</v>
      </c>
      <c r="BL321" s="25" t="s">
        <v>126</v>
      </c>
      <c r="BM321" s="25" t="s">
        <v>677</v>
      </c>
    </row>
    <row r="322" spans="2:65" s="13" customFormat="1">
      <c r="B322" s="231"/>
      <c r="C322" s="232"/>
      <c r="D322" s="216" t="s">
        <v>210</v>
      </c>
      <c r="E322" s="260" t="s">
        <v>34</v>
      </c>
      <c r="F322" s="261" t="s">
        <v>678</v>
      </c>
      <c r="G322" s="232"/>
      <c r="H322" s="262">
        <v>55.869</v>
      </c>
      <c r="I322" s="236"/>
      <c r="J322" s="232"/>
      <c r="K322" s="232"/>
      <c r="L322" s="237"/>
      <c r="M322" s="238"/>
      <c r="N322" s="239"/>
      <c r="O322" s="239"/>
      <c r="P322" s="239"/>
      <c r="Q322" s="239"/>
      <c r="R322" s="239"/>
      <c r="S322" s="239"/>
      <c r="T322" s="240"/>
      <c r="AT322" s="241" t="s">
        <v>210</v>
      </c>
      <c r="AU322" s="241" t="s">
        <v>87</v>
      </c>
      <c r="AV322" s="13" t="s">
        <v>87</v>
      </c>
      <c r="AW322" s="13" t="s">
        <v>41</v>
      </c>
      <c r="AX322" s="13" t="s">
        <v>85</v>
      </c>
      <c r="AY322" s="241" t="s">
        <v>197</v>
      </c>
    </row>
    <row r="323" spans="2:65" s="1" customFormat="1" ht="16.5" customHeight="1">
      <c r="B323" s="43"/>
      <c r="C323" s="204" t="s">
        <v>679</v>
      </c>
      <c r="D323" s="204" t="s">
        <v>200</v>
      </c>
      <c r="E323" s="205" t="s">
        <v>680</v>
      </c>
      <c r="F323" s="206" t="s">
        <v>681</v>
      </c>
      <c r="G323" s="207" t="s">
        <v>423</v>
      </c>
      <c r="H323" s="208">
        <v>140</v>
      </c>
      <c r="I323" s="209"/>
      <c r="J323" s="210">
        <f>ROUND(I323*H323,2)</f>
        <v>0</v>
      </c>
      <c r="K323" s="206" t="s">
        <v>352</v>
      </c>
      <c r="L323" s="63"/>
      <c r="M323" s="211" t="s">
        <v>34</v>
      </c>
      <c r="N323" s="212" t="s">
        <v>49</v>
      </c>
      <c r="O323" s="44"/>
      <c r="P323" s="213">
        <f>O323*H323</f>
        <v>0</v>
      </c>
      <c r="Q323" s="213">
        <v>2.3099999999999999E-2</v>
      </c>
      <c r="R323" s="213">
        <f>Q323*H323</f>
        <v>3.234</v>
      </c>
      <c r="S323" s="213">
        <v>0</v>
      </c>
      <c r="T323" s="214">
        <f>S323*H323</f>
        <v>0</v>
      </c>
      <c r="AR323" s="25" t="s">
        <v>126</v>
      </c>
      <c r="AT323" s="25" t="s">
        <v>200</v>
      </c>
      <c r="AU323" s="25" t="s">
        <v>87</v>
      </c>
      <c r="AY323" s="25" t="s">
        <v>197</v>
      </c>
      <c r="BE323" s="215">
        <f>IF(N323="základní",J323,0)</f>
        <v>0</v>
      </c>
      <c r="BF323" s="215">
        <f>IF(N323="snížená",J323,0)</f>
        <v>0</v>
      </c>
      <c r="BG323" s="215">
        <f>IF(N323="zákl. přenesená",J323,0)</f>
        <v>0</v>
      </c>
      <c r="BH323" s="215">
        <f>IF(N323="sníž. přenesená",J323,0)</f>
        <v>0</v>
      </c>
      <c r="BI323" s="215">
        <f>IF(N323="nulová",J323,0)</f>
        <v>0</v>
      </c>
      <c r="BJ323" s="25" t="s">
        <v>85</v>
      </c>
      <c r="BK323" s="215">
        <f>ROUND(I323*H323,2)</f>
        <v>0</v>
      </c>
      <c r="BL323" s="25" t="s">
        <v>126</v>
      </c>
      <c r="BM323" s="25" t="s">
        <v>682</v>
      </c>
    </row>
    <row r="324" spans="2:65" s="1" customFormat="1" ht="25.5" customHeight="1">
      <c r="B324" s="43"/>
      <c r="C324" s="204" t="s">
        <v>683</v>
      </c>
      <c r="D324" s="204" t="s">
        <v>200</v>
      </c>
      <c r="E324" s="205" t="s">
        <v>684</v>
      </c>
      <c r="F324" s="206" t="s">
        <v>685</v>
      </c>
      <c r="G324" s="207" t="s">
        <v>423</v>
      </c>
      <c r="H324" s="208">
        <v>420</v>
      </c>
      <c r="I324" s="209"/>
      <c r="J324" s="210">
        <f>ROUND(I324*H324,2)</f>
        <v>0</v>
      </c>
      <c r="K324" s="206" t="s">
        <v>352</v>
      </c>
      <c r="L324" s="63"/>
      <c r="M324" s="211" t="s">
        <v>34</v>
      </c>
      <c r="N324" s="212" t="s">
        <v>49</v>
      </c>
      <c r="O324" s="44"/>
      <c r="P324" s="213">
        <f>O324*H324</f>
        <v>0</v>
      </c>
      <c r="Q324" s="213">
        <v>7.9000000000000008E-3</v>
      </c>
      <c r="R324" s="213">
        <f>Q324*H324</f>
        <v>3.3180000000000005</v>
      </c>
      <c r="S324" s="213">
        <v>0</v>
      </c>
      <c r="T324" s="214">
        <f>S324*H324</f>
        <v>0</v>
      </c>
      <c r="AR324" s="25" t="s">
        <v>126</v>
      </c>
      <c r="AT324" s="25" t="s">
        <v>200</v>
      </c>
      <c r="AU324" s="25" t="s">
        <v>87</v>
      </c>
      <c r="AY324" s="25" t="s">
        <v>197</v>
      </c>
      <c r="BE324" s="215">
        <f>IF(N324="základní",J324,0)</f>
        <v>0</v>
      </c>
      <c r="BF324" s="215">
        <f>IF(N324="snížená",J324,0)</f>
        <v>0</v>
      </c>
      <c r="BG324" s="215">
        <f>IF(N324="zákl. přenesená",J324,0)</f>
        <v>0</v>
      </c>
      <c r="BH324" s="215">
        <f>IF(N324="sníž. přenesená",J324,0)</f>
        <v>0</v>
      </c>
      <c r="BI324" s="215">
        <f>IF(N324="nulová",J324,0)</f>
        <v>0</v>
      </c>
      <c r="BJ324" s="25" t="s">
        <v>85</v>
      </c>
      <c r="BK324" s="215">
        <f>ROUND(I324*H324,2)</f>
        <v>0</v>
      </c>
      <c r="BL324" s="25" t="s">
        <v>126</v>
      </c>
      <c r="BM324" s="25" t="s">
        <v>686</v>
      </c>
    </row>
    <row r="325" spans="2:65" s="13" customFormat="1">
      <c r="B325" s="231"/>
      <c r="C325" s="232"/>
      <c r="D325" s="216" t="s">
        <v>210</v>
      </c>
      <c r="E325" s="260" t="s">
        <v>34</v>
      </c>
      <c r="F325" s="261" t="s">
        <v>687</v>
      </c>
      <c r="G325" s="232"/>
      <c r="H325" s="262">
        <v>420</v>
      </c>
      <c r="I325" s="236"/>
      <c r="J325" s="232"/>
      <c r="K325" s="232"/>
      <c r="L325" s="237"/>
      <c r="M325" s="238"/>
      <c r="N325" s="239"/>
      <c r="O325" s="239"/>
      <c r="P325" s="239"/>
      <c r="Q325" s="239"/>
      <c r="R325" s="239"/>
      <c r="S325" s="239"/>
      <c r="T325" s="240"/>
      <c r="AT325" s="241" t="s">
        <v>210</v>
      </c>
      <c r="AU325" s="241" t="s">
        <v>87</v>
      </c>
      <c r="AV325" s="13" t="s">
        <v>87</v>
      </c>
      <c r="AW325" s="13" t="s">
        <v>41</v>
      </c>
      <c r="AX325" s="13" t="s">
        <v>85</v>
      </c>
      <c r="AY325" s="241" t="s">
        <v>197</v>
      </c>
    </row>
    <row r="326" spans="2:65" s="1" customFormat="1" ht="25.5" customHeight="1">
      <c r="B326" s="43"/>
      <c r="C326" s="204" t="s">
        <v>688</v>
      </c>
      <c r="D326" s="204" t="s">
        <v>200</v>
      </c>
      <c r="E326" s="205" t="s">
        <v>689</v>
      </c>
      <c r="F326" s="206" t="s">
        <v>690</v>
      </c>
      <c r="G326" s="207" t="s">
        <v>423</v>
      </c>
      <c r="H326" s="208">
        <v>230.869</v>
      </c>
      <c r="I326" s="209"/>
      <c r="J326" s="210">
        <f>ROUND(I326*H326,2)</f>
        <v>0</v>
      </c>
      <c r="K326" s="206" t="s">
        <v>352</v>
      </c>
      <c r="L326" s="63"/>
      <c r="M326" s="211" t="s">
        <v>34</v>
      </c>
      <c r="N326" s="212" t="s">
        <v>49</v>
      </c>
      <c r="O326" s="44"/>
      <c r="P326" s="213">
        <f>O326*H326</f>
        <v>0</v>
      </c>
      <c r="Q326" s="213">
        <v>1.146E-2</v>
      </c>
      <c r="R326" s="213">
        <f>Q326*H326</f>
        <v>2.6457587399999998</v>
      </c>
      <c r="S326" s="213">
        <v>0</v>
      </c>
      <c r="T326" s="214">
        <f>S326*H326</f>
        <v>0</v>
      </c>
      <c r="AR326" s="25" t="s">
        <v>126</v>
      </c>
      <c r="AT326" s="25" t="s">
        <v>200</v>
      </c>
      <c r="AU326" s="25" t="s">
        <v>87</v>
      </c>
      <c r="AY326" s="25" t="s">
        <v>197</v>
      </c>
      <c r="BE326" s="215">
        <f>IF(N326="základní",J326,0)</f>
        <v>0</v>
      </c>
      <c r="BF326" s="215">
        <f>IF(N326="snížená",J326,0)</f>
        <v>0</v>
      </c>
      <c r="BG326" s="215">
        <f>IF(N326="zákl. přenesená",J326,0)</f>
        <v>0</v>
      </c>
      <c r="BH326" s="215">
        <f>IF(N326="sníž. přenesená",J326,0)</f>
        <v>0</v>
      </c>
      <c r="BI326" s="215">
        <f>IF(N326="nulová",J326,0)</f>
        <v>0</v>
      </c>
      <c r="BJ326" s="25" t="s">
        <v>85</v>
      </c>
      <c r="BK326" s="215">
        <f>ROUND(I326*H326,2)</f>
        <v>0</v>
      </c>
      <c r="BL326" s="25" t="s">
        <v>126</v>
      </c>
      <c r="BM326" s="25" t="s">
        <v>691</v>
      </c>
    </row>
    <row r="327" spans="2:65" s="13" customFormat="1">
      <c r="B327" s="231"/>
      <c r="C327" s="232"/>
      <c r="D327" s="221" t="s">
        <v>210</v>
      </c>
      <c r="E327" s="233" t="s">
        <v>34</v>
      </c>
      <c r="F327" s="234" t="s">
        <v>692</v>
      </c>
      <c r="G327" s="232"/>
      <c r="H327" s="235">
        <v>230.869</v>
      </c>
      <c r="I327" s="236"/>
      <c r="J327" s="232"/>
      <c r="K327" s="232"/>
      <c r="L327" s="237"/>
      <c r="M327" s="238"/>
      <c r="N327" s="239"/>
      <c r="O327" s="239"/>
      <c r="P327" s="239"/>
      <c r="Q327" s="239"/>
      <c r="R327" s="239"/>
      <c r="S327" s="239"/>
      <c r="T327" s="240"/>
      <c r="AT327" s="241" t="s">
        <v>210</v>
      </c>
      <c r="AU327" s="241" t="s">
        <v>87</v>
      </c>
      <c r="AV327" s="13" t="s">
        <v>87</v>
      </c>
      <c r="AW327" s="13" t="s">
        <v>41</v>
      </c>
      <c r="AX327" s="13" t="s">
        <v>78</v>
      </c>
      <c r="AY327" s="241" t="s">
        <v>197</v>
      </c>
    </row>
    <row r="328" spans="2:65" s="14" customFormat="1">
      <c r="B328" s="242"/>
      <c r="C328" s="243"/>
      <c r="D328" s="216" t="s">
        <v>210</v>
      </c>
      <c r="E328" s="244" t="s">
        <v>34</v>
      </c>
      <c r="F328" s="245" t="s">
        <v>221</v>
      </c>
      <c r="G328" s="243"/>
      <c r="H328" s="246">
        <v>230.869</v>
      </c>
      <c r="I328" s="247"/>
      <c r="J328" s="243"/>
      <c r="K328" s="243"/>
      <c r="L328" s="248"/>
      <c r="M328" s="249"/>
      <c r="N328" s="250"/>
      <c r="O328" s="250"/>
      <c r="P328" s="250"/>
      <c r="Q328" s="250"/>
      <c r="R328" s="250"/>
      <c r="S328" s="250"/>
      <c r="T328" s="251"/>
      <c r="AT328" s="252" t="s">
        <v>210</v>
      </c>
      <c r="AU328" s="252" t="s">
        <v>87</v>
      </c>
      <c r="AV328" s="14" t="s">
        <v>126</v>
      </c>
      <c r="AW328" s="14" t="s">
        <v>41</v>
      </c>
      <c r="AX328" s="14" t="s">
        <v>85</v>
      </c>
      <c r="AY328" s="252" t="s">
        <v>197</v>
      </c>
    </row>
    <row r="329" spans="2:65" s="1" customFormat="1" ht="25.5" customHeight="1">
      <c r="B329" s="43"/>
      <c r="C329" s="204" t="s">
        <v>693</v>
      </c>
      <c r="D329" s="204" t="s">
        <v>200</v>
      </c>
      <c r="E329" s="205" t="s">
        <v>694</v>
      </c>
      <c r="F329" s="206" t="s">
        <v>695</v>
      </c>
      <c r="G329" s="207" t="s">
        <v>423</v>
      </c>
      <c r="H329" s="208">
        <v>285</v>
      </c>
      <c r="I329" s="209"/>
      <c r="J329" s="210">
        <f>ROUND(I329*H329,2)</f>
        <v>0</v>
      </c>
      <c r="K329" s="206" t="s">
        <v>352</v>
      </c>
      <c r="L329" s="63"/>
      <c r="M329" s="211" t="s">
        <v>34</v>
      </c>
      <c r="N329" s="212" t="s">
        <v>49</v>
      </c>
      <c r="O329" s="44"/>
      <c r="P329" s="213">
        <f>O329*H329</f>
        <v>0</v>
      </c>
      <c r="Q329" s="213">
        <v>1.1950000000000001E-2</v>
      </c>
      <c r="R329" s="213">
        <f>Q329*H329</f>
        <v>3.4057500000000003</v>
      </c>
      <c r="S329" s="213">
        <v>0</v>
      </c>
      <c r="T329" s="214">
        <f>S329*H329</f>
        <v>0</v>
      </c>
      <c r="AR329" s="25" t="s">
        <v>126</v>
      </c>
      <c r="AT329" s="25" t="s">
        <v>200</v>
      </c>
      <c r="AU329" s="25" t="s">
        <v>87</v>
      </c>
      <c r="AY329" s="25" t="s">
        <v>197</v>
      </c>
      <c r="BE329" s="215">
        <f>IF(N329="základní",J329,0)</f>
        <v>0</v>
      </c>
      <c r="BF329" s="215">
        <f>IF(N329="snížená",J329,0)</f>
        <v>0</v>
      </c>
      <c r="BG329" s="215">
        <f>IF(N329="zákl. přenesená",J329,0)</f>
        <v>0</v>
      </c>
      <c r="BH329" s="215">
        <f>IF(N329="sníž. přenesená",J329,0)</f>
        <v>0</v>
      </c>
      <c r="BI329" s="215">
        <f>IF(N329="nulová",J329,0)</f>
        <v>0</v>
      </c>
      <c r="BJ329" s="25" t="s">
        <v>85</v>
      </c>
      <c r="BK329" s="215">
        <f>ROUND(I329*H329,2)</f>
        <v>0</v>
      </c>
      <c r="BL329" s="25" t="s">
        <v>126</v>
      </c>
      <c r="BM329" s="25" t="s">
        <v>696</v>
      </c>
    </row>
    <row r="330" spans="2:65" s="1" customFormat="1" ht="16.5" customHeight="1">
      <c r="B330" s="43"/>
      <c r="C330" s="204" t="s">
        <v>697</v>
      </c>
      <c r="D330" s="204" t="s">
        <v>200</v>
      </c>
      <c r="E330" s="205" t="s">
        <v>698</v>
      </c>
      <c r="F330" s="206" t="s">
        <v>699</v>
      </c>
      <c r="G330" s="207" t="s">
        <v>423</v>
      </c>
      <c r="H330" s="208">
        <v>230.869</v>
      </c>
      <c r="I330" s="209"/>
      <c r="J330" s="210">
        <f>ROUND(I330*H330,2)</f>
        <v>0</v>
      </c>
      <c r="K330" s="206" t="s">
        <v>34</v>
      </c>
      <c r="L330" s="63"/>
      <c r="M330" s="211" t="s">
        <v>34</v>
      </c>
      <c r="N330" s="212" t="s">
        <v>49</v>
      </c>
      <c r="O330" s="44"/>
      <c r="P330" s="213">
        <f>O330*H330</f>
        <v>0</v>
      </c>
      <c r="Q330" s="213">
        <v>0</v>
      </c>
      <c r="R330" s="213">
        <f>Q330*H330</f>
        <v>0</v>
      </c>
      <c r="S330" s="213">
        <v>0</v>
      </c>
      <c r="T330" s="214">
        <f>S330*H330</f>
        <v>0</v>
      </c>
      <c r="AR330" s="25" t="s">
        <v>126</v>
      </c>
      <c r="AT330" s="25" t="s">
        <v>200</v>
      </c>
      <c r="AU330" s="25" t="s">
        <v>87</v>
      </c>
      <c r="AY330" s="25" t="s">
        <v>197</v>
      </c>
      <c r="BE330" s="215">
        <f>IF(N330="základní",J330,0)</f>
        <v>0</v>
      </c>
      <c r="BF330" s="215">
        <f>IF(N330="snížená",J330,0)</f>
        <v>0</v>
      </c>
      <c r="BG330" s="215">
        <f>IF(N330="zákl. přenesená",J330,0)</f>
        <v>0</v>
      </c>
      <c r="BH330" s="215">
        <f>IF(N330="sníž. přenesená",J330,0)</f>
        <v>0</v>
      </c>
      <c r="BI330" s="215">
        <f>IF(N330="nulová",J330,0)</f>
        <v>0</v>
      </c>
      <c r="BJ330" s="25" t="s">
        <v>85</v>
      </c>
      <c r="BK330" s="215">
        <f>ROUND(I330*H330,2)</f>
        <v>0</v>
      </c>
      <c r="BL330" s="25" t="s">
        <v>126</v>
      </c>
      <c r="BM330" s="25" t="s">
        <v>700</v>
      </c>
    </row>
    <row r="331" spans="2:65" s="12" customFormat="1">
      <c r="B331" s="219"/>
      <c r="C331" s="220"/>
      <c r="D331" s="221" t="s">
        <v>210</v>
      </c>
      <c r="E331" s="222" t="s">
        <v>34</v>
      </c>
      <c r="F331" s="223" t="s">
        <v>620</v>
      </c>
      <c r="G331" s="220"/>
      <c r="H331" s="224" t="s">
        <v>34</v>
      </c>
      <c r="I331" s="225"/>
      <c r="J331" s="220"/>
      <c r="K331" s="220"/>
      <c r="L331" s="226"/>
      <c r="M331" s="227"/>
      <c r="N331" s="228"/>
      <c r="O331" s="228"/>
      <c r="P331" s="228"/>
      <c r="Q331" s="228"/>
      <c r="R331" s="228"/>
      <c r="S331" s="228"/>
      <c r="T331" s="229"/>
      <c r="AT331" s="230" t="s">
        <v>210</v>
      </c>
      <c r="AU331" s="230" t="s">
        <v>87</v>
      </c>
      <c r="AV331" s="12" t="s">
        <v>85</v>
      </c>
      <c r="AW331" s="12" t="s">
        <v>41</v>
      </c>
      <c r="AX331" s="12" t="s">
        <v>78</v>
      </c>
      <c r="AY331" s="230" t="s">
        <v>197</v>
      </c>
    </row>
    <row r="332" spans="2:65" s="12" customFormat="1">
      <c r="B332" s="219"/>
      <c r="C332" s="220"/>
      <c r="D332" s="221" t="s">
        <v>210</v>
      </c>
      <c r="E332" s="222" t="s">
        <v>34</v>
      </c>
      <c r="F332" s="223" t="s">
        <v>701</v>
      </c>
      <c r="G332" s="220"/>
      <c r="H332" s="224" t="s">
        <v>34</v>
      </c>
      <c r="I332" s="225"/>
      <c r="J332" s="220"/>
      <c r="K332" s="220"/>
      <c r="L332" s="226"/>
      <c r="M332" s="227"/>
      <c r="N332" s="228"/>
      <c r="O332" s="228"/>
      <c r="P332" s="228"/>
      <c r="Q332" s="228"/>
      <c r="R332" s="228"/>
      <c r="S332" s="228"/>
      <c r="T332" s="229"/>
      <c r="AT332" s="230" t="s">
        <v>210</v>
      </c>
      <c r="AU332" s="230" t="s">
        <v>87</v>
      </c>
      <c r="AV332" s="12" t="s">
        <v>85</v>
      </c>
      <c r="AW332" s="12" t="s">
        <v>41</v>
      </c>
      <c r="AX332" s="12" t="s">
        <v>78</v>
      </c>
      <c r="AY332" s="230" t="s">
        <v>197</v>
      </c>
    </row>
    <row r="333" spans="2:65" s="12" customFormat="1">
      <c r="B333" s="219"/>
      <c r="C333" s="220"/>
      <c r="D333" s="221" t="s">
        <v>210</v>
      </c>
      <c r="E333" s="222" t="s">
        <v>34</v>
      </c>
      <c r="F333" s="223" t="s">
        <v>702</v>
      </c>
      <c r="G333" s="220"/>
      <c r="H333" s="224" t="s">
        <v>34</v>
      </c>
      <c r="I333" s="225"/>
      <c r="J333" s="220"/>
      <c r="K333" s="220"/>
      <c r="L333" s="226"/>
      <c r="M333" s="227"/>
      <c r="N333" s="228"/>
      <c r="O333" s="228"/>
      <c r="P333" s="228"/>
      <c r="Q333" s="228"/>
      <c r="R333" s="228"/>
      <c r="S333" s="228"/>
      <c r="T333" s="229"/>
      <c r="AT333" s="230" t="s">
        <v>210</v>
      </c>
      <c r="AU333" s="230" t="s">
        <v>87</v>
      </c>
      <c r="AV333" s="12" t="s">
        <v>85</v>
      </c>
      <c r="AW333" s="12" t="s">
        <v>41</v>
      </c>
      <c r="AX333" s="12" t="s">
        <v>78</v>
      </c>
      <c r="AY333" s="230" t="s">
        <v>197</v>
      </c>
    </row>
    <row r="334" spans="2:65" s="12" customFormat="1">
      <c r="B334" s="219"/>
      <c r="C334" s="220"/>
      <c r="D334" s="221" t="s">
        <v>210</v>
      </c>
      <c r="E334" s="222" t="s">
        <v>34</v>
      </c>
      <c r="F334" s="223" t="s">
        <v>703</v>
      </c>
      <c r="G334" s="220"/>
      <c r="H334" s="224" t="s">
        <v>34</v>
      </c>
      <c r="I334" s="225"/>
      <c r="J334" s="220"/>
      <c r="K334" s="220"/>
      <c r="L334" s="226"/>
      <c r="M334" s="227"/>
      <c r="N334" s="228"/>
      <c r="O334" s="228"/>
      <c r="P334" s="228"/>
      <c r="Q334" s="228"/>
      <c r="R334" s="228"/>
      <c r="S334" s="228"/>
      <c r="T334" s="229"/>
      <c r="AT334" s="230" t="s">
        <v>210</v>
      </c>
      <c r="AU334" s="230" t="s">
        <v>87</v>
      </c>
      <c r="AV334" s="12" t="s">
        <v>85</v>
      </c>
      <c r="AW334" s="12" t="s">
        <v>41</v>
      </c>
      <c r="AX334" s="12" t="s">
        <v>78</v>
      </c>
      <c r="AY334" s="230" t="s">
        <v>197</v>
      </c>
    </row>
    <row r="335" spans="2:65" s="13" customFormat="1">
      <c r="B335" s="231"/>
      <c r="C335" s="232"/>
      <c r="D335" s="221" t="s">
        <v>210</v>
      </c>
      <c r="E335" s="233" t="s">
        <v>34</v>
      </c>
      <c r="F335" s="234" t="s">
        <v>704</v>
      </c>
      <c r="G335" s="232"/>
      <c r="H335" s="235">
        <v>230.869</v>
      </c>
      <c r="I335" s="236"/>
      <c r="J335" s="232"/>
      <c r="K335" s="232"/>
      <c r="L335" s="237"/>
      <c r="M335" s="238"/>
      <c r="N335" s="239"/>
      <c r="O335" s="239"/>
      <c r="P335" s="239"/>
      <c r="Q335" s="239"/>
      <c r="R335" s="239"/>
      <c r="S335" s="239"/>
      <c r="T335" s="240"/>
      <c r="AT335" s="241" t="s">
        <v>210</v>
      </c>
      <c r="AU335" s="241" t="s">
        <v>87</v>
      </c>
      <c r="AV335" s="13" t="s">
        <v>87</v>
      </c>
      <c r="AW335" s="13" t="s">
        <v>41</v>
      </c>
      <c r="AX335" s="13" t="s">
        <v>78</v>
      </c>
      <c r="AY335" s="241" t="s">
        <v>197</v>
      </c>
    </row>
    <row r="336" spans="2:65" s="14" customFormat="1">
      <c r="B336" s="242"/>
      <c r="C336" s="243"/>
      <c r="D336" s="216" t="s">
        <v>210</v>
      </c>
      <c r="E336" s="244" t="s">
        <v>34</v>
      </c>
      <c r="F336" s="245" t="s">
        <v>221</v>
      </c>
      <c r="G336" s="243"/>
      <c r="H336" s="246">
        <v>230.869</v>
      </c>
      <c r="I336" s="247"/>
      <c r="J336" s="243"/>
      <c r="K336" s="243"/>
      <c r="L336" s="248"/>
      <c r="M336" s="249"/>
      <c r="N336" s="250"/>
      <c r="O336" s="250"/>
      <c r="P336" s="250"/>
      <c r="Q336" s="250"/>
      <c r="R336" s="250"/>
      <c r="S336" s="250"/>
      <c r="T336" s="251"/>
      <c r="AT336" s="252" t="s">
        <v>210</v>
      </c>
      <c r="AU336" s="252" t="s">
        <v>87</v>
      </c>
      <c r="AV336" s="14" t="s">
        <v>126</v>
      </c>
      <c r="AW336" s="14" t="s">
        <v>41</v>
      </c>
      <c r="AX336" s="14" t="s">
        <v>85</v>
      </c>
      <c r="AY336" s="252" t="s">
        <v>197</v>
      </c>
    </row>
    <row r="337" spans="2:65" s="1" customFormat="1" ht="25.5" customHeight="1">
      <c r="B337" s="43"/>
      <c r="C337" s="204" t="s">
        <v>705</v>
      </c>
      <c r="D337" s="204" t="s">
        <v>200</v>
      </c>
      <c r="E337" s="205" t="s">
        <v>706</v>
      </c>
      <c r="F337" s="206" t="s">
        <v>707</v>
      </c>
      <c r="G337" s="207" t="s">
        <v>423</v>
      </c>
      <c r="H337" s="208">
        <v>370.86900000000003</v>
      </c>
      <c r="I337" s="209"/>
      <c r="J337" s="210">
        <f>ROUND(I337*H337,2)</f>
        <v>0</v>
      </c>
      <c r="K337" s="206" t="s">
        <v>352</v>
      </c>
      <c r="L337" s="63"/>
      <c r="M337" s="211" t="s">
        <v>34</v>
      </c>
      <c r="N337" s="212" t="s">
        <v>49</v>
      </c>
      <c r="O337" s="44"/>
      <c r="P337" s="213">
        <f>O337*H337</f>
        <v>0</v>
      </c>
      <c r="Q337" s="213">
        <v>3.48E-3</v>
      </c>
      <c r="R337" s="213">
        <f>Q337*H337</f>
        <v>1.2906241200000002</v>
      </c>
      <c r="S337" s="213">
        <v>0</v>
      </c>
      <c r="T337" s="214">
        <f>S337*H337</f>
        <v>0</v>
      </c>
      <c r="AR337" s="25" t="s">
        <v>126</v>
      </c>
      <c r="AT337" s="25" t="s">
        <v>200</v>
      </c>
      <c r="AU337" s="25" t="s">
        <v>87</v>
      </c>
      <c r="AY337" s="25" t="s">
        <v>197</v>
      </c>
      <c r="BE337" s="215">
        <f>IF(N337="základní",J337,0)</f>
        <v>0</v>
      </c>
      <c r="BF337" s="215">
        <f>IF(N337="snížená",J337,0)</f>
        <v>0</v>
      </c>
      <c r="BG337" s="215">
        <f>IF(N337="zákl. přenesená",J337,0)</f>
        <v>0</v>
      </c>
      <c r="BH337" s="215">
        <f>IF(N337="sníž. přenesená",J337,0)</f>
        <v>0</v>
      </c>
      <c r="BI337" s="215">
        <f>IF(N337="nulová",J337,0)</f>
        <v>0</v>
      </c>
      <c r="BJ337" s="25" t="s">
        <v>85</v>
      </c>
      <c r="BK337" s="215">
        <f>ROUND(I337*H337,2)</f>
        <v>0</v>
      </c>
      <c r="BL337" s="25" t="s">
        <v>126</v>
      </c>
      <c r="BM337" s="25" t="s">
        <v>708</v>
      </c>
    </row>
    <row r="338" spans="2:65" s="12" customFormat="1">
      <c r="B338" s="219"/>
      <c r="C338" s="220"/>
      <c r="D338" s="221" t="s">
        <v>210</v>
      </c>
      <c r="E338" s="222" t="s">
        <v>34</v>
      </c>
      <c r="F338" s="223" t="s">
        <v>364</v>
      </c>
      <c r="G338" s="220"/>
      <c r="H338" s="224" t="s">
        <v>34</v>
      </c>
      <c r="I338" s="225"/>
      <c r="J338" s="220"/>
      <c r="K338" s="220"/>
      <c r="L338" s="226"/>
      <c r="M338" s="227"/>
      <c r="N338" s="228"/>
      <c r="O338" s="228"/>
      <c r="P338" s="228"/>
      <c r="Q338" s="228"/>
      <c r="R338" s="228"/>
      <c r="S338" s="228"/>
      <c r="T338" s="229"/>
      <c r="AT338" s="230" t="s">
        <v>210</v>
      </c>
      <c r="AU338" s="230" t="s">
        <v>87</v>
      </c>
      <c r="AV338" s="12" t="s">
        <v>85</v>
      </c>
      <c r="AW338" s="12" t="s">
        <v>41</v>
      </c>
      <c r="AX338" s="12" t="s">
        <v>78</v>
      </c>
      <c r="AY338" s="230" t="s">
        <v>197</v>
      </c>
    </row>
    <row r="339" spans="2:65" s="13" customFormat="1">
      <c r="B339" s="231"/>
      <c r="C339" s="232"/>
      <c r="D339" s="221" t="s">
        <v>210</v>
      </c>
      <c r="E339" s="233" t="s">
        <v>34</v>
      </c>
      <c r="F339" s="234" t="s">
        <v>709</v>
      </c>
      <c r="G339" s="232"/>
      <c r="H339" s="235">
        <v>370.86900000000003</v>
      </c>
      <c r="I339" s="236"/>
      <c r="J339" s="232"/>
      <c r="K339" s="232"/>
      <c r="L339" s="237"/>
      <c r="M339" s="238"/>
      <c r="N339" s="239"/>
      <c r="O339" s="239"/>
      <c r="P339" s="239"/>
      <c r="Q339" s="239"/>
      <c r="R339" s="239"/>
      <c r="S339" s="239"/>
      <c r="T339" s="240"/>
      <c r="AT339" s="241" t="s">
        <v>210</v>
      </c>
      <c r="AU339" s="241" t="s">
        <v>87</v>
      </c>
      <c r="AV339" s="13" t="s">
        <v>87</v>
      </c>
      <c r="AW339" s="13" t="s">
        <v>41</v>
      </c>
      <c r="AX339" s="13" t="s">
        <v>78</v>
      </c>
      <c r="AY339" s="241" t="s">
        <v>197</v>
      </c>
    </row>
    <row r="340" spans="2:65" s="14" customFormat="1">
      <c r="B340" s="242"/>
      <c r="C340" s="243"/>
      <c r="D340" s="216" t="s">
        <v>210</v>
      </c>
      <c r="E340" s="244" t="s">
        <v>34</v>
      </c>
      <c r="F340" s="245" t="s">
        <v>221</v>
      </c>
      <c r="G340" s="243"/>
      <c r="H340" s="246">
        <v>370.86900000000003</v>
      </c>
      <c r="I340" s="247"/>
      <c r="J340" s="243"/>
      <c r="K340" s="243"/>
      <c r="L340" s="248"/>
      <c r="M340" s="249"/>
      <c r="N340" s="250"/>
      <c r="O340" s="250"/>
      <c r="P340" s="250"/>
      <c r="Q340" s="250"/>
      <c r="R340" s="250"/>
      <c r="S340" s="250"/>
      <c r="T340" s="251"/>
      <c r="AT340" s="252" t="s">
        <v>210</v>
      </c>
      <c r="AU340" s="252" t="s">
        <v>87</v>
      </c>
      <c r="AV340" s="14" t="s">
        <v>126</v>
      </c>
      <c r="AW340" s="14" t="s">
        <v>41</v>
      </c>
      <c r="AX340" s="14" t="s">
        <v>85</v>
      </c>
      <c r="AY340" s="252" t="s">
        <v>197</v>
      </c>
    </row>
    <row r="341" spans="2:65" s="1" customFormat="1" ht="16.5" customHeight="1">
      <c r="B341" s="43"/>
      <c r="C341" s="204" t="s">
        <v>710</v>
      </c>
      <c r="D341" s="204" t="s">
        <v>200</v>
      </c>
      <c r="E341" s="205" t="s">
        <v>711</v>
      </c>
      <c r="F341" s="206" t="s">
        <v>712</v>
      </c>
      <c r="G341" s="207" t="s">
        <v>423</v>
      </c>
      <c r="H341" s="208">
        <v>230.869</v>
      </c>
      <c r="I341" s="209"/>
      <c r="J341" s="210">
        <f>ROUND(I341*H341,2)</f>
        <v>0</v>
      </c>
      <c r="K341" s="206" t="s">
        <v>34</v>
      </c>
      <c r="L341" s="63"/>
      <c r="M341" s="211" t="s">
        <v>34</v>
      </c>
      <c r="N341" s="212" t="s">
        <v>49</v>
      </c>
      <c r="O341" s="44"/>
      <c r="P341" s="213">
        <f>O341*H341</f>
        <v>0</v>
      </c>
      <c r="Q341" s="213">
        <v>0</v>
      </c>
      <c r="R341" s="213">
        <f>Q341*H341</f>
        <v>0</v>
      </c>
      <c r="S341" s="213">
        <v>0</v>
      </c>
      <c r="T341" s="214">
        <f>S341*H341</f>
        <v>0</v>
      </c>
      <c r="AR341" s="25" t="s">
        <v>126</v>
      </c>
      <c r="AT341" s="25" t="s">
        <v>200</v>
      </c>
      <c r="AU341" s="25" t="s">
        <v>87</v>
      </c>
      <c r="AY341" s="25" t="s">
        <v>197</v>
      </c>
      <c r="BE341" s="215">
        <f>IF(N341="základní",J341,0)</f>
        <v>0</v>
      </c>
      <c r="BF341" s="215">
        <f>IF(N341="snížená",J341,0)</f>
        <v>0</v>
      </c>
      <c r="BG341" s="215">
        <f>IF(N341="zákl. přenesená",J341,0)</f>
        <v>0</v>
      </c>
      <c r="BH341" s="215">
        <f>IF(N341="sníž. přenesená",J341,0)</f>
        <v>0</v>
      </c>
      <c r="BI341" s="215">
        <f>IF(N341="nulová",J341,0)</f>
        <v>0</v>
      </c>
      <c r="BJ341" s="25" t="s">
        <v>85</v>
      </c>
      <c r="BK341" s="215">
        <f>ROUND(I341*H341,2)</f>
        <v>0</v>
      </c>
      <c r="BL341" s="25" t="s">
        <v>126</v>
      </c>
      <c r="BM341" s="25" t="s">
        <v>713</v>
      </c>
    </row>
    <row r="342" spans="2:65" s="1" customFormat="1" ht="27">
      <c r="B342" s="43"/>
      <c r="C342" s="65"/>
      <c r="D342" s="221" t="s">
        <v>205</v>
      </c>
      <c r="E342" s="65"/>
      <c r="F342" s="253" t="s">
        <v>714</v>
      </c>
      <c r="G342" s="65"/>
      <c r="H342" s="65"/>
      <c r="I342" s="174"/>
      <c r="J342" s="65"/>
      <c r="K342" s="65"/>
      <c r="L342" s="63"/>
      <c r="M342" s="218"/>
      <c r="N342" s="44"/>
      <c r="O342" s="44"/>
      <c r="P342" s="44"/>
      <c r="Q342" s="44"/>
      <c r="R342" s="44"/>
      <c r="S342" s="44"/>
      <c r="T342" s="80"/>
      <c r="AT342" s="25" t="s">
        <v>205</v>
      </c>
      <c r="AU342" s="25" t="s">
        <v>87</v>
      </c>
    </row>
    <row r="343" spans="2:65" s="12" customFormat="1" ht="27">
      <c r="B343" s="219"/>
      <c r="C343" s="220"/>
      <c r="D343" s="221" t="s">
        <v>210</v>
      </c>
      <c r="E343" s="222" t="s">
        <v>34</v>
      </c>
      <c r="F343" s="223" t="s">
        <v>715</v>
      </c>
      <c r="G343" s="220"/>
      <c r="H343" s="224" t="s">
        <v>34</v>
      </c>
      <c r="I343" s="225"/>
      <c r="J343" s="220"/>
      <c r="K343" s="220"/>
      <c r="L343" s="226"/>
      <c r="M343" s="227"/>
      <c r="N343" s="228"/>
      <c r="O343" s="228"/>
      <c r="P343" s="228"/>
      <c r="Q343" s="228"/>
      <c r="R343" s="228"/>
      <c r="S343" s="228"/>
      <c r="T343" s="229"/>
      <c r="AT343" s="230" t="s">
        <v>210</v>
      </c>
      <c r="AU343" s="230" t="s">
        <v>87</v>
      </c>
      <c r="AV343" s="12" t="s">
        <v>85</v>
      </c>
      <c r="AW343" s="12" t="s">
        <v>41</v>
      </c>
      <c r="AX343" s="12" t="s">
        <v>78</v>
      </c>
      <c r="AY343" s="230" t="s">
        <v>197</v>
      </c>
    </row>
    <row r="344" spans="2:65" s="13" customFormat="1">
      <c r="B344" s="231"/>
      <c r="C344" s="232"/>
      <c r="D344" s="221" t="s">
        <v>210</v>
      </c>
      <c r="E344" s="233" t="s">
        <v>34</v>
      </c>
      <c r="F344" s="234" t="s">
        <v>716</v>
      </c>
      <c r="G344" s="232"/>
      <c r="H344" s="235">
        <v>230.869</v>
      </c>
      <c r="I344" s="236"/>
      <c r="J344" s="232"/>
      <c r="K344" s="232"/>
      <c r="L344" s="237"/>
      <c r="M344" s="238"/>
      <c r="N344" s="239"/>
      <c r="O344" s="239"/>
      <c r="P344" s="239"/>
      <c r="Q344" s="239"/>
      <c r="R344" s="239"/>
      <c r="S344" s="239"/>
      <c r="T344" s="240"/>
      <c r="AT344" s="241" t="s">
        <v>210</v>
      </c>
      <c r="AU344" s="241" t="s">
        <v>87</v>
      </c>
      <c r="AV344" s="13" t="s">
        <v>87</v>
      </c>
      <c r="AW344" s="13" t="s">
        <v>41</v>
      </c>
      <c r="AX344" s="13" t="s">
        <v>78</v>
      </c>
      <c r="AY344" s="241" t="s">
        <v>197</v>
      </c>
    </row>
    <row r="345" spans="2:65" s="14" customFormat="1">
      <c r="B345" s="242"/>
      <c r="C345" s="243"/>
      <c r="D345" s="216" t="s">
        <v>210</v>
      </c>
      <c r="E345" s="244" t="s">
        <v>34</v>
      </c>
      <c r="F345" s="245" t="s">
        <v>221</v>
      </c>
      <c r="G345" s="243"/>
      <c r="H345" s="246">
        <v>230.869</v>
      </c>
      <c r="I345" s="247"/>
      <c r="J345" s="243"/>
      <c r="K345" s="243"/>
      <c r="L345" s="248"/>
      <c r="M345" s="249"/>
      <c r="N345" s="250"/>
      <c r="O345" s="250"/>
      <c r="P345" s="250"/>
      <c r="Q345" s="250"/>
      <c r="R345" s="250"/>
      <c r="S345" s="250"/>
      <c r="T345" s="251"/>
      <c r="AT345" s="252" t="s">
        <v>210</v>
      </c>
      <c r="AU345" s="252" t="s">
        <v>87</v>
      </c>
      <c r="AV345" s="14" t="s">
        <v>126</v>
      </c>
      <c r="AW345" s="14" t="s">
        <v>41</v>
      </c>
      <c r="AX345" s="14" t="s">
        <v>85</v>
      </c>
      <c r="AY345" s="252" t="s">
        <v>197</v>
      </c>
    </row>
    <row r="346" spans="2:65" s="1" customFormat="1" ht="16.5" customHeight="1">
      <c r="B346" s="43"/>
      <c r="C346" s="204" t="s">
        <v>717</v>
      </c>
      <c r="D346" s="204" t="s">
        <v>200</v>
      </c>
      <c r="E346" s="205" t="s">
        <v>718</v>
      </c>
      <c r="F346" s="206" t="s">
        <v>719</v>
      </c>
      <c r="G346" s="207" t="s">
        <v>423</v>
      </c>
      <c r="H346" s="208">
        <v>141.5</v>
      </c>
      <c r="I346" s="209"/>
      <c r="J346" s="210">
        <f>ROUND(I346*H346,2)</f>
        <v>0</v>
      </c>
      <c r="K346" s="206" t="s">
        <v>352</v>
      </c>
      <c r="L346" s="63"/>
      <c r="M346" s="211" t="s">
        <v>34</v>
      </c>
      <c r="N346" s="212" t="s">
        <v>49</v>
      </c>
      <c r="O346" s="44"/>
      <c r="P346" s="213">
        <f>O346*H346</f>
        <v>0</v>
      </c>
      <c r="Q346" s="213">
        <v>1.2E-4</v>
      </c>
      <c r="R346" s="213">
        <f>Q346*H346</f>
        <v>1.6980000000000002E-2</v>
      </c>
      <c r="S346" s="213">
        <v>0</v>
      </c>
      <c r="T346" s="214">
        <f>S346*H346</f>
        <v>0</v>
      </c>
      <c r="AR346" s="25" t="s">
        <v>126</v>
      </c>
      <c r="AT346" s="25" t="s">
        <v>200</v>
      </c>
      <c r="AU346" s="25" t="s">
        <v>87</v>
      </c>
      <c r="AY346" s="25" t="s">
        <v>197</v>
      </c>
      <c r="BE346" s="215">
        <f>IF(N346="základní",J346,0)</f>
        <v>0</v>
      </c>
      <c r="BF346" s="215">
        <f>IF(N346="snížená",J346,0)</f>
        <v>0</v>
      </c>
      <c r="BG346" s="215">
        <f>IF(N346="zákl. přenesená",J346,0)</f>
        <v>0</v>
      </c>
      <c r="BH346" s="215">
        <f>IF(N346="sníž. přenesená",J346,0)</f>
        <v>0</v>
      </c>
      <c r="BI346" s="215">
        <f>IF(N346="nulová",J346,0)</f>
        <v>0</v>
      </c>
      <c r="BJ346" s="25" t="s">
        <v>85</v>
      </c>
      <c r="BK346" s="215">
        <f>ROUND(I346*H346,2)</f>
        <v>0</v>
      </c>
      <c r="BL346" s="25" t="s">
        <v>126</v>
      </c>
      <c r="BM346" s="25" t="s">
        <v>720</v>
      </c>
    </row>
    <row r="347" spans="2:65" s="12" customFormat="1">
      <c r="B347" s="219"/>
      <c r="C347" s="220"/>
      <c r="D347" s="221" t="s">
        <v>210</v>
      </c>
      <c r="E347" s="222" t="s">
        <v>34</v>
      </c>
      <c r="F347" s="223" t="s">
        <v>364</v>
      </c>
      <c r="G347" s="220"/>
      <c r="H347" s="224" t="s">
        <v>34</v>
      </c>
      <c r="I347" s="225"/>
      <c r="J347" s="220"/>
      <c r="K347" s="220"/>
      <c r="L347" s="226"/>
      <c r="M347" s="227"/>
      <c r="N347" s="228"/>
      <c r="O347" s="228"/>
      <c r="P347" s="228"/>
      <c r="Q347" s="228"/>
      <c r="R347" s="228"/>
      <c r="S347" s="228"/>
      <c r="T347" s="229"/>
      <c r="AT347" s="230" t="s">
        <v>210</v>
      </c>
      <c r="AU347" s="230" t="s">
        <v>87</v>
      </c>
      <c r="AV347" s="12" t="s">
        <v>85</v>
      </c>
      <c r="AW347" s="12" t="s">
        <v>41</v>
      </c>
      <c r="AX347" s="12" t="s">
        <v>78</v>
      </c>
      <c r="AY347" s="230" t="s">
        <v>197</v>
      </c>
    </row>
    <row r="348" spans="2:65" s="13" customFormat="1">
      <c r="B348" s="231"/>
      <c r="C348" s="232"/>
      <c r="D348" s="221" t="s">
        <v>210</v>
      </c>
      <c r="E348" s="233" t="s">
        <v>34</v>
      </c>
      <c r="F348" s="234" t="s">
        <v>721</v>
      </c>
      <c r="G348" s="232"/>
      <c r="H348" s="235">
        <v>141.5</v>
      </c>
      <c r="I348" s="236"/>
      <c r="J348" s="232"/>
      <c r="K348" s="232"/>
      <c r="L348" s="237"/>
      <c r="M348" s="238"/>
      <c r="N348" s="239"/>
      <c r="O348" s="239"/>
      <c r="P348" s="239"/>
      <c r="Q348" s="239"/>
      <c r="R348" s="239"/>
      <c r="S348" s="239"/>
      <c r="T348" s="240"/>
      <c r="AT348" s="241" t="s">
        <v>210</v>
      </c>
      <c r="AU348" s="241" t="s">
        <v>87</v>
      </c>
      <c r="AV348" s="13" t="s">
        <v>87</v>
      </c>
      <c r="AW348" s="13" t="s">
        <v>41</v>
      </c>
      <c r="AX348" s="13" t="s">
        <v>78</v>
      </c>
      <c r="AY348" s="241" t="s">
        <v>197</v>
      </c>
    </row>
    <row r="349" spans="2:65" s="14" customFormat="1">
      <c r="B349" s="242"/>
      <c r="C349" s="243"/>
      <c r="D349" s="216" t="s">
        <v>210</v>
      </c>
      <c r="E349" s="244" t="s">
        <v>34</v>
      </c>
      <c r="F349" s="245" t="s">
        <v>221</v>
      </c>
      <c r="G349" s="243"/>
      <c r="H349" s="246">
        <v>141.5</v>
      </c>
      <c r="I349" s="247"/>
      <c r="J349" s="243"/>
      <c r="K349" s="243"/>
      <c r="L349" s="248"/>
      <c r="M349" s="249"/>
      <c r="N349" s="250"/>
      <c r="O349" s="250"/>
      <c r="P349" s="250"/>
      <c r="Q349" s="250"/>
      <c r="R349" s="250"/>
      <c r="S349" s="250"/>
      <c r="T349" s="251"/>
      <c r="AT349" s="252" t="s">
        <v>210</v>
      </c>
      <c r="AU349" s="252" t="s">
        <v>87</v>
      </c>
      <c r="AV349" s="14" t="s">
        <v>126</v>
      </c>
      <c r="AW349" s="14" t="s">
        <v>41</v>
      </c>
      <c r="AX349" s="14" t="s">
        <v>85</v>
      </c>
      <c r="AY349" s="252" t="s">
        <v>197</v>
      </c>
    </row>
    <row r="350" spans="2:65" s="1" customFormat="1" ht="16.5" customHeight="1">
      <c r="B350" s="43"/>
      <c r="C350" s="204" t="s">
        <v>722</v>
      </c>
      <c r="D350" s="204" t="s">
        <v>200</v>
      </c>
      <c r="E350" s="205" t="s">
        <v>723</v>
      </c>
      <c r="F350" s="206" t="s">
        <v>724</v>
      </c>
      <c r="G350" s="207" t="s">
        <v>423</v>
      </c>
      <c r="H350" s="208">
        <v>512.5</v>
      </c>
      <c r="I350" s="209"/>
      <c r="J350" s="210">
        <f>ROUND(I350*H350,2)</f>
        <v>0</v>
      </c>
      <c r="K350" s="206" t="s">
        <v>352</v>
      </c>
      <c r="L350" s="63"/>
      <c r="M350" s="211" t="s">
        <v>34</v>
      </c>
      <c r="N350" s="212" t="s">
        <v>49</v>
      </c>
      <c r="O350" s="44"/>
      <c r="P350" s="213">
        <f>O350*H350</f>
        <v>0</v>
      </c>
      <c r="Q350" s="213">
        <v>0</v>
      </c>
      <c r="R350" s="213">
        <f>Q350*H350</f>
        <v>0</v>
      </c>
      <c r="S350" s="213">
        <v>0</v>
      </c>
      <c r="T350" s="214">
        <f>S350*H350</f>
        <v>0</v>
      </c>
      <c r="AR350" s="25" t="s">
        <v>126</v>
      </c>
      <c r="AT350" s="25" t="s">
        <v>200</v>
      </c>
      <c r="AU350" s="25" t="s">
        <v>87</v>
      </c>
      <c r="AY350" s="25" t="s">
        <v>197</v>
      </c>
      <c r="BE350" s="215">
        <f>IF(N350="základní",J350,0)</f>
        <v>0</v>
      </c>
      <c r="BF350" s="215">
        <f>IF(N350="snížená",J350,0)</f>
        <v>0</v>
      </c>
      <c r="BG350" s="215">
        <f>IF(N350="zákl. přenesená",J350,0)</f>
        <v>0</v>
      </c>
      <c r="BH350" s="215">
        <f>IF(N350="sníž. přenesená",J350,0)</f>
        <v>0</v>
      </c>
      <c r="BI350" s="215">
        <f>IF(N350="nulová",J350,0)</f>
        <v>0</v>
      </c>
      <c r="BJ350" s="25" t="s">
        <v>85</v>
      </c>
      <c r="BK350" s="215">
        <f>ROUND(I350*H350,2)</f>
        <v>0</v>
      </c>
      <c r="BL350" s="25" t="s">
        <v>126</v>
      </c>
      <c r="BM350" s="25" t="s">
        <v>725</v>
      </c>
    </row>
    <row r="351" spans="2:65" s="13" customFormat="1">
      <c r="B351" s="231"/>
      <c r="C351" s="232"/>
      <c r="D351" s="221" t="s">
        <v>210</v>
      </c>
      <c r="E351" s="233" t="s">
        <v>34</v>
      </c>
      <c r="F351" s="234" t="s">
        <v>726</v>
      </c>
      <c r="G351" s="232"/>
      <c r="H351" s="235">
        <v>512.5</v>
      </c>
      <c r="I351" s="236"/>
      <c r="J351" s="232"/>
      <c r="K351" s="232"/>
      <c r="L351" s="237"/>
      <c r="M351" s="238"/>
      <c r="N351" s="239"/>
      <c r="O351" s="239"/>
      <c r="P351" s="239"/>
      <c r="Q351" s="239"/>
      <c r="R351" s="239"/>
      <c r="S351" s="239"/>
      <c r="T351" s="240"/>
      <c r="AT351" s="241" t="s">
        <v>210</v>
      </c>
      <c r="AU351" s="241" t="s">
        <v>87</v>
      </c>
      <c r="AV351" s="13" t="s">
        <v>87</v>
      </c>
      <c r="AW351" s="13" t="s">
        <v>41</v>
      </c>
      <c r="AX351" s="13" t="s">
        <v>78</v>
      </c>
      <c r="AY351" s="241" t="s">
        <v>197</v>
      </c>
    </row>
    <row r="352" spans="2:65" s="14" customFormat="1">
      <c r="B352" s="242"/>
      <c r="C352" s="243"/>
      <c r="D352" s="216" t="s">
        <v>210</v>
      </c>
      <c r="E352" s="244" t="s">
        <v>34</v>
      </c>
      <c r="F352" s="245" t="s">
        <v>221</v>
      </c>
      <c r="G352" s="243"/>
      <c r="H352" s="246">
        <v>512.5</v>
      </c>
      <c r="I352" s="247"/>
      <c r="J352" s="243"/>
      <c r="K352" s="243"/>
      <c r="L352" s="248"/>
      <c r="M352" s="249"/>
      <c r="N352" s="250"/>
      <c r="O352" s="250"/>
      <c r="P352" s="250"/>
      <c r="Q352" s="250"/>
      <c r="R352" s="250"/>
      <c r="S352" s="250"/>
      <c r="T352" s="251"/>
      <c r="AT352" s="252" t="s">
        <v>210</v>
      </c>
      <c r="AU352" s="252" t="s">
        <v>87</v>
      </c>
      <c r="AV352" s="14" t="s">
        <v>126</v>
      </c>
      <c r="AW352" s="14" t="s">
        <v>41</v>
      </c>
      <c r="AX352" s="14" t="s">
        <v>85</v>
      </c>
      <c r="AY352" s="252" t="s">
        <v>197</v>
      </c>
    </row>
    <row r="353" spans="2:65" s="1" customFormat="1" ht="25.5" customHeight="1">
      <c r="B353" s="43"/>
      <c r="C353" s="204" t="s">
        <v>727</v>
      </c>
      <c r="D353" s="204" t="s">
        <v>200</v>
      </c>
      <c r="E353" s="205" t="s">
        <v>728</v>
      </c>
      <c r="F353" s="206" t="s">
        <v>729</v>
      </c>
      <c r="G353" s="207" t="s">
        <v>362</v>
      </c>
      <c r="H353" s="208">
        <v>43.92</v>
      </c>
      <c r="I353" s="209"/>
      <c r="J353" s="210">
        <f>ROUND(I353*H353,2)</f>
        <v>0</v>
      </c>
      <c r="K353" s="206" t="s">
        <v>352</v>
      </c>
      <c r="L353" s="63"/>
      <c r="M353" s="211" t="s">
        <v>34</v>
      </c>
      <c r="N353" s="212" t="s">
        <v>49</v>
      </c>
      <c r="O353" s="44"/>
      <c r="P353" s="213">
        <f>O353*H353</f>
        <v>0</v>
      </c>
      <c r="Q353" s="213">
        <v>2.45329</v>
      </c>
      <c r="R353" s="213">
        <f>Q353*H353</f>
        <v>107.7484968</v>
      </c>
      <c r="S353" s="213">
        <v>0</v>
      </c>
      <c r="T353" s="214">
        <f>S353*H353</f>
        <v>0</v>
      </c>
      <c r="AR353" s="25" t="s">
        <v>126</v>
      </c>
      <c r="AT353" s="25" t="s">
        <v>200</v>
      </c>
      <c r="AU353" s="25" t="s">
        <v>87</v>
      </c>
      <c r="AY353" s="25" t="s">
        <v>197</v>
      </c>
      <c r="BE353" s="215">
        <f>IF(N353="základní",J353,0)</f>
        <v>0</v>
      </c>
      <c r="BF353" s="215">
        <f>IF(N353="snížená",J353,0)</f>
        <v>0</v>
      </c>
      <c r="BG353" s="215">
        <f>IF(N353="zákl. přenesená",J353,0)</f>
        <v>0</v>
      </c>
      <c r="BH353" s="215">
        <f>IF(N353="sníž. přenesená",J353,0)</f>
        <v>0</v>
      </c>
      <c r="BI353" s="215">
        <f>IF(N353="nulová",J353,0)</f>
        <v>0</v>
      </c>
      <c r="BJ353" s="25" t="s">
        <v>85</v>
      </c>
      <c r="BK353" s="215">
        <f>ROUND(I353*H353,2)</f>
        <v>0</v>
      </c>
      <c r="BL353" s="25" t="s">
        <v>126</v>
      </c>
      <c r="BM353" s="25" t="s">
        <v>730</v>
      </c>
    </row>
    <row r="354" spans="2:65" s="12" customFormat="1">
      <c r="B354" s="219"/>
      <c r="C354" s="220"/>
      <c r="D354" s="221" t="s">
        <v>210</v>
      </c>
      <c r="E354" s="222" t="s">
        <v>34</v>
      </c>
      <c r="F354" s="223" t="s">
        <v>364</v>
      </c>
      <c r="G354" s="220"/>
      <c r="H354" s="224" t="s">
        <v>34</v>
      </c>
      <c r="I354" s="225"/>
      <c r="J354" s="220"/>
      <c r="K354" s="220"/>
      <c r="L354" s="226"/>
      <c r="M354" s="227"/>
      <c r="N354" s="228"/>
      <c r="O354" s="228"/>
      <c r="P354" s="228"/>
      <c r="Q354" s="228"/>
      <c r="R354" s="228"/>
      <c r="S354" s="228"/>
      <c r="T354" s="229"/>
      <c r="AT354" s="230" t="s">
        <v>210</v>
      </c>
      <c r="AU354" s="230" t="s">
        <v>87</v>
      </c>
      <c r="AV354" s="12" t="s">
        <v>85</v>
      </c>
      <c r="AW354" s="12" t="s">
        <v>41</v>
      </c>
      <c r="AX354" s="12" t="s">
        <v>78</v>
      </c>
      <c r="AY354" s="230" t="s">
        <v>197</v>
      </c>
    </row>
    <row r="355" spans="2:65" s="13" customFormat="1">
      <c r="B355" s="231"/>
      <c r="C355" s="232"/>
      <c r="D355" s="221" t="s">
        <v>210</v>
      </c>
      <c r="E355" s="233" t="s">
        <v>34</v>
      </c>
      <c r="F355" s="234" t="s">
        <v>731</v>
      </c>
      <c r="G355" s="232"/>
      <c r="H355" s="235">
        <v>16.734000000000002</v>
      </c>
      <c r="I355" s="236"/>
      <c r="J355" s="232"/>
      <c r="K355" s="232"/>
      <c r="L355" s="237"/>
      <c r="M355" s="238"/>
      <c r="N355" s="239"/>
      <c r="O355" s="239"/>
      <c r="P355" s="239"/>
      <c r="Q355" s="239"/>
      <c r="R355" s="239"/>
      <c r="S355" s="239"/>
      <c r="T355" s="240"/>
      <c r="AT355" s="241" t="s">
        <v>210</v>
      </c>
      <c r="AU355" s="241" t="s">
        <v>87</v>
      </c>
      <c r="AV355" s="13" t="s">
        <v>87</v>
      </c>
      <c r="AW355" s="13" t="s">
        <v>41</v>
      </c>
      <c r="AX355" s="13" t="s">
        <v>78</v>
      </c>
      <c r="AY355" s="241" t="s">
        <v>197</v>
      </c>
    </row>
    <row r="356" spans="2:65" s="13" customFormat="1">
      <c r="B356" s="231"/>
      <c r="C356" s="232"/>
      <c r="D356" s="221" t="s">
        <v>210</v>
      </c>
      <c r="E356" s="233" t="s">
        <v>34</v>
      </c>
      <c r="F356" s="234" t="s">
        <v>732</v>
      </c>
      <c r="G356" s="232"/>
      <c r="H356" s="235">
        <v>6.8879999999999999</v>
      </c>
      <c r="I356" s="236"/>
      <c r="J356" s="232"/>
      <c r="K356" s="232"/>
      <c r="L356" s="237"/>
      <c r="M356" s="238"/>
      <c r="N356" s="239"/>
      <c r="O356" s="239"/>
      <c r="P356" s="239"/>
      <c r="Q356" s="239"/>
      <c r="R356" s="239"/>
      <c r="S356" s="239"/>
      <c r="T356" s="240"/>
      <c r="AT356" s="241" t="s">
        <v>210</v>
      </c>
      <c r="AU356" s="241" t="s">
        <v>87</v>
      </c>
      <c r="AV356" s="13" t="s">
        <v>87</v>
      </c>
      <c r="AW356" s="13" t="s">
        <v>41</v>
      </c>
      <c r="AX356" s="13" t="s">
        <v>78</v>
      </c>
      <c r="AY356" s="241" t="s">
        <v>197</v>
      </c>
    </row>
    <row r="357" spans="2:65" s="13" customFormat="1">
      <c r="B357" s="231"/>
      <c r="C357" s="232"/>
      <c r="D357" s="221" t="s">
        <v>210</v>
      </c>
      <c r="E357" s="233" t="s">
        <v>34</v>
      </c>
      <c r="F357" s="234" t="s">
        <v>733</v>
      </c>
      <c r="G357" s="232"/>
      <c r="H357" s="235">
        <v>6.98</v>
      </c>
      <c r="I357" s="236"/>
      <c r="J357" s="232"/>
      <c r="K357" s="232"/>
      <c r="L357" s="237"/>
      <c r="M357" s="238"/>
      <c r="N357" s="239"/>
      <c r="O357" s="239"/>
      <c r="P357" s="239"/>
      <c r="Q357" s="239"/>
      <c r="R357" s="239"/>
      <c r="S357" s="239"/>
      <c r="T357" s="240"/>
      <c r="AT357" s="241" t="s">
        <v>210</v>
      </c>
      <c r="AU357" s="241" t="s">
        <v>87</v>
      </c>
      <c r="AV357" s="13" t="s">
        <v>87</v>
      </c>
      <c r="AW357" s="13" t="s">
        <v>41</v>
      </c>
      <c r="AX357" s="13" t="s">
        <v>78</v>
      </c>
      <c r="AY357" s="241" t="s">
        <v>197</v>
      </c>
    </row>
    <row r="358" spans="2:65" s="13" customFormat="1">
      <c r="B358" s="231"/>
      <c r="C358" s="232"/>
      <c r="D358" s="221" t="s">
        <v>210</v>
      </c>
      <c r="E358" s="233" t="s">
        <v>34</v>
      </c>
      <c r="F358" s="234" t="s">
        <v>734</v>
      </c>
      <c r="G358" s="232"/>
      <c r="H358" s="235">
        <v>3.7240000000000002</v>
      </c>
      <c r="I358" s="236"/>
      <c r="J358" s="232"/>
      <c r="K358" s="232"/>
      <c r="L358" s="237"/>
      <c r="M358" s="238"/>
      <c r="N358" s="239"/>
      <c r="O358" s="239"/>
      <c r="P358" s="239"/>
      <c r="Q358" s="239"/>
      <c r="R358" s="239"/>
      <c r="S358" s="239"/>
      <c r="T358" s="240"/>
      <c r="AT358" s="241" t="s">
        <v>210</v>
      </c>
      <c r="AU358" s="241" t="s">
        <v>87</v>
      </c>
      <c r="AV358" s="13" t="s">
        <v>87</v>
      </c>
      <c r="AW358" s="13" t="s">
        <v>41</v>
      </c>
      <c r="AX358" s="13" t="s">
        <v>78</v>
      </c>
      <c r="AY358" s="241" t="s">
        <v>197</v>
      </c>
    </row>
    <row r="359" spans="2:65" s="13" customFormat="1">
      <c r="B359" s="231"/>
      <c r="C359" s="232"/>
      <c r="D359" s="221" t="s">
        <v>210</v>
      </c>
      <c r="E359" s="233" t="s">
        <v>34</v>
      </c>
      <c r="F359" s="234" t="s">
        <v>735</v>
      </c>
      <c r="G359" s="232"/>
      <c r="H359" s="235">
        <v>1.143</v>
      </c>
      <c r="I359" s="236"/>
      <c r="J359" s="232"/>
      <c r="K359" s="232"/>
      <c r="L359" s="237"/>
      <c r="M359" s="238"/>
      <c r="N359" s="239"/>
      <c r="O359" s="239"/>
      <c r="P359" s="239"/>
      <c r="Q359" s="239"/>
      <c r="R359" s="239"/>
      <c r="S359" s="239"/>
      <c r="T359" s="240"/>
      <c r="AT359" s="241" t="s">
        <v>210</v>
      </c>
      <c r="AU359" s="241" t="s">
        <v>87</v>
      </c>
      <c r="AV359" s="13" t="s">
        <v>87</v>
      </c>
      <c r="AW359" s="13" t="s">
        <v>41</v>
      </c>
      <c r="AX359" s="13" t="s">
        <v>78</v>
      </c>
      <c r="AY359" s="241" t="s">
        <v>197</v>
      </c>
    </row>
    <row r="360" spans="2:65" s="13" customFormat="1">
      <c r="B360" s="231"/>
      <c r="C360" s="232"/>
      <c r="D360" s="221" t="s">
        <v>210</v>
      </c>
      <c r="E360" s="233" t="s">
        <v>34</v>
      </c>
      <c r="F360" s="234" t="s">
        <v>736</v>
      </c>
      <c r="G360" s="232"/>
      <c r="H360" s="235">
        <v>1.34</v>
      </c>
      <c r="I360" s="236"/>
      <c r="J360" s="232"/>
      <c r="K360" s="232"/>
      <c r="L360" s="237"/>
      <c r="M360" s="238"/>
      <c r="N360" s="239"/>
      <c r="O360" s="239"/>
      <c r="P360" s="239"/>
      <c r="Q360" s="239"/>
      <c r="R360" s="239"/>
      <c r="S360" s="239"/>
      <c r="T360" s="240"/>
      <c r="AT360" s="241" t="s">
        <v>210</v>
      </c>
      <c r="AU360" s="241" t="s">
        <v>87</v>
      </c>
      <c r="AV360" s="13" t="s">
        <v>87</v>
      </c>
      <c r="AW360" s="13" t="s">
        <v>41</v>
      </c>
      <c r="AX360" s="13" t="s">
        <v>78</v>
      </c>
      <c r="AY360" s="241" t="s">
        <v>197</v>
      </c>
    </row>
    <row r="361" spans="2:65" s="13" customFormat="1">
      <c r="B361" s="231"/>
      <c r="C361" s="232"/>
      <c r="D361" s="221" t="s">
        <v>210</v>
      </c>
      <c r="E361" s="233" t="s">
        <v>34</v>
      </c>
      <c r="F361" s="234" t="s">
        <v>737</v>
      </c>
      <c r="G361" s="232"/>
      <c r="H361" s="235">
        <v>2.2789999999999999</v>
      </c>
      <c r="I361" s="236"/>
      <c r="J361" s="232"/>
      <c r="K361" s="232"/>
      <c r="L361" s="237"/>
      <c r="M361" s="238"/>
      <c r="N361" s="239"/>
      <c r="O361" s="239"/>
      <c r="P361" s="239"/>
      <c r="Q361" s="239"/>
      <c r="R361" s="239"/>
      <c r="S361" s="239"/>
      <c r="T361" s="240"/>
      <c r="AT361" s="241" t="s">
        <v>210</v>
      </c>
      <c r="AU361" s="241" t="s">
        <v>87</v>
      </c>
      <c r="AV361" s="13" t="s">
        <v>87</v>
      </c>
      <c r="AW361" s="13" t="s">
        <v>41</v>
      </c>
      <c r="AX361" s="13" t="s">
        <v>78</v>
      </c>
      <c r="AY361" s="241" t="s">
        <v>197</v>
      </c>
    </row>
    <row r="362" spans="2:65" s="13" customFormat="1">
      <c r="B362" s="231"/>
      <c r="C362" s="232"/>
      <c r="D362" s="221" t="s">
        <v>210</v>
      </c>
      <c r="E362" s="233" t="s">
        <v>34</v>
      </c>
      <c r="F362" s="234" t="s">
        <v>738</v>
      </c>
      <c r="G362" s="232"/>
      <c r="H362" s="235">
        <v>0.83899999999999997</v>
      </c>
      <c r="I362" s="236"/>
      <c r="J362" s="232"/>
      <c r="K362" s="232"/>
      <c r="L362" s="237"/>
      <c r="M362" s="238"/>
      <c r="N362" s="239"/>
      <c r="O362" s="239"/>
      <c r="P362" s="239"/>
      <c r="Q362" s="239"/>
      <c r="R362" s="239"/>
      <c r="S362" s="239"/>
      <c r="T362" s="240"/>
      <c r="AT362" s="241" t="s">
        <v>210</v>
      </c>
      <c r="AU362" s="241" t="s">
        <v>87</v>
      </c>
      <c r="AV362" s="13" t="s">
        <v>87</v>
      </c>
      <c r="AW362" s="13" t="s">
        <v>41</v>
      </c>
      <c r="AX362" s="13" t="s">
        <v>78</v>
      </c>
      <c r="AY362" s="241" t="s">
        <v>197</v>
      </c>
    </row>
    <row r="363" spans="2:65" s="15" customFormat="1">
      <c r="B363" s="276"/>
      <c r="C363" s="277"/>
      <c r="D363" s="221" t="s">
        <v>210</v>
      </c>
      <c r="E363" s="278" t="s">
        <v>34</v>
      </c>
      <c r="F363" s="279" t="s">
        <v>459</v>
      </c>
      <c r="G363" s="277"/>
      <c r="H363" s="280">
        <v>39.927</v>
      </c>
      <c r="I363" s="281"/>
      <c r="J363" s="277"/>
      <c r="K363" s="277"/>
      <c r="L363" s="282"/>
      <c r="M363" s="283"/>
      <c r="N363" s="284"/>
      <c r="O363" s="284"/>
      <c r="P363" s="284"/>
      <c r="Q363" s="284"/>
      <c r="R363" s="284"/>
      <c r="S363" s="284"/>
      <c r="T363" s="285"/>
      <c r="AT363" s="286" t="s">
        <v>210</v>
      </c>
      <c r="AU363" s="286" t="s">
        <v>87</v>
      </c>
      <c r="AV363" s="15" t="s">
        <v>107</v>
      </c>
      <c r="AW363" s="15" t="s">
        <v>41</v>
      </c>
      <c r="AX363" s="15" t="s">
        <v>78</v>
      </c>
      <c r="AY363" s="286" t="s">
        <v>197</v>
      </c>
    </row>
    <row r="364" spans="2:65" s="13" customFormat="1">
      <c r="B364" s="231"/>
      <c r="C364" s="232"/>
      <c r="D364" s="221" t="s">
        <v>210</v>
      </c>
      <c r="E364" s="233" t="s">
        <v>34</v>
      </c>
      <c r="F364" s="234" t="s">
        <v>739</v>
      </c>
      <c r="G364" s="232"/>
      <c r="H364" s="235">
        <v>3.9929999999999999</v>
      </c>
      <c r="I364" s="236"/>
      <c r="J364" s="232"/>
      <c r="K364" s="232"/>
      <c r="L364" s="237"/>
      <c r="M364" s="238"/>
      <c r="N364" s="239"/>
      <c r="O364" s="239"/>
      <c r="P364" s="239"/>
      <c r="Q364" s="239"/>
      <c r="R364" s="239"/>
      <c r="S364" s="239"/>
      <c r="T364" s="240"/>
      <c r="AT364" s="241" t="s">
        <v>210</v>
      </c>
      <c r="AU364" s="241" t="s">
        <v>87</v>
      </c>
      <c r="AV364" s="13" t="s">
        <v>87</v>
      </c>
      <c r="AW364" s="13" t="s">
        <v>41</v>
      </c>
      <c r="AX364" s="13" t="s">
        <v>78</v>
      </c>
      <c r="AY364" s="241" t="s">
        <v>197</v>
      </c>
    </row>
    <row r="365" spans="2:65" s="14" customFormat="1">
      <c r="B365" s="242"/>
      <c r="C365" s="243"/>
      <c r="D365" s="216" t="s">
        <v>210</v>
      </c>
      <c r="E365" s="244" t="s">
        <v>34</v>
      </c>
      <c r="F365" s="245" t="s">
        <v>221</v>
      </c>
      <c r="G365" s="243"/>
      <c r="H365" s="246">
        <v>43.92</v>
      </c>
      <c r="I365" s="247"/>
      <c r="J365" s="243"/>
      <c r="K365" s="243"/>
      <c r="L365" s="248"/>
      <c r="M365" s="249"/>
      <c r="N365" s="250"/>
      <c r="O365" s="250"/>
      <c r="P365" s="250"/>
      <c r="Q365" s="250"/>
      <c r="R365" s="250"/>
      <c r="S365" s="250"/>
      <c r="T365" s="251"/>
      <c r="AT365" s="252" t="s">
        <v>210</v>
      </c>
      <c r="AU365" s="252" t="s">
        <v>87</v>
      </c>
      <c r="AV365" s="14" t="s">
        <v>126</v>
      </c>
      <c r="AW365" s="14" t="s">
        <v>41</v>
      </c>
      <c r="AX365" s="14" t="s">
        <v>85</v>
      </c>
      <c r="AY365" s="252" t="s">
        <v>197</v>
      </c>
    </row>
    <row r="366" spans="2:65" s="1" customFormat="1" ht="25.5" customHeight="1">
      <c r="B366" s="43"/>
      <c r="C366" s="204" t="s">
        <v>740</v>
      </c>
      <c r="D366" s="204" t="s">
        <v>200</v>
      </c>
      <c r="E366" s="205" t="s">
        <v>741</v>
      </c>
      <c r="F366" s="206" t="s">
        <v>742</v>
      </c>
      <c r="G366" s="207" t="s">
        <v>362</v>
      </c>
      <c r="H366" s="208">
        <v>43.92</v>
      </c>
      <c r="I366" s="209"/>
      <c r="J366" s="210">
        <f>ROUND(I366*H366,2)</f>
        <v>0</v>
      </c>
      <c r="K366" s="206" t="s">
        <v>352</v>
      </c>
      <c r="L366" s="63"/>
      <c r="M366" s="211" t="s">
        <v>34</v>
      </c>
      <c r="N366" s="212" t="s">
        <v>49</v>
      </c>
      <c r="O366" s="44"/>
      <c r="P366" s="213">
        <f>O366*H366</f>
        <v>0</v>
      </c>
      <c r="Q366" s="213">
        <v>0</v>
      </c>
      <c r="R366" s="213">
        <f>Q366*H366</f>
        <v>0</v>
      </c>
      <c r="S366" s="213">
        <v>0</v>
      </c>
      <c r="T366" s="214">
        <f>S366*H366</f>
        <v>0</v>
      </c>
      <c r="AR366" s="25" t="s">
        <v>126</v>
      </c>
      <c r="AT366" s="25" t="s">
        <v>200</v>
      </c>
      <c r="AU366" s="25" t="s">
        <v>87</v>
      </c>
      <c r="AY366" s="25" t="s">
        <v>197</v>
      </c>
      <c r="BE366" s="215">
        <f>IF(N366="základní",J366,0)</f>
        <v>0</v>
      </c>
      <c r="BF366" s="215">
        <f>IF(N366="snížená",J366,0)</f>
        <v>0</v>
      </c>
      <c r="BG366" s="215">
        <f>IF(N366="zákl. přenesená",J366,0)</f>
        <v>0</v>
      </c>
      <c r="BH366" s="215">
        <f>IF(N366="sníž. přenesená",J366,0)</f>
        <v>0</v>
      </c>
      <c r="BI366" s="215">
        <f>IF(N366="nulová",J366,0)</f>
        <v>0</v>
      </c>
      <c r="BJ366" s="25" t="s">
        <v>85</v>
      </c>
      <c r="BK366" s="215">
        <f>ROUND(I366*H366,2)</f>
        <v>0</v>
      </c>
      <c r="BL366" s="25" t="s">
        <v>126</v>
      </c>
      <c r="BM366" s="25" t="s">
        <v>743</v>
      </c>
    </row>
    <row r="367" spans="2:65" s="1" customFormat="1" ht="25.5" customHeight="1">
      <c r="B367" s="43"/>
      <c r="C367" s="204" t="s">
        <v>744</v>
      </c>
      <c r="D367" s="204" t="s">
        <v>200</v>
      </c>
      <c r="E367" s="205" t="s">
        <v>745</v>
      </c>
      <c r="F367" s="206" t="s">
        <v>746</v>
      </c>
      <c r="G367" s="207" t="s">
        <v>362</v>
      </c>
      <c r="H367" s="208">
        <v>7.16</v>
      </c>
      <c r="I367" s="209"/>
      <c r="J367" s="210">
        <f>ROUND(I367*H367,2)</f>
        <v>0</v>
      </c>
      <c r="K367" s="206" t="s">
        <v>352</v>
      </c>
      <c r="L367" s="63"/>
      <c r="M367" s="211" t="s">
        <v>34</v>
      </c>
      <c r="N367" s="212" t="s">
        <v>49</v>
      </c>
      <c r="O367" s="44"/>
      <c r="P367" s="213">
        <f>O367*H367</f>
        <v>0</v>
      </c>
      <c r="Q367" s="213">
        <v>0.505</v>
      </c>
      <c r="R367" s="213">
        <f>Q367*H367</f>
        <v>3.6158000000000001</v>
      </c>
      <c r="S367" s="213">
        <v>0</v>
      </c>
      <c r="T367" s="214">
        <f>S367*H367</f>
        <v>0</v>
      </c>
      <c r="AR367" s="25" t="s">
        <v>126</v>
      </c>
      <c r="AT367" s="25" t="s">
        <v>200</v>
      </c>
      <c r="AU367" s="25" t="s">
        <v>87</v>
      </c>
      <c r="AY367" s="25" t="s">
        <v>197</v>
      </c>
      <c r="BE367" s="215">
        <f>IF(N367="základní",J367,0)</f>
        <v>0</v>
      </c>
      <c r="BF367" s="215">
        <f>IF(N367="snížená",J367,0)</f>
        <v>0</v>
      </c>
      <c r="BG367" s="215">
        <f>IF(N367="zákl. přenesená",J367,0)</f>
        <v>0</v>
      </c>
      <c r="BH367" s="215">
        <f>IF(N367="sníž. přenesená",J367,0)</f>
        <v>0</v>
      </c>
      <c r="BI367" s="215">
        <f>IF(N367="nulová",J367,0)</f>
        <v>0</v>
      </c>
      <c r="BJ367" s="25" t="s">
        <v>85</v>
      </c>
      <c r="BK367" s="215">
        <f>ROUND(I367*H367,2)</f>
        <v>0</v>
      </c>
      <c r="BL367" s="25" t="s">
        <v>126</v>
      </c>
      <c r="BM367" s="25" t="s">
        <v>747</v>
      </c>
    </row>
    <row r="368" spans="2:65" s="12" customFormat="1">
      <c r="B368" s="219"/>
      <c r="C368" s="220"/>
      <c r="D368" s="221" t="s">
        <v>210</v>
      </c>
      <c r="E368" s="222" t="s">
        <v>34</v>
      </c>
      <c r="F368" s="223" t="s">
        <v>364</v>
      </c>
      <c r="G368" s="220"/>
      <c r="H368" s="224" t="s">
        <v>34</v>
      </c>
      <c r="I368" s="225"/>
      <c r="J368" s="220"/>
      <c r="K368" s="220"/>
      <c r="L368" s="226"/>
      <c r="M368" s="227"/>
      <c r="N368" s="228"/>
      <c r="O368" s="228"/>
      <c r="P368" s="228"/>
      <c r="Q368" s="228"/>
      <c r="R368" s="228"/>
      <c r="S368" s="228"/>
      <c r="T368" s="229"/>
      <c r="AT368" s="230" t="s">
        <v>210</v>
      </c>
      <c r="AU368" s="230" t="s">
        <v>87</v>
      </c>
      <c r="AV368" s="12" t="s">
        <v>85</v>
      </c>
      <c r="AW368" s="12" t="s">
        <v>41</v>
      </c>
      <c r="AX368" s="12" t="s">
        <v>78</v>
      </c>
      <c r="AY368" s="230" t="s">
        <v>197</v>
      </c>
    </row>
    <row r="369" spans="2:65" s="13" customFormat="1">
      <c r="B369" s="231"/>
      <c r="C369" s="232"/>
      <c r="D369" s="221" t="s">
        <v>210</v>
      </c>
      <c r="E369" s="233" t="s">
        <v>34</v>
      </c>
      <c r="F369" s="234" t="s">
        <v>748</v>
      </c>
      <c r="G369" s="232"/>
      <c r="H369" s="235">
        <v>7.16</v>
      </c>
      <c r="I369" s="236"/>
      <c r="J369" s="232"/>
      <c r="K369" s="232"/>
      <c r="L369" s="237"/>
      <c r="M369" s="238"/>
      <c r="N369" s="239"/>
      <c r="O369" s="239"/>
      <c r="P369" s="239"/>
      <c r="Q369" s="239"/>
      <c r="R369" s="239"/>
      <c r="S369" s="239"/>
      <c r="T369" s="240"/>
      <c r="AT369" s="241" t="s">
        <v>210</v>
      </c>
      <c r="AU369" s="241" t="s">
        <v>87</v>
      </c>
      <c r="AV369" s="13" t="s">
        <v>87</v>
      </c>
      <c r="AW369" s="13" t="s">
        <v>41</v>
      </c>
      <c r="AX369" s="13" t="s">
        <v>78</v>
      </c>
      <c r="AY369" s="241" t="s">
        <v>197</v>
      </c>
    </row>
    <row r="370" spans="2:65" s="14" customFormat="1">
      <c r="B370" s="242"/>
      <c r="C370" s="243"/>
      <c r="D370" s="216" t="s">
        <v>210</v>
      </c>
      <c r="E370" s="244" t="s">
        <v>34</v>
      </c>
      <c r="F370" s="245" t="s">
        <v>221</v>
      </c>
      <c r="G370" s="243"/>
      <c r="H370" s="246">
        <v>7.16</v>
      </c>
      <c r="I370" s="247"/>
      <c r="J370" s="243"/>
      <c r="K370" s="243"/>
      <c r="L370" s="248"/>
      <c r="M370" s="249"/>
      <c r="N370" s="250"/>
      <c r="O370" s="250"/>
      <c r="P370" s="250"/>
      <c r="Q370" s="250"/>
      <c r="R370" s="250"/>
      <c r="S370" s="250"/>
      <c r="T370" s="251"/>
      <c r="AT370" s="252" t="s">
        <v>210</v>
      </c>
      <c r="AU370" s="252" t="s">
        <v>87</v>
      </c>
      <c r="AV370" s="14" t="s">
        <v>126</v>
      </c>
      <c r="AW370" s="14" t="s">
        <v>41</v>
      </c>
      <c r="AX370" s="14" t="s">
        <v>85</v>
      </c>
      <c r="AY370" s="252" t="s">
        <v>197</v>
      </c>
    </row>
    <row r="371" spans="2:65" s="1" customFormat="1" ht="16.5" customHeight="1">
      <c r="B371" s="43"/>
      <c r="C371" s="204" t="s">
        <v>749</v>
      </c>
      <c r="D371" s="204" t="s">
        <v>200</v>
      </c>
      <c r="E371" s="205" t="s">
        <v>750</v>
      </c>
      <c r="F371" s="206" t="s">
        <v>751</v>
      </c>
      <c r="G371" s="207" t="s">
        <v>404</v>
      </c>
      <c r="H371" s="208">
        <v>2.794</v>
      </c>
      <c r="I371" s="209"/>
      <c r="J371" s="210">
        <f>ROUND(I371*H371,2)</f>
        <v>0</v>
      </c>
      <c r="K371" s="206" t="s">
        <v>352</v>
      </c>
      <c r="L371" s="63"/>
      <c r="M371" s="211" t="s">
        <v>34</v>
      </c>
      <c r="N371" s="212" t="s">
        <v>49</v>
      </c>
      <c r="O371" s="44"/>
      <c r="P371" s="213">
        <f>O371*H371</f>
        <v>0</v>
      </c>
      <c r="Q371" s="213">
        <v>1.0530600000000001</v>
      </c>
      <c r="R371" s="213">
        <f>Q371*H371</f>
        <v>2.9422496400000004</v>
      </c>
      <c r="S371" s="213">
        <v>0</v>
      </c>
      <c r="T371" s="214">
        <f>S371*H371</f>
        <v>0</v>
      </c>
      <c r="AR371" s="25" t="s">
        <v>126</v>
      </c>
      <c r="AT371" s="25" t="s">
        <v>200</v>
      </c>
      <c r="AU371" s="25" t="s">
        <v>87</v>
      </c>
      <c r="AY371" s="25" t="s">
        <v>197</v>
      </c>
      <c r="BE371" s="215">
        <f>IF(N371="základní",J371,0)</f>
        <v>0</v>
      </c>
      <c r="BF371" s="215">
        <f>IF(N371="snížená",J371,0)</f>
        <v>0</v>
      </c>
      <c r="BG371" s="215">
        <f>IF(N371="zákl. přenesená",J371,0)</f>
        <v>0</v>
      </c>
      <c r="BH371" s="215">
        <f>IF(N371="sníž. přenesená",J371,0)</f>
        <v>0</v>
      </c>
      <c r="BI371" s="215">
        <f>IF(N371="nulová",J371,0)</f>
        <v>0</v>
      </c>
      <c r="BJ371" s="25" t="s">
        <v>85</v>
      </c>
      <c r="BK371" s="215">
        <f>ROUND(I371*H371,2)</f>
        <v>0</v>
      </c>
      <c r="BL371" s="25" t="s">
        <v>126</v>
      </c>
      <c r="BM371" s="25" t="s">
        <v>752</v>
      </c>
    </row>
    <row r="372" spans="2:65" s="1" customFormat="1" ht="16.5" customHeight="1">
      <c r="B372" s="43"/>
      <c r="C372" s="204" t="s">
        <v>753</v>
      </c>
      <c r="D372" s="204" t="s">
        <v>200</v>
      </c>
      <c r="E372" s="205" t="s">
        <v>754</v>
      </c>
      <c r="F372" s="206" t="s">
        <v>755</v>
      </c>
      <c r="G372" s="207" t="s">
        <v>423</v>
      </c>
      <c r="H372" s="208">
        <v>295.47000000000003</v>
      </c>
      <c r="I372" s="209"/>
      <c r="J372" s="210">
        <f>ROUND(I372*H372,2)</f>
        <v>0</v>
      </c>
      <c r="K372" s="206" t="s">
        <v>352</v>
      </c>
      <c r="L372" s="63"/>
      <c r="M372" s="211" t="s">
        <v>34</v>
      </c>
      <c r="N372" s="212" t="s">
        <v>49</v>
      </c>
      <c r="O372" s="44"/>
      <c r="P372" s="213">
        <f>O372*H372</f>
        <v>0</v>
      </c>
      <c r="Q372" s="213">
        <v>0.1173</v>
      </c>
      <c r="R372" s="213">
        <f>Q372*H372</f>
        <v>34.658631000000007</v>
      </c>
      <c r="S372" s="213">
        <v>0</v>
      </c>
      <c r="T372" s="214">
        <f>S372*H372</f>
        <v>0</v>
      </c>
      <c r="AR372" s="25" t="s">
        <v>126</v>
      </c>
      <c r="AT372" s="25" t="s">
        <v>200</v>
      </c>
      <c r="AU372" s="25" t="s">
        <v>87</v>
      </c>
      <c r="AY372" s="25" t="s">
        <v>197</v>
      </c>
      <c r="BE372" s="215">
        <f>IF(N372="základní",J372,0)</f>
        <v>0</v>
      </c>
      <c r="BF372" s="215">
        <f>IF(N372="snížená",J372,0)</f>
        <v>0</v>
      </c>
      <c r="BG372" s="215">
        <f>IF(N372="zákl. přenesená",J372,0)</f>
        <v>0</v>
      </c>
      <c r="BH372" s="215">
        <f>IF(N372="sníž. přenesená",J372,0)</f>
        <v>0</v>
      </c>
      <c r="BI372" s="215">
        <f>IF(N372="nulová",J372,0)</f>
        <v>0</v>
      </c>
      <c r="BJ372" s="25" t="s">
        <v>85</v>
      </c>
      <c r="BK372" s="215">
        <f>ROUND(I372*H372,2)</f>
        <v>0</v>
      </c>
      <c r="BL372" s="25" t="s">
        <v>126</v>
      </c>
      <c r="BM372" s="25" t="s">
        <v>756</v>
      </c>
    </row>
    <row r="373" spans="2:65" s="12" customFormat="1">
      <c r="B373" s="219"/>
      <c r="C373" s="220"/>
      <c r="D373" s="221" t="s">
        <v>210</v>
      </c>
      <c r="E373" s="222" t="s">
        <v>34</v>
      </c>
      <c r="F373" s="223" t="s">
        <v>364</v>
      </c>
      <c r="G373" s="220"/>
      <c r="H373" s="224" t="s">
        <v>34</v>
      </c>
      <c r="I373" s="225"/>
      <c r="J373" s="220"/>
      <c r="K373" s="220"/>
      <c r="L373" s="226"/>
      <c r="M373" s="227"/>
      <c r="N373" s="228"/>
      <c r="O373" s="228"/>
      <c r="P373" s="228"/>
      <c r="Q373" s="228"/>
      <c r="R373" s="228"/>
      <c r="S373" s="228"/>
      <c r="T373" s="229"/>
      <c r="AT373" s="230" t="s">
        <v>210</v>
      </c>
      <c r="AU373" s="230" t="s">
        <v>87</v>
      </c>
      <c r="AV373" s="12" t="s">
        <v>85</v>
      </c>
      <c r="AW373" s="12" t="s">
        <v>41</v>
      </c>
      <c r="AX373" s="12" t="s">
        <v>78</v>
      </c>
      <c r="AY373" s="230" t="s">
        <v>197</v>
      </c>
    </row>
    <row r="374" spans="2:65" s="13" customFormat="1">
      <c r="B374" s="231"/>
      <c r="C374" s="232"/>
      <c r="D374" s="221" t="s">
        <v>210</v>
      </c>
      <c r="E374" s="233" t="s">
        <v>34</v>
      </c>
      <c r="F374" s="234" t="s">
        <v>757</v>
      </c>
      <c r="G374" s="232"/>
      <c r="H374" s="235">
        <v>167.34</v>
      </c>
      <c r="I374" s="236"/>
      <c r="J374" s="232"/>
      <c r="K374" s="232"/>
      <c r="L374" s="237"/>
      <c r="M374" s="238"/>
      <c r="N374" s="239"/>
      <c r="O374" s="239"/>
      <c r="P374" s="239"/>
      <c r="Q374" s="239"/>
      <c r="R374" s="239"/>
      <c r="S374" s="239"/>
      <c r="T374" s="240"/>
      <c r="AT374" s="241" t="s">
        <v>210</v>
      </c>
      <c r="AU374" s="241" t="s">
        <v>87</v>
      </c>
      <c r="AV374" s="13" t="s">
        <v>87</v>
      </c>
      <c r="AW374" s="13" t="s">
        <v>41</v>
      </c>
      <c r="AX374" s="13" t="s">
        <v>78</v>
      </c>
      <c r="AY374" s="241" t="s">
        <v>197</v>
      </c>
    </row>
    <row r="375" spans="2:65" s="13" customFormat="1">
      <c r="B375" s="231"/>
      <c r="C375" s="232"/>
      <c r="D375" s="221" t="s">
        <v>210</v>
      </c>
      <c r="E375" s="233" t="s">
        <v>34</v>
      </c>
      <c r="F375" s="234" t="s">
        <v>758</v>
      </c>
      <c r="G375" s="232"/>
      <c r="H375" s="235">
        <v>37.24</v>
      </c>
      <c r="I375" s="236"/>
      <c r="J375" s="232"/>
      <c r="K375" s="232"/>
      <c r="L375" s="237"/>
      <c r="M375" s="238"/>
      <c r="N375" s="239"/>
      <c r="O375" s="239"/>
      <c r="P375" s="239"/>
      <c r="Q375" s="239"/>
      <c r="R375" s="239"/>
      <c r="S375" s="239"/>
      <c r="T375" s="240"/>
      <c r="AT375" s="241" t="s">
        <v>210</v>
      </c>
      <c r="AU375" s="241" t="s">
        <v>87</v>
      </c>
      <c r="AV375" s="13" t="s">
        <v>87</v>
      </c>
      <c r="AW375" s="13" t="s">
        <v>41</v>
      </c>
      <c r="AX375" s="13" t="s">
        <v>78</v>
      </c>
      <c r="AY375" s="241" t="s">
        <v>197</v>
      </c>
    </row>
    <row r="376" spans="2:65" s="13" customFormat="1">
      <c r="B376" s="231"/>
      <c r="C376" s="232"/>
      <c r="D376" s="221" t="s">
        <v>210</v>
      </c>
      <c r="E376" s="233" t="s">
        <v>34</v>
      </c>
      <c r="F376" s="234" t="s">
        <v>759</v>
      </c>
      <c r="G376" s="232"/>
      <c r="H376" s="235">
        <v>11.34</v>
      </c>
      <c r="I376" s="236"/>
      <c r="J376" s="232"/>
      <c r="K376" s="232"/>
      <c r="L376" s="237"/>
      <c r="M376" s="238"/>
      <c r="N376" s="239"/>
      <c r="O376" s="239"/>
      <c r="P376" s="239"/>
      <c r="Q376" s="239"/>
      <c r="R376" s="239"/>
      <c r="S376" s="239"/>
      <c r="T376" s="240"/>
      <c r="AT376" s="241" t="s">
        <v>210</v>
      </c>
      <c r="AU376" s="241" t="s">
        <v>87</v>
      </c>
      <c r="AV376" s="13" t="s">
        <v>87</v>
      </c>
      <c r="AW376" s="13" t="s">
        <v>41</v>
      </c>
      <c r="AX376" s="13" t="s">
        <v>78</v>
      </c>
      <c r="AY376" s="241" t="s">
        <v>197</v>
      </c>
    </row>
    <row r="377" spans="2:65" s="13" customFormat="1">
      <c r="B377" s="231"/>
      <c r="C377" s="232"/>
      <c r="D377" s="221" t="s">
        <v>210</v>
      </c>
      <c r="E377" s="233" t="s">
        <v>34</v>
      </c>
      <c r="F377" s="234" t="s">
        <v>760</v>
      </c>
      <c r="G377" s="232"/>
      <c r="H377" s="235">
        <v>79.55</v>
      </c>
      <c r="I377" s="236"/>
      <c r="J377" s="232"/>
      <c r="K377" s="232"/>
      <c r="L377" s="237"/>
      <c r="M377" s="238"/>
      <c r="N377" s="239"/>
      <c r="O377" s="239"/>
      <c r="P377" s="239"/>
      <c r="Q377" s="239"/>
      <c r="R377" s="239"/>
      <c r="S377" s="239"/>
      <c r="T377" s="240"/>
      <c r="AT377" s="241" t="s">
        <v>210</v>
      </c>
      <c r="AU377" s="241" t="s">
        <v>87</v>
      </c>
      <c r="AV377" s="13" t="s">
        <v>87</v>
      </c>
      <c r="AW377" s="13" t="s">
        <v>41</v>
      </c>
      <c r="AX377" s="13" t="s">
        <v>78</v>
      </c>
      <c r="AY377" s="241" t="s">
        <v>197</v>
      </c>
    </row>
    <row r="378" spans="2:65" s="14" customFormat="1">
      <c r="B378" s="242"/>
      <c r="C378" s="243"/>
      <c r="D378" s="216" t="s">
        <v>210</v>
      </c>
      <c r="E378" s="244" t="s">
        <v>34</v>
      </c>
      <c r="F378" s="245" t="s">
        <v>221</v>
      </c>
      <c r="G378" s="243"/>
      <c r="H378" s="246">
        <v>295.47000000000003</v>
      </c>
      <c r="I378" s="247"/>
      <c r="J378" s="243"/>
      <c r="K378" s="243"/>
      <c r="L378" s="248"/>
      <c r="M378" s="249"/>
      <c r="N378" s="250"/>
      <c r="O378" s="250"/>
      <c r="P378" s="250"/>
      <c r="Q378" s="250"/>
      <c r="R378" s="250"/>
      <c r="S378" s="250"/>
      <c r="T378" s="251"/>
      <c r="AT378" s="252" t="s">
        <v>210</v>
      </c>
      <c r="AU378" s="252" t="s">
        <v>87</v>
      </c>
      <c r="AV378" s="14" t="s">
        <v>126</v>
      </c>
      <c r="AW378" s="14" t="s">
        <v>41</v>
      </c>
      <c r="AX378" s="14" t="s">
        <v>85</v>
      </c>
      <c r="AY378" s="252" t="s">
        <v>197</v>
      </c>
    </row>
    <row r="379" spans="2:65" s="1" customFormat="1" ht="16.5" customHeight="1">
      <c r="B379" s="43"/>
      <c r="C379" s="204" t="s">
        <v>761</v>
      </c>
      <c r="D379" s="204" t="s">
        <v>200</v>
      </c>
      <c r="E379" s="205" t="s">
        <v>762</v>
      </c>
      <c r="F379" s="206" t="s">
        <v>763</v>
      </c>
      <c r="G379" s="207" t="s">
        <v>423</v>
      </c>
      <c r="H379" s="208">
        <v>223.79</v>
      </c>
      <c r="I379" s="209"/>
      <c r="J379" s="210">
        <f>ROUND(I379*H379,2)</f>
        <v>0</v>
      </c>
      <c r="K379" s="206" t="s">
        <v>34</v>
      </c>
      <c r="L379" s="63"/>
      <c r="M379" s="211" t="s">
        <v>34</v>
      </c>
      <c r="N379" s="212" t="s">
        <v>49</v>
      </c>
      <c r="O379" s="44"/>
      <c r="P379" s="213">
        <f>O379*H379</f>
        <v>0</v>
      </c>
      <c r="Q379" s="213">
        <v>0.1173</v>
      </c>
      <c r="R379" s="213">
        <f>Q379*H379</f>
        <v>26.250567</v>
      </c>
      <c r="S379" s="213">
        <v>0</v>
      </c>
      <c r="T379" s="214">
        <f>S379*H379</f>
        <v>0</v>
      </c>
      <c r="AR379" s="25" t="s">
        <v>126</v>
      </c>
      <c r="AT379" s="25" t="s">
        <v>200</v>
      </c>
      <c r="AU379" s="25" t="s">
        <v>87</v>
      </c>
      <c r="AY379" s="25" t="s">
        <v>197</v>
      </c>
      <c r="BE379" s="215">
        <f>IF(N379="základní",J379,0)</f>
        <v>0</v>
      </c>
      <c r="BF379" s="215">
        <f>IF(N379="snížená",J379,0)</f>
        <v>0</v>
      </c>
      <c r="BG379" s="215">
        <f>IF(N379="zákl. přenesená",J379,0)</f>
        <v>0</v>
      </c>
      <c r="BH379" s="215">
        <f>IF(N379="sníž. přenesená",J379,0)</f>
        <v>0</v>
      </c>
      <c r="BI379" s="215">
        <f>IF(N379="nulová",J379,0)</f>
        <v>0</v>
      </c>
      <c r="BJ379" s="25" t="s">
        <v>85</v>
      </c>
      <c r="BK379" s="215">
        <f>ROUND(I379*H379,2)</f>
        <v>0</v>
      </c>
      <c r="BL379" s="25" t="s">
        <v>126</v>
      </c>
      <c r="BM379" s="25" t="s">
        <v>764</v>
      </c>
    </row>
    <row r="380" spans="2:65" s="12" customFormat="1">
      <c r="B380" s="219"/>
      <c r="C380" s="220"/>
      <c r="D380" s="221" t="s">
        <v>210</v>
      </c>
      <c r="E380" s="222" t="s">
        <v>34</v>
      </c>
      <c r="F380" s="223" t="s">
        <v>364</v>
      </c>
      <c r="G380" s="220"/>
      <c r="H380" s="224" t="s">
        <v>34</v>
      </c>
      <c r="I380" s="225"/>
      <c r="J380" s="220"/>
      <c r="K380" s="220"/>
      <c r="L380" s="226"/>
      <c r="M380" s="227"/>
      <c r="N380" s="228"/>
      <c r="O380" s="228"/>
      <c r="P380" s="228"/>
      <c r="Q380" s="228"/>
      <c r="R380" s="228"/>
      <c r="S380" s="228"/>
      <c r="T380" s="229"/>
      <c r="AT380" s="230" t="s">
        <v>210</v>
      </c>
      <c r="AU380" s="230" t="s">
        <v>87</v>
      </c>
      <c r="AV380" s="12" t="s">
        <v>85</v>
      </c>
      <c r="AW380" s="12" t="s">
        <v>41</v>
      </c>
      <c r="AX380" s="12" t="s">
        <v>78</v>
      </c>
      <c r="AY380" s="230" t="s">
        <v>197</v>
      </c>
    </row>
    <row r="381" spans="2:65" s="13" customFormat="1">
      <c r="B381" s="231"/>
      <c r="C381" s="232"/>
      <c r="D381" s="221" t="s">
        <v>210</v>
      </c>
      <c r="E381" s="233" t="s">
        <v>34</v>
      </c>
      <c r="F381" s="234" t="s">
        <v>765</v>
      </c>
      <c r="G381" s="232"/>
      <c r="H381" s="235">
        <v>68.88</v>
      </c>
      <c r="I381" s="236"/>
      <c r="J381" s="232"/>
      <c r="K381" s="232"/>
      <c r="L381" s="237"/>
      <c r="M381" s="238"/>
      <c r="N381" s="239"/>
      <c r="O381" s="239"/>
      <c r="P381" s="239"/>
      <c r="Q381" s="239"/>
      <c r="R381" s="239"/>
      <c r="S381" s="239"/>
      <c r="T381" s="240"/>
      <c r="AT381" s="241" t="s">
        <v>210</v>
      </c>
      <c r="AU381" s="241" t="s">
        <v>87</v>
      </c>
      <c r="AV381" s="13" t="s">
        <v>87</v>
      </c>
      <c r="AW381" s="13" t="s">
        <v>41</v>
      </c>
      <c r="AX381" s="13" t="s">
        <v>78</v>
      </c>
      <c r="AY381" s="241" t="s">
        <v>197</v>
      </c>
    </row>
    <row r="382" spans="2:65" s="13" customFormat="1">
      <c r="B382" s="231"/>
      <c r="C382" s="232"/>
      <c r="D382" s="221" t="s">
        <v>210</v>
      </c>
      <c r="E382" s="233" t="s">
        <v>34</v>
      </c>
      <c r="F382" s="234" t="s">
        <v>766</v>
      </c>
      <c r="G382" s="232"/>
      <c r="H382" s="235">
        <v>69.8</v>
      </c>
      <c r="I382" s="236"/>
      <c r="J382" s="232"/>
      <c r="K382" s="232"/>
      <c r="L382" s="237"/>
      <c r="M382" s="238"/>
      <c r="N382" s="239"/>
      <c r="O382" s="239"/>
      <c r="P382" s="239"/>
      <c r="Q382" s="239"/>
      <c r="R382" s="239"/>
      <c r="S382" s="239"/>
      <c r="T382" s="240"/>
      <c r="AT382" s="241" t="s">
        <v>210</v>
      </c>
      <c r="AU382" s="241" t="s">
        <v>87</v>
      </c>
      <c r="AV382" s="13" t="s">
        <v>87</v>
      </c>
      <c r="AW382" s="13" t="s">
        <v>41</v>
      </c>
      <c r="AX382" s="13" t="s">
        <v>78</v>
      </c>
      <c r="AY382" s="241" t="s">
        <v>197</v>
      </c>
    </row>
    <row r="383" spans="2:65" s="13" customFormat="1">
      <c r="B383" s="231"/>
      <c r="C383" s="232"/>
      <c r="D383" s="221" t="s">
        <v>210</v>
      </c>
      <c r="E383" s="233" t="s">
        <v>34</v>
      </c>
      <c r="F383" s="234" t="s">
        <v>767</v>
      </c>
      <c r="G383" s="232"/>
      <c r="H383" s="235">
        <v>26.15</v>
      </c>
      <c r="I383" s="236"/>
      <c r="J383" s="232"/>
      <c r="K383" s="232"/>
      <c r="L383" s="237"/>
      <c r="M383" s="238"/>
      <c r="N383" s="239"/>
      <c r="O383" s="239"/>
      <c r="P383" s="239"/>
      <c r="Q383" s="239"/>
      <c r="R383" s="239"/>
      <c r="S383" s="239"/>
      <c r="T383" s="240"/>
      <c r="AT383" s="241" t="s">
        <v>210</v>
      </c>
      <c r="AU383" s="241" t="s">
        <v>87</v>
      </c>
      <c r="AV383" s="13" t="s">
        <v>87</v>
      </c>
      <c r="AW383" s="13" t="s">
        <v>41</v>
      </c>
      <c r="AX383" s="13" t="s">
        <v>78</v>
      </c>
      <c r="AY383" s="241" t="s">
        <v>197</v>
      </c>
    </row>
    <row r="384" spans="2:65" s="13" customFormat="1">
      <c r="B384" s="231"/>
      <c r="C384" s="232"/>
      <c r="D384" s="221" t="s">
        <v>210</v>
      </c>
      <c r="E384" s="233" t="s">
        <v>34</v>
      </c>
      <c r="F384" s="234" t="s">
        <v>768</v>
      </c>
      <c r="G384" s="232"/>
      <c r="H384" s="235">
        <v>13.4</v>
      </c>
      <c r="I384" s="236"/>
      <c r="J384" s="232"/>
      <c r="K384" s="232"/>
      <c r="L384" s="237"/>
      <c r="M384" s="238"/>
      <c r="N384" s="239"/>
      <c r="O384" s="239"/>
      <c r="P384" s="239"/>
      <c r="Q384" s="239"/>
      <c r="R384" s="239"/>
      <c r="S384" s="239"/>
      <c r="T384" s="240"/>
      <c r="AT384" s="241" t="s">
        <v>210</v>
      </c>
      <c r="AU384" s="241" t="s">
        <v>87</v>
      </c>
      <c r="AV384" s="13" t="s">
        <v>87</v>
      </c>
      <c r="AW384" s="13" t="s">
        <v>41</v>
      </c>
      <c r="AX384" s="13" t="s">
        <v>78</v>
      </c>
      <c r="AY384" s="241" t="s">
        <v>197</v>
      </c>
    </row>
    <row r="385" spans="2:65" s="13" customFormat="1">
      <c r="B385" s="231"/>
      <c r="C385" s="232"/>
      <c r="D385" s="221" t="s">
        <v>210</v>
      </c>
      <c r="E385" s="233" t="s">
        <v>34</v>
      </c>
      <c r="F385" s="234" t="s">
        <v>769</v>
      </c>
      <c r="G385" s="232"/>
      <c r="H385" s="235">
        <v>22.77</v>
      </c>
      <c r="I385" s="236"/>
      <c r="J385" s="232"/>
      <c r="K385" s="232"/>
      <c r="L385" s="237"/>
      <c r="M385" s="238"/>
      <c r="N385" s="239"/>
      <c r="O385" s="239"/>
      <c r="P385" s="239"/>
      <c r="Q385" s="239"/>
      <c r="R385" s="239"/>
      <c r="S385" s="239"/>
      <c r="T385" s="240"/>
      <c r="AT385" s="241" t="s">
        <v>210</v>
      </c>
      <c r="AU385" s="241" t="s">
        <v>87</v>
      </c>
      <c r="AV385" s="13" t="s">
        <v>87</v>
      </c>
      <c r="AW385" s="13" t="s">
        <v>41</v>
      </c>
      <c r="AX385" s="13" t="s">
        <v>78</v>
      </c>
      <c r="AY385" s="241" t="s">
        <v>197</v>
      </c>
    </row>
    <row r="386" spans="2:65" s="13" customFormat="1">
      <c r="B386" s="231"/>
      <c r="C386" s="232"/>
      <c r="D386" s="221" t="s">
        <v>210</v>
      </c>
      <c r="E386" s="233" t="s">
        <v>34</v>
      </c>
      <c r="F386" s="234" t="s">
        <v>770</v>
      </c>
      <c r="G386" s="232"/>
      <c r="H386" s="235">
        <v>22.79</v>
      </c>
      <c r="I386" s="236"/>
      <c r="J386" s="232"/>
      <c r="K386" s="232"/>
      <c r="L386" s="237"/>
      <c r="M386" s="238"/>
      <c r="N386" s="239"/>
      <c r="O386" s="239"/>
      <c r="P386" s="239"/>
      <c r="Q386" s="239"/>
      <c r="R386" s="239"/>
      <c r="S386" s="239"/>
      <c r="T386" s="240"/>
      <c r="AT386" s="241" t="s">
        <v>210</v>
      </c>
      <c r="AU386" s="241" t="s">
        <v>87</v>
      </c>
      <c r="AV386" s="13" t="s">
        <v>87</v>
      </c>
      <c r="AW386" s="13" t="s">
        <v>41</v>
      </c>
      <c r="AX386" s="13" t="s">
        <v>78</v>
      </c>
      <c r="AY386" s="241" t="s">
        <v>197</v>
      </c>
    </row>
    <row r="387" spans="2:65" s="14" customFormat="1">
      <c r="B387" s="242"/>
      <c r="C387" s="243"/>
      <c r="D387" s="216" t="s">
        <v>210</v>
      </c>
      <c r="E387" s="244" t="s">
        <v>34</v>
      </c>
      <c r="F387" s="245" t="s">
        <v>221</v>
      </c>
      <c r="G387" s="243"/>
      <c r="H387" s="246">
        <v>223.79</v>
      </c>
      <c r="I387" s="247"/>
      <c r="J387" s="243"/>
      <c r="K387" s="243"/>
      <c r="L387" s="248"/>
      <c r="M387" s="249"/>
      <c r="N387" s="250"/>
      <c r="O387" s="250"/>
      <c r="P387" s="250"/>
      <c r="Q387" s="250"/>
      <c r="R387" s="250"/>
      <c r="S387" s="250"/>
      <c r="T387" s="251"/>
      <c r="AT387" s="252" t="s">
        <v>210</v>
      </c>
      <c r="AU387" s="252" t="s">
        <v>87</v>
      </c>
      <c r="AV387" s="14" t="s">
        <v>126</v>
      </c>
      <c r="AW387" s="14" t="s">
        <v>41</v>
      </c>
      <c r="AX387" s="14" t="s">
        <v>85</v>
      </c>
      <c r="AY387" s="252" t="s">
        <v>197</v>
      </c>
    </row>
    <row r="388" spans="2:65" s="1" customFormat="1" ht="25.5" customHeight="1">
      <c r="B388" s="43"/>
      <c r="C388" s="204" t="s">
        <v>771</v>
      </c>
      <c r="D388" s="204" t="s">
        <v>200</v>
      </c>
      <c r="E388" s="205" t="s">
        <v>772</v>
      </c>
      <c r="F388" s="206" t="s">
        <v>773</v>
      </c>
      <c r="G388" s="207" t="s">
        <v>423</v>
      </c>
      <c r="H388" s="208">
        <v>6.99</v>
      </c>
      <c r="I388" s="209"/>
      <c r="J388" s="210">
        <f>ROUND(I388*H388,2)</f>
        <v>0</v>
      </c>
      <c r="K388" s="206" t="s">
        <v>352</v>
      </c>
      <c r="L388" s="63"/>
      <c r="M388" s="211" t="s">
        <v>34</v>
      </c>
      <c r="N388" s="212" t="s">
        <v>49</v>
      </c>
      <c r="O388" s="44"/>
      <c r="P388" s="213">
        <f>O388*H388</f>
        <v>0</v>
      </c>
      <c r="Q388" s="213">
        <v>0.105</v>
      </c>
      <c r="R388" s="213">
        <f>Q388*H388</f>
        <v>0.73394999999999999</v>
      </c>
      <c r="S388" s="213">
        <v>0</v>
      </c>
      <c r="T388" s="214">
        <f>S388*H388</f>
        <v>0</v>
      </c>
      <c r="AR388" s="25" t="s">
        <v>126</v>
      </c>
      <c r="AT388" s="25" t="s">
        <v>200</v>
      </c>
      <c r="AU388" s="25" t="s">
        <v>87</v>
      </c>
      <c r="AY388" s="25" t="s">
        <v>197</v>
      </c>
      <c r="BE388" s="215">
        <f>IF(N388="základní",J388,0)</f>
        <v>0</v>
      </c>
      <c r="BF388" s="215">
        <f>IF(N388="snížená",J388,0)</f>
        <v>0</v>
      </c>
      <c r="BG388" s="215">
        <f>IF(N388="zákl. přenesená",J388,0)</f>
        <v>0</v>
      </c>
      <c r="BH388" s="215">
        <f>IF(N388="sníž. přenesená",J388,0)</f>
        <v>0</v>
      </c>
      <c r="BI388" s="215">
        <f>IF(N388="nulová",J388,0)</f>
        <v>0</v>
      </c>
      <c r="BJ388" s="25" t="s">
        <v>85</v>
      </c>
      <c r="BK388" s="215">
        <f>ROUND(I388*H388,2)</f>
        <v>0</v>
      </c>
      <c r="BL388" s="25" t="s">
        <v>126</v>
      </c>
      <c r="BM388" s="25" t="s">
        <v>774</v>
      </c>
    </row>
    <row r="389" spans="2:65" s="12" customFormat="1">
      <c r="B389" s="219"/>
      <c r="C389" s="220"/>
      <c r="D389" s="221" t="s">
        <v>210</v>
      </c>
      <c r="E389" s="222" t="s">
        <v>34</v>
      </c>
      <c r="F389" s="223" t="s">
        <v>364</v>
      </c>
      <c r="G389" s="220"/>
      <c r="H389" s="224" t="s">
        <v>34</v>
      </c>
      <c r="I389" s="225"/>
      <c r="J389" s="220"/>
      <c r="K389" s="220"/>
      <c r="L389" s="226"/>
      <c r="M389" s="227"/>
      <c r="N389" s="228"/>
      <c r="O389" s="228"/>
      <c r="P389" s="228"/>
      <c r="Q389" s="228"/>
      <c r="R389" s="228"/>
      <c r="S389" s="228"/>
      <c r="T389" s="229"/>
      <c r="AT389" s="230" t="s">
        <v>210</v>
      </c>
      <c r="AU389" s="230" t="s">
        <v>87</v>
      </c>
      <c r="AV389" s="12" t="s">
        <v>85</v>
      </c>
      <c r="AW389" s="12" t="s">
        <v>41</v>
      </c>
      <c r="AX389" s="12" t="s">
        <v>78</v>
      </c>
      <c r="AY389" s="230" t="s">
        <v>197</v>
      </c>
    </row>
    <row r="390" spans="2:65" s="13" customFormat="1">
      <c r="B390" s="231"/>
      <c r="C390" s="232"/>
      <c r="D390" s="221" t="s">
        <v>210</v>
      </c>
      <c r="E390" s="233" t="s">
        <v>34</v>
      </c>
      <c r="F390" s="234" t="s">
        <v>775</v>
      </c>
      <c r="G390" s="232"/>
      <c r="H390" s="235">
        <v>6.99</v>
      </c>
      <c r="I390" s="236"/>
      <c r="J390" s="232"/>
      <c r="K390" s="232"/>
      <c r="L390" s="237"/>
      <c r="M390" s="238"/>
      <c r="N390" s="239"/>
      <c r="O390" s="239"/>
      <c r="P390" s="239"/>
      <c r="Q390" s="239"/>
      <c r="R390" s="239"/>
      <c r="S390" s="239"/>
      <c r="T390" s="240"/>
      <c r="AT390" s="241" t="s">
        <v>210</v>
      </c>
      <c r="AU390" s="241" t="s">
        <v>87</v>
      </c>
      <c r="AV390" s="13" t="s">
        <v>87</v>
      </c>
      <c r="AW390" s="13" t="s">
        <v>41</v>
      </c>
      <c r="AX390" s="13" t="s">
        <v>78</v>
      </c>
      <c r="AY390" s="241" t="s">
        <v>197</v>
      </c>
    </row>
    <row r="391" spans="2:65" s="14" customFormat="1">
      <c r="B391" s="242"/>
      <c r="C391" s="243"/>
      <c r="D391" s="216" t="s">
        <v>210</v>
      </c>
      <c r="E391" s="244" t="s">
        <v>34</v>
      </c>
      <c r="F391" s="245" t="s">
        <v>221</v>
      </c>
      <c r="G391" s="243"/>
      <c r="H391" s="246">
        <v>6.99</v>
      </c>
      <c r="I391" s="247"/>
      <c r="J391" s="243"/>
      <c r="K391" s="243"/>
      <c r="L391" s="248"/>
      <c r="M391" s="249"/>
      <c r="N391" s="250"/>
      <c r="O391" s="250"/>
      <c r="P391" s="250"/>
      <c r="Q391" s="250"/>
      <c r="R391" s="250"/>
      <c r="S391" s="250"/>
      <c r="T391" s="251"/>
      <c r="AT391" s="252" t="s">
        <v>210</v>
      </c>
      <c r="AU391" s="252" t="s">
        <v>87</v>
      </c>
      <c r="AV391" s="14" t="s">
        <v>126</v>
      </c>
      <c r="AW391" s="14" t="s">
        <v>41</v>
      </c>
      <c r="AX391" s="14" t="s">
        <v>85</v>
      </c>
      <c r="AY391" s="252" t="s">
        <v>197</v>
      </c>
    </row>
    <row r="392" spans="2:65" s="1" customFormat="1" ht="16.5" customHeight="1">
      <c r="B392" s="43"/>
      <c r="C392" s="204" t="s">
        <v>776</v>
      </c>
      <c r="D392" s="204" t="s">
        <v>200</v>
      </c>
      <c r="E392" s="205" t="s">
        <v>777</v>
      </c>
      <c r="F392" s="206" t="s">
        <v>778</v>
      </c>
      <c r="G392" s="207" t="s">
        <v>423</v>
      </c>
      <c r="H392" s="208">
        <v>337.30500000000001</v>
      </c>
      <c r="I392" s="209"/>
      <c r="J392" s="210">
        <f>ROUND(I392*H392,2)</f>
        <v>0</v>
      </c>
      <c r="K392" s="206" t="s">
        <v>608</v>
      </c>
      <c r="L392" s="63"/>
      <c r="M392" s="211" t="s">
        <v>34</v>
      </c>
      <c r="N392" s="212" t="s">
        <v>49</v>
      </c>
      <c r="O392" s="44"/>
      <c r="P392" s="213">
        <f>O392*H392</f>
        <v>0</v>
      </c>
      <c r="Q392" s="213">
        <v>2.0400000000000001E-2</v>
      </c>
      <c r="R392" s="213">
        <f>Q392*H392</f>
        <v>6.8810220000000006</v>
      </c>
      <c r="S392" s="213">
        <v>0</v>
      </c>
      <c r="T392" s="214">
        <f>S392*H392</f>
        <v>0</v>
      </c>
      <c r="AR392" s="25" t="s">
        <v>126</v>
      </c>
      <c r="AT392" s="25" t="s">
        <v>200</v>
      </c>
      <c r="AU392" s="25" t="s">
        <v>87</v>
      </c>
      <c r="AY392" s="25" t="s">
        <v>197</v>
      </c>
      <c r="BE392" s="215">
        <f>IF(N392="základní",J392,0)</f>
        <v>0</v>
      </c>
      <c r="BF392" s="215">
        <f>IF(N392="snížená",J392,0)</f>
        <v>0</v>
      </c>
      <c r="BG392" s="215">
        <f>IF(N392="zákl. přenesená",J392,0)</f>
        <v>0</v>
      </c>
      <c r="BH392" s="215">
        <f>IF(N392="sníž. přenesená",J392,0)</f>
        <v>0</v>
      </c>
      <c r="BI392" s="215">
        <f>IF(N392="nulová",J392,0)</f>
        <v>0</v>
      </c>
      <c r="BJ392" s="25" t="s">
        <v>85</v>
      </c>
      <c r="BK392" s="215">
        <f>ROUND(I392*H392,2)</f>
        <v>0</v>
      </c>
      <c r="BL392" s="25" t="s">
        <v>126</v>
      </c>
      <c r="BM392" s="25" t="s">
        <v>779</v>
      </c>
    </row>
    <row r="393" spans="2:65" s="1" customFormat="1" ht="16.5" customHeight="1">
      <c r="B393" s="43"/>
      <c r="C393" s="204" t="s">
        <v>780</v>
      </c>
      <c r="D393" s="204" t="s">
        <v>200</v>
      </c>
      <c r="E393" s="205" t="s">
        <v>781</v>
      </c>
      <c r="F393" s="206" t="s">
        <v>782</v>
      </c>
      <c r="G393" s="207" t="s">
        <v>423</v>
      </c>
      <c r="H393" s="208">
        <v>337.30500000000001</v>
      </c>
      <c r="I393" s="209"/>
      <c r="J393" s="210">
        <f>ROUND(I393*H393,2)</f>
        <v>0</v>
      </c>
      <c r="K393" s="206" t="s">
        <v>608</v>
      </c>
      <c r="L393" s="63"/>
      <c r="M393" s="211" t="s">
        <v>34</v>
      </c>
      <c r="N393" s="212" t="s">
        <v>49</v>
      </c>
      <c r="O393" s="44"/>
      <c r="P393" s="213">
        <f>O393*H393</f>
        <v>0</v>
      </c>
      <c r="Q393" s="213">
        <v>4.0800000000000003E-2</v>
      </c>
      <c r="R393" s="213">
        <f>Q393*H393</f>
        <v>13.762044000000001</v>
      </c>
      <c r="S393" s="213">
        <v>0</v>
      </c>
      <c r="T393" s="214">
        <f>S393*H393</f>
        <v>0</v>
      </c>
      <c r="AR393" s="25" t="s">
        <v>126</v>
      </c>
      <c r="AT393" s="25" t="s">
        <v>200</v>
      </c>
      <c r="AU393" s="25" t="s">
        <v>87</v>
      </c>
      <c r="AY393" s="25" t="s">
        <v>197</v>
      </c>
      <c r="BE393" s="215">
        <f>IF(N393="základní",J393,0)</f>
        <v>0</v>
      </c>
      <c r="BF393" s="215">
        <f>IF(N393="snížená",J393,0)</f>
        <v>0</v>
      </c>
      <c r="BG393" s="215">
        <f>IF(N393="zákl. přenesená",J393,0)</f>
        <v>0</v>
      </c>
      <c r="BH393" s="215">
        <f>IF(N393="sníž. přenesená",J393,0)</f>
        <v>0</v>
      </c>
      <c r="BI393" s="215">
        <f>IF(N393="nulová",J393,0)</f>
        <v>0</v>
      </c>
      <c r="BJ393" s="25" t="s">
        <v>85</v>
      </c>
      <c r="BK393" s="215">
        <f>ROUND(I393*H393,2)</f>
        <v>0</v>
      </c>
      <c r="BL393" s="25" t="s">
        <v>126</v>
      </c>
      <c r="BM393" s="25" t="s">
        <v>783</v>
      </c>
    </row>
    <row r="394" spans="2:65" s="1" customFormat="1" ht="16.5" customHeight="1">
      <c r="B394" s="43"/>
      <c r="C394" s="204" t="s">
        <v>784</v>
      </c>
      <c r="D394" s="204" t="s">
        <v>200</v>
      </c>
      <c r="E394" s="205" t="s">
        <v>785</v>
      </c>
      <c r="F394" s="206" t="s">
        <v>786</v>
      </c>
      <c r="G394" s="207" t="s">
        <v>423</v>
      </c>
      <c r="H394" s="208">
        <v>519.26</v>
      </c>
      <c r="I394" s="209"/>
      <c r="J394" s="210">
        <f>ROUND(I394*H394,2)</f>
        <v>0</v>
      </c>
      <c r="K394" s="206" t="s">
        <v>352</v>
      </c>
      <c r="L394" s="63"/>
      <c r="M394" s="211" t="s">
        <v>34</v>
      </c>
      <c r="N394" s="212" t="s">
        <v>49</v>
      </c>
      <c r="O394" s="44"/>
      <c r="P394" s="213">
        <f>O394*H394</f>
        <v>0</v>
      </c>
      <c r="Q394" s="213">
        <v>0</v>
      </c>
      <c r="R394" s="213">
        <f>Q394*H394</f>
        <v>0</v>
      </c>
      <c r="S394" s="213">
        <v>0</v>
      </c>
      <c r="T394" s="214">
        <f>S394*H394</f>
        <v>0</v>
      </c>
      <c r="AR394" s="25" t="s">
        <v>126</v>
      </c>
      <c r="AT394" s="25" t="s">
        <v>200</v>
      </c>
      <c r="AU394" s="25" t="s">
        <v>87</v>
      </c>
      <c r="AY394" s="25" t="s">
        <v>197</v>
      </c>
      <c r="BE394" s="215">
        <f>IF(N394="základní",J394,0)</f>
        <v>0</v>
      </c>
      <c r="BF394" s="215">
        <f>IF(N394="snížená",J394,0)</f>
        <v>0</v>
      </c>
      <c r="BG394" s="215">
        <f>IF(N394="zákl. přenesená",J394,0)</f>
        <v>0</v>
      </c>
      <c r="BH394" s="215">
        <f>IF(N394="sníž. přenesená",J394,0)</f>
        <v>0</v>
      </c>
      <c r="BI394" s="215">
        <f>IF(N394="nulová",J394,0)</f>
        <v>0</v>
      </c>
      <c r="BJ394" s="25" t="s">
        <v>85</v>
      </c>
      <c r="BK394" s="215">
        <f>ROUND(I394*H394,2)</f>
        <v>0</v>
      </c>
      <c r="BL394" s="25" t="s">
        <v>126</v>
      </c>
      <c r="BM394" s="25" t="s">
        <v>787</v>
      </c>
    </row>
    <row r="395" spans="2:65" s="13" customFormat="1">
      <c r="B395" s="231"/>
      <c r="C395" s="232"/>
      <c r="D395" s="221" t="s">
        <v>210</v>
      </c>
      <c r="E395" s="233" t="s">
        <v>34</v>
      </c>
      <c r="F395" s="234" t="s">
        <v>788</v>
      </c>
      <c r="G395" s="232"/>
      <c r="H395" s="235">
        <v>519.26</v>
      </c>
      <c r="I395" s="236"/>
      <c r="J395" s="232"/>
      <c r="K395" s="232"/>
      <c r="L395" s="237"/>
      <c r="M395" s="238"/>
      <c r="N395" s="239"/>
      <c r="O395" s="239"/>
      <c r="P395" s="239"/>
      <c r="Q395" s="239"/>
      <c r="R395" s="239"/>
      <c r="S395" s="239"/>
      <c r="T395" s="240"/>
      <c r="AT395" s="241" t="s">
        <v>210</v>
      </c>
      <c r="AU395" s="241" t="s">
        <v>87</v>
      </c>
      <c r="AV395" s="13" t="s">
        <v>87</v>
      </c>
      <c r="AW395" s="13" t="s">
        <v>41</v>
      </c>
      <c r="AX395" s="13" t="s">
        <v>78</v>
      </c>
      <c r="AY395" s="241" t="s">
        <v>197</v>
      </c>
    </row>
    <row r="396" spans="2:65" s="14" customFormat="1">
      <c r="B396" s="242"/>
      <c r="C396" s="243"/>
      <c r="D396" s="216" t="s">
        <v>210</v>
      </c>
      <c r="E396" s="244" t="s">
        <v>34</v>
      </c>
      <c r="F396" s="245" t="s">
        <v>221</v>
      </c>
      <c r="G396" s="243"/>
      <c r="H396" s="246">
        <v>519.26</v>
      </c>
      <c r="I396" s="247"/>
      <c r="J396" s="243"/>
      <c r="K396" s="243"/>
      <c r="L396" s="248"/>
      <c r="M396" s="249"/>
      <c r="N396" s="250"/>
      <c r="O396" s="250"/>
      <c r="P396" s="250"/>
      <c r="Q396" s="250"/>
      <c r="R396" s="250"/>
      <c r="S396" s="250"/>
      <c r="T396" s="251"/>
      <c r="AT396" s="252" t="s">
        <v>210</v>
      </c>
      <c r="AU396" s="252" t="s">
        <v>87</v>
      </c>
      <c r="AV396" s="14" t="s">
        <v>126</v>
      </c>
      <c r="AW396" s="14" t="s">
        <v>41</v>
      </c>
      <c r="AX396" s="14" t="s">
        <v>85</v>
      </c>
      <c r="AY396" s="252" t="s">
        <v>197</v>
      </c>
    </row>
    <row r="397" spans="2:65" s="1" customFormat="1" ht="16.5" customHeight="1">
      <c r="B397" s="43"/>
      <c r="C397" s="204" t="s">
        <v>789</v>
      </c>
      <c r="D397" s="204" t="s">
        <v>200</v>
      </c>
      <c r="E397" s="205" t="s">
        <v>790</v>
      </c>
      <c r="F397" s="206" t="s">
        <v>791</v>
      </c>
      <c r="G397" s="207" t="s">
        <v>362</v>
      </c>
      <c r="H397" s="208">
        <v>33.441000000000003</v>
      </c>
      <c r="I397" s="209"/>
      <c r="J397" s="210">
        <f>ROUND(I397*H397,2)</f>
        <v>0</v>
      </c>
      <c r="K397" s="206" t="s">
        <v>352</v>
      </c>
      <c r="L397" s="63"/>
      <c r="M397" s="211" t="s">
        <v>34</v>
      </c>
      <c r="N397" s="212" t="s">
        <v>49</v>
      </c>
      <c r="O397" s="44"/>
      <c r="P397" s="213">
        <f>O397*H397</f>
        <v>0</v>
      </c>
      <c r="Q397" s="213">
        <v>1.98</v>
      </c>
      <c r="R397" s="213">
        <f>Q397*H397</f>
        <v>66.213180000000008</v>
      </c>
      <c r="S397" s="213">
        <v>0</v>
      </c>
      <c r="T397" s="214">
        <f>S397*H397</f>
        <v>0</v>
      </c>
      <c r="AR397" s="25" t="s">
        <v>126</v>
      </c>
      <c r="AT397" s="25" t="s">
        <v>200</v>
      </c>
      <c r="AU397" s="25" t="s">
        <v>87</v>
      </c>
      <c r="AY397" s="25" t="s">
        <v>197</v>
      </c>
      <c r="BE397" s="215">
        <f>IF(N397="základní",J397,0)</f>
        <v>0</v>
      </c>
      <c r="BF397" s="215">
        <f>IF(N397="snížená",J397,0)</f>
        <v>0</v>
      </c>
      <c r="BG397" s="215">
        <f>IF(N397="zákl. přenesená",J397,0)</f>
        <v>0</v>
      </c>
      <c r="BH397" s="215">
        <f>IF(N397="sníž. přenesená",J397,0)</f>
        <v>0</v>
      </c>
      <c r="BI397" s="215">
        <f>IF(N397="nulová",J397,0)</f>
        <v>0</v>
      </c>
      <c r="BJ397" s="25" t="s">
        <v>85</v>
      </c>
      <c r="BK397" s="215">
        <f>ROUND(I397*H397,2)</f>
        <v>0</v>
      </c>
      <c r="BL397" s="25" t="s">
        <v>126</v>
      </c>
      <c r="BM397" s="25" t="s">
        <v>792</v>
      </c>
    </row>
    <row r="398" spans="2:65" s="12" customFormat="1">
      <c r="B398" s="219"/>
      <c r="C398" s="220"/>
      <c r="D398" s="221" t="s">
        <v>210</v>
      </c>
      <c r="E398" s="222" t="s">
        <v>34</v>
      </c>
      <c r="F398" s="223" t="s">
        <v>364</v>
      </c>
      <c r="G398" s="220"/>
      <c r="H398" s="224" t="s">
        <v>34</v>
      </c>
      <c r="I398" s="225"/>
      <c r="J398" s="220"/>
      <c r="K398" s="220"/>
      <c r="L398" s="226"/>
      <c r="M398" s="227"/>
      <c r="N398" s="228"/>
      <c r="O398" s="228"/>
      <c r="P398" s="228"/>
      <c r="Q398" s="228"/>
      <c r="R398" s="228"/>
      <c r="S398" s="228"/>
      <c r="T398" s="229"/>
      <c r="AT398" s="230" t="s">
        <v>210</v>
      </c>
      <c r="AU398" s="230" t="s">
        <v>87</v>
      </c>
      <c r="AV398" s="12" t="s">
        <v>85</v>
      </c>
      <c r="AW398" s="12" t="s">
        <v>41</v>
      </c>
      <c r="AX398" s="12" t="s">
        <v>78</v>
      </c>
      <c r="AY398" s="230" t="s">
        <v>197</v>
      </c>
    </row>
    <row r="399" spans="2:65" s="13" customFormat="1">
      <c r="B399" s="231"/>
      <c r="C399" s="232"/>
      <c r="D399" s="221" t="s">
        <v>210</v>
      </c>
      <c r="E399" s="233" t="s">
        <v>34</v>
      </c>
      <c r="F399" s="234" t="s">
        <v>731</v>
      </c>
      <c r="G399" s="232"/>
      <c r="H399" s="235">
        <v>16.734000000000002</v>
      </c>
      <c r="I399" s="236"/>
      <c r="J399" s="232"/>
      <c r="K399" s="232"/>
      <c r="L399" s="237"/>
      <c r="M399" s="238"/>
      <c r="N399" s="239"/>
      <c r="O399" s="239"/>
      <c r="P399" s="239"/>
      <c r="Q399" s="239"/>
      <c r="R399" s="239"/>
      <c r="S399" s="239"/>
      <c r="T399" s="240"/>
      <c r="AT399" s="241" t="s">
        <v>210</v>
      </c>
      <c r="AU399" s="241" t="s">
        <v>87</v>
      </c>
      <c r="AV399" s="13" t="s">
        <v>87</v>
      </c>
      <c r="AW399" s="13" t="s">
        <v>41</v>
      </c>
      <c r="AX399" s="13" t="s">
        <v>78</v>
      </c>
      <c r="AY399" s="241" t="s">
        <v>197</v>
      </c>
    </row>
    <row r="400" spans="2:65" s="13" customFormat="1">
      <c r="B400" s="231"/>
      <c r="C400" s="232"/>
      <c r="D400" s="221" t="s">
        <v>210</v>
      </c>
      <c r="E400" s="233" t="s">
        <v>34</v>
      </c>
      <c r="F400" s="234" t="s">
        <v>793</v>
      </c>
      <c r="G400" s="232"/>
      <c r="H400" s="235">
        <v>8.266</v>
      </c>
      <c r="I400" s="236"/>
      <c r="J400" s="232"/>
      <c r="K400" s="232"/>
      <c r="L400" s="237"/>
      <c r="M400" s="238"/>
      <c r="N400" s="239"/>
      <c r="O400" s="239"/>
      <c r="P400" s="239"/>
      <c r="Q400" s="239"/>
      <c r="R400" s="239"/>
      <c r="S400" s="239"/>
      <c r="T400" s="240"/>
      <c r="AT400" s="241" t="s">
        <v>210</v>
      </c>
      <c r="AU400" s="241" t="s">
        <v>87</v>
      </c>
      <c r="AV400" s="13" t="s">
        <v>87</v>
      </c>
      <c r="AW400" s="13" t="s">
        <v>41</v>
      </c>
      <c r="AX400" s="13" t="s">
        <v>78</v>
      </c>
      <c r="AY400" s="241" t="s">
        <v>197</v>
      </c>
    </row>
    <row r="401" spans="2:65" s="13" customFormat="1">
      <c r="B401" s="231"/>
      <c r="C401" s="232"/>
      <c r="D401" s="221" t="s">
        <v>210</v>
      </c>
      <c r="E401" s="233" t="s">
        <v>34</v>
      </c>
      <c r="F401" s="234" t="s">
        <v>734</v>
      </c>
      <c r="G401" s="232"/>
      <c r="H401" s="235">
        <v>3.7240000000000002</v>
      </c>
      <c r="I401" s="236"/>
      <c r="J401" s="232"/>
      <c r="K401" s="232"/>
      <c r="L401" s="237"/>
      <c r="M401" s="238"/>
      <c r="N401" s="239"/>
      <c r="O401" s="239"/>
      <c r="P401" s="239"/>
      <c r="Q401" s="239"/>
      <c r="R401" s="239"/>
      <c r="S401" s="239"/>
      <c r="T401" s="240"/>
      <c r="AT401" s="241" t="s">
        <v>210</v>
      </c>
      <c r="AU401" s="241" t="s">
        <v>87</v>
      </c>
      <c r="AV401" s="13" t="s">
        <v>87</v>
      </c>
      <c r="AW401" s="13" t="s">
        <v>41</v>
      </c>
      <c r="AX401" s="13" t="s">
        <v>78</v>
      </c>
      <c r="AY401" s="241" t="s">
        <v>197</v>
      </c>
    </row>
    <row r="402" spans="2:65" s="13" customFormat="1">
      <c r="B402" s="231"/>
      <c r="C402" s="232"/>
      <c r="D402" s="221" t="s">
        <v>210</v>
      </c>
      <c r="E402" s="233" t="s">
        <v>34</v>
      </c>
      <c r="F402" s="234" t="s">
        <v>735</v>
      </c>
      <c r="G402" s="232"/>
      <c r="H402" s="235">
        <v>1.143</v>
      </c>
      <c r="I402" s="236"/>
      <c r="J402" s="232"/>
      <c r="K402" s="232"/>
      <c r="L402" s="237"/>
      <c r="M402" s="238"/>
      <c r="N402" s="239"/>
      <c r="O402" s="239"/>
      <c r="P402" s="239"/>
      <c r="Q402" s="239"/>
      <c r="R402" s="239"/>
      <c r="S402" s="239"/>
      <c r="T402" s="240"/>
      <c r="AT402" s="241" t="s">
        <v>210</v>
      </c>
      <c r="AU402" s="241" t="s">
        <v>87</v>
      </c>
      <c r="AV402" s="13" t="s">
        <v>87</v>
      </c>
      <c r="AW402" s="13" t="s">
        <v>41</v>
      </c>
      <c r="AX402" s="13" t="s">
        <v>78</v>
      </c>
      <c r="AY402" s="241" t="s">
        <v>197</v>
      </c>
    </row>
    <row r="403" spans="2:65" s="13" customFormat="1">
      <c r="B403" s="231"/>
      <c r="C403" s="232"/>
      <c r="D403" s="221" t="s">
        <v>210</v>
      </c>
      <c r="E403" s="233" t="s">
        <v>34</v>
      </c>
      <c r="F403" s="234" t="s">
        <v>794</v>
      </c>
      <c r="G403" s="232"/>
      <c r="H403" s="235">
        <v>2.7349999999999999</v>
      </c>
      <c r="I403" s="236"/>
      <c r="J403" s="232"/>
      <c r="K403" s="232"/>
      <c r="L403" s="237"/>
      <c r="M403" s="238"/>
      <c r="N403" s="239"/>
      <c r="O403" s="239"/>
      <c r="P403" s="239"/>
      <c r="Q403" s="239"/>
      <c r="R403" s="239"/>
      <c r="S403" s="239"/>
      <c r="T403" s="240"/>
      <c r="AT403" s="241" t="s">
        <v>210</v>
      </c>
      <c r="AU403" s="241" t="s">
        <v>87</v>
      </c>
      <c r="AV403" s="13" t="s">
        <v>87</v>
      </c>
      <c r="AW403" s="13" t="s">
        <v>41</v>
      </c>
      <c r="AX403" s="13" t="s">
        <v>78</v>
      </c>
      <c r="AY403" s="241" t="s">
        <v>197</v>
      </c>
    </row>
    <row r="404" spans="2:65" s="13" customFormat="1">
      <c r="B404" s="231"/>
      <c r="C404" s="232"/>
      <c r="D404" s="221" t="s">
        <v>210</v>
      </c>
      <c r="E404" s="233" t="s">
        <v>34</v>
      </c>
      <c r="F404" s="234" t="s">
        <v>738</v>
      </c>
      <c r="G404" s="232"/>
      <c r="H404" s="235">
        <v>0.83899999999999997</v>
      </c>
      <c r="I404" s="236"/>
      <c r="J404" s="232"/>
      <c r="K404" s="232"/>
      <c r="L404" s="237"/>
      <c r="M404" s="238"/>
      <c r="N404" s="239"/>
      <c r="O404" s="239"/>
      <c r="P404" s="239"/>
      <c r="Q404" s="239"/>
      <c r="R404" s="239"/>
      <c r="S404" s="239"/>
      <c r="T404" s="240"/>
      <c r="AT404" s="241" t="s">
        <v>210</v>
      </c>
      <c r="AU404" s="241" t="s">
        <v>87</v>
      </c>
      <c r="AV404" s="13" t="s">
        <v>87</v>
      </c>
      <c r="AW404" s="13" t="s">
        <v>41</v>
      </c>
      <c r="AX404" s="13" t="s">
        <v>78</v>
      </c>
      <c r="AY404" s="241" t="s">
        <v>197</v>
      </c>
    </row>
    <row r="405" spans="2:65" s="14" customFormat="1">
      <c r="B405" s="242"/>
      <c r="C405" s="243"/>
      <c r="D405" s="216" t="s">
        <v>210</v>
      </c>
      <c r="E405" s="244" t="s">
        <v>34</v>
      </c>
      <c r="F405" s="245" t="s">
        <v>221</v>
      </c>
      <c r="G405" s="243"/>
      <c r="H405" s="246">
        <v>33.441000000000003</v>
      </c>
      <c r="I405" s="247"/>
      <c r="J405" s="243"/>
      <c r="K405" s="243"/>
      <c r="L405" s="248"/>
      <c r="M405" s="249"/>
      <c r="N405" s="250"/>
      <c r="O405" s="250"/>
      <c r="P405" s="250"/>
      <c r="Q405" s="250"/>
      <c r="R405" s="250"/>
      <c r="S405" s="250"/>
      <c r="T405" s="251"/>
      <c r="AT405" s="252" t="s">
        <v>210</v>
      </c>
      <c r="AU405" s="252" t="s">
        <v>87</v>
      </c>
      <c r="AV405" s="14" t="s">
        <v>126</v>
      </c>
      <c r="AW405" s="14" t="s">
        <v>41</v>
      </c>
      <c r="AX405" s="14" t="s">
        <v>85</v>
      </c>
      <c r="AY405" s="252" t="s">
        <v>197</v>
      </c>
    </row>
    <row r="406" spans="2:65" s="1" customFormat="1" ht="16.5" customHeight="1">
      <c r="B406" s="43"/>
      <c r="C406" s="204" t="s">
        <v>795</v>
      </c>
      <c r="D406" s="204" t="s">
        <v>200</v>
      </c>
      <c r="E406" s="205" t="s">
        <v>796</v>
      </c>
      <c r="F406" s="206" t="s">
        <v>797</v>
      </c>
      <c r="G406" s="207" t="s">
        <v>362</v>
      </c>
      <c r="H406" s="208">
        <v>3.7149999999999999</v>
      </c>
      <c r="I406" s="209"/>
      <c r="J406" s="210">
        <f>ROUND(I406*H406,2)</f>
        <v>0</v>
      </c>
      <c r="K406" s="206" t="s">
        <v>352</v>
      </c>
      <c r="L406" s="63"/>
      <c r="M406" s="211" t="s">
        <v>34</v>
      </c>
      <c r="N406" s="212" t="s">
        <v>49</v>
      </c>
      <c r="O406" s="44"/>
      <c r="P406" s="213">
        <f>O406*H406</f>
        <v>0</v>
      </c>
      <c r="Q406" s="213">
        <v>0.42</v>
      </c>
      <c r="R406" s="213">
        <f>Q406*H406</f>
        <v>1.5602999999999998</v>
      </c>
      <c r="S406" s="213">
        <v>0</v>
      </c>
      <c r="T406" s="214">
        <f>S406*H406</f>
        <v>0</v>
      </c>
      <c r="AR406" s="25" t="s">
        <v>126</v>
      </c>
      <c r="AT406" s="25" t="s">
        <v>200</v>
      </c>
      <c r="AU406" s="25" t="s">
        <v>87</v>
      </c>
      <c r="AY406" s="25" t="s">
        <v>197</v>
      </c>
      <c r="BE406" s="215">
        <f>IF(N406="základní",J406,0)</f>
        <v>0</v>
      </c>
      <c r="BF406" s="215">
        <f>IF(N406="snížená",J406,0)</f>
        <v>0</v>
      </c>
      <c r="BG406" s="215">
        <f>IF(N406="zákl. přenesená",J406,0)</f>
        <v>0</v>
      </c>
      <c r="BH406" s="215">
        <f>IF(N406="sníž. přenesená",J406,0)</f>
        <v>0</v>
      </c>
      <c r="BI406" s="215">
        <f>IF(N406="nulová",J406,0)</f>
        <v>0</v>
      </c>
      <c r="BJ406" s="25" t="s">
        <v>85</v>
      </c>
      <c r="BK406" s="215">
        <f>ROUND(I406*H406,2)</f>
        <v>0</v>
      </c>
      <c r="BL406" s="25" t="s">
        <v>126</v>
      </c>
      <c r="BM406" s="25" t="s">
        <v>798</v>
      </c>
    </row>
    <row r="407" spans="2:65" s="12" customFormat="1">
      <c r="B407" s="219"/>
      <c r="C407" s="220"/>
      <c r="D407" s="221" t="s">
        <v>210</v>
      </c>
      <c r="E407" s="222" t="s">
        <v>34</v>
      </c>
      <c r="F407" s="223" t="s">
        <v>364</v>
      </c>
      <c r="G407" s="220"/>
      <c r="H407" s="224" t="s">
        <v>34</v>
      </c>
      <c r="I407" s="225"/>
      <c r="J407" s="220"/>
      <c r="K407" s="220"/>
      <c r="L407" s="226"/>
      <c r="M407" s="227"/>
      <c r="N407" s="228"/>
      <c r="O407" s="228"/>
      <c r="P407" s="228"/>
      <c r="Q407" s="228"/>
      <c r="R407" s="228"/>
      <c r="S407" s="228"/>
      <c r="T407" s="229"/>
      <c r="AT407" s="230" t="s">
        <v>210</v>
      </c>
      <c r="AU407" s="230" t="s">
        <v>87</v>
      </c>
      <c r="AV407" s="12" t="s">
        <v>85</v>
      </c>
      <c r="AW407" s="12" t="s">
        <v>41</v>
      </c>
      <c r="AX407" s="12" t="s">
        <v>78</v>
      </c>
      <c r="AY407" s="230" t="s">
        <v>197</v>
      </c>
    </row>
    <row r="408" spans="2:65" s="13" customFormat="1">
      <c r="B408" s="231"/>
      <c r="C408" s="232"/>
      <c r="D408" s="221" t="s">
        <v>210</v>
      </c>
      <c r="E408" s="233" t="s">
        <v>34</v>
      </c>
      <c r="F408" s="234" t="s">
        <v>799</v>
      </c>
      <c r="G408" s="232"/>
      <c r="H408" s="235">
        <v>3.7149999999999999</v>
      </c>
      <c r="I408" s="236"/>
      <c r="J408" s="232"/>
      <c r="K408" s="232"/>
      <c r="L408" s="237"/>
      <c r="M408" s="238"/>
      <c r="N408" s="239"/>
      <c r="O408" s="239"/>
      <c r="P408" s="239"/>
      <c r="Q408" s="239"/>
      <c r="R408" s="239"/>
      <c r="S408" s="239"/>
      <c r="T408" s="240"/>
      <c r="AT408" s="241" t="s">
        <v>210</v>
      </c>
      <c r="AU408" s="241" t="s">
        <v>87</v>
      </c>
      <c r="AV408" s="13" t="s">
        <v>87</v>
      </c>
      <c r="AW408" s="13" t="s">
        <v>41</v>
      </c>
      <c r="AX408" s="13" t="s">
        <v>78</v>
      </c>
      <c r="AY408" s="241" t="s">
        <v>197</v>
      </c>
    </row>
    <row r="409" spans="2:65" s="14" customFormat="1">
      <c r="B409" s="242"/>
      <c r="C409" s="243"/>
      <c r="D409" s="216" t="s">
        <v>210</v>
      </c>
      <c r="E409" s="244" t="s">
        <v>34</v>
      </c>
      <c r="F409" s="245" t="s">
        <v>221</v>
      </c>
      <c r="G409" s="243"/>
      <c r="H409" s="246">
        <v>3.7149999999999999</v>
      </c>
      <c r="I409" s="247"/>
      <c r="J409" s="243"/>
      <c r="K409" s="243"/>
      <c r="L409" s="248"/>
      <c r="M409" s="249"/>
      <c r="N409" s="250"/>
      <c r="O409" s="250"/>
      <c r="P409" s="250"/>
      <c r="Q409" s="250"/>
      <c r="R409" s="250"/>
      <c r="S409" s="250"/>
      <c r="T409" s="251"/>
      <c r="AT409" s="252" t="s">
        <v>210</v>
      </c>
      <c r="AU409" s="252" t="s">
        <v>87</v>
      </c>
      <c r="AV409" s="14" t="s">
        <v>126</v>
      </c>
      <c r="AW409" s="14" t="s">
        <v>41</v>
      </c>
      <c r="AX409" s="14" t="s">
        <v>85</v>
      </c>
      <c r="AY409" s="252" t="s">
        <v>197</v>
      </c>
    </row>
    <row r="410" spans="2:65" s="1" customFormat="1" ht="16.5" customHeight="1">
      <c r="B410" s="43"/>
      <c r="C410" s="204" t="s">
        <v>800</v>
      </c>
      <c r="D410" s="204" t="s">
        <v>200</v>
      </c>
      <c r="E410" s="205" t="s">
        <v>801</v>
      </c>
      <c r="F410" s="206" t="s">
        <v>802</v>
      </c>
      <c r="G410" s="207" t="s">
        <v>362</v>
      </c>
      <c r="H410" s="208">
        <v>63.518000000000001</v>
      </c>
      <c r="I410" s="209"/>
      <c r="J410" s="210">
        <f>ROUND(I410*H410,2)</f>
        <v>0</v>
      </c>
      <c r="K410" s="206" t="s">
        <v>352</v>
      </c>
      <c r="L410" s="63"/>
      <c r="M410" s="211" t="s">
        <v>34</v>
      </c>
      <c r="N410" s="212" t="s">
        <v>49</v>
      </c>
      <c r="O410" s="44"/>
      <c r="P410" s="213">
        <f>O410*H410</f>
        <v>0</v>
      </c>
      <c r="Q410" s="213">
        <v>1.44</v>
      </c>
      <c r="R410" s="213">
        <f>Q410*H410</f>
        <v>91.465919999999997</v>
      </c>
      <c r="S410" s="213">
        <v>0</v>
      </c>
      <c r="T410" s="214">
        <f>S410*H410</f>
        <v>0</v>
      </c>
      <c r="AR410" s="25" t="s">
        <v>126</v>
      </c>
      <c r="AT410" s="25" t="s">
        <v>200</v>
      </c>
      <c r="AU410" s="25" t="s">
        <v>87</v>
      </c>
      <c r="AY410" s="25" t="s">
        <v>197</v>
      </c>
      <c r="BE410" s="215">
        <f>IF(N410="základní",J410,0)</f>
        <v>0</v>
      </c>
      <c r="BF410" s="215">
        <f>IF(N410="snížená",J410,0)</f>
        <v>0</v>
      </c>
      <c r="BG410" s="215">
        <f>IF(N410="zákl. přenesená",J410,0)</f>
        <v>0</v>
      </c>
      <c r="BH410" s="215">
        <f>IF(N410="sníž. přenesená",J410,0)</f>
        <v>0</v>
      </c>
      <c r="BI410" s="215">
        <f>IF(N410="nulová",J410,0)</f>
        <v>0</v>
      </c>
      <c r="BJ410" s="25" t="s">
        <v>85</v>
      </c>
      <c r="BK410" s="215">
        <f>ROUND(I410*H410,2)</f>
        <v>0</v>
      </c>
      <c r="BL410" s="25" t="s">
        <v>126</v>
      </c>
      <c r="BM410" s="25" t="s">
        <v>803</v>
      </c>
    </row>
    <row r="411" spans="2:65" s="12" customFormat="1">
      <c r="B411" s="219"/>
      <c r="C411" s="220"/>
      <c r="D411" s="221" t="s">
        <v>210</v>
      </c>
      <c r="E411" s="222" t="s">
        <v>34</v>
      </c>
      <c r="F411" s="223" t="s">
        <v>364</v>
      </c>
      <c r="G411" s="220"/>
      <c r="H411" s="224" t="s">
        <v>34</v>
      </c>
      <c r="I411" s="225"/>
      <c r="J411" s="220"/>
      <c r="K411" s="220"/>
      <c r="L411" s="226"/>
      <c r="M411" s="227"/>
      <c r="N411" s="228"/>
      <c r="O411" s="228"/>
      <c r="P411" s="228"/>
      <c r="Q411" s="228"/>
      <c r="R411" s="228"/>
      <c r="S411" s="228"/>
      <c r="T411" s="229"/>
      <c r="AT411" s="230" t="s">
        <v>210</v>
      </c>
      <c r="AU411" s="230" t="s">
        <v>87</v>
      </c>
      <c r="AV411" s="12" t="s">
        <v>85</v>
      </c>
      <c r="AW411" s="12" t="s">
        <v>41</v>
      </c>
      <c r="AX411" s="12" t="s">
        <v>78</v>
      </c>
      <c r="AY411" s="230" t="s">
        <v>197</v>
      </c>
    </row>
    <row r="412" spans="2:65" s="13" customFormat="1">
      <c r="B412" s="231"/>
      <c r="C412" s="232"/>
      <c r="D412" s="221" t="s">
        <v>210</v>
      </c>
      <c r="E412" s="233" t="s">
        <v>34</v>
      </c>
      <c r="F412" s="234" t="s">
        <v>804</v>
      </c>
      <c r="G412" s="232"/>
      <c r="H412" s="235">
        <v>63.518000000000001</v>
      </c>
      <c r="I412" s="236"/>
      <c r="J412" s="232"/>
      <c r="K412" s="232"/>
      <c r="L412" s="237"/>
      <c r="M412" s="238"/>
      <c r="N412" s="239"/>
      <c r="O412" s="239"/>
      <c r="P412" s="239"/>
      <c r="Q412" s="239"/>
      <c r="R412" s="239"/>
      <c r="S412" s="239"/>
      <c r="T412" s="240"/>
      <c r="AT412" s="241" t="s">
        <v>210</v>
      </c>
      <c r="AU412" s="241" t="s">
        <v>87</v>
      </c>
      <c r="AV412" s="13" t="s">
        <v>87</v>
      </c>
      <c r="AW412" s="13" t="s">
        <v>41</v>
      </c>
      <c r="AX412" s="13" t="s">
        <v>78</v>
      </c>
      <c r="AY412" s="241" t="s">
        <v>197</v>
      </c>
    </row>
    <row r="413" spans="2:65" s="14" customFormat="1">
      <c r="B413" s="242"/>
      <c r="C413" s="243"/>
      <c r="D413" s="221" t="s">
        <v>210</v>
      </c>
      <c r="E413" s="273" t="s">
        <v>34</v>
      </c>
      <c r="F413" s="274" t="s">
        <v>221</v>
      </c>
      <c r="G413" s="243"/>
      <c r="H413" s="275">
        <v>63.518000000000001</v>
      </c>
      <c r="I413" s="247"/>
      <c r="J413" s="243"/>
      <c r="K413" s="243"/>
      <c r="L413" s="248"/>
      <c r="M413" s="249"/>
      <c r="N413" s="250"/>
      <c r="O413" s="250"/>
      <c r="P413" s="250"/>
      <c r="Q413" s="250"/>
      <c r="R413" s="250"/>
      <c r="S413" s="250"/>
      <c r="T413" s="251"/>
      <c r="AT413" s="252" t="s">
        <v>210</v>
      </c>
      <c r="AU413" s="252" t="s">
        <v>87</v>
      </c>
      <c r="AV413" s="14" t="s">
        <v>126</v>
      </c>
      <c r="AW413" s="14" t="s">
        <v>41</v>
      </c>
      <c r="AX413" s="14" t="s">
        <v>85</v>
      </c>
      <c r="AY413" s="252" t="s">
        <v>197</v>
      </c>
    </row>
    <row r="414" spans="2:65" s="11" customFormat="1" ht="29.85" customHeight="1">
      <c r="B414" s="187"/>
      <c r="C414" s="188"/>
      <c r="D414" s="201" t="s">
        <v>77</v>
      </c>
      <c r="E414" s="202" t="s">
        <v>248</v>
      </c>
      <c r="F414" s="202" t="s">
        <v>805</v>
      </c>
      <c r="G414" s="188"/>
      <c r="H414" s="188"/>
      <c r="I414" s="191"/>
      <c r="J414" s="203">
        <f>BK414</f>
        <v>0</v>
      </c>
      <c r="K414" s="188"/>
      <c r="L414" s="193"/>
      <c r="M414" s="194"/>
      <c r="N414" s="195"/>
      <c r="O414" s="195"/>
      <c r="P414" s="196">
        <f>P415+SUM(P416:P542)</f>
        <v>0</v>
      </c>
      <c r="Q414" s="195"/>
      <c r="R414" s="196">
        <f>R415+SUM(R416:R542)</f>
        <v>1.6879012</v>
      </c>
      <c r="S414" s="195"/>
      <c r="T414" s="197">
        <f>T415+SUM(T416:T542)</f>
        <v>755.01906399999984</v>
      </c>
      <c r="AR414" s="198" t="s">
        <v>85</v>
      </c>
      <c r="AT414" s="199" t="s">
        <v>77</v>
      </c>
      <c r="AU414" s="199" t="s">
        <v>85</v>
      </c>
      <c r="AY414" s="198" t="s">
        <v>197</v>
      </c>
      <c r="BK414" s="200">
        <f>BK415+SUM(BK416:BK542)</f>
        <v>0</v>
      </c>
    </row>
    <row r="415" spans="2:65" s="1" customFormat="1" ht="25.5" customHeight="1">
      <c r="B415" s="43"/>
      <c r="C415" s="204" t="s">
        <v>806</v>
      </c>
      <c r="D415" s="204" t="s">
        <v>200</v>
      </c>
      <c r="E415" s="205" t="s">
        <v>807</v>
      </c>
      <c r="F415" s="206" t="s">
        <v>808</v>
      </c>
      <c r="G415" s="207" t="s">
        <v>423</v>
      </c>
      <c r="H415" s="208">
        <v>180.15</v>
      </c>
      <c r="I415" s="209"/>
      <c r="J415" s="210">
        <f>ROUND(I415*H415,2)</f>
        <v>0</v>
      </c>
      <c r="K415" s="206" t="s">
        <v>352</v>
      </c>
      <c r="L415" s="63"/>
      <c r="M415" s="211" t="s">
        <v>34</v>
      </c>
      <c r="N415" s="212" t="s">
        <v>49</v>
      </c>
      <c r="O415" s="44"/>
      <c r="P415" s="213">
        <f>O415*H415</f>
        <v>0</v>
      </c>
      <c r="Q415" s="213">
        <v>4.6999999999999999E-4</v>
      </c>
      <c r="R415" s="213">
        <f>Q415*H415</f>
        <v>8.4670499999999996E-2</v>
      </c>
      <c r="S415" s="213">
        <v>0</v>
      </c>
      <c r="T415" s="214">
        <f>S415*H415</f>
        <v>0</v>
      </c>
      <c r="AR415" s="25" t="s">
        <v>126</v>
      </c>
      <c r="AT415" s="25" t="s">
        <v>200</v>
      </c>
      <c r="AU415" s="25" t="s">
        <v>87</v>
      </c>
      <c r="AY415" s="25" t="s">
        <v>197</v>
      </c>
      <c r="BE415" s="215">
        <f>IF(N415="základní",J415,0)</f>
        <v>0</v>
      </c>
      <c r="BF415" s="215">
        <f>IF(N415="snížená",J415,0)</f>
        <v>0</v>
      </c>
      <c r="BG415" s="215">
        <f>IF(N415="zákl. přenesená",J415,0)</f>
        <v>0</v>
      </c>
      <c r="BH415" s="215">
        <f>IF(N415="sníž. přenesená",J415,0)</f>
        <v>0</v>
      </c>
      <c r="BI415" s="215">
        <f>IF(N415="nulová",J415,0)</f>
        <v>0</v>
      </c>
      <c r="BJ415" s="25" t="s">
        <v>85</v>
      </c>
      <c r="BK415" s="215">
        <f>ROUND(I415*H415,2)</f>
        <v>0</v>
      </c>
      <c r="BL415" s="25" t="s">
        <v>126</v>
      </c>
      <c r="BM415" s="25" t="s">
        <v>809</v>
      </c>
    </row>
    <row r="416" spans="2:65" s="12" customFormat="1">
      <c r="B416" s="219"/>
      <c r="C416" s="220"/>
      <c r="D416" s="221" t="s">
        <v>210</v>
      </c>
      <c r="E416" s="222" t="s">
        <v>34</v>
      </c>
      <c r="F416" s="223" t="s">
        <v>364</v>
      </c>
      <c r="G416" s="220"/>
      <c r="H416" s="224" t="s">
        <v>34</v>
      </c>
      <c r="I416" s="225"/>
      <c r="J416" s="220"/>
      <c r="K416" s="220"/>
      <c r="L416" s="226"/>
      <c r="M416" s="227"/>
      <c r="N416" s="228"/>
      <c r="O416" s="228"/>
      <c r="P416" s="228"/>
      <c r="Q416" s="228"/>
      <c r="R416" s="228"/>
      <c r="S416" s="228"/>
      <c r="T416" s="229"/>
      <c r="AT416" s="230" t="s">
        <v>210</v>
      </c>
      <c r="AU416" s="230" t="s">
        <v>87</v>
      </c>
      <c r="AV416" s="12" t="s">
        <v>85</v>
      </c>
      <c r="AW416" s="12" t="s">
        <v>41</v>
      </c>
      <c r="AX416" s="12" t="s">
        <v>78</v>
      </c>
      <c r="AY416" s="230" t="s">
        <v>197</v>
      </c>
    </row>
    <row r="417" spans="2:65" s="13" customFormat="1">
      <c r="B417" s="231"/>
      <c r="C417" s="232"/>
      <c r="D417" s="221" t="s">
        <v>210</v>
      </c>
      <c r="E417" s="233" t="s">
        <v>34</v>
      </c>
      <c r="F417" s="234" t="s">
        <v>757</v>
      </c>
      <c r="G417" s="232"/>
      <c r="H417" s="235">
        <v>167.34</v>
      </c>
      <c r="I417" s="236"/>
      <c r="J417" s="232"/>
      <c r="K417" s="232"/>
      <c r="L417" s="237"/>
      <c r="M417" s="238"/>
      <c r="N417" s="239"/>
      <c r="O417" s="239"/>
      <c r="P417" s="239"/>
      <c r="Q417" s="239"/>
      <c r="R417" s="239"/>
      <c r="S417" s="239"/>
      <c r="T417" s="240"/>
      <c r="AT417" s="241" t="s">
        <v>210</v>
      </c>
      <c r="AU417" s="241" t="s">
        <v>87</v>
      </c>
      <c r="AV417" s="13" t="s">
        <v>87</v>
      </c>
      <c r="AW417" s="13" t="s">
        <v>41</v>
      </c>
      <c r="AX417" s="13" t="s">
        <v>78</v>
      </c>
      <c r="AY417" s="241" t="s">
        <v>197</v>
      </c>
    </row>
    <row r="418" spans="2:65" s="13" customFormat="1">
      <c r="B418" s="231"/>
      <c r="C418" s="232"/>
      <c r="D418" s="221" t="s">
        <v>210</v>
      </c>
      <c r="E418" s="233" t="s">
        <v>34</v>
      </c>
      <c r="F418" s="234" t="s">
        <v>810</v>
      </c>
      <c r="G418" s="232"/>
      <c r="H418" s="235">
        <v>12.81</v>
      </c>
      <c r="I418" s="236"/>
      <c r="J418" s="232"/>
      <c r="K418" s="232"/>
      <c r="L418" s="237"/>
      <c r="M418" s="238"/>
      <c r="N418" s="239"/>
      <c r="O418" s="239"/>
      <c r="P418" s="239"/>
      <c r="Q418" s="239"/>
      <c r="R418" s="239"/>
      <c r="S418" s="239"/>
      <c r="T418" s="240"/>
      <c r="AT418" s="241" t="s">
        <v>210</v>
      </c>
      <c r="AU418" s="241" t="s">
        <v>87</v>
      </c>
      <c r="AV418" s="13" t="s">
        <v>87</v>
      </c>
      <c r="AW418" s="13" t="s">
        <v>41</v>
      </c>
      <c r="AX418" s="13" t="s">
        <v>78</v>
      </c>
      <c r="AY418" s="241" t="s">
        <v>197</v>
      </c>
    </row>
    <row r="419" spans="2:65" s="14" customFormat="1">
      <c r="B419" s="242"/>
      <c r="C419" s="243"/>
      <c r="D419" s="216" t="s">
        <v>210</v>
      </c>
      <c r="E419" s="244" t="s">
        <v>34</v>
      </c>
      <c r="F419" s="245" t="s">
        <v>221</v>
      </c>
      <c r="G419" s="243"/>
      <c r="H419" s="246">
        <v>180.15</v>
      </c>
      <c r="I419" s="247"/>
      <c r="J419" s="243"/>
      <c r="K419" s="243"/>
      <c r="L419" s="248"/>
      <c r="M419" s="249"/>
      <c r="N419" s="250"/>
      <c r="O419" s="250"/>
      <c r="P419" s="250"/>
      <c r="Q419" s="250"/>
      <c r="R419" s="250"/>
      <c r="S419" s="250"/>
      <c r="T419" s="251"/>
      <c r="AT419" s="252" t="s">
        <v>210</v>
      </c>
      <c r="AU419" s="252" t="s">
        <v>87</v>
      </c>
      <c r="AV419" s="14" t="s">
        <v>126</v>
      </c>
      <c r="AW419" s="14" t="s">
        <v>41</v>
      </c>
      <c r="AX419" s="14" t="s">
        <v>85</v>
      </c>
      <c r="AY419" s="252" t="s">
        <v>197</v>
      </c>
    </row>
    <row r="420" spans="2:65" s="1" customFormat="1" ht="16.5" customHeight="1">
      <c r="B420" s="43"/>
      <c r="C420" s="204" t="s">
        <v>811</v>
      </c>
      <c r="D420" s="204" t="s">
        <v>200</v>
      </c>
      <c r="E420" s="205" t="s">
        <v>812</v>
      </c>
      <c r="F420" s="206" t="s">
        <v>813</v>
      </c>
      <c r="G420" s="207" t="s">
        <v>423</v>
      </c>
      <c r="H420" s="208">
        <v>58.2</v>
      </c>
      <c r="I420" s="209"/>
      <c r="J420" s="210">
        <f>ROUND(I420*H420,2)</f>
        <v>0</v>
      </c>
      <c r="K420" s="206" t="s">
        <v>608</v>
      </c>
      <c r="L420" s="63"/>
      <c r="M420" s="211" t="s">
        <v>34</v>
      </c>
      <c r="N420" s="212" t="s">
        <v>49</v>
      </c>
      <c r="O420" s="44"/>
      <c r="P420" s="213">
        <f>O420*H420</f>
        <v>0</v>
      </c>
      <c r="Q420" s="213">
        <v>9.5E-4</v>
      </c>
      <c r="R420" s="213">
        <f>Q420*H420</f>
        <v>5.5290000000000006E-2</v>
      </c>
      <c r="S420" s="213">
        <v>0</v>
      </c>
      <c r="T420" s="214">
        <f>S420*H420</f>
        <v>0</v>
      </c>
      <c r="AR420" s="25" t="s">
        <v>126</v>
      </c>
      <c r="AT420" s="25" t="s">
        <v>200</v>
      </c>
      <c r="AU420" s="25" t="s">
        <v>87</v>
      </c>
      <c r="AY420" s="25" t="s">
        <v>197</v>
      </c>
      <c r="BE420" s="215">
        <f>IF(N420="základní",J420,0)</f>
        <v>0</v>
      </c>
      <c r="BF420" s="215">
        <f>IF(N420="snížená",J420,0)</f>
        <v>0</v>
      </c>
      <c r="BG420" s="215">
        <f>IF(N420="zákl. přenesená",J420,0)</f>
        <v>0</v>
      </c>
      <c r="BH420" s="215">
        <f>IF(N420="sníž. přenesená",J420,0)</f>
        <v>0</v>
      </c>
      <c r="BI420" s="215">
        <f>IF(N420="nulová",J420,0)</f>
        <v>0</v>
      </c>
      <c r="BJ420" s="25" t="s">
        <v>85</v>
      </c>
      <c r="BK420" s="215">
        <f>ROUND(I420*H420,2)</f>
        <v>0</v>
      </c>
      <c r="BL420" s="25" t="s">
        <v>126</v>
      </c>
      <c r="BM420" s="25" t="s">
        <v>814</v>
      </c>
    </row>
    <row r="421" spans="2:65" s="1" customFormat="1" ht="25.5" customHeight="1">
      <c r="B421" s="43"/>
      <c r="C421" s="204" t="s">
        <v>815</v>
      </c>
      <c r="D421" s="204" t="s">
        <v>200</v>
      </c>
      <c r="E421" s="205" t="s">
        <v>816</v>
      </c>
      <c r="F421" s="206" t="s">
        <v>817</v>
      </c>
      <c r="G421" s="207" t="s">
        <v>423</v>
      </c>
      <c r="H421" s="208">
        <v>680</v>
      </c>
      <c r="I421" s="209"/>
      <c r="J421" s="210">
        <f>ROUND(I421*H421,2)</f>
        <v>0</v>
      </c>
      <c r="K421" s="206" t="s">
        <v>352</v>
      </c>
      <c r="L421" s="63"/>
      <c r="M421" s="211" t="s">
        <v>34</v>
      </c>
      <c r="N421" s="212" t="s">
        <v>49</v>
      </c>
      <c r="O421" s="44"/>
      <c r="P421" s="213">
        <f>O421*H421</f>
        <v>0</v>
      </c>
      <c r="Q421" s="213">
        <v>0</v>
      </c>
      <c r="R421" s="213">
        <f>Q421*H421</f>
        <v>0</v>
      </c>
      <c r="S421" s="213">
        <v>0</v>
      </c>
      <c r="T421" s="214">
        <f>S421*H421</f>
        <v>0</v>
      </c>
      <c r="AR421" s="25" t="s">
        <v>126</v>
      </c>
      <c r="AT421" s="25" t="s">
        <v>200</v>
      </c>
      <c r="AU421" s="25" t="s">
        <v>87</v>
      </c>
      <c r="AY421" s="25" t="s">
        <v>197</v>
      </c>
      <c r="BE421" s="215">
        <f>IF(N421="základní",J421,0)</f>
        <v>0</v>
      </c>
      <c r="BF421" s="215">
        <f>IF(N421="snížená",J421,0)</f>
        <v>0</v>
      </c>
      <c r="BG421" s="215">
        <f>IF(N421="zákl. přenesená",J421,0)</f>
        <v>0</v>
      </c>
      <c r="BH421" s="215">
        <f>IF(N421="sníž. přenesená",J421,0)</f>
        <v>0</v>
      </c>
      <c r="BI421" s="215">
        <f>IF(N421="nulová",J421,0)</f>
        <v>0</v>
      </c>
      <c r="BJ421" s="25" t="s">
        <v>85</v>
      </c>
      <c r="BK421" s="215">
        <f>ROUND(I421*H421,2)</f>
        <v>0</v>
      </c>
      <c r="BL421" s="25" t="s">
        <v>126</v>
      </c>
      <c r="BM421" s="25" t="s">
        <v>818</v>
      </c>
    </row>
    <row r="422" spans="2:65" s="1" customFormat="1" ht="25.5" customHeight="1">
      <c r="B422" s="43"/>
      <c r="C422" s="204" t="s">
        <v>819</v>
      </c>
      <c r="D422" s="204" t="s">
        <v>200</v>
      </c>
      <c r="E422" s="205" t="s">
        <v>820</v>
      </c>
      <c r="F422" s="206" t="s">
        <v>821</v>
      </c>
      <c r="G422" s="207" t="s">
        <v>423</v>
      </c>
      <c r="H422" s="208">
        <v>30600</v>
      </c>
      <c r="I422" s="209"/>
      <c r="J422" s="210">
        <f>ROUND(I422*H422,2)</f>
        <v>0</v>
      </c>
      <c r="K422" s="206" t="s">
        <v>352</v>
      </c>
      <c r="L422" s="63"/>
      <c r="M422" s="211" t="s">
        <v>34</v>
      </c>
      <c r="N422" s="212" t="s">
        <v>49</v>
      </c>
      <c r="O422" s="44"/>
      <c r="P422" s="213">
        <f>O422*H422</f>
        <v>0</v>
      </c>
      <c r="Q422" s="213">
        <v>0</v>
      </c>
      <c r="R422" s="213">
        <f>Q422*H422</f>
        <v>0</v>
      </c>
      <c r="S422" s="213">
        <v>0</v>
      </c>
      <c r="T422" s="214">
        <f>S422*H422</f>
        <v>0</v>
      </c>
      <c r="AR422" s="25" t="s">
        <v>126</v>
      </c>
      <c r="AT422" s="25" t="s">
        <v>200</v>
      </c>
      <c r="AU422" s="25" t="s">
        <v>87</v>
      </c>
      <c r="AY422" s="25" t="s">
        <v>197</v>
      </c>
      <c r="BE422" s="215">
        <f>IF(N422="základní",J422,0)</f>
        <v>0</v>
      </c>
      <c r="BF422" s="215">
        <f>IF(N422="snížená",J422,0)</f>
        <v>0</v>
      </c>
      <c r="BG422" s="215">
        <f>IF(N422="zákl. přenesená",J422,0)</f>
        <v>0</v>
      </c>
      <c r="BH422" s="215">
        <f>IF(N422="sníž. přenesená",J422,0)</f>
        <v>0</v>
      </c>
      <c r="BI422" s="215">
        <f>IF(N422="nulová",J422,0)</f>
        <v>0</v>
      </c>
      <c r="BJ422" s="25" t="s">
        <v>85</v>
      </c>
      <c r="BK422" s="215">
        <f>ROUND(I422*H422,2)</f>
        <v>0</v>
      </c>
      <c r="BL422" s="25" t="s">
        <v>126</v>
      </c>
      <c r="BM422" s="25" t="s">
        <v>822</v>
      </c>
    </row>
    <row r="423" spans="2:65" s="13" customFormat="1">
      <c r="B423" s="231"/>
      <c r="C423" s="232"/>
      <c r="D423" s="216" t="s">
        <v>210</v>
      </c>
      <c r="E423" s="260" t="s">
        <v>34</v>
      </c>
      <c r="F423" s="261" t="s">
        <v>823</v>
      </c>
      <c r="G423" s="232"/>
      <c r="H423" s="262">
        <v>30600</v>
      </c>
      <c r="I423" s="236"/>
      <c r="J423" s="232"/>
      <c r="K423" s="232"/>
      <c r="L423" s="237"/>
      <c r="M423" s="238"/>
      <c r="N423" s="239"/>
      <c r="O423" s="239"/>
      <c r="P423" s="239"/>
      <c r="Q423" s="239"/>
      <c r="R423" s="239"/>
      <c r="S423" s="239"/>
      <c r="T423" s="240"/>
      <c r="AT423" s="241" t="s">
        <v>210</v>
      </c>
      <c r="AU423" s="241" t="s">
        <v>87</v>
      </c>
      <c r="AV423" s="13" t="s">
        <v>87</v>
      </c>
      <c r="AW423" s="13" t="s">
        <v>41</v>
      </c>
      <c r="AX423" s="13" t="s">
        <v>85</v>
      </c>
      <c r="AY423" s="241" t="s">
        <v>197</v>
      </c>
    </row>
    <row r="424" spans="2:65" s="1" customFormat="1" ht="25.5" customHeight="1">
      <c r="B424" s="43"/>
      <c r="C424" s="204" t="s">
        <v>824</v>
      </c>
      <c r="D424" s="204" t="s">
        <v>200</v>
      </c>
      <c r="E424" s="205" t="s">
        <v>825</v>
      </c>
      <c r="F424" s="206" t="s">
        <v>826</v>
      </c>
      <c r="G424" s="207" t="s">
        <v>423</v>
      </c>
      <c r="H424" s="208">
        <v>680</v>
      </c>
      <c r="I424" s="209"/>
      <c r="J424" s="210">
        <f>ROUND(I424*H424,2)</f>
        <v>0</v>
      </c>
      <c r="K424" s="206" t="s">
        <v>352</v>
      </c>
      <c r="L424" s="63"/>
      <c r="M424" s="211" t="s">
        <v>34</v>
      </c>
      <c r="N424" s="212" t="s">
        <v>49</v>
      </c>
      <c r="O424" s="44"/>
      <c r="P424" s="213">
        <f>O424*H424</f>
        <v>0</v>
      </c>
      <c r="Q424" s="213">
        <v>0</v>
      </c>
      <c r="R424" s="213">
        <f>Q424*H424</f>
        <v>0</v>
      </c>
      <c r="S424" s="213">
        <v>0</v>
      </c>
      <c r="T424" s="214">
        <f>S424*H424</f>
        <v>0</v>
      </c>
      <c r="AR424" s="25" t="s">
        <v>126</v>
      </c>
      <c r="AT424" s="25" t="s">
        <v>200</v>
      </c>
      <c r="AU424" s="25" t="s">
        <v>87</v>
      </c>
      <c r="AY424" s="25" t="s">
        <v>197</v>
      </c>
      <c r="BE424" s="215">
        <f>IF(N424="základní",J424,0)</f>
        <v>0</v>
      </c>
      <c r="BF424" s="215">
        <f>IF(N424="snížená",J424,0)</f>
        <v>0</v>
      </c>
      <c r="BG424" s="215">
        <f>IF(N424="zákl. přenesená",J424,0)</f>
        <v>0</v>
      </c>
      <c r="BH424" s="215">
        <f>IF(N424="sníž. přenesená",J424,0)</f>
        <v>0</v>
      </c>
      <c r="BI424" s="215">
        <f>IF(N424="nulová",J424,0)</f>
        <v>0</v>
      </c>
      <c r="BJ424" s="25" t="s">
        <v>85</v>
      </c>
      <c r="BK424" s="215">
        <f>ROUND(I424*H424,2)</f>
        <v>0</v>
      </c>
      <c r="BL424" s="25" t="s">
        <v>126</v>
      </c>
      <c r="BM424" s="25" t="s">
        <v>827</v>
      </c>
    </row>
    <row r="425" spans="2:65" s="1" customFormat="1" ht="25.5" customHeight="1">
      <c r="B425" s="43"/>
      <c r="C425" s="204" t="s">
        <v>828</v>
      </c>
      <c r="D425" s="204" t="s">
        <v>200</v>
      </c>
      <c r="E425" s="205" t="s">
        <v>829</v>
      </c>
      <c r="F425" s="206" t="s">
        <v>830</v>
      </c>
      <c r="G425" s="207" t="s">
        <v>423</v>
      </c>
      <c r="H425" s="208">
        <v>1604.51</v>
      </c>
      <c r="I425" s="209"/>
      <c r="J425" s="210">
        <f>ROUND(I425*H425,2)</f>
        <v>0</v>
      </c>
      <c r="K425" s="206" t="s">
        <v>352</v>
      </c>
      <c r="L425" s="63"/>
      <c r="M425" s="211" t="s">
        <v>34</v>
      </c>
      <c r="N425" s="212" t="s">
        <v>49</v>
      </c>
      <c r="O425" s="44"/>
      <c r="P425" s="213">
        <f>O425*H425</f>
        <v>0</v>
      </c>
      <c r="Q425" s="213">
        <v>1.2999999999999999E-4</v>
      </c>
      <c r="R425" s="213">
        <f>Q425*H425</f>
        <v>0.20858629999999997</v>
      </c>
      <c r="S425" s="213">
        <v>0</v>
      </c>
      <c r="T425" s="214">
        <f>S425*H425</f>
        <v>0</v>
      </c>
      <c r="AR425" s="25" t="s">
        <v>126</v>
      </c>
      <c r="AT425" s="25" t="s">
        <v>200</v>
      </c>
      <c r="AU425" s="25" t="s">
        <v>87</v>
      </c>
      <c r="AY425" s="25" t="s">
        <v>197</v>
      </c>
      <c r="BE425" s="215">
        <f>IF(N425="základní",J425,0)</f>
        <v>0</v>
      </c>
      <c r="BF425" s="215">
        <f>IF(N425="snížená",J425,0)</f>
        <v>0</v>
      </c>
      <c r="BG425" s="215">
        <f>IF(N425="zákl. přenesená",J425,0)</f>
        <v>0</v>
      </c>
      <c r="BH425" s="215">
        <f>IF(N425="sníž. přenesená",J425,0)</f>
        <v>0</v>
      </c>
      <c r="BI425" s="215">
        <f>IF(N425="nulová",J425,0)</f>
        <v>0</v>
      </c>
      <c r="BJ425" s="25" t="s">
        <v>85</v>
      </c>
      <c r="BK425" s="215">
        <f>ROUND(I425*H425,2)</f>
        <v>0</v>
      </c>
      <c r="BL425" s="25" t="s">
        <v>126</v>
      </c>
      <c r="BM425" s="25" t="s">
        <v>831</v>
      </c>
    </row>
    <row r="426" spans="2:65" s="12" customFormat="1">
      <c r="B426" s="219"/>
      <c r="C426" s="220"/>
      <c r="D426" s="221" t="s">
        <v>210</v>
      </c>
      <c r="E426" s="222" t="s">
        <v>34</v>
      </c>
      <c r="F426" s="223" t="s">
        <v>364</v>
      </c>
      <c r="G426" s="220"/>
      <c r="H426" s="224" t="s">
        <v>34</v>
      </c>
      <c r="I426" s="225"/>
      <c r="J426" s="220"/>
      <c r="K426" s="220"/>
      <c r="L426" s="226"/>
      <c r="M426" s="227"/>
      <c r="N426" s="228"/>
      <c r="O426" s="228"/>
      <c r="P426" s="228"/>
      <c r="Q426" s="228"/>
      <c r="R426" s="228"/>
      <c r="S426" s="228"/>
      <c r="T426" s="229"/>
      <c r="AT426" s="230" t="s">
        <v>210</v>
      </c>
      <c r="AU426" s="230" t="s">
        <v>87</v>
      </c>
      <c r="AV426" s="12" t="s">
        <v>85</v>
      </c>
      <c r="AW426" s="12" t="s">
        <v>41</v>
      </c>
      <c r="AX426" s="12" t="s">
        <v>78</v>
      </c>
      <c r="AY426" s="230" t="s">
        <v>197</v>
      </c>
    </row>
    <row r="427" spans="2:65" s="13" customFormat="1">
      <c r="B427" s="231"/>
      <c r="C427" s="232"/>
      <c r="D427" s="221" t="s">
        <v>210</v>
      </c>
      <c r="E427" s="233" t="s">
        <v>34</v>
      </c>
      <c r="F427" s="234" t="s">
        <v>832</v>
      </c>
      <c r="G427" s="232"/>
      <c r="H427" s="235">
        <v>637.41999999999996</v>
      </c>
      <c r="I427" s="236"/>
      <c r="J427" s="232"/>
      <c r="K427" s="232"/>
      <c r="L427" s="237"/>
      <c r="M427" s="238"/>
      <c r="N427" s="239"/>
      <c r="O427" s="239"/>
      <c r="P427" s="239"/>
      <c r="Q427" s="239"/>
      <c r="R427" s="239"/>
      <c r="S427" s="239"/>
      <c r="T427" s="240"/>
      <c r="AT427" s="241" t="s">
        <v>210</v>
      </c>
      <c r="AU427" s="241" t="s">
        <v>87</v>
      </c>
      <c r="AV427" s="13" t="s">
        <v>87</v>
      </c>
      <c r="AW427" s="13" t="s">
        <v>41</v>
      </c>
      <c r="AX427" s="13" t="s">
        <v>78</v>
      </c>
      <c r="AY427" s="241" t="s">
        <v>197</v>
      </c>
    </row>
    <row r="428" spans="2:65" s="13" customFormat="1">
      <c r="B428" s="231"/>
      <c r="C428" s="232"/>
      <c r="D428" s="221" t="s">
        <v>210</v>
      </c>
      <c r="E428" s="233" t="s">
        <v>34</v>
      </c>
      <c r="F428" s="234" t="s">
        <v>833</v>
      </c>
      <c r="G428" s="232"/>
      <c r="H428" s="235">
        <v>967.09</v>
      </c>
      <c r="I428" s="236"/>
      <c r="J428" s="232"/>
      <c r="K428" s="232"/>
      <c r="L428" s="237"/>
      <c r="M428" s="238"/>
      <c r="N428" s="239"/>
      <c r="O428" s="239"/>
      <c r="P428" s="239"/>
      <c r="Q428" s="239"/>
      <c r="R428" s="239"/>
      <c r="S428" s="239"/>
      <c r="T428" s="240"/>
      <c r="AT428" s="241" t="s">
        <v>210</v>
      </c>
      <c r="AU428" s="241" t="s">
        <v>87</v>
      </c>
      <c r="AV428" s="13" t="s">
        <v>87</v>
      </c>
      <c r="AW428" s="13" t="s">
        <v>41</v>
      </c>
      <c r="AX428" s="13" t="s">
        <v>78</v>
      </c>
      <c r="AY428" s="241" t="s">
        <v>197</v>
      </c>
    </row>
    <row r="429" spans="2:65" s="14" customFormat="1">
      <c r="B429" s="242"/>
      <c r="C429" s="243"/>
      <c r="D429" s="216" t="s">
        <v>210</v>
      </c>
      <c r="E429" s="244" t="s">
        <v>34</v>
      </c>
      <c r="F429" s="245" t="s">
        <v>221</v>
      </c>
      <c r="G429" s="243"/>
      <c r="H429" s="246">
        <v>1604.51</v>
      </c>
      <c r="I429" s="247"/>
      <c r="J429" s="243"/>
      <c r="K429" s="243"/>
      <c r="L429" s="248"/>
      <c r="M429" s="249"/>
      <c r="N429" s="250"/>
      <c r="O429" s="250"/>
      <c r="P429" s="250"/>
      <c r="Q429" s="250"/>
      <c r="R429" s="250"/>
      <c r="S429" s="250"/>
      <c r="T429" s="251"/>
      <c r="AT429" s="252" t="s">
        <v>210</v>
      </c>
      <c r="AU429" s="252" t="s">
        <v>87</v>
      </c>
      <c r="AV429" s="14" t="s">
        <v>126</v>
      </c>
      <c r="AW429" s="14" t="s">
        <v>41</v>
      </c>
      <c r="AX429" s="14" t="s">
        <v>85</v>
      </c>
      <c r="AY429" s="252" t="s">
        <v>197</v>
      </c>
    </row>
    <row r="430" spans="2:65" s="1" customFormat="1" ht="16.5" customHeight="1">
      <c r="B430" s="43"/>
      <c r="C430" s="204" t="s">
        <v>834</v>
      </c>
      <c r="D430" s="204" t="s">
        <v>200</v>
      </c>
      <c r="E430" s="205" t="s">
        <v>835</v>
      </c>
      <c r="F430" s="206" t="s">
        <v>836</v>
      </c>
      <c r="G430" s="207" t="s">
        <v>423</v>
      </c>
      <c r="H430" s="208">
        <v>1208.8599999999999</v>
      </c>
      <c r="I430" s="209"/>
      <c r="J430" s="210">
        <f>ROUND(I430*H430,2)</f>
        <v>0</v>
      </c>
      <c r="K430" s="206" t="s">
        <v>352</v>
      </c>
      <c r="L430" s="63"/>
      <c r="M430" s="211" t="s">
        <v>34</v>
      </c>
      <c r="N430" s="212" t="s">
        <v>49</v>
      </c>
      <c r="O430" s="44"/>
      <c r="P430" s="213">
        <f>O430*H430</f>
        <v>0</v>
      </c>
      <c r="Q430" s="213">
        <v>4.0000000000000003E-5</v>
      </c>
      <c r="R430" s="213">
        <f>Q430*H430</f>
        <v>4.8354399999999999E-2</v>
      </c>
      <c r="S430" s="213">
        <v>0</v>
      </c>
      <c r="T430" s="214">
        <f>S430*H430</f>
        <v>0</v>
      </c>
      <c r="AR430" s="25" t="s">
        <v>126</v>
      </c>
      <c r="AT430" s="25" t="s">
        <v>200</v>
      </c>
      <c r="AU430" s="25" t="s">
        <v>87</v>
      </c>
      <c r="AY430" s="25" t="s">
        <v>197</v>
      </c>
      <c r="BE430" s="215">
        <f>IF(N430="základní",J430,0)</f>
        <v>0</v>
      </c>
      <c r="BF430" s="215">
        <f>IF(N430="snížená",J430,0)</f>
        <v>0</v>
      </c>
      <c r="BG430" s="215">
        <f>IF(N430="zákl. přenesená",J430,0)</f>
        <v>0</v>
      </c>
      <c r="BH430" s="215">
        <f>IF(N430="sníž. přenesená",J430,0)</f>
        <v>0</v>
      </c>
      <c r="BI430" s="215">
        <f>IF(N430="nulová",J430,0)</f>
        <v>0</v>
      </c>
      <c r="BJ430" s="25" t="s">
        <v>85</v>
      </c>
      <c r="BK430" s="215">
        <f>ROUND(I430*H430,2)</f>
        <v>0</v>
      </c>
      <c r="BL430" s="25" t="s">
        <v>126</v>
      </c>
      <c r="BM430" s="25" t="s">
        <v>837</v>
      </c>
    </row>
    <row r="431" spans="2:65" s="1" customFormat="1" ht="16.5" customHeight="1">
      <c r="B431" s="43"/>
      <c r="C431" s="204" t="s">
        <v>838</v>
      </c>
      <c r="D431" s="204" t="s">
        <v>200</v>
      </c>
      <c r="E431" s="205" t="s">
        <v>839</v>
      </c>
      <c r="F431" s="206" t="s">
        <v>840</v>
      </c>
      <c r="G431" s="207" t="s">
        <v>423</v>
      </c>
      <c r="H431" s="208">
        <v>967.09</v>
      </c>
      <c r="I431" s="209"/>
      <c r="J431" s="210">
        <f>ROUND(I431*H431,2)</f>
        <v>0</v>
      </c>
      <c r="K431" s="206" t="s">
        <v>352</v>
      </c>
      <c r="L431" s="63"/>
      <c r="M431" s="211" t="s">
        <v>34</v>
      </c>
      <c r="N431" s="212" t="s">
        <v>49</v>
      </c>
      <c r="O431" s="44"/>
      <c r="P431" s="213">
        <f>O431*H431</f>
        <v>0</v>
      </c>
      <c r="Q431" s="213">
        <v>0</v>
      </c>
      <c r="R431" s="213">
        <f>Q431*H431</f>
        <v>0</v>
      </c>
      <c r="S431" s="213">
        <v>0</v>
      </c>
      <c r="T431" s="214">
        <f>S431*H431</f>
        <v>0</v>
      </c>
      <c r="AR431" s="25" t="s">
        <v>126</v>
      </c>
      <c r="AT431" s="25" t="s">
        <v>200</v>
      </c>
      <c r="AU431" s="25" t="s">
        <v>87</v>
      </c>
      <c r="AY431" s="25" t="s">
        <v>197</v>
      </c>
      <c r="BE431" s="215">
        <f>IF(N431="základní",J431,0)</f>
        <v>0</v>
      </c>
      <c r="BF431" s="215">
        <f>IF(N431="snížená",J431,0)</f>
        <v>0</v>
      </c>
      <c r="BG431" s="215">
        <f>IF(N431="zákl. přenesená",J431,0)</f>
        <v>0</v>
      </c>
      <c r="BH431" s="215">
        <f>IF(N431="sníž. přenesená",J431,0)</f>
        <v>0</v>
      </c>
      <c r="BI431" s="215">
        <f>IF(N431="nulová",J431,0)</f>
        <v>0</v>
      </c>
      <c r="BJ431" s="25" t="s">
        <v>85</v>
      </c>
      <c r="BK431" s="215">
        <f>ROUND(I431*H431,2)</f>
        <v>0</v>
      </c>
      <c r="BL431" s="25" t="s">
        <v>126</v>
      </c>
      <c r="BM431" s="25" t="s">
        <v>841</v>
      </c>
    </row>
    <row r="432" spans="2:65" s="1" customFormat="1" ht="16.5" customHeight="1">
      <c r="B432" s="43"/>
      <c r="C432" s="204" t="s">
        <v>842</v>
      </c>
      <c r="D432" s="204" t="s">
        <v>200</v>
      </c>
      <c r="E432" s="205" t="s">
        <v>843</v>
      </c>
      <c r="F432" s="206" t="s">
        <v>844</v>
      </c>
      <c r="G432" s="207" t="s">
        <v>362</v>
      </c>
      <c r="H432" s="208">
        <v>17.829000000000001</v>
      </c>
      <c r="I432" s="209"/>
      <c r="J432" s="210">
        <f>ROUND(I432*H432,2)</f>
        <v>0</v>
      </c>
      <c r="K432" s="206" t="s">
        <v>352</v>
      </c>
      <c r="L432" s="63"/>
      <c r="M432" s="211" t="s">
        <v>34</v>
      </c>
      <c r="N432" s="212" t="s">
        <v>49</v>
      </c>
      <c r="O432" s="44"/>
      <c r="P432" s="213">
        <f>O432*H432</f>
        <v>0</v>
      </c>
      <c r="Q432" s="213">
        <v>0</v>
      </c>
      <c r="R432" s="213">
        <f>Q432*H432</f>
        <v>0</v>
      </c>
      <c r="S432" s="213">
        <v>2.4</v>
      </c>
      <c r="T432" s="214">
        <f>S432*H432</f>
        <v>42.7896</v>
      </c>
      <c r="AR432" s="25" t="s">
        <v>126</v>
      </c>
      <c r="AT432" s="25" t="s">
        <v>200</v>
      </c>
      <c r="AU432" s="25" t="s">
        <v>87</v>
      </c>
      <c r="AY432" s="25" t="s">
        <v>197</v>
      </c>
      <c r="BE432" s="215">
        <f>IF(N432="základní",J432,0)</f>
        <v>0</v>
      </c>
      <c r="BF432" s="215">
        <f>IF(N432="snížená",J432,0)</f>
        <v>0</v>
      </c>
      <c r="BG432" s="215">
        <f>IF(N432="zákl. přenesená",J432,0)</f>
        <v>0</v>
      </c>
      <c r="BH432" s="215">
        <f>IF(N432="sníž. přenesená",J432,0)</f>
        <v>0</v>
      </c>
      <c r="BI432" s="215">
        <f>IF(N432="nulová",J432,0)</f>
        <v>0</v>
      </c>
      <c r="BJ432" s="25" t="s">
        <v>85</v>
      </c>
      <c r="BK432" s="215">
        <f>ROUND(I432*H432,2)</f>
        <v>0</v>
      </c>
      <c r="BL432" s="25" t="s">
        <v>126</v>
      </c>
      <c r="BM432" s="25" t="s">
        <v>845</v>
      </c>
    </row>
    <row r="433" spans="2:65" s="12" customFormat="1">
      <c r="B433" s="219"/>
      <c r="C433" s="220"/>
      <c r="D433" s="221" t="s">
        <v>210</v>
      </c>
      <c r="E433" s="222" t="s">
        <v>34</v>
      </c>
      <c r="F433" s="223" t="s">
        <v>364</v>
      </c>
      <c r="G433" s="220"/>
      <c r="H433" s="224" t="s">
        <v>34</v>
      </c>
      <c r="I433" s="225"/>
      <c r="J433" s="220"/>
      <c r="K433" s="220"/>
      <c r="L433" s="226"/>
      <c r="M433" s="227"/>
      <c r="N433" s="228"/>
      <c r="O433" s="228"/>
      <c r="P433" s="228"/>
      <c r="Q433" s="228"/>
      <c r="R433" s="228"/>
      <c r="S433" s="228"/>
      <c r="T433" s="229"/>
      <c r="AT433" s="230" t="s">
        <v>210</v>
      </c>
      <c r="AU433" s="230" t="s">
        <v>87</v>
      </c>
      <c r="AV433" s="12" t="s">
        <v>85</v>
      </c>
      <c r="AW433" s="12" t="s">
        <v>41</v>
      </c>
      <c r="AX433" s="12" t="s">
        <v>78</v>
      </c>
      <c r="AY433" s="230" t="s">
        <v>197</v>
      </c>
    </row>
    <row r="434" spans="2:65" s="13" customFormat="1">
      <c r="B434" s="231"/>
      <c r="C434" s="232"/>
      <c r="D434" s="221" t="s">
        <v>210</v>
      </c>
      <c r="E434" s="233" t="s">
        <v>34</v>
      </c>
      <c r="F434" s="234" t="s">
        <v>846</v>
      </c>
      <c r="G434" s="232"/>
      <c r="H434" s="235">
        <v>17.829000000000001</v>
      </c>
      <c r="I434" s="236"/>
      <c r="J434" s="232"/>
      <c r="K434" s="232"/>
      <c r="L434" s="237"/>
      <c r="M434" s="238"/>
      <c r="N434" s="239"/>
      <c r="O434" s="239"/>
      <c r="P434" s="239"/>
      <c r="Q434" s="239"/>
      <c r="R434" s="239"/>
      <c r="S434" s="239"/>
      <c r="T434" s="240"/>
      <c r="AT434" s="241" t="s">
        <v>210</v>
      </c>
      <c r="AU434" s="241" t="s">
        <v>87</v>
      </c>
      <c r="AV434" s="13" t="s">
        <v>87</v>
      </c>
      <c r="AW434" s="13" t="s">
        <v>41</v>
      </c>
      <c r="AX434" s="13" t="s">
        <v>78</v>
      </c>
      <c r="AY434" s="241" t="s">
        <v>197</v>
      </c>
    </row>
    <row r="435" spans="2:65" s="14" customFormat="1">
      <c r="B435" s="242"/>
      <c r="C435" s="243"/>
      <c r="D435" s="216" t="s">
        <v>210</v>
      </c>
      <c r="E435" s="244" t="s">
        <v>34</v>
      </c>
      <c r="F435" s="245" t="s">
        <v>221</v>
      </c>
      <c r="G435" s="243"/>
      <c r="H435" s="246">
        <v>17.829000000000001</v>
      </c>
      <c r="I435" s="247"/>
      <c r="J435" s="243"/>
      <c r="K435" s="243"/>
      <c r="L435" s="248"/>
      <c r="M435" s="249"/>
      <c r="N435" s="250"/>
      <c r="O435" s="250"/>
      <c r="P435" s="250"/>
      <c r="Q435" s="250"/>
      <c r="R435" s="250"/>
      <c r="S435" s="250"/>
      <c r="T435" s="251"/>
      <c r="AT435" s="252" t="s">
        <v>210</v>
      </c>
      <c r="AU435" s="252" t="s">
        <v>87</v>
      </c>
      <c r="AV435" s="14" t="s">
        <v>126</v>
      </c>
      <c r="AW435" s="14" t="s">
        <v>41</v>
      </c>
      <c r="AX435" s="14" t="s">
        <v>85</v>
      </c>
      <c r="AY435" s="252" t="s">
        <v>197</v>
      </c>
    </row>
    <row r="436" spans="2:65" s="1" customFormat="1" ht="16.5" customHeight="1">
      <c r="B436" s="43"/>
      <c r="C436" s="204" t="s">
        <v>847</v>
      </c>
      <c r="D436" s="204" t="s">
        <v>200</v>
      </c>
      <c r="E436" s="205" t="s">
        <v>848</v>
      </c>
      <c r="F436" s="206" t="s">
        <v>849</v>
      </c>
      <c r="G436" s="207" t="s">
        <v>423</v>
      </c>
      <c r="H436" s="208">
        <v>262.36900000000003</v>
      </c>
      <c r="I436" s="209"/>
      <c r="J436" s="210">
        <f>ROUND(I436*H436,2)</f>
        <v>0</v>
      </c>
      <c r="K436" s="206" t="s">
        <v>352</v>
      </c>
      <c r="L436" s="63"/>
      <c r="M436" s="211" t="s">
        <v>34</v>
      </c>
      <c r="N436" s="212" t="s">
        <v>49</v>
      </c>
      <c r="O436" s="44"/>
      <c r="P436" s="213">
        <f>O436*H436</f>
        <v>0</v>
      </c>
      <c r="Q436" s="213">
        <v>0</v>
      </c>
      <c r="R436" s="213">
        <f>Q436*H436</f>
        <v>0</v>
      </c>
      <c r="S436" s="213">
        <v>0.11700000000000001</v>
      </c>
      <c r="T436" s="214">
        <f>S436*H436</f>
        <v>30.697173000000006</v>
      </c>
      <c r="AR436" s="25" t="s">
        <v>126</v>
      </c>
      <c r="AT436" s="25" t="s">
        <v>200</v>
      </c>
      <c r="AU436" s="25" t="s">
        <v>87</v>
      </c>
      <c r="AY436" s="25" t="s">
        <v>197</v>
      </c>
      <c r="BE436" s="215">
        <f>IF(N436="základní",J436,0)</f>
        <v>0</v>
      </c>
      <c r="BF436" s="215">
        <f>IF(N436="snížená",J436,0)</f>
        <v>0</v>
      </c>
      <c r="BG436" s="215">
        <f>IF(N436="zákl. přenesená",J436,0)</f>
        <v>0</v>
      </c>
      <c r="BH436" s="215">
        <f>IF(N436="sníž. přenesená",J436,0)</f>
        <v>0</v>
      </c>
      <c r="BI436" s="215">
        <f>IF(N436="nulová",J436,0)</f>
        <v>0</v>
      </c>
      <c r="BJ436" s="25" t="s">
        <v>85</v>
      </c>
      <c r="BK436" s="215">
        <f>ROUND(I436*H436,2)</f>
        <v>0</v>
      </c>
      <c r="BL436" s="25" t="s">
        <v>126</v>
      </c>
      <c r="BM436" s="25" t="s">
        <v>850</v>
      </c>
    </row>
    <row r="437" spans="2:65" s="12" customFormat="1">
      <c r="B437" s="219"/>
      <c r="C437" s="220"/>
      <c r="D437" s="221" t="s">
        <v>210</v>
      </c>
      <c r="E437" s="222" t="s">
        <v>34</v>
      </c>
      <c r="F437" s="223" t="s">
        <v>364</v>
      </c>
      <c r="G437" s="220"/>
      <c r="H437" s="224" t="s">
        <v>34</v>
      </c>
      <c r="I437" s="225"/>
      <c r="J437" s="220"/>
      <c r="K437" s="220"/>
      <c r="L437" s="226"/>
      <c r="M437" s="227"/>
      <c r="N437" s="228"/>
      <c r="O437" s="228"/>
      <c r="P437" s="228"/>
      <c r="Q437" s="228"/>
      <c r="R437" s="228"/>
      <c r="S437" s="228"/>
      <c r="T437" s="229"/>
      <c r="AT437" s="230" t="s">
        <v>210</v>
      </c>
      <c r="AU437" s="230" t="s">
        <v>87</v>
      </c>
      <c r="AV437" s="12" t="s">
        <v>85</v>
      </c>
      <c r="AW437" s="12" t="s">
        <v>41</v>
      </c>
      <c r="AX437" s="12" t="s">
        <v>78</v>
      </c>
      <c r="AY437" s="230" t="s">
        <v>197</v>
      </c>
    </row>
    <row r="438" spans="2:65" s="13" customFormat="1">
      <c r="B438" s="231"/>
      <c r="C438" s="232"/>
      <c r="D438" s="221" t="s">
        <v>210</v>
      </c>
      <c r="E438" s="233" t="s">
        <v>34</v>
      </c>
      <c r="F438" s="234" t="s">
        <v>851</v>
      </c>
      <c r="G438" s="232"/>
      <c r="H438" s="235">
        <v>262.36900000000003</v>
      </c>
      <c r="I438" s="236"/>
      <c r="J438" s="232"/>
      <c r="K438" s="232"/>
      <c r="L438" s="237"/>
      <c r="M438" s="238"/>
      <c r="N438" s="239"/>
      <c r="O438" s="239"/>
      <c r="P438" s="239"/>
      <c r="Q438" s="239"/>
      <c r="R438" s="239"/>
      <c r="S438" s="239"/>
      <c r="T438" s="240"/>
      <c r="AT438" s="241" t="s">
        <v>210</v>
      </c>
      <c r="AU438" s="241" t="s">
        <v>87</v>
      </c>
      <c r="AV438" s="13" t="s">
        <v>87</v>
      </c>
      <c r="AW438" s="13" t="s">
        <v>41</v>
      </c>
      <c r="AX438" s="13" t="s">
        <v>78</v>
      </c>
      <c r="AY438" s="241" t="s">
        <v>197</v>
      </c>
    </row>
    <row r="439" spans="2:65" s="14" customFormat="1">
      <c r="B439" s="242"/>
      <c r="C439" s="243"/>
      <c r="D439" s="216" t="s">
        <v>210</v>
      </c>
      <c r="E439" s="244" t="s">
        <v>34</v>
      </c>
      <c r="F439" s="245" t="s">
        <v>221</v>
      </c>
      <c r="G439" s="243"/>
      <c r="H439" s="246">
        <v>262.36900000000003</v>
      </c>
      <c r="I439" s="247"/>
      <c r="J439" s="243"/>
      <c r="K439" s="243"/>
      <c r="L439" s="248"/>
      <c r="M439" s="249"/>
      <c r="N439" s="250"/>
      <c r="O439" s="250"/>
      <c r="P439" s="250"/>
      <c r="Q439" s="250"/>
      <c r="R439" s="250"/>
      <c r="S439" s="250"/>
      <c r="T439" s="251"/>
      <c r="AT439" s="252" t="s">
        <v>210</v>
      </c>
      <c r="AU439" s="252" t="s">
        <v>87</v>
      </c>
      <c r="AV439" s="14" t="s">
        <v>126</v>
      </c>
      <c r="AW439" s="14" t="s">
        <v>41</v>
      </c>
      <c r="AX439" s="14" t="s">
        <v>85</v>
      </c>
      <c r="AY439" s="252" t="s">
        <v>197</v>
      </c>
    </row>
    <row r="440" spans="2:65" s="1" customFormat="1" ht="25.5" customHeight="1">
      <c r="B440" s="43"/>
      <c r="C440" s="204" t="s">
        <v>852</v>
      </c>
      <c r="D440" s="204" t="s">
        <v>200</v>
      </c>
      <c r="E440" s="205" t="s">
        <v>853</v>
      </c>
      <c r="F440" s="206" t="s">
        <v>854</v>
      </c>
      <c r="G440" s="207" t="s">
        <v>362</v>
      </c>
      <c r="H440" s="208">
        <v>79.64</v>
      </c>
      <c r="I440" s="209"/>
      <c r="J440" s="210">
        <f>ROUND(I440*H440,2)</f>
        <v>0</v>
      </c>
      <c r="K440" s="206" t="s">
        <v>352</v>
      </c>
      <c r="L440" s="63"/>
      <c r="M440" s="211" t="s">
        <v>34</v>
      </c>
      <c r="N440" s="212" t="s">
        <v>49</v>
      </c>
      <c r="O440" s="44"/>
      <c r="P440" s="213">
        <f>O440*H440</f>
        <v>0</v>
      </c>
      <c r="Q440" s="213">
        <v>0</v>
      </c>
      <c r="R440" s="213">
        <f>Q440*H440</f>
        <v>0</v>
      </c>
      <c r="S440" s="213">
        <v>1.8</v>
      </c>
      <c r="T440" s="214">
        <f>S440*H440</f>
        <v>143.352</v>
      </c>
      <c r="AR440" s="25" t="s">
        <v>126</v>
      </c>
      <c r="AT440" s="25" t="s">
        <v>200</v>
      </c>
      <c r="AU440" s="25" t="s">
        <v>87</v>
      </c>
      <c r="AY440" s="25" t="s">
        <v>197</v>
      </c>
      <c r="BE440" s="215">
        <f>IF(N440="základní",J440,0)</f>
        <v>0</v>
      </c>
      <c r="BF440" s="215">
        <f>IF(N440="snížená",J440,0)</f>
        <v>0</v>
      </c>
      <c r="BG440" s="215">
        <f>IF(N440="zákl. přenesená",J440,0)</f>
        <v>0</v>
      </c>
      <c r="BH440" s="215">
        <f>IF(N440="sníž. přenesená",J440,0)</f>
        <v>0</v>
      </c>
      <c r="BI440" s="215">
        <f>IF(N440="nulová",J440,0)</f>
        <v>0</v>
      </c>
      <c r="BJ440" s="25" t="s">
        <v>85</v>
      </c>
      <c r="BK440" s="215">
        <f>ROUND(I440*H440,2)</f>
        <v>0</v>
      </c>
      <c r="BL440" s="25" t="s">
        <v>126</v>
      </c>
      <c r="BM440" s="25" t="s">
        <v>855</v>
      </c>
    </row>
    <row r="441" spans="2:65" s="12" customFormat="1">
      <c r="B441" s="219"/>
      <c r="C441" s="220"/>
      <c r="D441" s="221" t="s">
        <v>210</v>
      </c>
      <c r="E441" s="222" t="s">
        <v>34</v>
      </c>
      <c r="F441" s="223" t="s">
        <v>364</v>
      </c>
      <c r="G441" s="220"/>
      <c r="H441" s="224" t="s">
        <v>34</v>
      </c>
      <c r="I441" s="225"/>
      <c r="J441" s="220"/>
      <c r="K441" s="220"/>
      <c r="L441" s="226"/>
      <c r="M441" s="227"/>
      <c r="N441" s="228"/>
      <c r="O441" s="228"/>
      <c r="P441" s="228"/>
      <c r="Q441" s="228"/>
      <c r="R441" s="228"/>
      <c r="S441" s="228"/>
      <c r="T441" s="229"/>
      <c r="AT441" s="230" t="s">
        <v>210</v>
      </c>
      <c r="AU441" s="230" t="s">
        <v>87</v>
      </c>
      <c r="AV441" s="12" t="s">
        <v>85</v>
      </c>
      <c r="AW441" s="12" t="s">
        <v>41</v>
      </c>
      <c r="AX441" s="12" t="s">
        <v>78</v>
      </c>
      <c r="AY441" s="230" t="s">
        <v>197</v>
      </c>
    </row>
    <row r="442" spans="2:65" s="12" customFormat="1">
      <c r="B442" s="219"/>
      <c r="C442" s="220"/>
      <c r="D442" s="221" t="s">
        <v>210</v>
      </c>
      <c r="E442" s="222" t="s">
        <v>34</v>
      </c>
      <c r="F442" s="223" t="s">
        <v>856</v>
      </c>
      <c r="G442" s="220"/>
      <c r="H442" s="224" t="s">
        <v>34</v>
      </c>
      <c r="I442" s="225"/>
      <c r="J442" s="220"/>
      <c r="K442" s="220"/>
      <c r="L442" s="226"/>
      <c r="M442" s="227"/>
      <c r="N442" s="228"/>
      <c r="O442" s="228"/>
      <c r="P442" s="228"/>
      <c r="Q442" s="228"/>
      <c r="R442" s="228"/>
      <c r="S442" s="228"/>
      <c r="T442" s="229"/>
      <c r="AT442" s="230" t="s">
        <v>210</v>
      </c>
      <c r="AU442" s="230" t="s">
        <v>87</v>
      </c>
      <c r="AV442" s="12" t="s">
        <v>85</v>
      </c>
      <c r="AW442" s="12" t="s">
        <v>41</v>
      </c>
      <c r="AX442" s="12" t="s">
        <v>78</v>
      </c>
      <c r="AY442" s="230" t="s">
        <v>197</v>
      </c>
    </row>
    <row r="443" spans="2:65" s="13" customFormat="1">
      <c r="B443" s="231"/>
      <c r="C443" s="232"/>
      <c r="D443" s="221" t="s">
        <v>210</v>
      </c>
      <c r="E443" s="233" t="s">
        <v>34</v>
      </c>
      <c r="F443" s="234" t="s">
        <v>857</v>
      </c>
      <c r="G443" s="232"/>
      <c r="H443" s="235">
        <v>11.013</v>
      </c>
      <c r="I443" s="236"/>
      <c r="J443" s="232"/>
      <c r="K443" s="232"/>
      <c r="L443" s="237"/>
      <c r="M443" s="238"/>
      <c r="N443" s="239"/>
      <c r="O443" s="239"/>
      <c r="P443" s="239"/>
      <c r="Q443" s="239"/>
      <c r="R443" s="239"/>
      <c r="S443" s="239"/>
      <c r="T443" s="240"/>
      <c r="AT443" s="241" t="s">
        <v>210</v>
      </c>
      <c r="AU443" s="241" t="s">
        <v>87</v>
      </c>
      <c r="AV443" s="13" t="s">
        <v>87</v>
      </c>
      <c r="AW443" s="13" t="s">
        <v>41</v>
      </c>
      <c r="AX443" s="13" t="s">
        <v>78</v>
      </c>
      <c r="AY443" s="241" t="s">
        <v>197</v>
      </c>
    </row>
    <row r="444" spans="2:65" s="12" customFormat="1">
      <c r="B444" s="219"/>
      <c r="C444" s="220"/>
      <c r="D444" s="221" t="s">
        <v>210</v>
      </c>
      <c r="E444" s="222" t="s">
        <v>34</v>
      </c>
      <c r="F444" s="223" t="s">
        <v>858</v>
      </c>
      <c r="G444" s="220"/>
      <c r="H444" s="224" t="s">
        <v>34</v>
      </c>
      <c r="I444" s="225"/>
      <c r="J444" s="220"/>
      <c r="K444" s="220"/>
      <c r="L444" s="226"/>
      <c r="M444" s="227"/>
      <c r="N444" s="228"/>
      <c r="O444" s="228"/>
      <c r="P444" s="228"/>
      <c r="Q444" s="228"/>
      <c r="R444" s="228"/>
      <c r="S444" s="228"/>
      <c r="T444" s="229"/>
      <c r="AT444" s="230" t="s">
        <v>210</v>
      </c>
      <c r="AU444" s="230" t="s">
        <v>87</v>
      </c>
      <c r="AV444" s="12" t="s">
        <v>85</v>
      </c>
      <c r="AW444" s="12" t="s">
        <v>41</v>
      </c>
      <c r="AX444" s="12" t="s">
        <v>78</v>
      </c>
      <c r="AY444" s="230" t="s">
        <v>197</v>
      </c>
    </row>
    <row r="445" spans="2:65" s="13" customFormat="1">
      <c r="B445" s="231"/>
      <c r="C445" s="232"/>
      <c r="D445" s="221" t="s">
        <v>210</v>
      </c>
      <c r="E445" s="233" t="s">
        <v>34</v>
      </c>
      <c r="F445" s="234" t="s">
        <v>859</v>
      </c>
      <c r="G445" s="232"/>
      <c r="H445" s="235">
        <v>15.68</v>
      </c>
      <c r="I445" s="236"/>
      <c r="J445" s="232"/>
      <c r="K445" s="232"/>
      <c r="L445" s="237"/>
      <c r="M445" s="238"/>
      <c r="N445" s="239"/>
      <c r="O445" s="239"/>
      <c r="P445" s="239"/>
      <c r="Q445" s="239"/>
      <c r="R445" s="239"/>
      <c r="S445" s="239"/>
      <c r="T445" s="240"/>
      <c r="AT445" s="241" t="s">
        <v>210</v>
      </c>
      <c r="AU445" s="241" t="s">
        <v>87</v>
      </c>
      <c r="AV445" s="13" t="s">
        <v>87</v>
      </c>
      <c r="AW445" s="13" t="s">
        <v>41</v>
      </c>
      <c r="AX445" s="13" t="s">
        <v>78</v>
      </c>
      <c r="AY445" s="241" t="s">
        <v>197</v>
      </c>
    </row>
    <row r="446" spans="2:65" s="13" customFormat="1">
      <c r="B446" s="231"/>
      <c r="C446" s="232"/>
      <c r="D446" s="221" t="s">
        <v>210</v>
      </c>
      <c r="E446" s="233" t="s">
        <v>34</v>
      </c>
      <c r="F446" s="234" t="s">
        <v>860</v>
      </c>
      <c r="G446" s="232"/>
      <c r="H446" s="235">
        <v>19.294</v>
      </c>
      <c r="I446" s="236"/>
      <c r="J446" s="232"/>
      <c r="K446" s="232"/>
      <c r="L446" s="237"/>
      <c r="M446" s="238"/>
      <c r="N446" s="239"/>
      <c r="O446" s="239"/>
      <c r="P446" s="239"/>
      <c r="Q446" s="239"/>
      <c r="R446" s="239"/>
      <c r="S446" s="239"/>
      <c r="T446" s="240"/>
      <c r="AT446" s="241" t="s">
        <v>210</v>
      </c>
      <c r="AU446" s="241" t="s">
        <v>87</v>
      </c>
      <c r="AV446" s="13" t="s">
        <v>87</v>
      </c>
      <c r="AW446" s="13" t="s">
        <v>41</v>
      </c>
      <c r="AX446" s="13" t="s">
        <v>78</v>
      </c>
      <c r="AY446" s="241" t="s">
        <v>197</v>
      </c>
    </row>
    <row r="447" spans="2:65" s="12" customFormat="1">
      <c r="B447" s="219"/>
      <c r="C447" s="220"/>
      <c r="D447" s="221" t="s">
        <v>210</v>
      </c>
      <c r="E447" s="222" t="s">
        <v>34</v>
      </c>
      <c r="F447" s="223" t="s">
        <v>861</v>
      </c>
      <c r="G447" s="220"/>
      <c r="H447" s="224" t="s">
        <v>34</v>
      </c>
      <c r="I447" s="225"/>
      <c r="J447" s="220"/>
      <c r="K447" s="220"/>
      <c r="L447" s="226"/>
      <c r="M447" s="227"/>
      <c r="N447" s="228"/>
      <c r="O447" s="228"/>
      <c r="P447" s="228"/>
      <c r="Q447" s="228"/>
      <c r="R447" s="228"/>
      <c r="S447" s="228"/>
      <c r="T447" s="229"/>
      <c r="AT447" s="230" t="s">
        <v>210</v>
      </c>
      <c r="AU447" s="230" t="s">
        <v>87</v>
      </c>
      <c r="AV447" s="12" t="s">
        <v>85</v>
      </c>
      <c r="AW447" s="12" t="s">
        <v>41</v>
      </c>
      <c r="AX447" s="12" t="s">
        <v>78</v>
      </c>
      <c r="AY447" s="230" t="s">
        <v>197</v>
      </c>
    </row>
    <row r="448" spans="2:65" s="13" customFormat="1">
      <c r="B448" s="231"/>
      <c r="C448" s="232"/>
      <c r="D448" s="221" t="s">
        <v>210</v>
      </c>
      <c r="E448" s="233" t="s">
        <v>34</v>
      </c>
      <c r="F448" s="234" t="s">
        <v>862</v>
      </c>
      <c r="G448" s="232"/>
      <c r="H448" s="235">
        <v>14.784000000000001</v>
      </c>
      <c r="I448" s="236"/>
      <c r="J448" s="232"/>
      <c r="K448" s="232"/>
      <c r="L448" s="237"/>
      <c r="M448" s="238"/>
      <c r="N448" s="239"/>
      <c r="O448" s="239"/>
      <c r="P448" s="239"/>
      <c r="Q448" s="239"/>
      <c r="R448" s="239"/>
      <c r="S448" s="239"/>
      <c r="T448" s="240"/>
      <c r="AT448" s="241" t="s">
        <v>210</v>
      </c>
      <c r="AU448" s="241" t="s">
        <v>87</v>
      </c>
      <c r="AV448" s="13" t="s">
        <v>87</v>
      </c>
      <c r="AW448" s="13" t="s">
        <v>41</v>
      </c>
      <c r="AX448" s="13" t="s">
        <v>78</v>
      </c>
      <c r="AY448" s="241" t="s">
        <v>197</v>
      </c>
    </row>
    <row r="449" spans="2:65" s="13" customFormat="1">
      <c r="B449" s="231"/>
      <c r="C449" s="232"/>
      <c r="D449" s="221" t="s">
        <v>210</v>
      </c>
      <c r="E449" s="233" t="s">
        <v>34</v>
      </c>
      <c r="F449" s="234" t="s">
        <v>863</v>
      </c>
      <c r="G449" s="232"/>
      <c r="H449" s="235">
        <v>13.869</v>
      </c>
      <c r="I449" s="236"/>
      <c r="J449" s="232"/>
      <c r="K449" s="232"/>
      <c r="L449" s="237"/>
      <c r="M449" s="238"/>
      <c r="N449" s="239"/>
      <c r="O449" s="239"/>
      <c r="P449" s="239"/>
      <c r="Q449" s="239"/>
      <c r="R449" s="239"/>
      <c r="S449" s="239"/>
      <c r="T449" s="240"/>
      <c r="AT449" s="241" t="s">
        <v>210</v>
      </c>
      <c r="AU449" s="241" t="s">
        <v>87</v>
      </c>
      <c r="AV449" s="13" t="s">
        <v>87</v>
      </c>
      <c r="AW449" s="13" t="s">
        <v>41</v>
      </c>
      <c r="AX449" s="13" t="s">
        <v>78</v>
      </c>
      <c r="AY449" s="241" t="s">
        <v>197</v>
      </c>
    </row>
    <row r="450" spans="2:65" s="15" customFormat="1">
      <c r="B450" s="276"/>
      <c r="C450" s="277"/>
      <c r="D450" s="221" t="s">
        <v>210</v>
      </c>
      <c r="E450" s="278" t="s">
        <v>34</v>
      </c>
      <c r="F450" s="279" t="s">
        <v>459</v>
      </c>
      <c r="G450" s="277"/>
      <c r="H450" s="280">
        <v>74.64</v>
      </c>
      <c r="I450" s="281"/>
      <c r="J450" s="277"/>
      <c r="K450" s="277"/>
      <c r="L450" s="282"/>
      <c r="M450" s="283"/>
      <c r="N450" s="284"/>
      <c r="O450" s="284"/>
      <c r="P450" s="284"/>
      <c r="Q450" s="284"/>
      <c r="R450" s="284"/>
      <c r="S450" s="284"/>
      <c r="T450" s="285"/>
      <c r="AT450" s="286" t="s">
        <v>210</v>
      </c>
      <c r="AU450" s="286" t="s">
        <v>87</v>
      </c>
      <c r="AV450" s="15" t="s">
        <v>107</v>
      </c>
      <c r="AW450" s="15" t="s">
        <v>41</v>
      </c>
      <c r="AX450" s="15" t="s">
        <v>78</v>
      </c>
      <c r="AY450" s="286" t="s">
        <v>197</v>
      </c>
    </row>
    <row r="451" spans="2:65" s="13" customFormat="1">
      <c r="B451" s="231"/>
      <c r="C451" s="232"/>
      <c r="D451" s="221" t="s">
        <v>210</v>
      </c>
      <c r="E451" s="233" t="s">
        <v>34</v>
      </c>
      <c r="F451" s="234" t="s">
        <v>460</v>
      </c>
      <c r="G451" s="232"/>
      <c r="H451" s="235">
        <v>5</v>
      </c>
      <c r="I451" s="236"/>
      <c r="J451" s="232"/>
      <c r="K451" s="232"/>
      <c r="L451" s="237"/>
      <c r="M451" s="238"/>
      <c r="N451" s="239"/>
      <c r="O451" s="239"/>
      <c r="P451" s="239"/>
      <c r="Q451" s="239"/>
      <c r="R451" s="239"/>
      <c r="S451" s="239"/>
      <c r="T451" s="240"/>
      <c r="AT451" s="241" t="s">
        <v>210</v>
      </c>
      <c r="AU451" s="241" t="s">
        <v>87</v>
      </c>
      <c r="AV451" s="13" t="s">
        <v>87</v>
      </c>
      <c r="AW451" s="13" t="s">
        <v>41</v>
      </c>
      <c r="AX451" s="13" t="s">
        <v>78</v>
      </c>
      <c r="AY451" s="241" t="s">
        <v>197</v>
      </c>
    </row>
    <row r="452" spans="2:65" s="14" customFormat="1">
      <c r="B452" s="242"/>
      <c r="C452" s="243"/>
      <c r="D452" s="216" t="s">
        <v>210</v>
      </c>
      <c r="E452" s="244" t="s">
        <v>34</v>
      </c>
      <c r="F452" s="245" t="s">
        <v>221</v>
      </c>
      <c r="G452" s="243"/>
      <c r="H452" s="246">
        <v>79.64</v>
      </c>
      <c r="I452" s="247"/>
      <c r="J452" s="243"/>
      <c r="K452" s="243"/>
      <c r="L452" s="248"/>
      <c r="M452" s="249"/>
      <c r="N452" s="250"/>
      <c r="O452" s="250"/>
      <c r="P452" s="250"/>
      <c r="Q452" s="250"/>
      <c r="R452" s="250"/>
      <c r="S452" s="250"/>
      <c r="T452" s="251"/>
      <c r="AT452" s="252" t="s">
        <v>210</v>
      </c>
      <c r="AU452" s="252" t="s">
        <v>87</v>
      </c>
      <c r="AV452" s="14" t="s">
        <v>126</v>
      </c>
      <c r="AW452" s="14" t="s">
        <v>41</v>
      </c>
      <c r="AX452" s="14" t="s">
        <v>85</v>
      </c>
      <c r="AY452" s="252" t="s">
        <v>197</v>
      </c>
    </row>
    <row r="453" spans="2:65" s="1" customFormat="1" ht="16.5" customHeight="1">
      <c r="B453" s="43"/>
      <c r="C453" s="204" t="s">
        <v>864</v>
      </c>
      <c r="D453" s="204" t="s">
        <v>200</v>
      </c>
      <c r="E453" s="205" t="s">
        <v>865</v>
      </c>
      <c r="F453" s="206" t="s">
        <v>866</v>
      </c>
      <c r="G453" s="207" t="s">
        <v>362</v>
      </c>
      <c r="H453" s="208">
        <v>3</v>
      </c>
      <c r="I453" s="209"/>
      <c r="J453" s="210">
        <f>ROUND(I453*H453,2)</f>
        <v>0</v>
      </c>
      <c r="K453" s="206" t="s">
        <v>352</v>
      </c>
      <c r="L453" s="63"/>
      <c r="M453" s="211" t="s">
        <v>34</v>
      </c>
      <c r="N453" s="212" t="s">
        <v>49</v>
      </c>
      <c r="O453" s="44"/>
      <c r="P453" s="213">
        <f>O453*H453</f>
        <v>0</v>
      </c>
      <c r="Q453" s="213">
        <v>0</v>
      </c>
      <c r="R453" s="213">
        <f>Q453*H453</f>
        <v>0</v>
      </c>
      <c r="S453" s="213">
        <v>2.2000000000000002</v>
      </c>
      <c r="T453" s="214">
        <f>S453*H453</f>
        <v>6.6000000000000005</v>
      </c>
      <c r="AR453" s="25" t="s">
        <v>126</v>
      </c>
      <c r="AT453" s="25" t="s">
        <v>200</v>
      </c>
      <c r="AU453" s="25" t="s">
        <v>87</v>
      </c>
      <c r="AY453" s="25" t="s">
        <v>197</v>
      </c>
      <c r="BE453" s="215">
        <f>IF(N453="základní",J453,0)</f>
        <v>0</v>
      </c>
      <c r="BF453" s="215">
        <f>IF(N453="snížená",J453,0)</f>
        <v>0</v>
      </c>
      <c r="BG453" s="215">
        <f>IF(N453="zákl. přenesená",J453,0)</f>
        <v>0</v>
      </c>
      <c r="BH453" s="215">
        <f>IF(N453="sníž. přenesená",J453,0)</f>
        <v>0</v>
      </c>
      <c r="BI453" s="215">
        <f>IF(N453="nulová",J453,0)</f>
        <v>0</v>
      </c>
      <c r="BJ453" s="25" t="s">
        <v>85</v>
      </c>
      <c r="BK453" s="215">
        <f>ROUND(I453*H453,2)</f>
        <v>0</v>
      </c>
      <c r="BL453" s="25" t="s">
        <v>126</v>
      </c>
      <c r="BM453" s="25" t="s">
        <v>867</v>
      </c>
    </row>
    <row r="454" spans="2:65" s="13" customFormat="1">
      <c r="B454" s="231"/>
      <c r="C454" s="232"/>
      <c r="D454" s="221" t="s">
        <v>210</v>
      </c>
      <c r="E454" s="233" t="s">
        <v>34</v>
      </c>
      <c r="F454" s="234" t="s">
        <v>868</v>
      </c>
      <c r="G454" s="232"/>
      <c r="H454" s="235">
        <v>3</v>
      </c>
      <c r="I454" s="236"/>
      <c r="J454" s="232"/>
      <c r="K454" s="232"/>
      <c r="L454" s="237"/>
      <c r="M454" s="238"/>
      <c r="N454" s="239"/>
      <c r="O454" s="239"/>
      <c r="P454" s="239"/>
      <c r="Q454" s="239"/>
      <c r="R454" s="239"/>
      <c r="S454" s="239"/>
      <c r="T454" s="240"/>
      <c r="AT454" s="241" t="s">
        <v>210</v>
      </c>
      <c r="AU454" s="241" t="s">
        <v>87</v>
      </c>
      <c r="AV454" s="13" t="s">
        <v>87</v>
      </c>
      <c r="AW454" s="13" t="s">
        <v>41</v>
      </c>
      <c r="AX454" s="13" t="s">
        <v>78</v>
      </c>
      <c r="AY454" s="241" t="s">
        <v>197</v>
      </c>
    </row>
    <row r="455" spans="2:65" s="14" customFormat="1">
      <c r="B455" s="242"/>
      <c r="C455" s="243"/>
      <c r="D455" s="216" t="s">
        <v>210</v>
      </c>
      <c r="E455" s="244" t="s">
        <v>34</v>
      </c>
      <c r="F455" s="245" t="s">
        <v>221</v>
      </c>
      <c r="G455" s="243"/>
      <c r="H455" s="246">
        <v>3</v>
      </c>
      <c r="I455" s="247"/>
      <c r="J455" s="243"/>
      <c r="K455" s="243"/>
      <c r="L455" s="248"/>
      <c r="M455" s="249"/>
      <c r="N455" s="250"/>
      <c r="O455" s="250"/>
      <c r="P455" s="250"/>
      <c r="Q455" s="250"/>
      <c r="R455" s="250"/>
      <c r="S455" s="250"/>
      <c r="T455" s="251"/>
      <c r="AT455" s="252" t="s">
        <v>210</v>
      </c>
      <c r="AU455" s="252" t="s">
        <v>87</v>
      </c>
      <c r="AV455" s="14" t="s">
        <v>126</v>
      </c>
      <c r="AW455" s="14" t="s">
        <v>41</v>
      </c>
      <c r="AX455" s="14" t="s">
        <v>85</v>
      </c>
      <c r="AY455" s="252" t="s">
        <v>197</v>
      </c>
    </row>
    <row r="456" spans="2:65" s="1" customFormat="1" ht="25.5" customHeight="1">
      <c r="B456" s="43"/>
      <c r="C456" s="204" t="s">
        <v>869</v>
      </c>
      <c r="D456" s="204" t="s">
        <v>200</v>
      </c>
      <c r="E456" s="205" t="s">
        <v>870</v>
      </c>
      <c r="F456" s="206" t="s">
        <v>871</v>
      </c>
      <c r="G456" s="207" t="s">
        <v>362</v>
      </c>
      <c r="H456" s="208">
        <v>13.507</v>
      </c>
      <c r="I456" s="209"/>
      <c r="J456" s="210">
        <f>ROUND(I456*H456,2)</f>
        <v>0</v>
      </c>
      <c r="K456" s="206" t="s">
        <v>352</v>
      </c>
      <c r="L456" s="63"/>
      <c r="M456" s="211" t="s">
        <v>34</v>
      </c>
      <c r="N456" s="212" t="s">
        <v>49</v>
      </c>
      <c r="O456" s="44"/>
      <c r="P456" s="213">
        <f>O456*H456</f>
        <v>0</v>
      </c>
      <c r="Q456" s="213">
        <v>0</v>
      </c>
      <c r="R456" s="213">
        <f>Q456*H456</f>
        <v>0</v>
      </c>
      <c r="S456" s="213">
        <v>2.2000000000000002</v>
      </c>
      <c r="T456" s="214">
        <f>S456*H456</f>
        <v>29.715400000000002</v>
      </c>
      <c r="AR456" s="25" t="s">
        <v>126</v>
      </c>
      <c r="AT456" s="25" t="s">
        <v>200</v>
      </c>
      <c r="AU456" s="25" t="s">
        <v>87</v>
      </c>
      <c r="AY456" s="25" t="s">
        <v>197</v>
      </c>
      <c r="BE456" s="215">
        <f>IF(N456="základní",J456,0)</f>
        <v>0</v>
      </c>
      <c r="BF456" s="215">
        <f>IF(N456="snížená",J456,0)</f>
        <v>0</v>
      </c>
      <c r="BG456" s="215">
        <f>IF(N456="zákl. přenesená",J456,0)</f>
        <v>0</v>
      </c>
      <c r="BH456" s="215">
        <f>IF(N456="sníž. přenesená",J456,0)</f>
        <v>0</v>
      </c>
      <c r="BI456" s="215">
        <f>IF(N456="nulová",J456,0)</f>
        <v>0</v>
      </c>
      <c r="BJ456" s="25" t="s">
        <v>85</v>
      </c>
      <c r="BK456" s="215">
        <f>ROUND(I456*H456,2)</f>
        <v>0</v>
      </c>
      <c r="BL456" s="25" t="s">
        <v>126</v>
      </c>
      <c r="BM456" s="25" t="s">
        <v>872</v>
      </c>
    </row>
    <row r="457" spans="2:65" s="12" customFormat="1">
      <c r="B457" s="219"/>
      <c r="C457" s="220"/>
      <c r="D457" s="221" t="s">
        <v>210</v>
      </c>
      <c r="E457" s="222" t="s">
        <v>34</v>
      </c>
      <c r="F457" s="223" t="s">
        <v>364</v>
      </c>
      <c r="G457" s="220"/>
      <c r="H457" s="224" t="s">
        <v>34</v>
      </c>
      <c r="I457" s="225"/>
      <c r="J457" s="220"/>
      <c r="K457" s="220"/>
      <c r="L457" s="226"/>
      <c r="M457" s="227"/>
      <c r="N457" s="228"/>
      <c r="O457" s="228"/>
      <c r="P457" s="228"/>
      <c r="Q457" s="228"/>
      <c r="R457" s="228"/>
      <c r="S457" s="228"/>
      <c r="T457" s="229"/>
      <c r="AT457" s="230" t="s">
        <v>210</v>
      </c>
      <c r="AU457" s="230" t="s">
        <v>87</v>
      </c>
      <c r="AV457" s="12" t="s">
        <v>85</v>
      </c>
      <c r="AW457" s="12" t="s">
        <v>41</v>
      </c>
      <c r="AX457" s="12" t="s">
        <v>78</v>
      </c>
      <c r="AY457" s="230" t="s">
        <v>197</v>
      </c>
    </row>
    <row r="458" spans="2:65" s="13" customFormat="1">
      <c r="B458" s="231"/>
      <c r="C458" s="232"/>
      <c r="D458" s="221" t="s">
        <v>210</v>
      </c>
      <c r="E458" s="233" t="s">
        <v>34</v>
      </c>
      <c r="F458" s="234" t="s">
        <v>873</v>
      </c>
      <c r="G458" s="232"/>
      <c r="H458" s="235">
        <v>13.507</v>
      </c>
      <c r="I458" s="236"/>
      <c r="J458" s="232"/>
      <c r="K458" s="232"/>
      <c r="L458" s="237"/>
      <c r="M458" s="238"/>
      <c r="N458" s="239"/>
      <c r="O458" s="239"/>
      <c r="P458" s="239"/>
      <c r="Q458" s="239"/>
      <c r="R458" s="239"/>
      <c r="S458" s="239"/>
      <c r="T458" s="240"/>
      <c r="AT458" s="241" t="s">
        <v>210</v>
      </c>
      <c r="AU458" s="241" t="s">
        <v>87</v>
      </c>
      <c r="AV458" s="13" t="s">
        <v>87</v>
      </c>
      <c r="AW458" s="13" t="s">
        <v>41</v>
      </c>
      <c r="AX458" s="13" t="s">
        <v>78</v>
      </c>
      <c r="AY458" s="241" t="s">
        <v>197</v>
      </c>
    </row>
    <row r="459" spans="2:65" s="14" customFormat="1">
      <c r="B459" s="242"/>
      <c r="C459" s="243"/>
      <c r="D459" s="216" t="s">
        <v>210</v>
      </c>
      <c r="E459" s="244" t="s">
        <v>34</v>
      </c>
      <c r="F459" s="245" t="s">
        <v>221</v>
      </c>
      <c r="G459" s="243"/>
      <c r="H459" s="246">
        <v>13.507</v>
      </c>
      <c r="I459" s="247"/>
      <c r="J459" s="243"/>
      <c r="K459" s="243"/>
      <c r="L459" s="248"/>
      <c r="M459" s="249"/>
      <c r="N459" s="250"/>
      <c r="O459" s="250"/>
      <c r="P459" s="250"/>
      <c r="Q459" s="250"/>
      <c r="R459" s="250"/>
      <c r="S459" s="250"/>
      <c r="T459" s="251"/>
      <c r="AT459" s="252" t="s">
        <v>210</v>
      </c>
      <c r="AU459" s="252" t="s">
        <v>87</v>
      </c>
      <c r="AV459" s="14" t="s">
        <v>126</v>
      </c>
      <c r="AW459" s="14" t="s">
        <v>41</v>
      </c>
      <c r="AX459" s="14" t="s">
        <v>85</v>
      </c>
      <c r="AY459" s="252" t="s">
        <v>197</v>
      </c>
    </row>
    <row r="460" spans="2:65" s="1" customFormat="1" ht="25.5" customHeight="1">
      <c r="B460" s="43"/>
      <c r="C460" s="204" t="s">
        <v>874</v>
      </c>
      <c r="D460" s="204" t="s">
        <v>200</v>
      </c>
      <c r="E460" s="205" t="s">
        <v>875</v>
      </c>
      <c r="F460" s="206" t="s">
        <v>876</v>
      </c>
      <c r="G460" s="207" t="s">
        <v>362</v>
      </c>
      <c r="H460" s="208">
        <v>23.57</v>
      </c>
      <c r="I460" s="209"/>
      <c r="J460" s="210">
        <f>ROUND(I460*H460,2)</f>
        <v>0</v>
      </c>
      <c r="K460" s="206" t="s">
        <v>352</v>
      </c>
      <c r="L460" s="63"/>
      <c r="M460" s="211" t="s">
        <v>34</v>
      </c>
      <c r="N460" s="212" t="s">
        <v>49</v>
      </c>
      <c r="O460" s="44"/>
      <c r="P460" s="213">
        <f>O460*H460</f>
        <v>0</v>
      </c>
      <c r="Q460" s="213">
        <v>0</v>
      </c>
      <c r="R460" s="213">
        <f>Q460*H460</f>
        <v>0</v>
      </c>
      <c r="S460" s="213">
        <v>2.2000000000000002</v>
      </c>
      <c r="T460" s="214">
        <f>S460*H460</f>
        <v>51.854000000000006</v>
      </c>
      <c r="AR460" s="25" t="s">
        <v>126</v>
      </c>
      <c r="AT460" s="25" t="s">
        <v>200</v>
      </c>
      <c r="AU460" s="25" t="s">
        <v>87</v>
      </c>
      <c r="AY460" s="25" t="s">
        <v>197</v>
      </c>
      <c r="BE460" s="215">
        <f>IF(N460="základní",J460,0)</f>
        <v>0</v>
      </c>
      <c r="BF460" s="215">
        <f>IF(N460="snížená",J460,0)</f>
        <v>0</v>
      </c>
      <c r="BG460" s="215">
        <f>IF(N460="zákl. přenesená",J460,0)</f>
        <v>0</v>
      </c>
      <c r="BH460" s="215">
        <f>IF(N460="sníž. přenesená",J460,0)</f>
        <v>0</v>
      </c>
      <c r="BI460" s="215">
        <f>IF(N460="nulová",J460,0)</f>
        <v>0</v>
      </c>
      <c r="BJ460" s="25" t="s">
        <v>85</v>
      </c>
      <c r="BK460" s="215">
        <f>ROUND(I460*H460,2)</f>
        <v>0</v>
      </c>
      <c r="BL460" s="25" t="s">
        <v>126</v>
      </c>
      <c r="BM460" s="25" t="s">
        <v>877</v>
      </c>
    </row>
    <row r="461" spans="2:65" s="12" customFormat="1">
      <c r="B461" s="219"/>
      <c r="C461" s="220"/>
      <c r="D461" s="221" t="s">
        <v>210</v>
      </c>
      <c r="E461" s="222" t="s">
        <v>34</v>
      </c>
      <c r="F461" s="223" t="s">
        <v>878</v>
      </c>
      <c r="G461" s="220"/>
      <c r="H461" s="224" t="s">
        <v>34</v>
      </c>
      <c r="I461" s="225"/>
      <c r="J461" s="220"/>
      <c r="K461" s="220"/>
      <c r="L461" s="226"/>
      <c r="M461" s="227"/>
      <c r="N461" s="228"/>
      <c r="O461" s="228"/>
      <c r="P461" s="228"/>
      <c r="Q461" s="228"/>
      <c r="R461" s="228"/>
      <c r="S461" s="228"/>
      <c r="T461" s="229"/>
      <c r="AT461" s="230" t="s">
        <v>210</v>
      </c>
      <c r="AU461" s="230" t="s">
        <v>87</v>
      </c>
      <c r="AV461" s="12" t="s">
        <v>85</v>
      </c>
      <c r="AW461" s="12" t="s">
        <v>41</v>
      </c>
      <c r="AX461" s="12" t="s">
        <v>78</v>
      </c>
      <c r="AY461" s="230" t="s">
        <v>197</v>
      </c>
    </row>
    <row r="462" spans="2:65" s="13" customFormat="1">
      <c r="B462" s="231"/>
      <c r="C462" s="232"/>
      <c r="D462" s="221" t="s">
        <v>210</v>
      </c>
      <c r="E462" s="233" t="s">
        <v>34</v>
      </c>
      <c r="F462" s="234" t="s">
        <v>879</v>
      </c>
      <c r="G462" s="232"/>
      <c r="H462" s="235">
        <v>23.57</v>
      </c>
      <c r="I462" s="236"/>
      <c r="J462" s="232"/>
      <c r="K462" s="232"/>
      <c r="L462" s="237"/>
      <c r="M462" s="238"/>
      <c r="N462" s="239"/>
      <c r="O462" s="239"/>
      <c r="P462" s="239"/>
      <c r="Q462" s="239"/>
      <c r="R462" s="239"/>
      <c r="S462" s="239"/>
      <c r="T462" s="240"/>
      <c r="AT462" s="241" t="s">
        <v>210</v>
      </c>
      <c r="AU462" s="241" t="s">
        <v>87</v>
      </c>
      <c r="AV462" s="13" t="s">
        <v>87</v>
      </c>
      <c r="AW462" s="13" t="s">
        <v>41</v>
      </c>
      <c r="AX462" s="13" t="s">
        <v>78</v>
      </c>
      <c r="AY462" s="241" t="s">
        <v>197</v>
      </c>
    </row>
    <row r="463" spans="2:65" s="14" customFormat="1">
      <c r="B463" s="242"/>
      <c r="C463" s="243"/>
      <c r="D463" s="216" t="s">
        <v>210</v>
      </c>
      <c r="E463" s="244" t="s">
        <v>34</v>
      </c>
      <c r="F463" s="245" t="s">
        <v>221</v>
      </c>
      <c r="G463" s="243"/>
      <c r="H463" s="246">
        <v>23.57</v>
      </c>
      <c r="I463" s="247"/>
      <c r="J463" s="243"/>
      <c r="K463" s="243"/>
      <c r="L463" s="248"/>
      <c r="M463" s="249"/>
      <c r="N463" s="250"/>
      <c r="O463" s="250"/>
      <c r="P463" s="250"/>
      <c r="Q463" s="250"/>
      <c r="R463" s="250"/>
      <c r="S463" s="250"/>
      <c r="T463" s="251"/>
      <c r="AT463" s="252" t="s">
        <v>210</v>
      </c>
      <c r="AU463" s="252" t="s">
        <v>87</v>
      </c>
      <c r="AV463" s="14" t="s">
        <v>126</v>
      </c>
      <c r="AW463" s="14" t="s">
        <v>41</v>
      </c>
      <c r="AX463" s="14" t="s">
        <v>85</v>
      </c>
      <c r="AY463" s="252" t="s">
        <v>197</v>
      </c>
    </row>
    <row r="464" spans="2:65" s="1" customFormat="1" ht="25.5" customHeight="1">
      <c r="B464" s="43"/>
      <c r="C464" s="204" t="s">
        <v>880</v>
      </c>
      <c r="D464" s="204" t="s">
        <v>200</v>
      </c>
      <c r="E464" s="205" t="s">
        <v>881</v>
      </c>
      <c r="F464" s="206" t="s">
        <v>882</v>
      </c>
      <c r="G464" s="207" t="s">
        <v>362</v>
      </c>
      <c r="H464" s="208">
        <v>13.507</v>
      </c>
      <c r="I464" s="209"/>
      <c r="J464" s="210">
        <f>ROUND(I464*H464,2)</f>
        <v>0</v>
      </c>
      <c r="K464" s="206" t="s">
        <v>352</v>
      </c>
      <c r="L464" s="63"/>
      <c r="M464" s="211" t="s">
        <v>34</v>
      </c>
      <c r="N464" s="212" t="s">
        <v>49</v>
      </c>
      <c r="O464" s="44"/>
      <c r="P464" s="213">
        <f>O464*H464</f>
        <v>0</v>
      </c>
      <c r="Q464" s="213">
        <v>0</v>
      </c>
      <c r="R464" s="213">
        <f>Q464*H464</f>
        <v>0</v>
      </c>
      <c r="S464" s="213">
        <v>4.3999999999999997E-2</v>
      </c>
      <c r="T464" s="214">
        <f>S464*H464</f>
        <v>0.59430799999999995</v>
      </c>
      <c r="AR464" s="25" t="s">
        <v>126</v>
      </c>
      <c r="AT464" s="25" t="s">
        <v>200</v>
      </c>
      <c r="AU464" s="25" t="s">
        <v>87</v>
      </c>
      <c r="AY464" s="25" t="s">
        <v>197</v>
      </c>
      <c r="BE464" s="215">
        <f>IF(N464="základní",J464,0)</f>
        <v>0</v>
      </c>
      <c r="BF464" s="215">
        <f>IF(N464="snížená",J464,0)</f>
        <v>0</v>
      </c>
      <c r="BG464" s="215">
        <f>IF(N464="zákl. přenesená",J464,0)</f>
        <v>0</v>
      </c>
      <c r="BH464" s="215">
        <f>IF(N464="sníž. přenesená",J464,0)</f>
        <v>0</v>
      </c>
      <c r="BI464" s="215">
        <f>IF(N464="nulová",J464,0)</f>
        <v>0</v>
      </c>
      <c r="BJ464" s="25" t="s">
        <v>85</v>
      </c>
      <c r="BK464" s="215">
        <f>ROUND(I464*H464,2)</f>
        <v>0</v>
      </c>
      <c r="BL464" s="25" t="s">
        <v>126</v>
      </c>
      <c r="BM464" s="25" t="s">
        <v>883</v>
      </c>
    </row>
    <row r="465" spans="2:65" s="1" customFormat="1" ht="25.5" customHeight="1">
      <c r="B465" s="43"/>
      <c r="C465" s="204" t="s">
        <v>884</v>
      </c>
      <c r="D465" s="204" t="s">
        <v>200</v>
      </c>
      <c r="E465" s="205" t="s">
        <v>885</v>
      </c>
      <c r="F465" s="206" t="s">
        <v>886</v>
      </c>
      <c r="G465" s="207" t="s">
        <v>362</v>
      </c>
      <c r="H465" s="208">
        <v>23.57</v>
      </c>
      <c r="I465" s="209"/>
      <c r="J465" s="210">
        <f>ROUND(I465*H465,2)</f>
        <v>0</v>
      </c>
      <c r="K465" s="206" t="s">
        <v>352</v>
      </c>
      <c r="L465" s="63"/>
      <c r="M465" s="211" t="s">
        <v>34</v>
      </c>
      <c r="N465" s="212" t="s">
        <v>49</v>
      </c>
      <c r="O465" s="44"/>
      <c r="P465" s="213">
        <f>O465*H465</f>
        <v>0</v>
      </c>
      <c r="Q465" s="213">
        <v>0</v>
      </c>
      <c r="R465" s="213">
        <f>Q465*H465</f>
        <v>0</v>
      </c>
      <c r="S465" s="213">
        <v>3.0999999999999999E-3</v>
      </c>
      <c r="T465" s="214">
        <f>S465*H465</f>
        <v>7.3066999999999993E-2</v>
      </c>
      <c r="AR465" s="25" t="s">
        <v>126</v>
      </c>
      <c r="AT465" s="25" t="s">
        <v>200</v>
      </c>
      <c r="AU465" s="25" t="s">
        <v>87</v>
      </c>
      <c r="AY465" s="25" t="s">
        <v>197</v>
      </c>
      <c r="BE465" s="215">
        <f>IF(N465="základní",J465,0)</f>
        <v>0</v>
      </c>
      <c r="BF465" s="215">
        <f>IF(N465="snížená",J465,0)</f>
        <v>0</v>
      </c>
      <c r="BG465" s="215">
        <f>IF(N465="zákl. přenesená",J465,0)</f>
        <v>0</v>
      </c>
      <c r="BH465" s="215">
        <f>IF(N465="sníž. přenesená",J465,0)</f>
        <v>0</v>
      </c>
      <c r="BI465" s="215">
        <f>IF(N465="nulová",J465,0)</f>
        <v>0</v>
      </c>
      <c r="BJ465" s="25" t="s">
        <v>85</v>
      </c>
      <c r="BK465" s="215">
        <f>ROUND(I465*H465,2)</f>
        <v>0</v>
      </c>
      <c r="BL465" s="25" t="s">
        <v>126</v>
      </c>
      <c r="BM465" s="25" t="s">
        <v>887</v>
      </c>
    </row>
    <row r="466" spans="2:65" s="1" customFormat="1" ht="25.5" customHeight="1">
      <c r="B466" s="43"/>
      <c r="C466" s="204" t="s">
        <v>888</v>
      </c>
      <c r="D466" s="204" t="s">
        <v>200</v>
      </c>
      <c r="E466" s="205" t="s">
        <v>889</v>
      </c>
      <c r="F466" s="206" t="s">
        <v>890</v>
      </c>
      <c r="G466" s="207" t="s">
        <v>423</v>
      </c>
      <c r="H466" s="208">
        <v>65.55</v>
      </c>
      <c r="I466" s="209"/>
      <c r="J466" s="210">
        <f>ROUND(I466*H466,2)</f>
        <v>0</v>
      </c>
      <c r="K466" s="206" t="s">
        <v>352</v>
      </c>
      <c r="L466" s="63"/>
      <c r="M466" s="211" t="s">
        <v>34</v>
      </c>
      <c r="N466" s="212" t="s">
        <v>49</v>
      </c>
      <c r="O466" s="44"/>
      <c r="P466" s="213">
        <f>O466*H466</f>
        <v>0</v>
      </c>
      <c r="Q466" s="213">
        <v>0</v>
      </c>
      <c r="R466" s="213">
        <f>Q466*H466</f>
        <v>0</v>
      </c>
      <c r="S466" s="213">
        <v>3.5000000000000003E-2</v>
      </c>
      <c r="T466" s="214">
        <f>S466*H466</f>
        <v>2.2942499999999999</v>
      </c>
      <c r="AR466" s="25" t="s">
        <v>126</v>
      </c>
      <c r="AT466" s="25" t="s">
        <v>200</v>
      </c>
      <c r="AU466" s="25" t="s">
        <v>87</v>
      </c>
      <c r="AY466" s="25" t="s">
        <v>197</v>
      </c>
      <c r="BE466" s="215">
        <f>IF(N466="základní",J466,0)</f>
        <v>0</v>
      </c>
      <c r="BF466" s="215">
        <f>IF(N466="snížená",J466,0)</f>
        <v>0</v>
      </c>
      <c r="BG466" s="215">
        <f>IF(N466="zákl. přenesená",J466,0)</f>
        <v>0</v>
      </c>
      <c r="BH466" s="215">
        <f>IF(N466="sníž. přenesená",J466,0)</f>
        <v>0</v>
      </c>
      <c r="BI466" s="215">
        <f>IF(N466="nulová",J466,0)</f>
        <v>0</v>
      </c>
      <c r="BJ466" s="25" t="s">
        <v>85</v>
      </c>
      <c r="BK466" s="215">
        <f>ROUND(I466*H466,2)</f>
        <v>0</v>
      </c>
      <c r="BL466" s="25" t="s">
        <v>126</v>
      </c>
      <c r="BM466" s="25" t="s">
        <v>891</v>
      </c>
    </row>
    <row r="467" spans="2:65" s="12" customFormat="1">
      <c r="B467" s="219"/>
      <c r="C467" s="220"/>
      <c r="D467" s="221" t="s">
        <v>210</v>
      </c>
      <c r="E467" s="222" t="s">
        <v>34</v>
      </c>
      <c r="F467" s="223" t="s">
        <v>364</v>
      </c>
      <c r="G467" s="220"/>
      <c r="H467" s="224" t="s">
        <v>34</v>
      </c>
      <c r="I467" s="225"/>
      <c r="J467" s="220"/>
      <c r="K467" s="220"/>
      <c r="L467" s="226"/>
      <c r="M467" s="227"/>
      <c r="N467" s="228"/>
      <c r="O467" s="228"/>
      <c r="P467" s="228"/>
      <c r="Q467" s="228"/>
      <c r="R467" s="228"/>
      <c r="S467" s="228"/>
      <c r="T467" s="229"/>
      <c r="AT467" s="230" t="s">
        <v>210</v>
      </c>
      <c r="AU467" s="230" t="s">
        <v>87</v>
      </c>
      <c r="AV467" s="12" t="s">
        <v>85</v>
      </c>
      <c r="AW467" s="12" t="s">
        <v>41</v>
      </c>
      <c r="AX467" s="12" t="s">
        <v>78</v>
      </c>
      <c r="AY467" s="230" t="s">
        <v>197</v>
      </c>
    </row>
    <row r="468" spans="2:65" s="13" customFormat="1">
      <c r="B468" s="231"/>
      <c r="C468" s="232"/>
      <c r="D468" s="221" t="s">
        <v>210</v>
      </c>
      <c r="E468" s="233" t="s">
        <v>34</v>
      </c>
      <c r="F468" s="234" t="s">
        <v>892</v>
      </c>
      <c r="G468" s="232"/>
      <c r="H468" s="235">
        <v>65.55</v>
      </c>
      <c r="I468" s="236"/>
      <c r="J468" s="232"/>
      <c r="K468" s="232"/>
      <c r="L468" s="237"/>
      <c r="M468" s="238"/>
      <c r="N468" s="239"/>
      <c r="O468" s="239"/>
      <c r="P468" s="239"/>
      <c r="Q468" s="239"/>
      <c r="R468" s="239"/>
      <c r="S468" s="239"/>
      <c r="T468" s="240"/>
      <c r="AT468" s="241" t="s">
        <v>210</v>
      </c>
      <c r="AU468" s="241" t="s">
        <v>87</v>
      </c>
      <c r="AV468" s="13" t="s">
        <v>87</v>
      </c>
      <c r="AW468" s="13" t="s">
        <v>41</v>
      </c>
      <c r="AX468" s="13" t="s">
        <v>78</v>
      </c>
      <c r="AY468" s="241" t="s">
        <v>197</v>
      </c>
    </row>
    <row r="469" spans="2:65" s="14" customFormat="1">
      <c r="B469" s="242"/>
      <c r="C469" s="243"/>
      <c r="D469" s="216" t="s">
        <v>210</v>
      </c>
      <c r="E469" s="244" t="s">
        <v>34</v>
      </c>
      <c r="F469" s="245" t="s">
        <v>221</v>
      </c>
      <c r="G469" s="243"/>
      <c r="H469" s="246">
        <v>65.55</v>
      </c>
      <c r="I469" s="247"/>
      <c r="J469" s="243"/>
      <c r="K469" s="243"/>
      <c r="L469" s="248"/>
      <c r="M469" s="249"/>
      <c r="N469" s="250"/>
      <c r="O469" s="250"/>
      <c r="P469" s="250"/>
      <c r="Q469" s="250"/>
      <c r="R469" s="250"/>
      <c r="S469" s="250"/>
      <c r="T469" s="251"/>
      <c r="AT469" s="252" t="s">
        <v>210</v>
      </c>
      <c r="AU469" s="252" t="s">
        <v>87</v>
      </c>
      <c r="AV469" s="14" t="s">
        <v>126</v>
      </c>
      <c r="AW469" s="14" t="s">
        <v>41</v>
      </c>
      <c r="AX469" s="14" t="s">
        <v>85</v>
      </c>
      <c r="AY469" s="252" t="s">
        <v>197</v>
      </c>
    </row>
    <row r="470" spans="2:65" s="1" customFormat="1" ht="25.5" customHeight="1">
      <c r="B470" s="43"/>
      <c r="C470" s="204" t="s">
        <v>893</v>
      </c>
      <c r="D470" s="204" t="s">
        <v>200</v>
      </c>
      <c r="E470" s="205" t="s">
        <v>894</v>
      </c>
      <c r="F470" s="206" t="s">
        <v>895</v>
      </c>
      <c r="G470" s="207" t="s">
        <v>423</v>
      </c>
      <c r="H470" s="208">
        <v>56.72</v>
      </c>
      <c r="I470" s="209"/>
      <c r="J470" s="210">
        <f>ROUND(I470*H470,2)</f>
        <v>0</v>
      </c>
      <c r="K470" s="206" t="s">
        <v>352</v>
      </c>
      <c r="L470" s="63"/>
      <c r="M470" s="211" t="s">
        <v>34</v>
      </c>
      <c r="N470" s="212" t="s">
        <v>49</v>
      </c>
      <c r="O470" s="44"/>
      <c r="P470" s="213">
        <f>O470*H470</f>
        <v>0</v>
      </c>
      <c r="Q470" s="213">
        <v>0</v>
      </c>
      <c r="R470" s="213">
        <f>Q470*H470</f>
        <v>0</v>
      </c>
      <c r="S470" s="213">
        <v>7.3999999999999996E-2</v>
      </c>
      <c r="T470" s="214">
        <f>S470*H470</f>
        <v>4.1972800000000001</v>
      </c>
      <c r="AR470" s="25" t="s">
        <v>126</v>
      </c>
      <c r="AT470" s="25" t="s">
        <v>200</v>
      </c>
      <c r="AU470" s="25" t="s">
        <v>87</v>
      </c>
      <c r="AY470" s="25" t="s">
        <v>197</v>
      </c>
      <c r="BE470" s="215">
        <f>IF(N470="základní",J470,0)</f>
        <v>0</v>
      </c>
      <c r="BF470" s="215">
        <f>IF(N470="snížená",J470,0)</f>
        <v>0</v>
      </c>
      <c r="BG470" s="215">
        <f>IF(N470="zákl. přenesená",J470,0)</f>
        <v>0</v>
      </c>
      <c r="BH470" s="215">
        <f>IF(N470="sníž. přenesená",J470,0)</f>
        <v>0</v>
      </c>
      <c r="BI470" s="215">
        <f>IF(N470="nulová",J470,0)</f>
        <v>0</v>
      </c>
      <c r="BJ470" s="25" t="s">
        <v>85</v>
      </c>
      <c r="BK470" s="215">
        <f>ROUND(I470*H470,2)</f>
        <v>0</v>
      </c>
      <c r="BL470" s="25" t="s">
        <v>126</v>
      </c>
      <c r="BM470" s="25" t="s">
        <v>896</v>
      </c>
    </row>
    <row r="471" spans="2:65" s="12" customFormat="1">
      <c r="B471" s="219"/>
      <c r="C471" s="220"/>
      <c r="D471" s="221" t="s">
        <v>210</v>
      </c>
      <c r="E471" s="222" t="s">
        <v>34</v>
      </c>
      <c r="F471" s="223" t="s">
        <v>364</v>
      </c>
      <c r="G471" s="220"/>
      <c r="H471" s="224" t="s">
        <v>34</v>
      </c>
      <c r="I471" s="225"/>
      <c r="J471" s="220"/>
      <c r="K471" s="220"/>
      <c r="L471" s="226"/>
      <c r="M471" s="227"/>
      <c r="N471" s="228"/>
      <c r="O471" s="228"/>
      <c r="P471" s="228"/>
      <c r="Q471" s="228"/>
      <c r="R471" s="228"/>
      <c r="S471" s="228"/>
      <c r="T471" s="229"/>
      <c r="AT471" s="230" t="s">
        <v>210</v>
      </c>
      <c r="AU471" s="230" t="s">
        <v>87</v>
      </c>
      <c r="AV471" s="12" t="s">
        <v>85</v>
      </c>
      <c r="AW471" s="12" t="s">
        <v>41</v>
      </c>
      <c r="AX471" s="12" t="s">
        <v>78</v>
      </c>
      <c r="AY471" s="230" t="s">
        <v>197</v>
      </c>
    </row>
    <row r="472" spans="2:65" s="13" customFormat="1">
      <c r="B472" s="231"/>
      <c r="C472" s="232"/>
      <c r="D472" s="221" t="s">
        <v>210</v>
      </c>
      <c r="E472" s="233" t="s">
        <v>34</v>
      </c>
      <c r="F472" s="234" t="s">
        <v>897</v>
      </c>
      <c r="G472" s="232"/>
      <c r="H472" s="235">
        <v>56.72</v>
      </c>
      <c r="I472" s="236"/>
      <c r="J472" s="232"/>
      <c r="K472" s="232"/>
      <c r="L472" s="237"/>
      <c r="M472" s="238"/>
      <c r="N472" s="239"/>
      <c r="O472" s="239"/>
      <c r="P472" s="239"/>
      <c r="Q472" s="239"/>
      <c r="R472" s="239"/>
      <c r="S472" s="239"/>
      <c r="T472" s="240"/>
      <c r="AT472" s="241" t="s">
        <v>210</v>
      </c>
      <c r="AU472" s="241" t="s">
        <v>87</v>
      </c>
      <c r="AV472" s="13" t="s">
        <v>87</v>
      </c>
      <c r="AW472" s="13" t="s">
        <v>41</v>
      </c>
      <c r="AX472" s="13" t="s">
        <v>78</v>
      </c>
      <c r="AY472" s="241" t="s">
        <v>197</v>
      </c>
    </row>
    <row r="473" spans="2:65" s="14" customFormat="1">
      <c r="B473" s="242"/>
      <c r="C473" s="243"/>
      <c r="D473" s="216" t="s">
        <v>210</v>
      </c>
      <c r="E473" s="244" t="s">
        <v>34</v>
      </c>
      <c r="F473" s="245" t="s">
        <v>221</v>
      </c>
      <c r="G473" s="243"/>
      <c r="H473" s="246">
        <v>56.72</v>
      </c>
      <c r="I473" s="247"/>
      <c r="J473" s="243"/>
      <c r="K473" s="243"/>
      <c r="L473" s="248"/>
      <c r="M473" s="249"/>
      <c r="N473" s="250"/>
      <c r="O473" s="250"/>
      <c r="P473" s="250"/>
      <c r="Q473" s="250"/>
      <c r="R473" s="250"/>
      <c r="S473" s="250"/>
      <c r="T473" s="251"/>
      <c r="AT473" s="252" t="s">
        <v>210</v>
      </c>
      <c r="AU473" s="252" t="s">
        <v>87</v>
      </c>
      <c r="AV473" s="14" t="s">
        <v>126</v>
      </c>
      <c r="AW473" s="14" t="s">
        <v>41</v>
      </c>
      <c r="AX473" s="14" t="s">
        <v>85</v>
      </c>
      <c r="AY473" s="252" t="s">
        <v>197</v>
      </c>
    </row>
    <row r="474" spans="2:65" s="1" customFormat="1" ht="16.5" customHeight="1">
      <c r="B474" s="43"/>
      <c r="C474" s="204" t="s">
        <v>898</v>
      </c>
      <c r="D474" s="204" t="s">
        <v>200</v>
      </c>
      <c r="E474" s="205" t="s">
        <v>899</v>
      </c>
      <c r="F474" s="206" t="s">
        <v>900</v>
      </c>
      <c r="G474" s="207" t="s">
        <v>362</v>
      </c>
      <c r="H474" s="208">
        <v>79.313999999999993</v>
      </c>
      <c r="I474" s="209"/>
      <c r="J474" s="210">
        <f>ROUND(I474*H474,2)</f>
        <v>0</v>
      </c>
      <c r="K474" s="206" t="s">
        <v>352</v>
      </c>
      <c r="L474" s="63"/>
      <c r="M474" s="211" t="s">
        <v>34</v>
      </c>
      <c r="N474" s="212" t="s">
        <v>49</v>
      </c>
      <c r="O474" s="44"/>
      <c r="P474" s="213">
        <f>O474*H474</f>
        <v>0</v>
      </c>
      <c r="Q474" s="213">
        <v>0</v>
      </c>
      <c r="R474" s="213">
        <f>Q474*H474</f>
        <v>0</v>
      </c>
      <c r="S474" s="213">
        <v>1.4</v>
      </c>
      <c r="T474" s="214">
        <f>S474*H474</f>
        <v>111.03959999999998</v>
      </c>
      <c r="AR474" s="25" t="s">
        <v>126</v>
      </c>
      <c r="AT474" s="25" t="s">
        <v>200</v>
      </c>
      <c r="AU474" s="25" t="s">
        <v>87</v>
      </c>
      <c r="AY474" s="25" t="s">
        <v>197</v>
      </c>
      <c r="BE474" s="215">
        <f>IF(N474="základní",J474,0)</f>
        <v>0</v>
      </c>
      <c r="BF474" s="215">
        <f>IF(N474="snížená",J474,0)</f>
        <v>0</v>
      </c>
      <c r="BG474" s="215">
        <f>IF(N474="zákl. přenesená",J474,0)</f>
        <v>0</v>
      </c>
      <c r="BH474" s="215">
        <f>IF(N474="sníž. přenesená",J474,0)</f>
        <v>0</v>
      </c>
      <c r="BI474" s="215">
        <f>IF(N474="nulová",J474,0)</f>
        <v>0</v>
      </c>
      <c r="BJ474" s="25" t="s">
        <v>85</v>
      </c>
      <c r="BK474" s="215">
        <f>ROUND(I474*H474,2)</f>
        <v>0</v>
      </c>
      <c r="BL474" s="25" t="s">
        <v>126</v>
      </c>
      <c r="BM474" s="25" t="s">
        <v>901</v>
      </c>
    </row>
    <row r="475" spans="2:65" s="12" customFormat="1">
      <c r="B475" s="219"/>
      <c r="C475" s="220"/>
      <c r="D475" s="221" t="s">
        <v>210</v>
      </c>
      <c r="E475" s="222" t="s">
        <v>34</v>
      </c>
      <c r="F475" s="223" t="s">
        <v>364</v>
      </c>
      <c r="G475" s="220"/>
      <c r="H475" s="224" t="s">
        <v>34</v>
      </c>
      <c r="I475" s="225"/>
      <c r="J475" s="220"/>
      <c r="K475" s="220"/>
      <c r="L475" s="226"/>
      <c r="M475" s="227"/>
      <c r="N475" s="228"/>
      <c r="O475" s="228"/>
      <c r="P475" s="228"/>
      <c r="Q475" s="228"/>
      <c r="R475" s="228"/>
      <c r="S475" s="228"/>
      <c r="T475" s="229"/>
      <c r="AT475" s="230" t="s">
        <v>210</v>
      </c>
      <c r="AU475" s="230" t="s">
        <v>87</v>
      </c>
      <c r="AV475" s="12" t="s">
        <v>85</v>
      </c>
      <c r="AW475" s="12" t="s">
        <v>41</v>
      </c>
      <c r="AX475" s="12" t="s">
        <v>78</v>
      </c>
      <c r="AY475" s="230" t="s">
        <v>197</v>
      </c>
    </row>
    <row r="476" spans="2:65" s="13" customFormat="1">
      <c r="B476" s="231"/>
      <c r="C476" s="232"/>
      <c r="D476" s="221" t="s">
        <v>210</v>
      </c>
      <c r="E476" s="233" t="s">
        <v>34</v>
      </c>
      <c r="F476" s="234" t="s">
        <v>902</v>
      </c>
      <c r="G476" s="232"/>
      <c r="H476" s="235">
        <v>79.313999999999993</v>
      </c>
      <c r="I476" s="236"/>
      <c r="J476" s="232"/>
      <c r="K476" s="232"/>
      <c r="L476" s="237"/>
      <c r="M476" s="238"/>
      <c r="N476" s="239"/>
      <c r="O476" s="239"/>
      <c r="P476" s="239"/>
      <c r="Q476" s="239"/>
      <c r="R476" s="239"/>
      <c r="S476" s="239"/>
      <c r="T476" s="240"/>
      <c r="AT476" s="241" t="s">
        <v>210</v>
      </c>
      <c r="AU476" s="241" t="s">
        <v>87</v>
      </c>
      <c r="AV476" s="13" t="s">
        <v>87</v>
      </c>
      <c r="AW476" s="13" t="s">
        <v>41</v>
      </c>
      <c r="AX476" s="13" t="s">
        <v>78</v>
      </c>
      <c r="AY476" s="241" t="s">
        <v>197</v>
      </c>
    </row>
    <row r="477" spans="2:65" s="14" customFormat="1">
      <c r="B477" s="242"/>
      <c r="C477" s="243"/>
      <c r="D477" s="216" t="s">
        <v>210</v>
      </c>
      <c r="E477" s="244" t="s">
        <v>34</v>
      </c>
      <c r="F477" s="245" t="s">
        <v>221</v>
      </c>
      <c r="G477" s="243"/>
      <c r="H477" s="246">
        <v>79.313999999999993</v>
      </c>
      <c r="I477" s="247"/>
      <c r="J477" s="243"/>
      <c r="K477" s="243"/>
      <c r="L477" s="248"/>
      <c r="M477" s="249"/>
      <c r="N477" s="250"/>
      <c r="O477" s="250"/>
      <c r="P477" s="250"/>
      <c r="Q477" s="250"/>
      <c r="R477" s="250"/>
      <c r="S477" s="250"/>
      <c r="T477" s="251"/>
      <c r="AT477" s="252" t="s">
        <v>210</v>
      </c>
      <c r="AU477" s="252" t="s">
        <v>87</v>
      </c>
      <c r="AV477" s="14" t="s">
        <v>126</v>
      </c>
      <c r="AW477" s="14" t="s">
        <v>41</v>
      </c>
      <c r="AX477" s="14" t="s">
        <v>85</v>
      </c>
      <c r="AY477" s="252" t="s">
        <v>197</v>
      </c>
    </row>
    <row r="478" spans="2:65" s="1" customFormat="1" ht="16.5" customHeight="1">
      <c r="B478" s="43"/>
      <c r="C478" s="204" t="s">
        <v>903</v>
      </c>
      <c r="D478" s="204" t="s">
        <v>200</v>
      </c>
      <c r="E478" s="205" t="s">
        <v>904</v>
      </c>
      <c r="F478" s="206" t="s">
        <v>905</v>
      </c>
      <c r="G478" s="207" t="s">
        <v>423</v>
      </c>
      <c r="H478" s="208">
        <v>121.896</v>
      </c>
      <c r="I478" s="209"/>
      <c r="J478" s="210">
        <f>ROUND(I478*H478,2)</f>
        <v>0</v>
      </c>
      <c r="K478" s="206" t="s">
        <v>352</v>
      </c>
      <c r="L478" s="63"/>
      <c r="M478" s="211" t="s">
        <v>34</v>
      </c>
      <c r="N478" s="212" t="s">
        <v>49</v>
      </c>
      <c r="O478" s="44"/>
      <c r="P478" s="213">
        <f>O478*H478</f>
        <v>0</v>
      </c>
      <c r="Q478" s="213">
        <v>0</v>
      </c>
      <c r="R478" s="213">
        <f>Q478*H478</f>
        <v>0</v>
      </c>
      <c r="S478" s="213">
        <v>5.5E-2</v>
      </c>
      <c r="T478" s="214">
        <f>S478*H478</f>
        <v>6.7042799999999998</v>
      </c>
      <c r="AR478" s="25" t="s">
        <v>126</v>
      </c>
      <c r="AT478" s="25" t="s">
        <v>200</v>
      </c>
      <c r="AU478" s="25" t="s">
        <v>87</v>
      </c>
      <c r="AY478" s="25" t="s">
        <v>197</v>
      </c>
      <c r="BE478" s="215">
        <f>IF(N478="základní",J478,0)</f>
        <v>0</v>
      </c>
      <c r="BF478" s="215">
        <f>IF(N478="snížená",J478,0)</f>
        <v>0</v>
      </c>
      <c r="BG478" s="215">
        <f>IF(N478="zákl. přenesená",J478,0)</f>
        <v>0</v>
      </c>
      <c r="BH478" s="215">
        <f>IF(N478="sníž. přenesená",J478,0)</f>
        <v>0</v>
      </c>
      <c r="BI478" s="215">
        <f>IF(N478="nulová",J478,0)</f>
        <v>0</v>
      </c>
      <c r="BJ478" s="25" t="s">
        <v>85</v>
      </c>
      <c r="BK478" s="215">
        <f>ROUND(I478*H478,2)</f>
        <v>0</v>
      </c>
      <c r="BL478" s="25" t="s">
        <v>126</v>
      </c>
      <c r="BM478" s="25" t="s">
        <v>906</v>
      </c>
    </row>
    <row r="479" spans="2:65" s="12" customFormat="1">
      <c r="B479" s="219"/>
      <c r="C479" s="220"/>
      <c r="D479" s="221" t="s">
        <v>210</v>
      </c>
      <c r="E479" s="222" t="s">
        <v>34</v>
      </c>
      <c r="F479" s="223" t="s">
        <v>364</v>
      </c>
      <c r="G479" s="220"/>
      <c r="H479" s="224" t="s">
        <v>34</v>
      </c>
      <c r="I479" s="225"/>
      <c r="J479" s="220"/>
      <c r="K479" s="220"/>
      <c r="L479" s="226"/>
      <c r="M479" s="227"/>
      <c r="N479" s="228"/>
      <c r="O479" s="228"/>
      <c r="P479" s="228"/>
      <c r="Q479" s="228"/>
      <c r="R479" s="228"/>
      <c r="S479" s="228"/>
      <c r="T479" s="229"/>
      <c r="AT479" s="230" t="s">
        <v>210</v>
      </c>
      <c r="AU479" s="230" t="s">
        <v>87</v>
      </c>
      <c r="AV479" s="12" t="s">
        <v>85</v>
      </c>
      <c r="AW479" s="12" t="s">
        <v>41</v>
      </c>
      <c r="AX479" s="12" t="s">
        <v>78</v>
      </c>
      <c r="AY479" s="230" t="s">
        <v>197</v>
      </c>
    </row>
    <row r="480" spans="2:65" s="13" customFormat="1">
      <c r="B480" s="231"/>
      <c r="C480" s="232"/>
      <c r="D480" s="221" t="s">
        <v>210</v>
      </c>
      <c r="E480" s="233" t="s">
        <v>34</v>
      </c>
      <c r="F480" s="234" t="s">
        <v>640</v>
      </c>
      <c r="G480" s="232"/>
      <c r="H480" s="235">
        <v>121.896</v>
      </c>
      <c r="I480" s="236"/>
      <c r="J480" s="232"/>
      <c r="K480" s="232"/>
      <c r="L480" s="237"/>
      <c r="M480" s="238"/>
      <c r="N480" s="239"/>
      <c r="O480" s="239"/>
      <c r="P480" s="239"/>
      <c r="Q480" s="239"/>
      <c r="R480" s="239"/>
      <c r="S480" s="239"/>
      <c r="T480" s="240"/>
      <c r="AT480" s="241" t="s">
        <v>210</v>
      </c>
      <c r="AU480" s="241" t="s">
        <v>87</v>
      </c>
      <c r="AV480" s="13" t="s">
        <v>87</v>
      </c>
      <c r="AW480" s="13" t="s">
        <v>41</v>
      </c>
      <c r="AX480" s="13" t="s">
        <v>78</v>
      </c>
      <c r="AY480" s="241" t="s">
        <v>197</v>
      </c>
    </row>
    <row r="481" spans="2:65" s="14" customFormat="1">
      <c r="B481" s="242"/>
      <c r="C481" s="243"/>
      <c r="D481" s="216" t="s">
        <v>210</v>
      </c>
      <c r="E481" s="244" t="s">
        <v>34</v>
      </c>
      <c r="F481" s="245" t="s">
        <v>221</v>
      </c>
      <c r="G481" s="243"/>
      <c r="H481" s="246">
        <v>121.896</v>
      </c>
      <c r="I481" s="247"/>
      <c r="J481" s="243"/>
      <c r="K481" s="243"/>
      <c r="L481" s="248"/>
      <c r="M481" s="249"/>
      <c r="N481" s="250"/>
      <c r="O481" s="250"/>
      <c r="P481" s="250"/>
      <c r="Q481" s="250"/>
      <c r="R481" s="250"/>
      <c r="S481" s="250"/>
      <c r="T481" s="251"/>
      <c r="AT481" s="252" t="s">
        <v>210</v>
      </c>
      <c r="AU481" s="252" t="s">
        <v>87</v>
      </c>
      <c r="AV481" s="14" t="s">
        <v>126</v>
      </c>
      <c r="AW481" s="14" t="s">
        <v>41</v>
      </c>
      <c r="AX481" s="14" t="s">
        <v>85</v>
      </c>
      <c r="AY481" s="252" t="s">
        <v>197</v>
      </c>
    </row>
    <row r="482" spans="2:65" s="1" customFormat="1" ht="16.5" customHeight="1">
      <c r="B482" s="43"/>
      <c r="C482" s="204" t="s">
        <v>907</v>
      </c>
      <c r="D482" s="204" t="s">
        <v>200</v>
      </c>
      <c r="E482" s="205" t="s">
        <v>908</v>
      </c>
      <c r="F482" s="206" t="s">
        <v>909</v>
      </c>
      <c r="G482" s="207" t="s">
        <v>423</v>
      </c>
      <c r="H482" s="208">
        <v>330.072</v>
      </c>
      <c r="I482" s="209"/>
      <c r="J482" s="210">
        <f>ROUND(I482*H482,2)</f>
        <v>0</v>
      </c>
      <c r="K482" s="206" t="s">
        <v>352</v>
      </c>
      <c r="L482" s="63"/>
      <c r="M482" s="211" t="s">
        <v>34</v>
      </c>
      <c r="N482" s="212" t="s">
        <v>49</v>
      </c>
      <c r="O482" s="44"/>
      <c r="P482" s="213">
        <f>O482*H482</f>
        <v>0</v>
      </c>
      <c r="Q482" s="213">
        <v>0</v>
      </c>
      <c r="R482" s="213">
        <f>Q482*H482</f>
        <v>0</v>
      </c>
      <c r="S482" s="213">
        <v>0.183</v>
      </c>
      <c r="T482" s="214">
        <f>S482*H482</f>
        <v>60.403176000000002</v>
      </c>
      <c r="AR482" s="25" t="s">
        <v>126</v>
      </c>
      <c r="AT482" s="25" t="s">
        <v>200</v>
      </c>
      <c r="AU482" s="25" t="s">
        <v>87</v>
      </c>
      <c r="AY482" s="25" t="s">
        <v>197</v>
      </c>
      <c r="BE482" s="215">
        <f>IF(N482="základní",J482,0)</f>
        <v>0</v>
      </c>
      <c r="BF482" s="215">
        <f>IF(N482="snížená",J482,0)</f>
        <v>0</v>
      </c>
      <c r="BG482" s="215">
        <f>IF(N482="zákl. přenesená",J482,0)</f>
        <v>0</v>
      </c>
      <c r="BH482" s="215">
        <f>IF(N482="sníž. přenesená",J482,0)</f>
        <v>0</v>
      </c>
      <c r="BI482" s="215">
        <f>IF(N482="nulová",J482,0)</f>
        <v>0</v>
      </c>
      <c r="BJ482" s="25" t="s">
        <v>85</v>
      </c>
      <c r="BK482" s="215">
        <f>ROUND(I482*H482,2)</f>
        <v>0</v>
      </c>
      <c r="BL482" s="25" t="s">
        <v>126</v>
      </c>
      <c r="BM482" s="25" t="s">
        <v>910</v>
      </c>
    </row>
    <row r="483" spans="2:65" s="12" customFormat="1">
      <c r="B483" s="219"/>
      <c r="C483" s="220"/>
      <c r="D483" s="221" t="s">
        <v>210</v>
      </c>
      <c r="E483" s="222" t="s">
        <v>34</v>
      </c>
      <c r="F483" s="223" t="s">
        <v>911</v>
      </c>
      <c r="G483" s="220"/>
      <c r="H483" s="224" t="s">
        <v>34</v>
      </c>
      <c r="I483" s="225"/>
      <c r="J483" s="220"/>
      <c r="K483" s="220"/>
      <c r="L483" s="226"/>
      <c r="M483" s="227"/>
      <c r="N483" s="228"/>
      <c r="O483" s="228"/>
      <c r="P483" s="228"/>
      <c r="Q483" s="228"/>
      <c r="R483" s="228"/>
      <c r="S483" s="228"/>
      <c r="T483" s="229"/>
      <c r="AT483" s="230" t="s">
        <v>210</v>
      </c>
      <c r="AU483" s="230" t="s">
        <v>87</v>
      </c>
      <c r="AV483" s="12" t="s">
        <v>85</v>
      </c>
      <c r="AW483" s="12" t="s">
        <v>41</v>
      </c>
      <c r="AX483" s="12" t="s">
        <v>78</v>
      </c>
      <c r="AY483" s="230" t="s">
        <v>197</v>
      </c>
    </row>
    <row r="484" spans="2:65" s="13" customFormat="1">
      <c r="B484" s="231"/>
      <c r="C484" s="232"/>
      <c r="D484" s="221" t="s">
        <v>210</v>
      </c>
      <c r="E484" s="233" t="s">
        <v>34</v>
      </c>
      <c r="F484" s="234" t="s">
        <v>912</v>
      </c>
      <c r="G484" s="232"/>
      <c r="H484" s="235">
        <v>330.072</v>
      </c>
      <c r="I484" s="236"/>
      <c r="J484" s="232"/>
      <c r="K484" s="232"/>
      <c r="L484" s="237"/>
      <c r="M484" s="238"/>
      <c r="N484" s="239"/>
      <c r="O484" s="239"/>
      <c r="P484" s="239"/>
      <c r="Q484" s="239"/>
      <c r="R484" s="239"/>
      <c r="S484" s="239"/>
      <c r="T484" s="240"/>
      <c r="AT484" s="241" t="s">
        <v>210</v>
      </c>
      <c r="AU484" s="241" t="s">
        <v>87</v>
      </c>
      <c r="AV484" s="13" t="s">
        <v>87</v>
      </c>
      <c r="AW484" s="13" t="s">
        <v>41</v>
      </c>
      <c r="AX484" s="13" t="s">
        <v>78</v>
      </c>
      <c r="AY484" s="241" t="s">
        <v>197</v>
      </c>
    </row>
    <row r="485" spans="2:65" s="14" customFormat="1">
      <c r="B485" s="242"/>
      <c r="C485" s="243"/>
      <c r="D485" s="216" t="s">
        <v>210</v>
      </c>
      <c r="E485" s="244" t="s">
        <v>34</v>
      </c>
      <c r="F485" s="245" t="s">
        <v>221</v>
      </c>
      <c r="G485" s="243"/>
      <c r="H485" s="246">
        <v>330.072</v>
      </c>
      <c r="I485" s="247"/>
      <c r="J485" s="243"/>
      <c r="K485" s="243"/>
      <c r="L485" s="248"/>
      <c r="M485" s="249"/>
      <c r="N485" s="250"/>
      <c r="O485" s="250"/>
      <c r="P485" s="250"/>
      <c r="Q485" s="250"/>
      <c r="R485" s="250"/>
      <c r="S485" s="250"/>
      <c r="T485" s="251"/>
      <c r="AT485" s="252" t="s">
        <v>210</v>
      </c>
      <c r="AU485" s="252" t="s">
        <v>87</v>
      </c>
      <c r="AV485" s="14" t="s">
        <v>126</v>
      </c>
      <c r="AW485" s="14" t="s">
        <v>41</v>
      </c>
      <c r="AX485" s="14" t="s">
        <v>85</v>
      </c>
      <c r="AY485" s="252" t="s">
        <v>197</v>
      </c>
    </row>
    <row r="486" spans="2:65" s="1" customFormat="1" ht="16.5" customHeight="1">
      <c r="B486" s="43"/>
      <c r="C486" s="204" t="s">
        <v>913</v>
      </c>
      <c r="D486" s="204" t="s">
        <v>200</v>
      </c>
      <c r="E486" s="205" t="s">
        <v>914</v>
      </c>
      <c r="F486" s="206" t="s">
        <v>915</v>
      </c>
      <c r="G486" s="207" t="s">
        <v>423</v>
      </c>
      <c r="H486" s="208">
        <v>91.46</v>
      </c>
      <c r="I486" s="209"/>
      <c r="J486" s="210">
        <f>ROUND(I486*H486,2)</f>
        <v>0</v>
      </c>
      <c r="K486" s="206" t="s">
        <v>34</v>
      </c>
      <c r="L486" s="63"/>
      <c r="M486" s="211" t="s">
        <v>34</v>
      </c>
      <c r="N486" s="212" t="s">
        <v>49</v>
      </c>
      <c r="O486" s="44"/>
      <c r="P486" s="213">
        <f>O486*H486</f>
        <v>0</v>
      </c>
      <c r="Q486" s="213">
        <v>0</v>
      </c>
      <c r="R486" s="213">
        <f>Q486*H486</f>
        <v>0</v>
      </c>
      <c r="S486" s="213">
        <v>6.2E-2</v>
      </c>
      <c r="T486" s="214">
        <f>S486*H486</f>
        <v>5.6705199999999998</v>
      </c>
      <c r="AR486" s="25" t="s">
        <v>126</v>
      </c>
      <c r="AT486" s="25" t="s">
        <v>200</v>
      </c>
      <c r="AU486" s="25" t="s">
        <v>87</v>
      </c>
      <c r="AY486" s="25" t="s">
        <v>197</v>
      </c>
      <c r="BE486" s="215">
        <f>IF(N486="základní",J486,0)</f>
        <v>0</v>
      </c>
      <c r="BF486" s="215">
        <f>IF(N486="snížená",J486,0)</f>
        <v>0</v>
      </c>
      <c r="BG486" s="215">
        <f>IF(N486="zákl. přenesená",J486,0)</f>
        <v>0</v>
      </c>
      <c r="BH486" s="215">
        <f>IF(N486="sníž. přenesená",J486,0)</f>
        <v>0</v>
      </c>
      <c r="BI486" s="215">
        <f>IF(N486="nulová",J486,0)</f>
        <v>0</v>
      </c>
      <c r="BJ486" s="25" t="s">
        <v>85</v>
      </c>
      <c r="BK486" s="215">
        <f>ROUND(I486*H486,2)</f>
        <v>0</v>
      </c>
      <c r="BL486" s="25" t="s">
        <v>126</v>
      </c>
      <c r="BM486" s="25" t="s">
        <v>916</v>
      </c>
    </row>
    <row r="487" spans="2:65" s="12" customFormat="1">
      <c r="B487" s="219"/>
      <c r="C487" s="220"/>
      <c r="D487" s="221" t="s">
        <v>210</v>
      </c>
      <c r="E487" s="222" t="s">
        <v>34</v>
      </c>
      <c r="F487" s="223" t="s">
        <v>620</v>
      </c>
      <c r="G487" s="220"/>
      <c r="H487" s="224" t="s">
        <v>34</v>
      </c>
      <c r="I487" s="225"/>
      <c r="J487" s="220"/>
      <c r="K487" s="220"/>
      <c r="L487" s="226"/>
      <c r="M487" s="227"/>
      <c r="N487" s="228"/>
      <c r="O487" s="228"/>
      <c r="P487" s="228"/>
      <c r="Q487" s="228"/>
      <c r="R487" s="228"/>
      <c r="S487" s="228"/>
      <c r="T487" s="229"/>
      <c r="AT487" s="230" t="s">
        <v>210</v>
      </c>
      <c r="AU487" s="230" t="s">
        <v>87</v>
      </c>
      <c r="AV487" s="12" t="s">
        <v>85</v>
      </c>
      <c r="AW487" s="12" t="s">
        <v>41</v>
      </c>
      <c r="AX487" s="12" t="s">
        <v>78</v>
      </c>
      <c r="AY487" s="230" t="s">
        <v>197</v>
      </c>
    </row>
    <row r="488" spans="2:65" s="12" customFormat="1">
      <c r="B488" s="219"/>
      <c r="C488" s="220"/>
      <c r="D488" s="221" t="s">
        <v>210</v>
      </c>
      <c r="E488" s="222" t="s">
        <v>34</v>
      </c>
      <c r="F488" s="223" t="s">
        <v>917</v>
      </c>
      <c r="G488" s="220"/>
      <c r="H488" s="224" t="s">
        <v>34</v>
      </c>
      <c r="I488" s="225"/>
      <c r="J488" s="220"/>
      <c r="K488" s="220"/>
      <c r="L488" s="226"/>
      <c r="M488" s="227"/>
      <c r="N488" s="228"/>
      <c r="O488" s="228"/>
      <c r="P488" s="228"/>
      <c r="Q488" s="228"/>
      <c r="R488" s="228"/>
      <c r="S488" s="228"/>
      <c r="T488" s="229"/>
      <c r="AT488" s="230" t="s">
        <v>210</v>
      </c>
      <c r="AU488" s="230" t="s">
        <v>87</v>
      </c>
      <c r="AV488" s="12" t="s">
        <v>85</v>
      </c>
      <c r="AW488" s="12" t="s">
        <v>41</v>
      </c>
      <c r="AX488" s="12" t="s">
        <v>78</v>
      </c>
      <c r="AY488" s="230" t="s">
        <v>197</v>
      </c>
    </row>
    <row r="489" spans="2:65" s="12" customFormat="1">
      <c r="B489" s="219"/>
      <c r="C489" s="220"/>
      <c r="D489" s="221" t="s">
        <v>210</v>
      </c>
      <c r="E489" s="222" t="s">
        <v>34</v>
      </c>
      <c r="F489" s="223" t="s">
        <v>918</v>
      </c>
      <c r="G489" s="220"/>
      <c r="H489" s="224" t="s">
        <v>34</v>
      </c>
      <c r="I489" s="225"/>
      <c r="J489" s="220"/>
      <c r="K489" s="220"/>
      <c r="L489" s="226"/>
      <c r="M489" s="227"/>
      <c r="N489" s="228"/>
      <c r="O489" s="228"/>
      <c r="P489" s="228"/>
      <c r="Q489" s="228"/>
      <c r="R489" s="228"/>
      <c r="S489" s="228"/>
      <c r="T489" s="229"/>
      <c r="AT489" s="230" t="s">
        <v>210</v>
      </c>
      <c r="AU489" s="230" t="s">
        <v>87</v>
      </c>
      <c r="AV489" s="12" t="s">
        <v>85</v>
      </c>
      <c r="AW489" s="12" t="s">
        <v>41</v>
      </c>
      <c r="AX489" s="12" t="s">
        <v>78</v>
      </c>
      <c r="AY489" s="230" t="s">
        <v>197</v>
      </c>
    </row>
    <row r="490" spans="2:65" s="12" customFormat="1">
      <c r="B490" s="219"/>
      <c r="C490" s="220"/>
      <c r="D490" s="221" t="s">
        <v>210</v>
      </c>
      <c r="E490" s="222" t="s">
        <v>34</v>
      </c>
      <c r="F490" s="223" t="s">
        <v>919</v>
      </c>
      <c r="G490" s="220"/>
      <c r="H490" s="224" t="s">
        <v>34</v>
      </c>
      <c r="I490" s="225"/>
      <c r="J490" s="220"/>
      <c r="K490" s="220"/>
      <c r="L490" s="226"/>
      <c r="M490" s="227"/>
      <c r="N490" s="228"/>
      <c r="O490" s="228"/>
      <c r="P490" s="228"/>
      <c r="Q490" s="228"/>
      <c r="R490" s="228"/>
      <c r="S490" s="228"/>
      <c r="T490" s="229"/>
      <c r="AT490" s="230" t="s">
        <v>210</v>
      </c>
      <c r="AU490" s="230" t="s">
        <v>87</v>
      </c>
      <c r="AV490" s="12" t="s">
        <v>85</v>
      </c>
      <c r="AW490" s="12" t="s">
        <v>41</v>
      </c>
      <c r="AX490" s="12" t="s">
        <v>78</v>
      </c>
      <c r="AY490" s="230" t="s">
        <v>197</v>
      </c>
    </row>
    <row r="491" spans="2:65" s="12" customFormat="1">
      <c r="B491" s="219"/>
      <c r="C491" s="220"/>
      <c r="D491" s="221" t="s">
        <v>210</v>
      </c>
      <c r="E491" s="222" t="s">
        <v>34</v>
      </c>
      <c r="F491" s="223" t="s">
        <v>920</v>
      </c>
      <c r="G491" s="220"/>
      <c r="H491" s="224" t="s">
        <v>34</v>
      </c>
      <c r="I491" s="225"/>
      <c r="J491" s="220"/>
      <c r="K491" s="220"/>
      <c r="L491" s="226"/>
      <c r="M491" s="227"/>
      <c r="N491" s="228"/>
      <c r="O491" s="228"/>
      <c r="P491" s="228"/>
      <c r="Q491" s="228"/>
      <c r="R491" s="228"/>
      <c r="S491" s="228"/>
      <c r="T491" s="229"/>
      <c r="AT491" s="230" t="s">
        <v>210</v>
      </c>
      <c r="AU491" s="230" t="s">
        <v>87</v>
      </c>
      <c r="AV491" s="12" t="s">
        <v>85</v>
      </c>
      <c r="AW491" s="12" t="s">
        <v>41</v>
      </c>
      <c r="AX491" s="12" t="s">
        <v>78</v>
      </c>
      <c r="AY491" s="230" t="s">
        <v>197</v>
      </c>
    </row>
    <row r="492" spans="2:65" s="13" customFormat="1">
      <c r="B492" s="231"/>
      <c r="C492" s="232"/>
      <c r="D492" s="221" t="s">
        <v>210</v>
      </c>
      <c r="E492" s="233" t="s">
        <v>34</v>
      </c>
      <c r="F492" s="234" t="s">
        <v>921</v>
      </c>
      <c r="G492" s="232"/>
      <c r="H492" s="235">
        <v>45.225000000000001</v>
      </c>
      <c r="I492" s="236"/>
      <c r="J492" s="232"/>
      <c r="K492" s="232"/>
      <c r="L492" s="237"/>
      <c r="M492" s="238"/>
      <c r="N492" s="239"/>
      <c r="O492" s="239"/>
      <c r="P492" s="239"/>
      <c r="Q492" s="239"/>
      <c r="R492" s="239"/>
      <c r="S492" s="239"/>
      <c r="T492" s="240"/>
      <c r="AT492" s="241" t="s">
        <v>210</v>
      </c>
      <c r="AU492" s="241" t="s">
        <v>87</v>
      </c>
      <c r="AV492" s="13" t="s">
        <v>87</v>
      </c>
      <c r="AW492" s="13" t="s">
        <v>41</v>
      </c>
      <c r="AX492" s="13" t="s">
        <v>78</v>
      </c>
      <c r="AY492" s="241" t="s">
        <v>197</v>
      </c>
    </row>
    <row r="493" spans="2:65" s="13" customFormat="1">
      <c r="B493" s="231"/>
      <c r="C493" s="232"/>
      <c r="D493" s="221" t="s">
        <v>210</v>
      </c>
      <c r="E493" s="233" t="s">
        <v>34</v>
      </c>
      <c r="F493" s="234" t="s">
        <v>922</v>
      </c>
      <c r="G493" s="232"/>
      <c r="H493" s="235">
        <v>11.404999999999999</v>
      </c>
      <c r="I493" s="236"/>
      <c r="J493" s="232"/>
      <c r="K493" s="232"/>
      <c r="L493" s="237"/>
      <c r="M493" s="238"/>
      <c r="N493" s="239"/>
      <c r="O493" s="239"/>
      <c r="P493" s="239"/>
      <c r="Q493" s="239"/>
      <c r="R493" s="239"/>
      <c r="S493" s="239"/>
      <c r="T493" s="240"/>
      <c r="AT493" s="241" t="s">
        <v>210</v>
      </c>
      <c r="AU493" s="241" t="s">
        <v>87</v>
      </c>
      <c r="AV493" s="13" t="s">
        <v>87</v>
      </c>
      <c r="AW493" s="13" t="s">
        <v>41</v>
      </c>
      <c r="AX493" s="13" t="s">
        <v>78</v>
      </c>
      <c r="AY493" s="241" t="s">
        <v>197</v>
      </c>
    </row>
    <row r="494" spans="2:65" s="13" customFormat="1">
      <c r="B494" s="231"/>
      <c r="C494" s="232"/>
      <c r="D494" s="221" t="s">
        <v>210</v>
      </c>
      <c r="E494" s="233" t="s">
        <v>34</v>
      </c>
      <c r="F494" s="234" t="s">
        <v>923</v>
      </c>
      <c r="G494" s="232"/>
      <c r="H494" s="235">
        <v>34.83</v>
      </c>
      <c r="I494" s="236"/>
      <c r="J494" s="232"/>
      <c r="K494" s="232"/>
      <c r="L494" s="237"/>
      <c r="M494" s="238"/>
      <c r="N494" s="239"/>
      <c r="O494" s="239"/>
      <c r="P494" s="239"/>
      <c r="Q494" s="239"/>
      <c r="R494" s="239"/>
      <c r="S494" s="239"/>
      <c r="T494" s="240"/>
      <c r="AT494" s="241" t="s">
        <v>210</v>
      </c>
      <c r="AU494" s="241" t="s">
        <v>87</v>
      </c>
      <c r="AV494" s="13" t="s">
        <v>87</v>
      </c>
      <c r="AW494" s="13" t="s">
        <v>41</v>
      </c>
      <c r="AX494" s="13" t="s">
        <v>78</v>
      </c>
      <c r="AY494" s="241" t="s">
        <v>197</v>
      </c>
    </row>
    <row r="495" spans="2:65" s="14" customFormat="1">
      <c r="B495" s="242"/>
      <c r="C495" s="243"/>
      <c r="D495" s="216" t="s">
        <v>210</v>
      </c>
      <c r="E495" s="244" t="s">
        <v>34</v>
      </c>
      <c r="F495" s="245" t="s">
        <v>221</v>
      </c>
      <c r="G495" s="243"/>
      <c r="H495" s="246">
        <v>91.46</v>
      </c>
      <c r="I495" s="247"/>
      <c r="J495" s="243"/>
      <c r="K495" s="243"/>
      <c r="L495" s="248"/>
      <c r="M495" s="249"/>
      <c r="N495" s="250"/>
      <c r="O495" s="250"/>
      <c r="P495" s="250"/>
      <c r="Q495" s="250"/>
      <c r="R495" s="250"/>
      <c r="S495" s="250"/>
      <c r="T495" s="251"/>
      <c r="AT495" s="252" t="s">
        <v>210</v>
      </c>
      <c r="AU495" s="252" t="s">
        <v>87</v>
      </c>
      <c r="AV495" s="14" t="s">
        <v>126</v>
      </c>
      <c r="AW495" s="14" t="s">
        <v>41</v>
      </c>
      <c r="AX495" s="14" t="s">
        <v>85</v>
      </c>
      <c r="AY495" s="252" t="s">
        <v>197</v>
      </c>
    </row>
    <row r="496" spans="2:65" s="1" customFormat="1" ht="16.5" customHeight="1">
      <c r="B496" s="43"/>
      <c r="C496" s="204" t="s">
        <v>924</v>
      </c>
      <c r="D496" s="204" t="s">
        <v>200</v>
      </c>
      <c r="E496" s="205" t="s">
        <v>925</v>
      </c>
      <c r="F496" s="206" t="s">
        <v>926</v>
      </c>
      <c r="G496" s="207" t="s">
        <v>423</v>
      </c>
      <c r="H496" s="208">
        <v>102</v>
      </c>
      <c r="I496" s="209"/>
      <c r="J496" s="210">
        <f>ROUND(I496*H496,2)</f>
        <v>0</v>
      </c>
      <c r="K496" s="206" t="s">
        <v>352</v>
      </c>
      <c r="L496" s="63"/>
      <c r="M496" s="211" t="s">
        <v>34</v>
      </c>
      <c r="N496" s="212" t="s">
        <v>49</v>
      </c>
      <c r="O496" s="44"/>
      <c r="P496" s="213">
        <f>O496*H496</f>
        <v>0</v>
      </c>
      <c r="Q496" s="213">
        <v>0</v>
      </c>
      <c r="R496" s="213">
        <f>Q496*H496</f>
        <v>0</v>
      </c>
      <c r="S496" s="213">
        <v>7.5999999999999998E-2</v>
      </c>
      <c r="T496" s="214">
        <f>S496*H496</f>
        <v>7.7519999999999998</v>
      </c>
      <c r="AR496" s="25" t="s">
        <v>126</v>
      </c>
      <c r="AT496" s="25" t="s">
        <v>200</v>
      </c>
      <c r="AU496" s="25" t="s">
        <v>87</v>
      </c>
      <c r="AY496" s="25" t="s">
        <v>197</v>
      </c>
      <c r="BE496" s="215">
        <f>IF(N496="základní",J496,0)</f>
        <v>0</v>
      </c>
      <c r="BF496" s="215">
        <f>IF(N496="snížená",J496,0)</f>
        <v>0</v>
      </c>
      <c r="BG496" s="215">
        <f>IF(N496="zákl. přenesená",J496,0)</f>
        <v>0</v>
      </c>
      <c r="BH496" s="215">
        <f>IF(N496="sníž. přenesená",J496,0)</f>
        <v>0</v>
      </c>
      <c r="BI496" s="215">
        <f>IF(N496="nulová",J496,0)</f>
        <v>0</v>
      </c>
      <c r="BJ496" s="25" t="s">
        <v>85</v>
      </c>
      <c r="BK496" s="215">
        <f>ROUND(I496*H496,2)</f>
        <v>0</v>
      </c>
      <c r="BL496" s="25" t="s">
        <v>126</v>
      </c>
      <c r="BM496" s="25" t="s">
        <v>927</v>
      </c>
    </row>
    <row r="497" spans="2:65" s="13" customFormat="1">
      <c r="B497" s="231"/>
      <c r="C497" s="232"/>
      <c r="D497" s="216" t="s">
        <v>210</v>
      </c>
      <c r="E497" s="260" t="s">
        <v>34</v>
      </c>
      <c r="F497" s="261" t="s">
        <v>928</v>
      </c>
      <c r="G497" s="232"/>
      <c r="H497" s="262">
        <v>102</v>
      </c>
      <c r="I497" s="236"/>
      <c r="J497" s="232"/>
      <c r="K497" s="232"/>
      <c r="L497" s="237"/>
      <c r="M497" s="238"/>
      <c r="N497" s="239"/>
      <c r="O497" s="239"/>
      <c r="P497" s="239"/>
      <c r="Q497" s="239"/>
      <c r="R497" s="239"/>
      <c r="S497" s="239"/>
      <c r="T497" s="240"/>
      <c r="AT497" s="241" t="s">
        <v>210</v>
      </c>
      <c r="AU497" s="241" t="s">
        <v>87</v>
      </c>
      <c r="AV497" s="13" t="s">
        <v>87</v>
      </c>
      <c r="AW497" s="13" t="s">
        <v>41</v>
      </c>
      <c r="AX497" s="13" t="s">
        <v>85</v>
      </c>
      <c r="AY497" s="241" t="s">
        <v>197</v>
      </c>
    </row>
    <row r="498" spans="2:65" s="1" customFormat="1" ht="25.5" customHeight="1">
      <c r="B498" s="43"/>
      <c r="C498" s="204" t="s">
        <v>929</v>
      </c>
      <c r="D498" s="204" t="s">
        <v>200</v>
      </c>
      <c r="E498" s="205" t="s">
        <v>930</v>
      </c>
      <c r="F498" s="206" t="s">
        <v>931</v>
      </c>
      <c r="G498" s="207" t="s">
        <v>536</v>
      </c>
      <c r="H498" s="208">
        <v>10</v>
      </c>
      <c r="I498" s="209"/>
      <c r="J498" s="210">
        <f>ROUND(I498*H498,2)</f>
        <v>0</v>
      </c>
      <c r="K498" s="206" t="s">
        <v>352</v>
      </c>
      <c r="L498" s="63"/>
      <c r="M498" s="211" t="s">
        <v>34</v>
      </c>
      <c r="N498" s="212" t="s">
        <v>49</v>
      </c>
      <c r="O498" s="44"/>
      <c r="P498" s="213">
        <f>O498*H498</f>
        <v>0</v>
      </c>
      <c r="Q498" s="213">
        <v>0</v>
      </c>
      <c r="R498" s="213">
        <f>Q498*H498</f>
        <v>0</v>
      </c>
      <c r="S498" s="213">
        <v>3.1E-2</v>
      </c>
      <c r="T498" s="214">
        <f>S498*H498</f>
        <v>0.31</v>
      </c>
      <c r="AR498" s="25" t="s">
        <v>126</v>
      </c>
      <c r="AT498" s="25" t="s">
        <v>200</v>
      </c>
      <c r="AU498" s="25" t="s">
        <v>87</v>
      </c>
      <c r="AY498" s="25" t="s">
        <v>197</v>
      </c>
      <c r="BE498" s="215">
        <f>IF(N498="základní",J498,0)</f>
        <v>0</v>
      </c>
      <c r="BF498" s="215">
        <f>IF(N498="snížená",J498,0)</f>
        <v>0</v>
      </c>
      <c r="BG498" s="215">
        <f>IF(N498="zákl. přenesená",J498,0)</f>
        <v>0</v>
      </c>
      <c r="BH498" s="215">
        <f>IF(N498="sníž. přenesená",J498,0)</f>
        <v>0</v>
      </c>
      <c r="BI498" s="215">
        <f>IF(N498="nulová",J498,0)</f>
        <v>0</v>
      </c>
      <c r="BJ498" s="25" t="s">
        <v>85</v>
      </c>
      <c r="BK498" s="215">
        <f>ROUND(I498*H498,2)</f>
        <v>0</v>
      </c>
      <c r="BL498" s="25" t="s">
        <v>126</v>
      </c>
      <c r="BM498" s="25" t="s">
        <v>932</v>
      </c>
    </row>
    <row r="499" spans="2:65" s="1" customFormat="1" ht="25.5" customHeight="1">
      <c r="B499" s="43"/>
      <c r="C499" s="204" t="s">
        <v>933</v>
      </c>
      <c r="D499" s="204" t="s">
        <v>200</v>
      </c>
      <c r="E499" s="205" t="s">
        <v>934</v>
      </c>
      <c r="F499" s="206" t="s">
        <v>935</v>
      </c>
      <c r="G499" s="207" t="s">
        <v>445</v>
      </c>
      <c r="H499" s="208">
        <v>50</v>
      </c>
      <c r="I499" s="209"/>
      <c r="J499" s="210">
        <f>ROUND(I499*H499,2)</f>
        <v>0</v>
      </c>
      <c r="K499" s="206" t="s">
        <v>352</v>
      </c>
      <c r="L499" s="63"/>
      <c r="M499" s="211" t="s">
        <v>34</v>
      </c>
      <c r="N499" s="212" t="s">
        <v>49</v>
      </c>
      <c r="O499" s="44"/>
      <c r="P499" s="213">
        <f>O499*H499</f>
        <v>0</v>
      </c>
      <c r="Q499" s="213">
        <v>2.3619999999999999E-2</v>
      </c>
      <c r="R499" s="213">
        <f>Q499*H499</f>
        <v>1.1809999999999998</v>
      </c>
      <c r="S499" s="213">
        <v>0</v>
      </c>
      <c r="T499" s="214">
        <f>S499*H499</f>
        <v>0</v>
      </c>
      <c r="AR499" s="25" t="s">
        <v>126</v>
      </c>
      <c r="AT499" s="25" t="s">
        <v>200</v>
      </c>
      <c r="AU499" s="25" t="s">
        <v>87</v>
      </c>
      <c r="AY499" s="25" t="s">
        <v>197</v>
      </c>
      <c r="BE499" s="215">
        <f>IF(N499="základní",J499,0)</f>
        <v>0</v>
      </c>
      <c r="BF499" s="215">
        <f>IF(N499="snížená",J499,0)</f>
        <v>0</v>
      </c>
      <c r="BG499" s="215">
        <f>IF(N499="zákl. přenesená",J499,0)</f>
        <v>0</v>
      </c>
      <c r="BH499" s="215">
        <f>IF(N499="sníž. přenesená",J499,0)</f>
        <v>0</v>
      </c>
      <c r="BI499" s="215">
        <f>IF(N499="nulová",J499,0)</f>
        <v>0</v>
      </c>
      <c r="BJ499" s="25" t="s">
        <v>85</v>
      </c>
      <c r="BK499" s="215">
        <f>ROUND(I499*H499,2)</f>
        <v>0</v>
      </c>
      <c r="BL499" s="25" t="s">
        <v>126</v>
      </c>
      <c r="BM499" s="25" t="s">
        <v>936</v>
      </c>
    </row>
    <row r="500" spans="2:65" s="13" customFormat="1">
      <c r="B500" s="231"/>
      <c r="C500" s="232"/>
      <c r="D500" s="221" t="s">
        <v>210</v>
      </c>
      <c r="E500" s="233" t="s">
        <v>34</v>
      </c>
      <c r="F500" s="234" t="s">
        <v>937</v>
      </c>
      <c r="G500" s="232"/>
      <c r="H500" s="235">
        <v>50</v>
      </c>
      <c r="I500" s="236"/>
      <c r="J500" s="232"/>
      <c r="K500" s="232"/>
      <c r="L500" s="237"/>
      <c r="M500" s="238"/>
      <c r="N500" s="239"/>
      <c r="O500" s="239"/>
      <c r="P500" s="239"/>
      <c r="Q500" s="239"/>
      <c r="R500" s="239"/>
      <c r="S500" s="239"/>
      <c r="T500" s="240"/>
      <c r="AT500" s="241" t="s">
        <v>210</v>
      </c>
      <c r="AU500" s="241" t="s">
        <v>87</v>
      </c>
      <c r="AV500" s="13" t="s">
        <v>87</v>
      </c>
      <c r="AW500" s="13" t="s">
        <v>41</v>
      </c>
      <c r="AX500" s="13" t="s">
        <v>78</v>
      </c>
      <c r="AY500" s="241" t="s">
        <v>197</v>
      </c>
    </row>
    <row r="501" spans="2:65" s="14" customFormat="1">
      <c r="B501" s="242"/>
      <c r="C501" s="243"/>
      <c r="D501" s="216" t="s">
        <v>210</v>
      </c>
      <c r="E501" s="244" t="s">
        <v>34</v>
      </c>
      <c r="F501" s="245" t="s">
        <v>221</v>
      </c>
      <c r="G501" s="243"/>
      <c r="H501" s="246">
        <v>50</v>
      </c>
      <c r="I501" s="247"/>
      <c r="J501" s="243"/>
      <c r="K501" s="243"/>
      <c r="L501" s="248"/>
      <c r="M501" s="249"/>
      <c r="N501" s="250"/>
      <c r="O501" s="250"/>
      <c r="P501" s="250"/>
      <c r="Q501" s="250"/>
      <c r="R501" s="250"/>
      <c r="S501" s="250"/>
      <c r="T501" s="251"/>
      <c r="AT501" s="252" t="s">
        <v>210</v>
      </c>
      <c r="AU501" s="252" t="s">
        <v>87</v>
      </c>
      <c r="AV501" s="14" t="s">
        <v>126</v>
      </c>
      <c r="AW501" s="14" t="s">
        <v>41</v>
      </c>
      <c r="AX501" s="14" t="s">
        <v>85</v>
      </c>
      <c r="AY501" s="252" t="s">
        <v>197</v>
      </c>
    </row>
    <row r="502" spans="2:65" s="1" customFormat="1" ht="25.5" customHeight="1">
      <c r="B502" s="43"/>
      <c r="C502" s="204" t="s">
        <v>938</v>
      </c>
      <c r="D502" s="204" t="s">
        <v>200</v>
      </c>
      <c r="E502" s="205" t="s">
        <v>939</v>
      </c>
      <c r="F502" s="206" t="s">
        <v>940</v>
      </c>
      <c r="G502" s="207" t="s">
        <v>445</v>
      </c>
      <c r="H502" s="208">
        <v>25</v>
      </c>
      <c r="I502" s="209"/>
      <c r="J502" s="210">
        <f>ROUND(I502*H502,2)</f>
        <v>0</v>
      </c>
      <c r="K502" s="206" t="s">
        <v>352</v>
      </c>
      <c r="L502" s="63"/>
      <c r="M502" s="211" t="s">
        <v>34</v>
      </c>
      <c r="N502" s="212" t="s">
        <v>49</v>
      </c>
      <c r="O502" s="44"/>
      <c r="P502" s="213">
        <f>O502*H502</f>
        <v>0</v>
      </c>
      <c r="Q502" s="213">
        <v>4.4000000000000003E-3</v>
      </c>
      <c r="R502" s="213">
        <f>Q502*H502</f>
        <v>0.11</v>
      </c>
      <c r="S502" s="213">
        <v>0</v>
      </c>
      <c r="T502" s="214">
        <f>S502*H502</f>
        <v>0</v>
      </c>
      <c r="AR502" s="25" t="s">
        <v>126</v>
      </c>
      <c r="AT502" s="25" t="s">
        <v>200</v>
      </c>
      <c r="AU502" s="25" t="s">
        <v>87</v>
      </c>
      <c r="AY502" s="25" t="s">
        <v>197</v>
      </c>
      <c r="BE502" s="215">
        <f>IF(N502="základní",J502,0)</f>
        <v>0</v>
      </c>
      <c r="BF502" s="215">
        <f>IF(N502="snížená",J502,0)</f>
        <v>0</v>
      </c>
      <c r="BG502" s="215">
        <f>IF(N502="zákl. přenesená",J502,0)</f>
        <v>0</v>
      </c>
      <c r="BH502" s="215">
        <f>IF(N502="sníž. přenesená",J502,0)</f>
        <v>0</v>
      </c>
      <c r="BI502" s="215">
        <f>IF(N502="nulová",J502,0)</f>
        <v>0</v>
      </c>
      <c r="BJ502" s="25" t="s">
        <v>85</v>
      </c>
      <c r="BK502" s="215">
        <f>ROUND(I502*H502,2)</f>
        <v>0</v>
      </c>
      <c r="BL502" s="25" t="s">
        <v>126</v>
      </c>
      <c r="BM502" s="25" t="s">
        <v>941</v>
      </c>
    </row>
    <row r="503" spans="2:65" s="13" customFormat="1">
      <c r="B503" s="231"/>
      <c r="C503" s="232"/>
      <c r="D503" s="216" t="s">
        <v>210</v>
      </c>
      <c r="E503" s="260" t="s">
        <v>34</v>
      </c>
      <c r="F503" s="261" t="s">
        <v>942</v>
      </c>
      <c r="G503" s="232"/>
      <c r="H503" s="262">
        <v>25</v>
      </c>
      <c r="I503" s="236"/>
      <c r="J503" s="232"/>
      <c r="K503" s="232"/>
      <c r="L503" s="237"/>
      <c r="M503" s="238"/>
      <c r="N503" s="239"/>
      <c r="O503" s="239"/>
      <c r="P503" s="239"/>
      <c r="Q503" s="239"/>
      <c r="R503" s="239"/>
      <c r="S503" s="239"/>
      <c r="T503" s="240"/>
      <c r="AT503" s="241" t="s">
        <v>210</v>
      </c>
      <c r="AU503" s="241" t="s">
        <v>87</v>
      </c>
      <c r="AV503" s="13" t="s">
        <v>87</v>
      </c>
      <c r="AW503" s="13" t="s">
        <v>41</v>
      </c>
      <c r="AX503" s="13" t="s">
        <v>85</v>
      </c>
      <c r="AY503" s="241" t="s">
        <v>197</v>
      </c>
    </row>
    <row r="504" spans="2:65" s="1" customFormat="1" ht="25.5" customHeight="1">
      <c r="B504" s="43"/>
      <c r="C504" s="204" t="s">
        <v>943</v>
      </c>
      <c r="D504" s="204" t="s">
        <v>200</v>
      </c>
      <c r="E504" s="205" t="s">
        <v>944</v>
      </c>
      <c r="F504" s="206" t="s">
        <v>945</v>
      </c>
      <c r="G504" s="207" t="s">
        <v>423</v>
      </c>
      <c r="H504" s="208">
        <v>227.37</v>
      </c>
      <c r="I504" s="209"/>
      <c r="J504" s="210">
        <f>ROUND(I504*H504,2)</f>
        <v>0</v>
      </c>
      <c r="K504" s="206" t="s">
        <v>352</v>
      </c>
      <c r="L504" s="63"/>
      <c r="M504" s="211" t="s">
        <v>34</v>
      </c>
      <c r="N504" s="212" t="s">
        <v>49</v>
      </c>
      <c r="O504" s="44"/>
      <c r="P504" s="213">
        <f>O504*H504</f>
        <v>0</v>
      </c>
      <c r="Q504" s="213">
        <v>0</v>
      </c>
      <c r="R504" s="213">
        <f>Q504*H504</f>
        <v>0</v>
      </c>
      <c r="S504" s="213">
        <v>0.01</v>
      </c>
      <c r="T504" s="214">
        <f>S504*H504</f>
        <v>2.2737000000000003</v>
      </c>
      <c r="AR504" s="25" t="s">
        <v>126</v>
      </c>
      <c r="AT504" s="25" t="s">
        <v>200</v>
      </c>
      <c r="AU504" s="25" t="s">
        <v>87</v>
      </c>
      <c r="AY504" s="25" t="s">
        <v>197</v>
      </c>
      <c r="BE504" s="215">
        <f>IF(N504="základní",J504,0)</f>
        <v>0</v>
      </c>
      <c r="BF504" s="215">
        <f>IF(N504="snížená",J504,0)</f>
        <v>0</v>
      </c>
      <c r="BG504" s="215">
        <f>IF(N504="zákl. přenesená",J504,0)</f>
        <v>0</v>
      </c>
      <c r="BH504" s="215">
        <f>IF(N504="sníž. přenesená",J504,0)</f>
        <v>0</v>
      </c>
      <c r="BI504" s="215">
        <f>IF(N504="nulová",J504,0)</f>
        <v>0</v>
      </c>
      <c r="BJ504" s="25" t="s">
        <v>85</v>
      </c>
      <c r="BK504" s="215">
        <f>ROUND(I504*H504,2)</f>
        <v>0</v>
      </c>
      <c r="BL504" s="25" t="s">
        <v>126</v>
      </c>
      <c r="BM504" s="25" t="s">
        <v>946</v>
      </c>
    </row>
    <row r="505" spans="2:65" s="12" customFormat="1">
      <c r="B505" s="219"/>
      <c r="C505" s="220"/>
      <c r="D505" s="221" t="s">
        <v>210</v>
      </c>
      <c r="E505" s="222" t="s">
        <v>34</v>
      </c>
      <c r="F505" s="223" t="s">
        <v>364</v>
      </c>
      <c r="G505" s="220"/>
      <c r="H505" s="224" t="s">
        <v>34</v>
      </c>
      <c r="I505" s="225"/>
      <c r="J505" s="220"/>
      <c r="K505" s="220"/>
      <c r="L505" s="226"/>
      <c r="M505" s="227"/>
      <c r="N505" s="228"/>
      <c r="O505" s="228"/>
      <c r="P505" s="228"/>
      <c r="Q505" s="228"/>
      <c r="R505" s="228"/>
      <c r="S505" s="228"/>
      <c r="T505" s="229"/>
      <c r="AT505" s="230" t="s">
        <v>210</v>
      </c>
      <c r="AU505" s="230" t="s">
        <v>87</v>
      </c>
      <c r="AV505" s="12" t="s">
        <v>85</v>
      </c>
      <c r="AW505" s="12" t="s">
        <v>41</v>
      </c>
      <c r="AX505" s="12" t="s">
        <v>78</v>
      </c>
      <c r="AY505" s="230" t="s">
        <v>197</v>
      </c>
    </row>
    <row r="506" spans="2:65" s="13" customFormat="1">
      <c r="B506" s="231"/>
      <c r="C506" s="232"/>
      <c r="D506" s="221" t="s">
        <v>210</v>
      </c>
      <c r="E506" s="233" t="s">
        <v>34</v>
      </c>
      <c r="F506" s="234" t="s">
        <v>600</v>
      </c>
      <c r="G506" s="232"/>
      <c r="H506" s="235">
        <v>227.37</v>
      </c>
      <c r="I506" s="236"/>
      <c r="J506" s="232"/>
      <c r="K506" s="232"/>
      <c r="L506" s="237"/>
      <c r="M506" s="238"/>
      <c r="N506" s="239"/>
      <c r="O506" s="239"/>
      <c r="P506" s="239"/>
      <c r="Q506" s="239"/>
      <c r="R506" s="239"/>
      <c r="S506" s="239"/>
      <c r="T506" s="240"/>
      <c r="AT506" s="241" t="s">
        <v>210</v>
      </c>
      <c r="AU506" s="241" t="s">
        <v>87</v>
      </c>
      <c r="AV506" s="13" t="s">
        <v>87</v>
      </c>
      <c r="AW506" s="13" t="s">
        <v>41</v>
      </c>
      <c r="AX506" s="13" t="s">
        <v>78</v>
      </c>
      <c r="AY506" s="241" t="s">
        <v>197</v>
      </c>
    </row>
    <row r="507" spans="2:65" s="14" customFormat="1">
      <c r="B507" s="242"/>
      <c r="C507" s="243"/>
      <c r="D507" s="216" t="s">
        <v>210</v>
      </c>
      <c r="E507" s="244" t="s">
        <v>34</v>
      </c>
      <c r="F507" s="245" t="s">
        <v>221</v>
      </c>
      <c r="G507" s="243"/>
      <c r="H507" s="246">
        <v>227.37</v>
      </c>
      <c r="I507" s="247"/>
      <c r="J507" s="243"/>
      <c r="K507" s="243"/>
      <c r="L507" s="248"/>
      <c r="M507" s="249"/>
      <c r="N507" s="250"/>
      <c r="O507" s="250"/>
      <c r="P507" s="250"/>
      <c r="Q507" s="250"/>
      <c r="R507" s="250"/>
      <c r="S507" s="250"/>
      <c r="T507" s="251"/>
      <c r="AT507" s="252" t="s">
        <v>210</v>
      </c>
      <c r="AU507" s="252" t="s">
        <v>87</v>
      </c>
      <c r="AV507" s="14" t="s">
        <v>126</v>
      </c>
      <c r="AW507" s="14" t="s">
        <v>41</v>
      </c>
      <c r="AX507" s="14" t="s">
        <v>85</v>
      </c>
      <c r="AY507" s="252" t="s">
        <v>197</v>
      </c>
    </row>
    <row r="508" spans="2:65" s="1" customFormat="1" ht="25.5" customHeight="1">
      <c r="B508" s="43"/>
      <c r="C508" s="204" t="s">
        <v>947</v>
      </c>
      <c r="D508" s="204" t="s">
        <v>200</v>
      </c>
      <c r="E508" s="205" t="s">
        <v>948</v>
      </c>
      <c r="F508" s="206" t="s">
        <v>949</v>
      </c>
      <c r="G508" s="207" t="s">
        <v>423</v>
      </c>
      <c r="H508" s="208">
        <v>240.14500000000001</v>
      </c>
      <c r="I508" s="209"/>
      <c r="J508" s="210">
        <f>ROUND(I508*H508,2)</f>
        <v>0</v>
      </c>
      <c r="K508" s="206" t="s">
        <v>352</v>
      </c>
      <c r="L508" s="63"/>
      <c r="M508" s="211" t="s">
        <v>34</v>
      </c>
      <c r="N508" s="212" t="s">
        <v>49</v>
      </c>
      <c r="O508" s="44"/>
      <c r="P508" s="213">
        <f>O508*H508</f>
        <v>0</v>
      </c>
      <c r="Q508" s="213">
        <v>0</v>
      </c>
      <c r="R508" s="213">
        <f>Q508*H508</f>
        <v>0</v>
      </c>
      <c r="S508" s="213">
        <v>0.05</v>
      </c>
      <c r="T508" s="214">
        <f>S508*H508</f>
        <v>12.007250000000001</v>
      </c>
      <c r="AR508" s="25" t="s">
        <v>126</v>
      </c>
      <c r="AT508" s="25" t="s">
        <v>200</v>
      </c>
      <c r="AU508" s="25" t="s">
        <v>87</v>
      </c>
      <c r="AY508" s="25" t="s">
        <v>197</v>
      </c>
      <c r="BE508" s="215">
        <f>IF(N508="základní",J508,0)</f>
        <v>0</v>
      </c>
      <c r="BF508" s="215">
        <f>IF(N508="snížená",J508,0)</f>
        <v>0</v>
      </c>
      <c r="BG508" s="215">
        <f>IF(N508="zákl. přenesená",J508,0)</f>
        <v>0</v>
      </c>
      <c r="BH508" s="215">
        <f>IF(N508="sníž. přenesená",J508,0)</f>
        <v>0</v>
      </c>
      <c r="BI508" s="215">
        <f>IF(N508="nulová",J508,0)</f>
        <v>0</v>
      </c>
      <c r="BJ508" s="25" t="s">
        <v>85</v>
      </c>
      <c r="BK508" s="215">
        <f>ROUND(I508*H508,2)</f>
        <v>0</v>
      </c>
      <c r="BL508" s="25" t="s">
        <v>126</v>
      </c>
      <c r="BM508" s="25" t="s">
        <v>950</v>
      </c>
    </row>
    <row r="509" spans="2:65" s="12" customFormat="1">
      <c r="B509" s="219"/>
      <c r="C509" s="220"/>
      <c r="D509" s="221" t="s">
        <v>210</v>
      </c>
      <c r="E509" s="222" t="s">
        <v>34</v>
      </c>
      <c r="F509" s="223" t="s">
        <v>364</v>
      </c>
      <c r="G509" s="220"/>
      <c r="H509" s="224" t="s">
        <v>34</v>
      </c>
      <c r="I509" s="225"/>
      <c r="J509" s="220"/>
      <c r="K509" s="220"/>
      <c r="L509" s="226"/>
      <c r="M509" s="227"/>
      <c r="N509" s="228"/>
      <c r="O509" s="228"/>
      <c r="P509" s="228"/>
      <c r="Q509" s="228"/>
      <c r="R509" s="228"/>
      <c r="S509" s="228"/>
      <c r="T509" s="229"/>
      <c r="AT509" s="230" t="s">
        <v>210</v>
      </c>
      <c r="AU509" s="230" t="s">
        <v>87</v>
      </c>
      <c r="AV509" s="12" t="s">
        <v>85</v>
      </c>
      <c r="AW509" s="12" t="s">
        <v>41</v>
      </c>
      <c r="AX509" s="12" t="s">
        <v>78</v>
      </c>
      <c r="AY509" s="230" t="s">
        <v>197</v>
      </c>
    </row>
    <row r="510" spans="2:65" s="13" customFormat="1">
      <c r="B510" s="231"/>
      <c r="C510" s="232"/>
      <c r="D510" s="221" t="s">
        <v>210</v>
      </c>
      <c r="E510" s="233" t="s">
        <v>34</v>
      </c>
      <c r="F510" s="234" t="s">
        <v>951</v>
      </c>
      <c r="G510" s="232"/>
      <c r="H510" s="235">
        <v>240.14500000000001</v>
      </c>
      <c r="I510" s="236"/>
      <c r="J510" s="232"/>
      <c r="K510" s="232"/>
      <c r="L510" s="237"/>
      <c r="M510" s="238"/>
      <c r="N510" s="239"/>
      <c r="O510" s="239"/>
      <c r="P510" s="239"/>
      <c r="Q510" s="239"/>
      <c r="R510" s="239"/>
      <c r="S510" s="239"/>
      <c r="T510" s="240"/>
      <c r="AT510" s="241" t="s">
        <v>210</v>
      </c>
      <c r="AU510" s="241" t="s">
        <v>87</v>
      </c>
      <c r="AV510" s="13" t="s">
        <v>87</v>
      </c>
      <c r="AW510" s="13" t="s">
        <v>41</v>
      </c>
      <c r="AX510" s="13" t="s">
        <v>78</v>
      </c>
      <c r="AY510" s="241" t="s">
        <v>197</v>
      </c>
    </row>
    <row r="511" spans="2:65" s="14" customFormat="1">
      <c r="B511" s="242"/>
      <c r="C511" s="243"/>
      <c r="D511" s="216" t="s">
        <v>210</v>
      </c>
      <c r="E511" s="244" t="s">
        <v>34</v>
      </c>
      <c r="F511" s="245" t="s">
        <v>221</v>
      </c>
      <c r="G511" s="243"/>
      <c r="H511" s="246">
        <v>240.14500000000001</v>
      </c>
      <c r="I511" s="247"/>
      <c r="J511" s="243"/>
      <c r="K511" s="243"/>
      <c r="L511" s="248"/>
      <c r="M511" s="249"/>
      <c r="N511" s="250"/>
      <c r="O511" s="250"/>
      <c r="P511" s="250"/>
      <c r="Q511" s="250"/>
      <c r="R511" s="250"/>
      <c r="S511" s="250"/>
      <c r="T511" s="251"/>
      <c r="AT511" s="252" t="s">
        <v>210</v>
      </c>
      <c r="AU511" s="252" t="s">
        <v>87</v>
      </c>
      <c r="AV511" s="14" t="s">
        <v>126</v>
      </c>
      <c r="AW511" s="14" t="s">
        <v>41</v>
      </c>
      <c r="AX511" s="14" t="s">
        <v>85</v>
      </c>
      <c r="AY511" s="252" t="s">
        <v>197</v>
      </c>
    </row>
    <row r="512" spans="2:65" s="1" customFormat="1" ht="25.5" customHeight="1">
      <c r="B512" s="43"/>
      <c r="C512" s="204" t="s">
        <v>952</v>
      </c>
      <c r="D512" s="204" t="s">
        <v>200</v>
      </c>
      <c r="E512" s="205" t="s">
        <v>953</v>
      </c>
      <c r="F512" s="206" t="s">
        <v>954</v>
      </c>
      <c r="G512" s="207" t="s">
        <v>423</v>
      </c>
      <c r="H512" s="208">
        <v>240.14500000000001</v>
      </c>
      <c r="I512" s="209"/>
      <c r="J512" s="210">
        <f>ROUND(I512*H512,2)</f>
        <v>0</v>
      </c>
      <c r="K512" s="206" t="s">
        <v>352</v>
      </c>
      <c r="L512" s="63"/>
      <c r="M512" s="211" t="s">
        <v>34</v>
      </c>
      <c r="N512" s="212" t="s">
        <v>49</v>
      </c>
      <c r="O512" s="44"/>
      <c r="P512" s="213">
        <f>O512*H512</f>
        <v>0</v>
      </c>
      <c r="Q512" s="213">
        <v>0</v>
      </c>
      <c r="R512" s="213">
        <f>Q512*H512</f>
        <v>0</v>
      </c>
      <c r="S512" s="213">
        <v>0.05</v>
      </c>
      <c r="T512" s="214">
        <f>S512*H512</f>
        <v>12.007250000000001</v>
      </c>
      <c r="AR512" s="25" t="s">
        <v>126</v>
      </c>
      <c r="AT512" s="25" t="s">
        <v>200</v>
      </c>
      <c r="AU512" s="25" t="s">
        <v>87</v>
      </c>
      <c r="AY512" s="25" t="s">
        <v>197</v>
      </c>
      <c r="BE512" s="215">
        <f>IF(N512="základní",J512,0)</f>
        <v>0</v>
      </c>
      <c r="BF512" s="215">
        <f>IF(N512="snížená",J512,0)</f>
        <v>0</v>
      </c>
      <c r="BG512" s="215">
        <f>IF(N512="zákl. přenesená",J512,0)</f>
        <v>0</v>
      </c>
      <c r="BH512" s="215">
        <f>IF(N512="sníž. přenesená",J512,0)</f>
        <v>0</v>
      </c>
      <c r="BI512" s="215">
        <f>IF(N512="nulová",J512,0)</f>
        <v>0</v>
      </c>
      <c r="BJ512" s="25" t="s">
        <v>85</v>
      </c>
      <c r="BK512" s="215">
        <f>ROUND(I512*H512,2)</f>
        <v>0</v>
      </c>
      <c r="BL512" s="25" t="s">
        <v>126</v>
      </c>
      <c r="BM512" s="25" t="s">
        <v>955</v>
      </c>
    </row>
    <row r="513" spans="2:65" s="12" customFormat="1">
      <c r="B513" s="219"/>
      <c r="C513" s="220"/>
      <c r="D513" s="221" t="s">
        <v>210</v>
      </c>
      <c r="E513" s="222" t="s">
        <v>34</v>
      </c>
      <c r="F513" s="223" t="s">
        <v>364</v>
      </c>
      <c r="G513" s="220"/>
      <c r="H513" s="224" t="s">
        <v>34</v>
      </c>
      <c r="I513" s="225"/>
      <c r="J513" s="220"/>
      <c r="K513" s="220"/>
      <c r="L513" s="226"/>
      <c r="M513" s="227"/>
      <c r="N513" s="228"/>
      <c r="O513" s="228"/>
      <c r="P513" s="228"/>
      <c r="Q513" s="228"/>
      <c r="R513" s="228"/>
      <c r="S513" s="228"/>
      <c r="T513" s="229"/>
      <c r="AT513" s="230" t="s">
        <v>210</v>
      </c>
      <c r="AU513" s="230" t="s">
        <v>87</v>
      </c>
      <c r="AV513" s="12" t="s">
        <v>85</v>
      </c>
      <c r="AW513" s="12" t="s">
        <v>41</v>
      </c>
      <c r="AX513" s="12" t="s">
        <v>78</v>
      </c>
      <c r="AY513" s="230" t="s">
        <v>197</v>
      </c>
    </row>
    <row r="514" spans="2:65" s="13" customFormat="1">
      <c r="B514" s="231"/>
      <c r="C514" s="232"/>
      <c r="D514" s="221" t="s">
        <v>210</v>
      </c>
      <c r="E514" s="233" t="s">
        <v>34</v>
      </c>
      <c r="F514" s="234" t="s">
        <v>951</v>
      </c>
      <c r="G514" s="232"/>
      <c r="H514" s="235">
        <v>240.14500000000001</v>
      </c>
      <c r="I514" s="236"/>
      <c r="J514" s="232"/>
      <c r="K514" s="232"/>
      <c r="L514" s="237"/>
      <c r="M514" s="238"/>
      <c r="N514" s="239"/>
      <c r="O514" s="239"/>
      <c r="P514" s="239"/>
      <c r="Q514" s="239"/>
      <c r="R514" s="239"/>
      <c r="S514" s="239"/>
      <c r="T514" s="240"/>
      <c r="AT514" s="241" t="s">
        <v>210</v>
      </c>
      <c r="AU514" s="241" t="s">
        <v>87</v>
      </c>
      <c r="AV514" s="13" t="s">
        <v>87</v>
      </c>
      <c r="AW514" s="13" t="s">
        <v>41</v>
      </c>
      <c r="AX514" s="13" t="s">
        <v>78</v>
      </c>
      <c r="AY514" s="241" t="s">
        <v>197</v>
      </c>
    </row>
    <row r="515" spans="2:65" s="14" customFormat="1">
      <c r="B515" s="242"/>
      <c r="C515" s="243"/>
      <c r="D515" s="216" t="s">
        <v>210</v>
      </c>
      <c r="E515" s="244" t="s">
        <v>34</v>
      </c>
      <c r="F515" s="245" t="s">
        <v>221</v>
      </c>
      <c r="G515" s="243"/>
      <c r="H515" s="246">
        <v>240.14500000000001</v>
      </c>
      <c r="I515" s="247"/>
      <c r="J515" s="243"/>
      <c r="K515" s="243"/>
      <c r="L515" s="248"/>
      <c r="M515" s="249"/>
      <c r="N515" s="250"/>
      <c r="O515" s="250"/>
      <c r="P515" s="250"/>
      <c r="Q515" s="250"/>
      <c r="R515" s="250"/>
      <c r="S515" s="250"/>
      <c r="T515" s="251"/>
      <c r="AT515" s="252" t="s">
        <v>210</v>
      </c>
      <c r="AU515" s="252" t="s">
        <v>87</v>
      </c>
      <c r="AV515" s="14" t="s">
        <v>126</v>
      </c>
      <c r="AW515" s="14" t="s">
        <v>41</v>
      </c>
      <c r="AX515" s="14" t="s">
        <v>85</v>
      </c>
      <c r="AY515" s="252" t="s">
        <v>197</v>
      </c>
    </row>
    <row r="516" spans="2:65" s="1" customFormat="1" ht="25.5" customHeight="1">
      <c r="B516" s="43"/>
      <c r="C516" s="204" t="s">
        <v>956</v>
      </c>
      <c r="D516" s="204" t="s">
        <v>200</v>
      </c>
      <c r="E516" s="205" t="s">
        <v>957</v>
      </c>
      <c r="F516" s="206" t="s">
        <v>958</v>
      </c>
      <c r="G516" s="207" t="s">
        <v>423</v>
      </c>
      <c r="H516" s="208">
        <v>121.896</v>
      </c>
      <c r="I516" s="209"/>
      <c r="J516" s="210">
        <f>ROUND(I516*H516,2)</f>
        <v>0</v>
      </c>
      <c r="K516" s="206" t="s">
        <v>352</v>
      </c>
      <c r="L516" s="63"/>
      <c r="M516" s="211" t="s">
        <v>34</v>
      </c>
      <c r="N516" s="212" t="s">
        <v>49</v>
      </c>
      <c r="O516" s="44"/>
      <c r="P516" s="213">
        <f>O516*H516</f>
        <v>0</v>
      </c>
      <c r="Q516" s="213">
        <v>0</v>
      </c>
      <c r="R516" s="213">
        <f>Q516*H516</f>
        <v>0</v>
      </c>
      <c r="S516" s="213">
        <v>4.5999999999999999E-2</v>
      </c>
      <c r="T516" s="214">
        <f>S516*H516</f>
        <v>5.6072160000000002</v>
      </c>
      <c r="AR516" s="25" t="s">
        <v>126</v>
      </c>
      <c r="AT516" s="25" t="s">
        <v>200</v>
      </c>
      <c r="AU516" s="25" t="s">
        <v>87</v>
      </c>
      <c r="AY516" s="25" t="s">
        <v>197</v>
      </c>
      <c r="BE516" s="215">
        <f>IF(N516="základní",J516,0)</f>
        <v>0</v>
      </c>
      <c r="BF516" s="215">
        <f>IF(N516="snížená",J516,0)</f>
        <v>0</v>
      </c>
      <c r="BG516" s="215">
        <f>IF(N516="zákl. přenesená",J516,0)</f>
        <v>0</v>
      </c>
      <c r="BH516" s="215">
        <f>IF(N516="sníž. přenesená",J516,0)</f>
        <v>0</v>
      </c>
      <c r="BI516" s="215">
        <f>IF(N516="nulová",J516,0)</f>
        <v>0</v>
      </c>
      <c r="BJ516" s="25" t="s">
        <v>85</v>
      </c>
      <c r="BK516" s="215">
        <f>ROUND(I516*H516,2)</f>
        <v>0</v>
      </c>
      <c r="BL516" s="25" t="s">
        <v>126</v>
      </c>
      <c r="BM516" s="25" t="s">
        <v>959</v>
      </c>
    </row>
    <row r="517" spans="2:65" s="12" customFormat="1">
      <c r="B517" s="219"/>
      <c r="C517" s="220"/>
      <c r="D517" s="221" t="s">
        <v>210</v>
      </c>
      <c r="E517" s="222" t="s">
        <v>34</v>
      </c>
      <c r="F517" s="223" t="s">
        <v>364</v>
      </c>
      <c r="G517" s="220"/>
      <c r="H517" s="224" t="s">
        <v>34</v>
      </c>
      <c r="I517" s="225"/>
      <c r="J517" s="220"/>
      <c r="K517" s="220"/>
      <c r="L517" s="226"/>
      <c r="M517" s="227"/>
      <c r="N517" s="228"/>
      <c r="O517" s="228"/>
      <c r="P517" s="228"/>
      <c r="Q517" s="228"/>
      <c r="R517" s="228"/>
      <c r="S517" s="228"/>
      <c r="T517" s="229"/>
      <c r="AT517" s="230" t="s">
        <v>210</v>
      </c>
      <c r="AU517" s="230" t="s">
        <v>87</v>
      </c>
      <c r="AV517" s="12" t="s">
        <v>85</v>
      </c>
      <c r="AW517" s="12" t="s">
        <v>41</v>
      </c>
      <c r="AX517" s="12" t="s">
        <v>78</v>
      </c>
      <c r="AY517" s="230" t="s">
        <v>197</v>
      </c>
    </row>
    <row r="518" spans="2:65" s="13" customFormat="1">
      <c r="B518" s="231"/>
      <c r="C518" s="232"/>
      <c r="D518" s="221" t="s">
        <v>210</v>
      </c>
      <c r="E518" s="233" t="s">
        <v>34</v>
      </c>
      <c r="F518" s="234" t="s">
        <v>960</v>
      </c>
      <c r="G518" s="232"/>
      <c r="H518" s="235">
        <v>121.896</v>
      </c>
      <c r="I518" s="236"/>
      <c r="J518" s="232"/>
      <c r="K518" s="232"/>
      <c r="L518" s="237"/>
      <c r="M518" s="238"/>
      <c r="N518" s="239"/>
      <c r="O518" s="239"/>
      <c r="P518" s="239"/>
      <c r="Q518" s="239"/>
      <c r="R518" s="239"/>
      <c r="S518" s="239"/>
      <c r="T518" s="240"/>
      <c r="AT518" s="241" t="s">
        <v>210</v>
      </c>
      <c r="AU518" s="241" t="s">
        <v>87</v>
      </c>
      <c r="AV518" s="13" t="s">
        <v>87</v>
      </c>
      <c r="AW518" s="13" t="s">
        <v>41</v>
      </c>
      <c r="AX518" s="13" t="s">
        <v>78</v>
      </c>
      <c r="AY518" s="241" t="s">
        <v>197</v>
      </c>
    </row>
    <row r="519" spans="2:65" s="14" customFormat="1">
      <c r="B519" s="242"/>
      <c r="C519" s="243"/>
      <c r="D519" s="216" t="s">
        <v>210</v>
      </c>
      <c r="E519" s="244" t="s">
        <v>34</v>
      </c>
      <c r="F519" s="245" t="s">
        <v>221</v>
      </c>
      <c r="G519" s="243"/>
      <c r="H519" s="246">
        <v>121.896</v>
      </c>
      <c r="I519" s="247"/>
      <c r="J519" s="243"/>
      <c r="K519" s="243"/>
      <c r="L519" s="248"/>
      <c r="M519" s="249"/>
      <c r="N519" s="250"/>
      <c r="O519" s="250"/>
      <c r="P519" s="250"/>
      <c r="Q519" s="250"/>
      <c r="R519" s="250"/>
      <c r="S519" s="250"/>
      <c r="T519" s="251"/>
      <c r="AT519" s="252" t="s">
        <v>210</v>
      </c>
      <c r="AU519" s="252" t="s">
        <v>87</v>
      </c>
      <c r="AV519" s="14" t="s">
        <v>126</v>
      </c>
      <c r="AW519" s="14" t="s">
        <v>41</v>
      </c>
      <c r="AX519" s="14" t="s">
        <v>85</v>
      </c>
      <c r="AY519" s="252" t="s">
        <v>197</v>
      </c>
    </row>
    <row r="520" spans="2:65" s="1" customFormat="1" ht="25.5" customHeight="1">
      <c r="B520" s="43"/>
      <c r="C520" s="204" t="s">
        <v>961</v>
      </c>
      <c r="D520" s="204" t="s">
        <v>200</v>
      </c>
      <c r="E520" s="205" t="s">
        <v>957</v>
      </c>
      <c r="F520" s="206" t="s">
        <v>958</v>
      </c>
      <c r="G520" s="207" t="s">
        <v>423</v>
      </c>
      <c r="H520" s="208">
        <v>1642.367</v>
      </c>
      <c r="I520" s="209"/>
      <c r="J520" s="210">
        <f>ROUND(I520*H520,2)</f>
        <v>0</v>
      </c>
      <c r="K520" s="206" t="s">
        <v>352</v>
      </c>
      <c r="L520" s="63"/>
      <c r="M520" s="211" t="s">
        <v>34</v>
      </c>
      <c r="N520" s="212" t="s">
        <v>49</v>
      </c>
      <c r="O520" s="44"/>
      <c r="P520" s="213">
        <f>O520*H520</f>
        <v>0</v>
      </c>
      <c r="Q520" s="213">
        <v>0</v>
      </c>
      <c r="R520" s="213">
        <f>Q520*H520</f>
        <v>0</v>
      </c>
      <c r="S520" s="213">
        <v>4.5999999999999999E-2</v>
      </c>
      <c r="T520" s="214">
        <f>S520*H520</f>
        <v>75.548881999999992</v>
      </c>
      <c r="AR520" s="25" t="s">
        <v>126</v>
      </c>
      <c r="AT520" s="25" t="s">
        <v>200</v>
      </c>
      <c r="AU520" s="25" t="s">
        <v>87</v>
      </c>
      <c r="AY520" s="25" t="s">
        <v>197</v>
      </c>
      <c r="BE520" s="215">
        <f>IF(N520="základní",J520,0)</f>
        <v>0</v>
      </c>
      <c r="BF520" s="215">
        <f>IF(N520="snížená",J520,0)</f>
        <v>0</v>
      </c>
      <c r="BG520" s="215">
        <f>IF(N520="zákl. přenesená",J520,0)</f>
        <v>0</v>
      </c>
      <c r="BH520" s="215">
        <f>IF(N520="sníž. přenesená",J520,0)</f>
        <v>0</v>
      </c>
      <c r="BI520" s="215">
        <f>IF(N520="nulová",J520,0)</f>
        <v>0</v>
      </c>
      <c r="BJ520" s="25" t="s">
        <v>85</v>
      </c>
      <c r="BK520" s="215">
        <f>ROUND(I520*H520,2)</f>
        <v>0</v>
      </c>
      <c r="BL520" s="25" t="s">
        <v>126</v>
      </c>
      <c r="BM520" s="25" t="s">
        <v>962</v>
      </c>
    </row>
    <row r="521" spans="2:65" s="12" customFormat="1">
      <c r="B521" s="219"/>
      <c r="C521" s="220"/>
      <c r="D521" s="221" t="s">
        <v>210</v>
      </c>
      <c r="E521" s="222" t="s">
        <v>34</v>
      </c>
      <c r="F521" s="223" t="s">
        <v>364</v>
      </c>
      <c r="G521" s="220"/>
      <c r="H521" s="224" t="s">
        <v>34</v>
      </c>
      <c r="I521" s="225"/>
      <c r="J521" s="220"/>
      <c r="K521" s="220"/>
      <c r="L521" s="226"/>
      <c r="M521" s="227"/>
      <c r="N521" s="228"/>
      <c r="O521" s="228"/>
      <c r="P521" s="228"/>
      <c r="Q521" s="228"/>
      <c r="R521" s="228"/>
      <c r="S521" s="228"/>
      <c r="T521" s="229"/>
      <c r="AT521" s="230" t="s">
        <v>210</v>
      </c>
      <c r="AU521" s="230" t="s">
        <v>87</v>
      </c>
      <c r="AV521" s="12" t="s">
        <v>85</v>
      </c>
      <c r="AW521" s="12" t="s">
        <v>41</v>
      </c>
      <c r="AX521" s="12" t="s">
        <v>78</v>
      </c>
      <c r="AY521" s="230" t="s">
        <v>197</v>
      </c>
    </row>
    <row r="522" spans="2:65" s="13" customFormat="1">
      <c r="B522" s="231"/>
      <c r="C522" s="232"/>
      <c r="D522" s="221" t="s">
        <v>210</v>
      </c>
      <c r="E522" s="233" t="s">
        <v>34</v>
      </c>
      <c r="F522" s="234" t="s">
        <v>963</v>
      </c>
      <c r="G522" s="232"/>
      <c r="H522" s="235">
        <v>322.08</v>
      </c>
      <c r="I522" s="236"/>
      <c r="J522" s="232"/>
      <c r="K522" s="232"/>
      <c r="L522" s="237"/>
      <c r="M522" s="238"/>
      <c r="N522" s="239"/>
      <c r="O522" s="239"/>
      <c r="P522" s="239"/>
      <c r="Q522" s="239"/>
      <c r="R522" s="239"/>
      <c r="S522" s="239"/>
      <c r="T522" s="240"/>
      <c r="AT522" s="241" t="s">
        <v>210</v>
      </c>
      <c r="AU522" s="241" t="s">
        <v>87</v>
      </c>
      <c r="AV522" s="13" t="s">
        <v>87</v>
      </c>
      <c r="AW522" s="13" t="s">
        <v>41</v>
      </c>
      <c r="AX522" s="13" t="s">
        <v>78</v>
      </c>
      <c r="AY522" s="241" t="s">
        <v>197</v>
      </c>
    </row>
    <row r="523" spans="2:65" s="13" customFormat="1">
      <c r="B523" s="231"/>
      <c r="C523" s="232"/>
      <c r="D523" s="221" t="s">
        <v>210</v>
      </c>
      <c r="E523" s="233" t="s">
        <v>34</v>
      </c>
      <c r="F523" s="234" t="s">
        <v>964</v>
      </c>
      <c r="G523" s="232"/>
      <c r="H523" s="235">
        <v>1320.287</v>
      </c>
      <c r="I523" s="236"/>
      <c r="J523" s="232"/>
      <c r="K523" s="232"/>
      <c r="L523" s="237"/>
      <c r="M523" s="238"/>
      <c r="N523" s="239"/>
      <c r="O523" s="239"/>
      <c r="P523" s="239"/>
      <c r="Q523" s="239"/>
      <c r="R523" s="239"/>
      <c r="S523" s="239"/>
      <c r="T523" s="240"/>
      <c r="AT523" s="241" t="s">
        <v>210</v>
      </c>
      <c r="AU523" s="241" t="s">
        <v>87</v>
      </c>
      <c r="AV523" s="13" t="s">
        <v>87</v>
      </c>
      <c r="AW523" s="13" t="s">
        <v>41</v>
      </c>
      <c r="AX523" s="13" t="s">
        <v>78</v>
      </c>
      <c r="AY523" s="241" t="s">
        <v>197</v>
      </c>
    </row>
    <row r="524" spans="2:65" s="14" customFormat="1">
      <c r="B524" s="242"/>
      <c r="C524" s="243"/>
      <c r="D524" s="216" t="s">
        <v>210</v>
      </c>
      <c r="E524" s="244" t="s">
        <v>34</v>
      </c>
      <c r="F524" s="245" t="s">
        <v>221</v>
      </c>
      <c r="G524" s="243"/>
      <c r="H524" s="246">
        <v>1642.367</v>
      </c>
      <c r="I524" s="247"/>
      <c r="J524" s="243"/>
      <c r="K524" s="243"/>
      <c r="L524" s="248"/>
      <c r="M524" s="249"/>
      <c r="N524" s="250"/>
      <c r="O524" s="250"/>
      <c r="P524" s="250"/>
      <c r="Q524" s="250"/>
      <c r="R524" s="250"/>
      <c r="S524" s="250"/>
      <c r="T524" s="251"/>
      <c r="AT524" s="252" t="s">
        <v>210</v>
      </c>
      <c r="AU524" s="252" t="s">
        <v>87</v>
      </c>
      <c r="AV524" s="14" t="s">
        <v>126</v>
      </c>
      <c r="AW524" s="14" t="s">
        <v>41</v>
      </c>
      <c r="AX524" s="14" t="s">
        <v>85</v>
      </c>
      <c r="AY524" s="252" t="s">
        <v>197</v>
      </c>
    </row>
    <row r="525" spans="2:65" s="1" customFormat="1" ht="25.5" customHeight="1">
      <c r="B525" s="43"/>
      <c r="C525" s="204" t="s">
        <v>965</v>
      </c>
      <c r="D525" s="204" t="s">
        <v>200</v>
      </c>
      <c r="E525" s="205" t="s">
        <v>966</v>
      </c>
      <c r="F525" s="206" t="s">
        <v>967</v>
      </c>
      <c r="G525" s="207" t="s">
        <v>423</v>
      </c>
      <c r="H525" s="208">
        <v>230.869</v>
      </c>
      <c r="I525" s="209"/>
      <c r="J525" s="210">
        <f>ROUND(I525*H525,2)</f>
        <v>0</v>
      </c>
      <c r="K525" s="206" t="s">
        <v>352</v>
      </c>
      <c r="L525" s="63"/>
      <c r="M525" s="211" t="s">
        <v>34</v>
      </c>
      <c r="N525" s="212" t="s">
        <v>49</v>
      </c>
      <c r="O525" s="44"/>
      <c r="P525" s="213">
        <f>O525*H525</f>
        <v>0</v>
      </c>
      <c r="Q525" s="213">
        <v>0</v>
      </c>
      <c r="R525" s="213">
        <f>Q525*H525</f>
        <v>0</v>
      </c>
      <c r="S525" s="213">
        <v>1.6E-2</v>
      </c>
      <c r="T525" s="214">
        <f>S525*H525</f>
        <v>3.6939039999999999</v>
      </c>
      <c r="AR525" s="25" t="s">
        <v>126</v>
      </c>
      <c r="AT525" s="25" t="s">
        <v>200</v>
      </c>
      <c r="AU525" s="25" t="s">
        <v>87</v>
      </c>
      <c r="AY525" s="25" t="s">
        <v>197</v>
      </c>
      <c r="BE525" s="215">
        <f>IF(N525="základní",J525,0)</f>
        <v>0</v>
      </c>
      <c r="BF525" s="215">
        <f>IF(N525="snížená",J525,0)</f>
        <v>0</v>
      </c>
      <c r="BG525" s="215">
        <f>IF(N525="zákl. přenesená",J525,0)</f>
        <v>0</v>
      </c>
      <c r="BH525" s="215">
        <f>IF(N525="sníž. přenesená",J525,0)</f>
        <v>0</v>
      </c>
      <c r="BI525" s="215">
        <f>IF(N525="nulová",J525,0)</f>
        <v>0</v>
      </c>
      <c r="BJ525" s="25" t="s">
        <v>85</v>
      </c>
      <c r="BK525" s="215">
        <f>ROUND(I525*H525,2)</f>
        <v>0</v>
      </c>
      <c r="BL525" s="25" t="s">
        <v>126</v>
      </c>
      <c r="BM525" s="25" t="s">
        <v>968</v>
      </c>
    </row>
    <row r="526" spans="2:65" s="13" customFormat="1">
      <c r="B526" s="231"/>
      <c r="C526" s="232"/>
      <c r="D526" s="221" t="s">
        <v>210</v>
      </c>
      <c r="E526" s="233" t="s">
        <v>34</v>
      </c>
      <c r="F526" s="234" t="s">
        <v>692</v>
      </c>
      <c r="G526" s="232"/>
      <c r="H526" s="235">
        <v>230.869</v>
      </c>
      <c r="I526" s="236"/>
      <c r="J526" s="232"/>
      <c r="K526" s="232"/>
      <c r="L526" s="237"/>
      <c r="M526" s="238"/>
      <c r="N526" s="239"/>
      <c r="O526" s="239"/>
      <c r="P526" s="239"/>
      <c r="Q526" s="239"/>
      <c r="R526" s="239"/>
      <c r="S526" s="239"/>
      <c r="T526" s="240"/>
      <c r="AT526" s="241" t="s">
        <v>210</v>
      </c>
      <c r="AU526" s="241" t="s">
        <v>87</v>
      </c>
      <c r="AV526" s="13" t="s">
        <v>87</v>
      </c>
      <c r="AW526" s="13" t="s">
        <v>41</v>
      </c>
      <c r="AX526" s="13" t="s">
        <v>78</v>
      </c>
      <c r="AY526" s="241" t="s">
        <v>197</v>
      </c>
    </row>
    <row r="527" spans="2:65" s="14" customFormat="1">
      <c r="B527" s="242"/>
      <c r="C527" s="243"/>
      <c r="D527" s="216" t="s">
        <v>210</v>
      </c>
      <c r="E527" s="244" t="s">
        <v>34</v>
      </c>
      <c r="F527" s="245" t="s">
        <v>221</v>
      </c>
      <c r="G527" s="243"/>
      <c r="H527" s="246">
        <v>230.869</v>
      </c>
      <c r="I527" s="247"/>
      <c r="J527" s="243"/>
      <c r="K527" s="243"/>
      <c r="L527" s="248"/>
      <c r="M527" s="249"/>
      <c r="N527" s="250"/>
      <c r="O527" s="250"/>
      <c r="P527" s="250"/>
      <c r="Q527" s="250"/>
      <c r="R527" s="250"/>
      <c r="S527" s="250"/>
      <c r="T527" s="251"/>
      <c r="AT527" s="252" t="s">
        <v>210</v>
      </c>
      <c r="AU527" s="252" t="s">
        <v>87</v>
      </c>
      <c r="AV527" s="14" t="s">
        <v>126</v>
      </c>
      <c r="AW527" s="14" t="s">
        <v>41</v>
      </c>
      <c r="AX527" s="14" t="s">
        <v>85</v>
      </c>
      <c r="AY527" s="252" t="s">
        <v>197</v>
      </c>
    </row>
    <row r="528" spans="2:65" s="1" customFormat="1" ht="25.5" customHeight="1">
      <c r="B528" s="43"/>
      <c r="C528" s="204" t="s">
        <v>969</v>
      </c>
      <c r="D528" s="204" t="s">
        <v>200</v>
      </c>
      <c r="E528" s="205" t="s">
        <v>970</v>
      </c>
      <c r="F528" s="206" t="s">
        <v>971</v>
      </c>
      <c r="G528" s="207" t="s">
        <v>423</v>
      </c>
      <c r="H528" s="208">
        <v>285</v>
      </c>
      <c r="I528" s="209"/>
      <c r="J528" s="210">
        <f>ROUND(I528*H528,2)</f>
        <v>0</v>
      </c>
      <c r="K528" s="206" t="s">
        <v>352</v>
      </c>
      <c r="L528" s="63"/>
      <c r="M528" s="211" t="s">
        <v>34</v>
      </c>
      <c r="N528" s="212" t="s">
        <v>49</v>
      </c>
      <c r="O528" s="44"/>
      <c r="P528" s="213">
        <f>O528*H528</f>
        <v>0</v>
      </c>
      <c r="Q528" s="213">
        <v>0</v>
      </c>
      <c r="R528" s="213">
        <f>Q528*H528</f>
        <v>0</v>
      </c>
      <c r="S528" s="213">
        <v>1.4E-2</v>
      </c>
      <c r="T528" s="214">
        <f>S528*H528</f>
        <v>3.99</v>
      </c>
      <c r="AR528" s="25" t="s">
        <v>126</v>
      </c>
      <c r="AT528" s="25" t="s">
        <v>200</v>
      </c>
      <c r="AU528" s="25" t="s">
        <v>87</v>
      </c>
      <c r="AY528" s="25" t="s">
        <v>197</v>
      </c>
      <c r="BE528" s="215">
        <f>IF(N528="základní",J528,0)</f>
        <v>0</v>
      </c>
      <c r="BF528" s="215">
        <f>IF(N528="snížená",J528,0)</f>
        <v>0</v>
      </c>
      <c r="BG528" s="215">
        <f>IF(N528="zákl. přenesená",J528,0)</f>
        <v>0</v>
      </c>
      <c r="BH528" s="215">
        <f>IF(N528="sníž. přenesená",J528,0)</f>
        <v>0</v>
      </c>
      <c r="BI528" s="215">
        <f>IF(N528="nulová",J528,0)</f>
        <v>0</v>
      </c>
      <c r="BJ528" s="25" t="s">
        <v>85</v>
      </c>
      <c r="BK528" s="215">
        <f>ROUND(I528*H528,2)</f>
        <v>0</v>
      </c>
      <c r="BL528" s="25" t="s">
        <v>126</v>
      </c>
      <c r="BM528" s="25" t="s">
        <v>972</v>
      </c>
    </row>
    <row r="529" spans="2:65" s="12" customFormat="1">
      <c r="B529" s="219"/>
      <c r="C529" s="220"/>
      <c r="D529" s="221" t="s">
        <v>210</v>
      </c>
      <c r="E529" s="222" t="s">
        <v>34</v>
      </c>
      <c r="F529" s="223" t="s">
        <v>364</v>
      </c>
      <c r="G529" s="220"/>
      <c r="H529" s="224" t="s">
        <v>34</v>
      </c>
      <c r="I529" s="225"/>
      <c r="J529" s="220"/>
      <c r="K529" s="220"/>
      <c r="L529" s="226"/>
      <c r="M529" s="227"/>
      <c r="N529" s="228"/>
      <c r="O529" s="228"/>
      <c r="P529" s="228"/>
      <c r="Q529" s="228"/>
      <c r="R529" s="228"/>
      <c r="S529" s="228"/>
      <c r="T529" s="229"/>
      <c r="AT529" s="230" t="s">
        <v>210</v>
      </c>
      <c r="AU529" s="230" t="s">
        <v>87</v>
      </c>
      <c r="AV529" s="12" t="s">
        <v>85</v>
      </c>
      <c r="AW529" s="12" t="s">
        <v>41</v>
      </c>
      <c r="AX529" s="12" t="s">
        <v>78</v>
      </c>
      <c r="AY529" s="230" t="s">
        <v>197</v>
      </c>
    </row>
    <row r="530" spans="2:65" s="13" customFormat="1">
      <c r="B530" s="231"/>
      <c r="C530" s="232"/>
      <c r="D530" s="221" t="s">
        <v>210</v>
      </c>
      <c r="E530" s="233" t="s">
        <v>34</v>
      </c>
      <c r="F530" s="234" t="s">
        <v>973</v>
      </c>
      <c r="G530" s="232"/>
      <c r="H530" s="235">
        <v>285</v>
      </c>
      <c r="I530" s="236"/>
      <c r="J530" s="232"/>
      <c r="K530" s="232"/>
      <c r="L530" s="237"/>
      <c r="M530" s="238"/>
      <c r="N530" s="239"/>
      <c r="O530" s="239"/>
      <c r="P530" s="239"/>
      <c r="Q530" s="239"/>
      <c r="R530" s="239"/>
      <c r="S530" s="239"/>
      <c r="T530" s="240"/>
      <c r="AT530" s="241" t="s">
        <v>210</v>
      </c>
      <c r="AU530" s="241" t="s">
        <v>87</v>
      </c>
      <c r="AV530" s="13" t="s">
        <v>87</v>
      </c>
      <c r="AW530" s="13" t="s">
        <v>41</v>
      </c>
      <c r="AX530" s="13" t="s">
        <v>78</v>
      </c>
      <c r="AY530" s="241" t="s">
        <v>197</v>
      </c>
    </row>
    <row r="531" spans="2:65" s="14" customFormat="1">
      <c r="B531" s="242"/>
      <c r="C531" s="243"/>
      <c r="D531" s="216" t="s">
        <v>210</v>
      </c>
      <c r="E531" s="244" t="s">
        <v>34</v>
      </c>
      <c r="F531" s="245" t="s">
        <v>221</v>
      </c>
      <c r="G531" s="243"/>
      <c r="H531" s="246">
        <v>285</v>
      </c>
      <c r="I531" s="247"/>
      <c r="J531" s="243"/>
      <c r="K531" s="243"/>
      <c r="L531" s="248"/>
      <c r="M531" s="249"/>
      <c r="N531" s="250"/>
      <c r="O531" s="250"/>
      <c r="P531" s="250"/>
      <c r="Q531" s="250"/>
      <c r="R531" s="250"/>
      <c r="S531" s="250"/>
      <c r="T531" s="251"/>
      <c r="AT531" s="252" t="s">
        <v>210</v>
      </c>
      <c r="AU531" s="252" t="s">
        <v>87</v>
      </c>
      <c r="AV531" s="14" t="s">
        <v>126</v>
      </c>
      <c r="AW531" s="14" t="s">
        <v>41</v>
      </c>
      <c r="AX531" s="14" t="s">
        <v>85</v>
      </c>
      <c r="AY531" s="252" t="s">
        <v>197</v>
      </c>
    </row>
    <row r="532" spans="2:65" s="1" customFormat="1" ht="16.5" customHeight="1">
      <c r="B532" s="43"/>
      <c r="C532" s="204" t="s">
        <v>974</v>
      </c>
      <c r="D532" s="204" t="s">
        <v>200</v>
      </c>
      <c r="E532" s="205" t="s">
        <v>975</v>
      </c>
      <c r="F532" s="206" t="s">
        <v>976</v>
      </c>
      <c r="G532" s="207" t="s">
        <v>423</v>
      </c>
      <c r="H532" s="208">
        <v>155.71199999999999</v>
      </c>
      <c r="I532" s="209"/>
      <c r="J532" s="210">
        <f>ROUND(I532*H532,2)</f>
        <v>0</v>
      </c>
      <c r="K532" s="206" t="s">
        <v>352</v>
      </c>
      <c r="L532" s="63"/>
      <c r="M532" s="211" t="s">
        <v>34</v>
      </c>
      <c r="N532" s="212" t="s">
        <v>49</v>
      </c>
      <c r="O532" s="44"/>
      <c r="P532" s="213">
        <f>O532*H532</f>
        <v>0</v>
      </c>
      <c r="Q532" s="213">
        <v>0</v>
      </c>
      <c r="R532" s="213">
        <f>Q532*H532</f>
        <v>0</v>
      </c>
      <c r="S532" s="213">
        <v>6.8000000000000005E-2</v>
      </c>
      <c r="T532" s="214">
        <f>S532*H532</f>
        <v>10.588416</v>
      </c>
      <c r="AR532" s="25" t="s">
        <v>126</v>
      </c>
      <c r="AT532" s="25" t="s">
        <v>200</v>
      </c>
      <c r="AU532" s="25" t="s">
        <v>87</v>
      </c>
      <c r="AY532" s="25" t="s">
        <v>197</v>
      </c>
      <c r="BE532" s="215">
        <f>IF(N532="základní",J532,0)</f>
        <v>0</v>
      </c>
      <c r="BF532" s="215">
        <f>IF(N532="snížená",J532,0)</f>
        <v>0</v>
      </c>
      <c r="BG532" s="215">
        <f>IF(N532="zákl. přenesená",J532,0)</f>
        <v>0</v>
      </c>
      <c r="BH532" s="215">
        <f>IF(N532="sníž. přenesená",J532,0)</f>
        <v>0</v>
      </c>
      <c r="BI532" s="215">
        <f>IF(N532="nulová",J532,0)</f>
        <v>0</v>
      </c>
      <c r="BJ532" s="25" t="s">
        <v>85</v>
      </c>
      <c r="BK532" s="215">
        <f>ROUND(I532*H532,2)</f>
        <v>0</v>
      </c>
      <c r="BL532" s="25" t="s">
        <v>126</v>
      </c>
      <c r="BM532" s="25" t="s">
        <v>977</v>
      </c>
    </row>
    <row r="533" spans="2:65" s="1" customFormat="1" ht="25.5" customHeight="1">
      <c r="B533" s="43"/>
      <c r="C533" s="204" t="s">
        <v>978</v>
      </c>
      <c r="D533" s="204" t="s">
        <v>200</v>
      </c>
      <c r="E533" s="205" t="s">
        <v>979</v>
      </c>
      <c r="F533" s="206" t="s">
        <v>980</v>
      </c>
      <c r="G533" s="207" t="s">
        <v>362</v>
      </c>
      <c r="H533" s="208">
        <v>242.833</v>
      </c>
      <c r="I533" s="209"/>
      <c r="J533" s="210">
        <f>ROUND(I533*H533,2)</f>
        <v>0</v>
      </c>
      <c r="K533" s="206" t="s">
        <v>352</v>
      </c>
      <c r="L533" s="63"/>
      <c r="M533" s="211" t="s">
        <v>34</v>
      </c>
      <c r="N533" s="212" t="s">
        <v>49</v>
      </c>
      <c r="O533" s="44"/>
      <c r="P533" s="213">
        <f>O533*H533</f>
        <v>0</v>
      </c>
      <c r="Q533" s="213">
        <v>0</v>
      </c>
      <c r="R533" s="213">
        <f>Q533*H533</f>
        <v>0</v>
      </c>
      <c r="S533" s="213">
        <v>0.47</v>
      </c>
      <c r="T533" s="214">
        <f>S533*H533</f>
        <v>114.13150999999999</v>
      </c>
      <c r="AR533" s="25" t="s">
        <v>126</v>
      </c>
      <c r="AT533" s="25" t="s">
        <v>200</v>
      </c>
      <c r="AU533" s="25" t="s">
        <v>87</v>
      </c>
      <c r="AY533" s="25" t="s">
        <v>197</v>
      </c>
      <c r="BE533" s="215">
        <f>IF(N533="základní",J533,0)</f>
        <v>0</v>
      </c>
      <c r="BF533" s="215">
        <f>IF(N533="snížená",J533,0)</f>
        <v>0</v>
      </c>
      <c r="BG533" s="215">
        <f>IF(N533="zákl. přenesená",J533,0)</f>
        <v>0</v>
      </c>
      <c r="BH533" s="215">
        <f>IF(N533="sníž. přenesená",J533,0)</f>
        <v>0</v>
      </c>
      <c r="BI533" s="215">
        <f>IF(N533="nulová",J533,0)</f>
        <v>0</v>
      </c>
      <c r="BJ533" s="25" t="s">
        <v>85</v>
      </c>
      <c r="BK533" s="215">
        <f>ROUND(I533*H533,2)</f>
        <v>0</v>
      </c>
      <c r="BL533" s="25" t="s">
        <v>126</v>
      </c>
      <c r="BM533" s="25" t="s">
        <v>981</v>
      </c>
    </row>
    <row r="534" spans="2:65" s="12" customFormat="1">
      <c r="B534" s="219"/>
      <c r="C534" s="220"/>
      <c r="D534" s="221" t="s">
        <v>210</v>
      </c>
      <c r="E534" s="222" t="s">
        <v>34</v>
      </c>
      <c r="F534" s="223" t="s">
        <v>364</v>
      </c>
      <c r="G534" s="220"/>
      <c r="H534" s="224" t="s">
        <v>34</v>
      </c>
      <c r="I534" s="225"/>
      <c r="J534" s="220"/>
      <c r="K534" s="220"/>
      <c r="L534" s="226"/>
      <c r="M534" s="227"/>
      <c r="N534" s="228"/>
      <c r="O534" s="228"/>
      <c r="P534" s="228"/>
      <c r="Q534" s="228"/>
      <c r="R534" s="228"/>
      <c r="S534" s="228"/>
      <c r="T534" s="229"/>
      <c r="AT534" s="230" t="s">
        <v>210</v>
      </c>
      <c r="AU534" s="230" t="s">
        <v>87</v>
      </c>
      <c r="AV534" s="12" t="s">
        <v>85</v>
      </c>
      <c r="AW534" s="12" t="s">
        <v>41</v>
      </c>
      <c r="AX534" s="12" t="s">
        <v>78</v>
      </c>
      <c r="AY534" s="230" t="s">
        <v>197</v>
      </c>
    </row>
    <row r="535" spans="2:65" s="13" customFormat="1">
      <c r="B535" s="231"/>
      <c r="C535" s="232"/>
      <c r="D535" s="221" t="s">
        <v>210</v>
      </c>
      <c r="E535" s="233" t="s">
        <v>34</v>
      </c>
      <c r="F535" s="234" t="s">
        <v>982</v>
      </c>
      <c r="G535" s="232"/>
      <c r="H535" s="235">
        <v>242.833</v>
      </c>
      <c r="I535" s="236"/>
      <c r="J535" s="232"/>
      <c r="K535" s="232"/>
      <c r="L535" s="237"/>
      <c r="M535" s="238"/>
      <c r="N535" s="239"/>
      <c r="O535" s="239"/>
      <c r="P535" s="239"/>
      <c r="Q535" s="239"/>
      <c r="R535" s="239"/>
      <c r="S535" s="239"/>
      <c r="T535" s="240"/>
      <c r="AT535" s="241" t="s">
        <v>210</v>
      </c>
      <c r="AU535" s="241" t="s">
        <v>87</v>
      </c>
      <c r="AV535" s="13" t="s">
        <v>87</v>
      </c>
      <c r="AW535" s="13" t="s">
        <v>41</v>
      </c>
      <c r="AX535" s="13" t="s">
        <v>78</v>
      </c>
      <c r="AY535" s="241" t="s">
        <v>197</v>
      </c>
    </row>
    <row r="536" spans="2:65" s="14" customFormat="1">
      <c r="B536" s="242"/>
      <c r="C536" s="243"/>
      <c r="D536" s="216" t="s">
        <v>210</v>
      </c>
      <c r="E536" s="244" t="s">
        <v>34</v>
      </c>
      <c r="F536" s="245" t="s">
        <v>221</v>
      </c>
      <c r="G536" s="243"/>
      <c r="H536" s="246">
        <v>242.833</v>
      </c>
      <c r="I536" s="247"/>
      <c r="J536" s="243"/>
      <c r="K536" s="243"/>
      <c r="L536" s="248"/>
      <c r="M536" s="249"/>
      <c r="N536" s="250"/>
      <c r="O536" s="250"/>
      <c r="P536" s="250"/>
      <c r="Q536" s="250"/>
      <c r="R536" s="250"/>
      <c r="S536" s="250"/>
      <c r="T536" s="251"/>
      <c r="AT536" s="252" t="s">
        <v>210</v>
      </c>
      <c r="AU536" s="252" t="s">
        <v>87</v>
      </c>
      <c r="AV536" s="14" t="s">
        <v>126</v>
      </c>
      <c r="AW536" s="14" t="s">
        <v>41</v>
      </c>
      <c r="AX536" s="14" t="s">
        <v>85</v>
      </c>
      <c r="AY536" s="252" t="s">
        <v>197</v>
      </c>
    </row>
    <row r="537" spans="2:65" s="1" customFormat="1" ht="16.5" customHeight="1">
      <c r="B537" s="43"/>
      <c r="C537" s="204" t="s">
        <v>983</v>
      </c>
      <c r="D537" s="204" t="s">
        <v>200</v>
      </c>
      <c r="E537" s="205" t="s">
        <v>984</v>
      </c>
      <c r="F537" s="206" t="s">
        <v>985</v>
      </c>
      <c r="G537" s="207" t="s">
        <v>362</v>
      </c>
      <c r="H537" s="208">
        <v>285.238</v>
      </c>
      <c r="I537" s="209"/>
      <c r="J537" s="210">
        <f>ROUND(I537*H537,2)</f>
        <v>0</v>
      </c>
      <c r="K537" s="206" t="s">
        <v>34</v>
      </c>
      <c r="L537" s="63"/>
      <c r="M537" s="211" t="s">
        <v>34</v>
      </c>
      <c r="N537" s="212" t="s">
        <v>49</v>
      </c>
      <c r="O537" s="44"/>
      <c r="P537" s="213">
        <f>O537*H537</f>
        <v>0</v>
      </c>
      <c r="Q537" s="213">
        <v>0</v>
      </c>
      <c r="R537" s="213">
        <f>Q537*H537</f>
        <v>0</v>
      </c>
      <c r="S537" s="213">
        <v>3.9E-2</v>
      </c>
      <c r="T537" s="214">
        <f>S537*H537</f>
        <v>11.124281999999999</v>
      </c>
      <c r="AR537" s="25" t="s">
        <v>126</v>
      </c>
      <c r="AT537" s="25" t="s">
        <v>200</v>
      </c>
      <c r="AU537" s="25" t="s">
        <v>87</v>
      </c>
      <c r="AY537" s="25" t="s">
        <v>197</v>
      </c>
      <c r="BE537" s="215">
        <f>IF(N537="základní",J537,0)</f>
        <v>0</v>
      </c>
      <c r="BF537" s="215">
        <f>IF(N537="snížená",J537,0)</f>
        <v>0</v>
      </c>
      <c r="BG537" s="215">
        <f>IF(N537="zákl. přenesená",J537,0)</f>
        <v>0</v>
      </c>
      <c r="BH537" s="215">
        <f>IF(N537="sníž. přenesená",J537,0)</f>
        <v>0</v>
      </c>
      <c r="BI537" s="215">
        <f>IF(N537="nulová",J537,0)</f>
        <v>0</v>
      </c>
      <c r="BJ537" s="25" t="s">
        <v>85</v>
      </c>
      <c r="BK537" s="215">
        <f>ROUND(I537*H537,2)</f>
        <v>0</v>
      </c>
      <c r="BL537" s="25" t="s">
        <v>126</v>
      </c>
      <c r="BM537" s="25" t="s">
        <v>986</v>
      </c>
    </row>
    <row r="538" spans="2:65" s="1" customFormat="1" ht="81">
      <c r="B538" s="43"/>
      <c r="C538" s="65"/>
      <c r="D538" s="221" t="s">
        <v>205</v>
      </c>
      <c r="E538" s="65"/>
      <c r="F538" s="253" t="s">
        <v>987</v>
      </c>
      <c r="G538" s="65"/>
      <c r="H538" s="65"/>
      <c r="I538" s="174"/>
      <c r="J538" s="65"/>
      <c r="K538" s="65"/>
      <c r="L538" s="63"/>
      <c r="M538" s="218"/>
      <c r="N538" s="44"/>
      <c r="O538" s="44"/>
      <c r="P538" s="44"/>
      <c r="Q538" s="44"/>
      <c r="R538" s="44"/>
      <c r="S538" s="44"/>
      <c r="T538" s="80"/>
      <c r="AT538" s="25" t="s">
        <v>205</v>
      </c>
      <c r="AU538" s="25" t="s">
        <v>87</v>
      </c>
    </row>
    <row r="539" spans="2:65" s="13" customFormat="1">
      <c r="B539" s="231"/>
      <c r="C539" s="232"/>
      <c r="D539" s="221" t="s">
        <v>210</v>
      </c>
      <c r="E539" s="233" t="s">
        <v>34</v>
      </c>
      <c r="F539" s="234" t="s">
        <v>988</v>
      </c>
      <c r="G539" s="232"/>
      <c r="H539" s="235">
        <v>285.238</v>
      </c>
      <c r="I539" s="236"/>
      <c r="J539" s="232"/>
      <c r="K539" s="232"/>
      <c r="L539" s="237"/>
      <c r="M539" s="238"/>
      <c r="N539" s="239"/>
      <c r="O539" s="239"/>
      <c r="P539" s="239"/>
      <c r="Q539" s="239"/>
      <c r="R539" s="239"/>
      <c r="S539" s="239"/>
      <c r="T539" s="240"/>
      <c r="AT539" s="241" t="s">
        <v>210</v>
      </c>
      <c r="AU539" s="241" t="s">
        <v>87</v>
      </c>
      <c r="AV539" s="13" t="s">
        <v>87</v>
      </c>
      <c r="AW539" s="13" t="s">
        <v>41</v>
      </c>
      <c r="AX539" s="13" t="s">
        <v>78</v>
      </c>
      <c r="AY539" s="241" t="s">
        <v>197</v>
      </c>
    </row>
    <row r="540" spans="2:65" s="14" customFormat="1">
      <c r="B540" s="242"/>
      <c r="C540" s="243"/>
      <c r="D540" s="216" t="s">
        <v>210</v>
      </c>
      <c r="E540" s="244" t="s">
        <v>34</v>
      </c>
      <c r="F540" s="245" t="s">
        <v>221</v>
      </c>
      <c r="G540" s="243"/>
      <c r="H540" s="246">
        <v>285.238</v>
      </c>
      <c r="I540" s="247"/>
      <c r="J540" s="243"/>
      <c r="K540" s="243"/>
      <c r="L540" s="248"/>
      <c r="M540" s="249"/>
      <c r="N540" s="250"/>
      <c r="O540" s="250"/>
      <c r="P540" s="250"/>
      <c r="Q540" s="250"/>
      <c r="R540" s="250"/>
      <c r="S540" s="250"/>
      <c r="T540" s="251"/>
      <c r="AT540" s="252" t="s">
        <v>210</v>
      </c>
      <c r="AU540" s="252" t="s">
        <v>87</v>
      </c>
      <c r="AV540" s="14" t="s">
        <v>126</v>
      </c>
      <c r="AW540" s="14" t="s">
        <v>41</v>
      </c>
      <c r="AX540" s="14" t="s">
        <v>85</v>
      </c>
      <c r="AY540" s="252" t="s">
        <v>197</v>
      </c>
    </row>
    <row r="541" spans="2:65" s="1" customFormat="1" ht="16.5" customHeight="1">
      <c r="B541" s="43"/>
      <c r="C541" s="204" t="s">
        <v>989</v>
      </c>
      <c r="D541" s="204" t="s">
        <v>200</v>
      </c>
      <c r="E541" s="205" t="s">
        <v>990</v>
      </c>
      <c r="F541" s="206" t="s">
        <v>991</v>
      </c>
      <c r="G541" s="207" t="s">
        <v>404</v>
      </c>
      <c r="H541" s="208">
        <v>826.20399999999995</v>
      </c>
      <c r="I541" s="209"/>
      <c r="J541" s="210">
        <f>ROUND(I541*H541,2)</f>
        <v>0</v>
      </c>
      <c r="K541" s="206" t="s">
        <v>992</v>
      </c>
      <c r="L541" s="63"/>
      <c r="M541" s="211" t="s">
        <v>34</v>
      </c>
      <c r="N541" s="212" t="s">
        <v>49</v>
      </c>
      <c r="O541" s="44"/>
      <c r="P541" s="213">
        <f>O541*H541</f>
        <v>0</v>
      </c>
      <c r="Q541" s="213">
        <v>0</v>
      </c>
      <c r="R541" s="213">
        <f>Q541*H541</f>
        <v>0</v>
      </c>
      <c r="S541" s="213">
        <v>0</v>
      </c>
      <c r="T541" s="214">
        <f>S541*H541</f>
        <v>0</v>
      </c>
      <c r="AR541" s="25" t="s">
        <v>126</v>
      </c>
      <c r="AT541" s="25" t="s">
        <v>200</v>
      </c>
      <c r="AU541" s="25" t="s">
        <v>87</v>
      </c>
      <c r="AY541" s="25" t="s">
        <v>197</v>
      </c>
      <c r="BE541" s="215">
        <f>IF(N541="základní",J541,0)</f>
        <v>0</v>
      </c>
      <c r="BF541" s="215">
        <f>IF(N541="snížená",J541,0)</f>
        <v>0</v>
      </c>
      <c r="BG541" s="215">
        <f>IF(N541="zákl. přenesená",J541,0)</f>
        <v>0</v>
      </c>
      <c r="BH541" s="215">
        <f>IF(N541="sníž. přenesená",J541,0)</f>
        <v>0</v>
      </c>
      <c r="BI541" s="215">
        <f>IF(N541="nulová",J541,0)</f>
        <v>0</v>
      </c>
      <c r="BJ541" s="25" t="s">
        <v>85</v>
      </c>
      <c r="BK541" s="215">
        <f>ROUND(I541*H541,2)</f>
        <v>0</v>
      </c>
      <c r="BL541" s="25" t="s">
        <v>126</v>
      </c>
      <c r="BM541" s="25" t="s">
        <v>993</v>
      </c>
    </row>
    <row r="542" spans="2:65" s="11" customFormat="1" ht="22.35" customHeight="1">
      <c r="B542" s="187"/>
      <c r="C542" s="188"/>
      <c r="D542" s="201" t="s">
        <v>77</v>
      </c>
      <c r="E542" s="202" t="s">
        <v>819</v>
      </c>
      <c r="F542" s="202" t="s">
        <v>994</v>
      </c>
      <c r="G542" s="188"/>
      <c r="H542" s="188"/>
      <c r="I542" s="191"/>
      <c r="J542" s="203">
        <f>BK542</f>
        <v>0</v>
      </c>
      <c r="K542" s="188"/>
      <c r="L542" s="193"/>
      <c r="M542" s="194"/>
      <c r="N542" s="195"/>
      <c r="O542" s="195"/>
      <c r="P542" s="196">
        <f>SUM(P543:P585)</f>
        <v>0</v>
      </c>
      <c r="Q542" s="195"/>
      <c r="R542" s="196">
        <f>SUM(R543:R585)</f>
        <v>0</v>
      </c>
      <c r="S542" s="195"/>
      <c r="T542" s="197">
        <f>SUM(T543:T585)</f>
        <v>0</v>
      </c>
      <c r="AR542" s="198" t="s">
        <v>85</v>
      </c>
      <c r="AT542" s="199" t="s">
        <v>77</v>
      </c>
      <c r="AU542" s="199" t="s">
        <v>87</v>
      </c>
      <c r="AY542" s="198" t="s">
        <v>197</v>
      </c>
      <c r="BK542" s="200">
        <f>SUM(BK543:BK585)</f>
        <v>0</v>
      </c>
    </row>
    <row r="543" spans="2:65" s="1" customFormat="1" ht="16.5" customHeight="1">
      <c r="B543" s="43"/>
      <c r="C543" s="204" t="s">
        <v>995</v>
      </c>
      <c r="D543" s="204" t="s">
        <v>200</v>
      </c>
      <c r="E543" s="205" t="s">
        <v>996</v>
      </c>
      <c r="F543" s="206" t="s">
        <v>997</v>
      </c>
      <c r="G543" s="207" t="s">
        <v>998</v>
      </c>
      <c r="H543" s="208">
        <v>645</v>
      </c>
      <c r="I543" s="209"/>
      <c r="J543" s="210">
        <f>ROUND(I543*H543,2)</f>
        <v>0</v>
      </c>
      <c r="K543" s="206" t="s">
        <v>34</v>
      </c>
      <c r="L543" s="63"/>
      <c r="M543" s="211" t="s">
        <v>34</v>
      </c>
      <c r="N543" s="212" t="s">
        <v>49</v>
      </c>
      <c r="O543" s="44"/>
      <c r="P543" s="213">
        <f>O543*H543</f>
        <v>0</v>
      </c>
      <c r="Q543" s="213">
        <v>0</v>
      </c>
      <c r="R543" s="213">
        <f>Q543*H543</f>
        <v>0</v>
      </c>
      <c r="S543" s="213">
        <v>0</v>
      </c>
      <c r="T543" s="214">
        <f>S543*H543</f>
        <v>0</v>
      </c>
      <c r="AR543" s="25" t="s">
        <v>126</v>
      </c>
      <c r="AT543" s="25" t="s">
        <v>200</v>
      </c>
      <c r="AU543" s="25" t="s">
        <v>107</v>
      </c>
      <c r="AY543" s="25" t="s">
        <v>197</v>
      </c>
      <c r="BE543" s="215">
        <f>IF(N543="základní",J543,0)</f>
        <v>0</v>
      </c>
      <c r="BF543" s="215">
        <f>IF(N543="snížená",J543,0)</f>
        <v>0</v>
      </c>
      <c r="BG543" s="215">
        <f>IF(N543="zákl. přenesená",J543,0)</f>
        <v>0</v>
      </c>
      <c r="BH543" s="215">
        <f>IF(N543="sníž. přenesená",J543,0)</f>
        <v>0</v>
      </c>
      <c r="BI543" s="215">
        <f>IF(N543="nulová",J543,0)</f>
        <v>0</v>
      </c>
      <c r="BJ543" s="25" t="s">
        <v>85</v>
      </c>
      <c r="BK543" s="215">
        <f>ROUND(I543*H543,2)</f>
        <v>0</v>
      </c>
      <c r="BL543" s="25" t="s">
        <v>126</v>
      </c>
      <c r="BM543" s="25" t="s">
        <v>999</v>
      </c>
    </row>
    <row r="544" spans="2:65" s="12" customFormat="1">
      <c r="B544" s="219"/>
      <c r="C544" s="220"/>
      <c r="D544" s="221" t="s">
        <v>210</v>
      </c>
      <c r="E544" s="222" t="s">
        <v>34</v>
      </c>
      <c r="F544" s="223" t="s">
        <v>620</v>
      </c>
      <c r="G544" s="220"/>
      <c r="H544" s="224" t="s">
        <v>34</v>
      </c>
      <c r="I544" s="225"/>
      <c r="J544" s="220"/>
      <c r="K544" s="220"/>
      <c r="L544" s="226"/>
      <c r="M544" s="227"/>
      <c r="N544" s="228"/>
      <c r="O544" s="228"/>
      <c r="P544" s="228"/>
      <c r="Q544" s="228"/>
      <c r="R544" s="228"/>
      <c r="S544" s="228"/>
      <c r="T544" s="229"/>
      <c r="AT544" s="230" t="s">
        <v>210</v>
      </c>
      <c r="AU544" s="230" t="s">
        <v>107</v>
      </c>
      <c r="AV544" s="12" t="s">
        <v>85</v>
      </c>
      <c r="AW544" s="12" t="s">
        <v>41</v>
      </c>
      <c r="AX544" s="12" t="s">
        <v>78</v>
      </c>
      <c r="AY544" s="230" t="s">
        <v>197</v>
      </c>
    </row>
    <row r="545" spans="2:51" s="13" customFormat="1">
      <c r="B545" s="231"/>
      <c r="C545" s="232"/>
      <c r="D545" s="221" t="s">
        <v>210</v>
      </c>
      <c r="E545" s="233" t="s">
        <v>34</v>
      </c>
      <c r="F545" s="234" t="s">
        <v>1000</v>
      </c>
      <c r="G545" s="232"/>
      <c r="H545" s="235">
        <v>185</v>
      </c>
      <c r="I545" s="236"/>
      <c r="J545" s="232"/>
      <c r="K545" s="232"/>
      <c r="L545" s="237"/>
      <c r="M545" s="238"/>
      <c r="N545" s="239"/>
      <c r="O545" s="239"/>
      <c r="P545" s="239"/>
      <c r="Q545" s="239"/>
      <c r="R545" s="239"/>
      <c r="S545" s="239"/>
      <c r="T545" s="240"/>
      <c r="AT545" s="241" t="s">
        <v>210</v>
      </c>
      <c r="AU545" s="241" t="s">
        <v>107</v>
      </c>
      <c r="AV545" s="13" t="s">
        <v>87</v>
      </c>
      <c r="AW545" s="13" t="s">
        <v>41</v>
      </c>
      <c r="AX545" s="13" t="s">
        <v>78</v>
      </c>
      <c r="AY545" s="241" t="s">
        <v>197</v>
      </c>
    </row>
    <row r="546" spans="2:51" s="12" customFormat="1">
      <c r="B546" s="219"/>
      <c r="C546" s="220"/>
      <c r="D546" s="221" t="s">
        <v>210</v>
      </c>
      <c r="E546" s="222" t="s">
        <v>34</v>
      </c>
      <c r="F546" s="223" t="s">
        <v>1001</v>
      </c>
      <c r="G546" s="220"/>
      <c r="H546" s="224" t="s">
        <v>34</v>
      </c>
      <c r="I546" s="225"/>
      <c r="J546" s="220"/>
      <c r="K546" s="220"/>
      <c r="L546" s="226"/>
      <c r="M546" s="227"/>
      <c r="N546" s="228"/>
      <c r="O546" s="228"/>
      <c r="P546" s="228"/>
      <c r="Q546" s="228"/>
      <c r="R546" s="228"/>
      <c r="S546" s="228"/>
      <c r="T546" s="229"/>
      <c r="AT546" s="230" t="s">
        <v>210</v>
      </c>
      <c r="AU546" s="230" t="s">
        <v>107</v>
      </c>
      <c r="AV546" s="12" t="s">
        <v>85</v>
      </c>
      <c r="AW546" s="12" t="s">
        <v>41</v>
      </c>
      <c r="AX546" s="12" t="s">
        <v>78</v>
      </c>
      <c r="AY546" s="230" t="s">
        <v>197</v>
      </c>
    </row>
    <row r="547" spans="2:51" s="12" customFormat="1">
      <c r="B547" s="219"/>
      <c r="C547" s="220"/>
      <c r="D547" s="221" t="s">
        <v>210</v>
      </c>
      <c r="E547" s="222" t="s">
        <v>34</v>
      </c>
      <c r="F547" s="223" t="s">
        <v>1002</v>
      </c>
      <c r="G547" s="220"/>
      <c r="H547" s="224" t="s">
        <v>34</v>
      </c>
      <c r="I547" s="225"/>
      <c r="J547" s="220"/>
      <c r="K547" s="220"/>
      <c r="L547" s="226"/>
      <c r="M547" s="227"/>
      <c r="N547" s="228"/>
      <c r="O547" s="228"/>
      <c r="P547" s="228"/>
      <c r="Q547" s="228"/>
      <c r="R547" s="228"/>
      <c r="S547" s="228"/>
      <c r="T547" s="229"/>
      <c r="AT547" s="230" t="s">
        <v>210</v>
      </c>
      <c r="AU547" s="230" t="s">
        <v>107</v>
      </c>
      <c r="AV547" s="12" t="s">
        <v>85</v>
      </c>
      <c r="AW547" s="12" t="s">
        <v>41</v>
      </c>
      <c r="AX547" s="12" t="s">
        <v>78</v>
      </c>
      <c r="AY547" s="230" t="s">
        <v>197</v>
      </c>
    </row>
    <row r="548" spans="2:51" s="12" customFormat="1">
      <c r="B548" s="219"/>
      <c r="C548" s="220"/>
      <c r="D548" s="221" t="s">
        <v>210</v>
      </c>
      <c r="E548" s="222" t="s">
        <v>34</v>
      </c>
      <c r="F548" s="223" t="s">
        <v>1003</v>
      </c>
      <c r="G548" s="220"/>
      <c r="H548" s="224" t="s">
        <v>34</v>
      </c>
      <c r="I548" s="225"/>
      <c r="J548" s="220"/>
      <c r="K548" s="220"/>
      <c r="L548" s="226"/>
      <c r="M548" s="227"/>
      <c r="N548" s="228"/>
      <c r="O548" s="228"/>
      <c r="P548" s="228"/>
      <c r="Q548" s="228"/>
      <c r="R548" s="228"/>
      <c r="S548" s="228"/>
      <c r="T548" s="229"/>
      <c r="AT548" s="230" t="s">
        <v>210</v>
      </c>
      <c r="AU548" s="230" t="s">
        <v>107</v>
      </c>
      <c r="AV548" s="12" t="s">
        <v>85</v>
      </c>
      <c r="AW548" s="12" t="s">
        <v>41</v>
      </c>
      <c r="AX548" s="12" t="s">
        <v>78</v>
      </c>
      <c r="AY548" s="230" t="s">
        <v>197</v>
      </c>
    </row>
    <row r="549" spans="2:51" s="13" customFormat="1">
      <c r="B549" s="231"/>
      <c r="C549" s="232"/>
      <c r="D549" s="221" t="s">
        <v>210</v>
      </c>
      <c r="E549" s="233" t="s">
        <v>34</v>
      </c>
      <c r="F549" s="234" t="s">
        <v>1004</v>
      </c>
      <c r="G549" s="232"/>
      <c r="H549" s="235">
        <v>60</v>
      </c>
      <c r="I549" s="236"/>
      <c r="J549" s="232"/>
      <c r="K549" s="232"/>
      <c r="L549" s="237"/>
      <c r="M549" s="238"/>
      <c r="N549" s="239"/>
      <c r="O549" s="239"/>
      <c r="P549" s="239"/>
      <c r="Q549" s="239"/>
      <c r="R549" s="239"/>
      <c r="S549" s="239"/>
      <c r="T549" s="240"/>
      <c r="AT549" s="241" t="s">
        <v>210</v>
      </c>
      <c r="AU549" s="241" t="s">
        <v>107</v>
      </c>
      <c r="AV549" s="13" t="s">
        <v>87</v>
      </c>
      <c r="AW549" s="13" t="s">
        <v>41</v>
      </c>
      <c r="AX549" s="13" t="s">
        <v>78</v>
      </c>
      <c r="AY549" s="241" t="s">
        <v>197</v>
      </c>
    </row>
    <row r="550" spans="2:51" s="12" customFormat="1" ht="27">
      <c r="B550" s="219"/>
      <c r="C550" s="220"/>
      <c r="D550" s="221" t="s">
        <v>210</v>
      </c>
      <c r="E550" s="222" t="s">
        <v>34</v>
      </c>
      <c r="F550" s="223" t="s">
        <v>1005</v>
      </c>
      <c r="G550" s="220"/>
      <c r="H550" s="224" t="s">
        <v>34</v>
      </c>
      <c r="I550" s="225"/>
      <c r="J550" s="220"/>
      <c r="K550" s="220"/>
      <c r="L550" s="226"/>
      <c r="M550" s="227"/>
      <c r="N550" s="228"/>
      <c r="O550" s="228"/>
      <c r="P550" s="228"/>
      <c r="Q550" s="228"/>
      <c r="R550" s="228"/>
      <c r="S550" s="228"/>
      <c r="T550" s="229"/>
      <c r="AT550" s="230" t="s">
        <v>210</v>
      </c>
      <c r="AU550" s="230" t="s">
        <v>107</v>
      </c>
      <c r="AV550" s="12" t="s">
        <v>85</v>
      </c>
      <c r="AW550" s="12" t="s">
        <v>41</v>
      </c>
      <c r="AX550" s="12" t="s">
        <v>78</v>
      </c>
      <c r="AY550" s="230" t="s">
        <v>197</v>
      </c>
    </row>
    <row r="551" spans="2:51" s="12" customFormat="1">
      <c r="B551" s="219"/>
      <c r="C551" s="220"/>
      <c r="D551" s="221" t="s">
        <v>210</v>
      </c>
      <c r="E551" s="222" t="s">
        <v>34</v>
      </c>
      <c r="F551" s="223" t="s">
        <v>1006</v>
      </c>
      <c r="G551" s="220"/>
      <c r="H551" s="224" t="s">
        <v>34</v>
      </c>
      <c r="I551" s="225"/>
      <c r="J551" s="220"/>
      <c r="K551" s="220"/>
      <c r="L551" s="226"/>
      <c r="M551" s="227"/>
      <c r="N551" s="228"/>
      <c r="O551" s="228"/>
      <c r="P551" s="228"/>
      <c r="Q551" s="228"/>
      <c r="R551" s="228"/>
      <c r="S551" s="228"/>
      <c r="T551" s="229"/>
      <c r="AT551" s="230" t="s">
        <v>210</v>
      </c>
      <c r="AU551" s="230" t="s">
        <v>107</v>
      </c>
      <c r="AV551" s="12" t="s">
        <v>85</v>
      </c>
      <c r="AW551" s="12" t="s">
        <v>41</v>
      </c>
      <c r="AX551" s="12" t="s">
        <v>78</v>
      </c>
      <c r="AY551" s="230" t="s">
        <v>197</v>
      </c>
    </row>
    <row r="552" spans="2:51" s="12" customFormat="1">
      <c r="B552" s="219"/>
      <c r="C552" s="220"/>
      <c r="D552" s="221" t="s">
        <v>210</v>
      </c>
      <c r="E552" s="222" t="s">
        <v>34</v>
      </c>
      <c r="F552" s="223" t="s">
        <v>1007</v>
      </c>
      <c r="G552" s="220"/>
      <c r="H552" s="224" t="s">
        <v>34</v>
      </c>
      <c r="I552" s="225"/>
      <c r="J552" s="220"/>
      <c r="K552" s="220"/>
      <c r="L552" s="226"/>
      <c r="M552" s="227"/>
      <c r="N552" s="228"/>
      <c r="O552" s="228"/>
      <c r="P552" s="228"/>
      <c r="Q552" s="228"/>
      <c r="R552" s="228"/>
      <c r="S552" s="228"/>
      <c r="T552" s="229"/>
      <c r="AT552" s="230" t="s">
        <v>210</v>
      </c>
      <c r="AU552" s="230" t="s">
        <v>107</v>
      </c>
      <c r="AV552" s="12" t="s">
        <v>85</v>
      </c>
      <c r="AW552" s="12" t="s">
        <v>41</v>
      </c>
      <c r="AX552" s="12" t="s">
        <v>78</v>
      </c>
      <c r="AY552" s="230" t="s">
        <v>197</v>
      </c>
    </row>
    <row r="553" spans="2:51" s="12" customFormat="1">
      <c r="B553" s="219"/>
      <c r="C553" s="220"/>
      <c r="D553" s="221" t="s">
        <v>210</v>
      </c>
      <c r="E553" s="222" t="s">
        <v>34</v>
      </c>
      <c r="F553" s="223" t="s">
        <v>1008</v>
      </c>
      <c r="G553" s="220"/>
      <c r="H553" s="224" t="s">
        <v>34</v>
      </c>
      <c r="I553" s="225"/>
      <c r="J553" s="220"/>
      <c r="K553" s="220"/>
      <c r="L553" s="226"/>
      <c r="M553" s="227"/>
      <c r="N553" s="228"/>
      <c r="O553" s="228"/>
      <c r="P553" s="228"/>
      <c r="Q553" s="228"/>
      <c r="R553" s="228"/>
      <c r="S553" s="228"/>
      <c r="T553" s="229"/>
      <c r="AT553" s="230" t="s">
        <v>210</v>
      </c>
      <c r="AU553" s="230" t="s">
        <v>107</v>
      </c>
      <c r="AV553" s="12" t="s">
        <v>85</v>
      </c>
      <c r="AW553" s="12" t="s">
        <v>41</v>
      </c>
      <c r="AX553" s="12" t="s">
        <v>78</v>
      </c>
      <c r="AY553" s="230" t="s">
        <v>197</v>
      </c>
    </row>
    <row r="554" spans="2:51" s="12" customFormat="1">
      <c r="B554" s="219"/>
      <c r="C554" s="220"/>
      <c r="D554" s="221" t="s">
        <v>210</v>
      </c>
      <c r="E554" s="222" t="s">
        <v>34</v>
      </c>
      <c r="F554" s="223" t="s">
        <v>1009</v>
      </c>
      <c r="G554" s="220"/>
      <c r="H554" s="224" t="s">
        <v>34</v>
      </c>
      <c r="I554" s="225"/>
      <c r="J554" s="220"/>
      <c r="K554" s="220"/>
      <c r="L554" s="226"/>
      <c r="M554" s="227"/>
      <c r="N554" s="228"/>
      <c r="O554" s="228"/>
      <c r="P554" s="228"/>
      <c r="Q554" s="228"/>
      <c r="R554" s="228"/>
      <c r="S554" s="228"/>
      <c r="T554" s="229"/>
      <c r="AT554" s="230" t="s">
        <v>210</v>
      </c>
      <c r="AU554" s="230" t="s">
        <v>107</v>
      </c>
      <c r="AV554" s="12" t="s">
        <v>85</v>
      </c>
      <c r="AW554" s="12" t="s">
        <v>41</v>
      </c>
      <c r="AX554" s="12" t="s">
        <v>78</v>
      </c>
      <c r="AY554" s="230" t="s">
        <v>197</v>
      </c>
    </row>
    <row r="555" spans="2:51" s="13" customFormat="1">
      <c r="B555" s="231"/>
      <c r="C555" s="232"/>
      <c r="D555" s="221" t="s">
        <v>210</v>
      </c>
      <c r="E555" s="233" t="s">
        <v>34</v>
      </c>
      <c r="F555" s="234" t="s">
        <v>1010</v>
      </c>
      <c r="G555" s="232"/>
      <c r="H555" s="235">
        <v>50</v>
      </c>
      <c r="I555" s="236"/>
      <c r="J555" s="232"/>
      <c r="K555" s="232"/>
      <c r="L555" s="237"/>
      <c r="M555" s="238"/>
      <c r="N555" s="239"/>
      <c r="O555" s="239"/>
      <c r="P555" s="239"/>
      <c r="Q555" s="239"/>
      <c r="R555" s="239"/>
      <c r="S555" s="239"/>
      <c r="T555" s="240"/>
      <c r="AT555" s="241" t="s">
        <v>210</v>
      </c>
      <c r="AU555" s="241" t="s">
        <v>107</v>
      </c>
      <c r="AV555" s="13" t="s">
        <v>87</v>
      </c>
      <c r="AW555" s="13" t="s">
        <v>41</v>
      </c>
      <c r="AX555" s="13" t="s">
        <v>78</v>
      </c>
      <c r="AY555" s="241" t="s">
        <v>197</v>
      </c>
    </row>
    <row r="556" spans="2:51" s="12" customFormat="1" ht="27">
      <c r="B556" s="219"/>
      <c r="C556" s="220"/>
      <c r="D556" s="221" t="s">
        <v>210</v>
      </c>
      <c r="E556" s="222" t="s">
        <v>34</v>
      </c>
      <c r="F556" s="223" t="s">
        <v>1011</v>
      </c>
      <c r="G556" s="220"/>
      <c r="H556" s="224" t="s">
        <v>34</v>
      </c>
      <c r="I556" s="225"/>
      <c r="J556" s="220"/>
      <c r="K556" s="220"/>
      <c r="L556" s="226"/>
      <c r="M556" s="227"/>
      <c r="N556" s="228"/>
      <c r="O556" s="228"/>
      <c r="P556" s="228"/>
      <c r="Q556" s="228"/>
      <c r="R556" s="228"/>
      <c r="S556" s="228"/>
      <c r="T556" s="229"/>
      <c r="AT556" s="230" t="s">
        <v>210</v>
      </c>
      <c r="AU556" s="230" t="s">
        <v>107</v>
      </c>
      <c r="AV556" s="12" t="s">
        <v>85</v>
      </c>
      <c r="AW556" s="12" t="s">
        <v>41</v>
      </c>
      <c r="AX556" s="12" t="s">
        <v>78</v>
      </c>
      <c r="AY556" s="230" t="s">
        <v>197</v>
      </c>
    </row>
    <row r="557" spans="2:51" s="12" customFormat="1">
      <c r="B557" s="219"/>
      <c r="C557" s="220"/>
      <c r="D557" s="221" t="s">
        <v>210</v>
      </c>
      <c r="E557" s="222" t="s">
        <v>34</v>
      </c>
      <c r="F557" s="223" t="s">
        <v>1008</v>
      </c>
      <c r="G557" s="220"/>
      <c r="H557" s="224" t="s">
        <v>34</v>
      </c>
      <c r="I557" s="225"/>
      <c r="J557" s="220"/>
      <c r="K557" s="220"/>
      <c r="L557" s="226"/>
      <c r="M557" s="227"/>
      <c r="N557" s="228"/>
      <c r="O557" s="228"/>
      <c r="P557" s="228"/>
      <c r="Q557" s="228"/>
      <c r="R557" s="228"/>
      <c r="S557" s="228"/>
      <c r="T557" s="229"/>
      <c r="AT557" s="230" t="s">
        <v>210</v>
      </c>
      <c r="AU557" s="230" t="s">
        <v>107</v>
      </c>
      <c r="AV557" s="12" t="s">
        <v>85</v>
      </c>
      <c r="AW557" s="12" t="s">
        <v>41</v>
      </c>
      <c r="AX557" s="12" t="s">
        <v>78</v>
      </c>
      <c r="AY557" s="230" t="s">
        <v>197</v>
      </c>
    </row>
    <row r="558" spans="2:51" s="12" customFormat="1">
      <c r="B558" s="219"/>
      <c r="C558" s="220"/>
      <c r="D558" s="221" t="s">
        <v>210</v>
      </c>
      <c r="E558" s="222" t="s">
        <v>34</v>
      </c>
      <c r="F558" s="223" t="s">
        <v>1012</v>
      </c>
      <c r="G558" s="220"/>
      <c r="H558" s="224" t="s">
        <v>34</v>
      </c>
      <c r="I558" s="225"/>
      <c r="J558" s="220"/>
      <c r="K558" s="220"/>
      <c r="L558" s="226"/>
      <c r="M558" s="227"/>
      <c r="N558" s="228"/>
      <c r="O558" s="228"/>
      <c r="P558" s="228"/>
      <c r="Q558" s="228"/>
      <c r="R558" s="228"/>
      <c r="S558" s="228"/>
      <c r="T558" s="229"/>
      <c r="AT558" s="230" t="s">
        <v>210</v>
      </c>
      <c r="AU558" s="230" t="s">
        <v>107</v>
      </c>
      <c r="AV558" s="12" t="s">
        <v>85</v>
      </c>
      <c r="AW558" s="12" t="s">
        <v>41</v>
      </c>
      <c r="AX558" s="12" t="s">
        <v>78</v>
      </c>
      <c r="AY558" s="230" t="s">
        <v>197</v>
      </c>
    </row>
    <row r="559" spans="2:51" s="12" customFormat="1">
      <c r="B559" s="219"/>
      <c r="C559" s="220"/>
      <c r="D559" s="221" t="s">
        <v>210</v>
      </c>
      <c r="E559" s="222" t="s">
        <v>34</v>
      </c>
      <c r="F559" s="223" t="s">
        <v>1009</v>
      </c>
      <c r="G559" s="220"/>
      <c r="H559" s="224" t="s">
        <v>34</v>
      </c>
      <c r="I559" s="225"/>
      <c r="J559" s="220"/>
      <c r="K559" s="220"/>
      <c r="L559" s="226"/>
      <c r="M559" s="227"/>
      <c r="N559" s="228"/>
      <c r="O559" s="228"/>
      <c r="P559" s="228"/>
      <c r="Q559" s="228"/>
      <c r="R559" s="228"/>
      <c r="S559" s="228"/>
      <c r="T559" s="229"/>
      <c r="AT559" s="230" t="s">
        <v>210</v>
      </c>
      <c r="AU559" s="230" t="s">
        <v>107</v>
      </c>
      <c r="AV559" s="12" t="s">
        <v>85</v>
      </c>
      <c r="AW559" s="12" t="s">
        <v>41</v>
      </c>
      <c r="AX559" s="12" t="s">
        <v>78</v>
      </c>
      <c r="AY559" s="230" t="s">
        <v>197</v>
      </c>
    </row>
    <row r="560" spans="2:51" s="13" customFormat="1" ht="27">
      <c r="B560" s="231"/>
      <c r="C560" s="232"/>
      <c r="D560" s="221" t="s">
        <v>210</v>
      </c>
      <c r="E560" s="233" t="s">
        <v>34</v>
      </c>
      <c r="F560" s="234" t="s">
        <v>1013</v>
      </c>
      <c r="G560" s="232"/>
      <c r="H560" s="235">
        <v>350</v>
      </c>
      <c r="I560" s="236"/>
      <c r="J560" s="232"/>
      <c r="K560" s="232"/>
      <c r="L560" s="237"/>
      <c r="M560" s="238"/>
      <c r="N560" s="239"/>
      <c r="O560" s="239"/>
      <c r="P560" s="239"/>
      <c r="Q560" s="239"/>
      <c r="R560" s="239"/>
      <c r="S560" s="239"/>
      <c r="T560" s="240"/>
      <c r="AT560" s="241" t="s">
        <v>210</v>
      </c>
      <c r="AU560" s="241" t="s">
        <v>107</v>
      </c>
      <c r="AV560" s="13" t="s">
        <v>87</v>
      </c>
      <c r="AW560" s="13" t="s">
        <v>41</v>
      </c>
      <c r="AX560" s="13" t="s">
        <v>78</v>
      </c>
      <c r="AY560" s="241" t="s">
        <v>197</v>
      </c>
    </row>
    <row r="561" spans="2:65" s="12" customFormat="1">
      <c r="B561" s="219"/>
      <c r="C561" s="220"/>
      <c r="D561" s="221" t="s">
        <v>210</v>
      </c>
      <c r="E561" s="222" t="s">
        <v>34</v>
      </c>
      <c r="F561" s="223" t="s">
        <v>1014</v>
      </c>
      <c r="G561" s="220"/>
      <c r="H561" s="224" t="s">
        <v>34</v>
      </c>
      <c r="I561" s="225"/>
      <c r="J561" s="220"/>
      <c r="K561" s="220"/>
      <c r="L561" s="226"/>
      <c r="M561" s="227"/>
      <c r="N561" s="228"/>
      <c r="O561" s="228"/>
      <c r="P561" s="228"/>
      <c r="Q561" s="228"/>
      <c r="R561" s="228"/>
      <c r="S561" s="228"/>
      <c r="T561" s="229"/>
      <c r="AT561" s="230" t="s">
        <v>210</v>
      </c>
      <c r="AU561" s="230" t="s">
        <v>107</v>
      </c>
      <c r="AV561" s="12" t="s">
        <v>85</v>
      </c>
      <c r="AW561" s="12" t="s">
        <v>41</v>
      </c>
      <c r="AX561" s="12" t="s">
        <v>78</v>
      </c>
      <c r="AY561" s="230" t="s">
        <v>197</v>
      </c>
    </row>
    <row r="562" spans="2:65" s="12" customFormat="1">
      <c r="B562" s="219"/>
      <c r="C562" s="220"/>
      <c r="D562" s="221" t="s">
        <v>210</v>
      </c>
      <c r="E562" s="222" t="s">
        <v>34</v>
      </c>
      <c r="F562" s="223" t="s">
        <v>1015</v>
      </c>
      <c r="G562" s="220"/>
      <c r="H562" s="224" t="s">
        <v>34</v>
      </c>
      <c r="I562" s="225"/>
      <c r="J562" s="220"/>
      <c r="K562" s="220"/>
      <c r="L562" s="226"/>
      <c r="M562" s="227"/>
      <c r="N562" s="228"/>
      <c r="O562" s="228"/>
      <c r="P562" s="228"/>
      <c r="Q562" s="228"/>
      <c r="R562" s="228"/>
      <c r="S562" s="228"/>
      <c r="T562" s="229"/>
      <c r="AT562" s="230" t="s">
        <v>210</v>
      </c>
      <c r="AU562" s="230" t="s">
        <v>107</v>
      </c>
      <c r="AV562" s="12" t="s">
        <v>85</v>
      </c>
      <c r="AW562" s="12" t="s">
        <v>41</v>
      </c>
      <c r="AX562" s="12" t="s">
        <v>78</v>
      </c>
      <c r="AY562" s="230" t="s">
        <v>197</v>
      </c>
    </row>
    <row r="563" spans="2:65" s="12" customFormat="1" ht="27">
      <c r="B563" s="219"/>
      <c r="C563" s="220"/>
      <c r="D563" s="221" t="s">
        <v>210</v>
      </c>
      <c r="E563" s="222" t="s">
        <v>34</v>
      </c>
      <c r="F563" s="223" t="s">
        <v>1016</v>
      </c>
      <c r="G563" s="220"/>
      <c r="H563" s="224" t="s">
        <v>34</v>
      </c>
      <c r="I563" s="225"/>
      <c r="J563" s="220"/>
      <c r="K563" s="220"/>
      <c r="L563" s="226"/>
      <c r="M563" s="227"/>
      <c r="N563" s="228"/>
      <c r="O563" s="228"/>
      <c r="P563" s="228"/>
      <c r="Q563" s="228"/>
      <c r="R563" s="228"/>
      <c r="S563" s="228"/>
      <c r="T563" s="229"/>
      <c r="AT563" s="230" t="s">
        <v>210</v>
      </c>
      <c r="AU563" s="230" t="s">
        <v>107</v>
      </c>
      <c r="AV563" s="12" t="s">
        <v>85</v>
      </c>
      <c r="AW563" s="12" t="s">
        <v>41</v>
      </c>
      <c r="AX563" s="12" t="s">
        <v>78</v>
      </c>
      <c r="AY563" s="230" t="s">
        <v>197</v>
      </c>
    </row>
    <row r="564" spans="2:65" s="12" customFormat="1">
      <c r="B564" s="219"/>
      <c r="C564" s="220"/>
      <c r="D564" s="221" t="s">
        <v>210</v>
      </c>
      <c r="E564" s="222" t="s">
        <v>34</v>
      </c>
      <c r="F564" s="223" t="s">
        <v>1017</v>
      </c>
      <c r="G564" s="220"/>
      <c r="H564" s="224" t="s">
        <v>34</v>
      </c>
      <c r="I564" s="225"/>
      <c r="J564" s="220"/>
      <c r="K564" s="220"/>
      <c r="L564" s="226"/>
      <c r="M564" s="227"/>
      <c r="N564" s="228"/>
      <c r="O564" s="228"/>
      <c r="P564" s="228"/>
      <c r="Q564" s="228"/>
      <c r="R564" s="228"/>
      <c r="S564" s="228"/>
      <c r="T564" s="229"/>
      <c r="AT564" s="230" t="s">
        <v>210</v>
      </c>
      <c r="AU564" s="230" t="s">
        <v>107</v>
      </c>
      <c r="AV564" s="12" t="s">
        <v>85</v>
      </c>
      <c r="AW564" s="12" t="s">
        <v>41</v>
      </c>
      <c r="AX564" s="12" t="s">
        <v>78</v>
      </c>
      <c r="AY564" s="230" t="s">
        <v>197</v>
      </c>
    </row>
    <row r="565" spans="2:65" s="12" customFormat="1">
      <c r="B565" s="219"/>
      <c r="C565" s="220"/>
      <c r="D565" s="221" t="s">
        <v>210</v>
      </c>
      <c r="E565" s="222" t="s">
        <v>34</v>
      </c>
      <c r="F565" s="223" t="s">
        <v>1018</v>
      </c>
      <c r="G565" s="220"/>
      <c r="H565" s="224" t="s">
        <v>34</v>
      </c>
      <c r="I565" s="225"/>
      <c r="J565" s="220"/>
      <c r="K565" s="220"/>
      <c r="L565" s="226"/>
      <c r="M565" s="227"/>
      <c r="N565" s="228"/>
      <c r="O565" s="228"/>
      <c r="P565" s="228"/>
      <c r="Q565" s="228"/>
      <c r="R565" s="228"/>
      <c r="S565" s="228"/>
      <c r="T565" s="229"/>
      <c r="AT565" s="230" t="s">
        <v>210</v>
      </c>
      <c r="AU565" s="230" t="s">
        <v>107</v>
      </c>
      <c r="AV565" s="12" t="s">
        <v>85</v>
      </c>
      <c r="AW565" s="12" t="s">
        <v>41</v>
      </c>
      <c r="AX565" s="12" t="s">
        <v>78</v>
      </c>
      <c r="AY565" s="230" t="s">
        <v>197</v>
      </c>
    </row>
    <row r="566" spans="2:65" s="12" customFormat="1">
      <c r="B566" s="219"/>
      <c r="C566" s="220"/>
      <c r="D566" s="221" t="s">
        <v>210</v>
      </c>
      <c r="E566" s="222" t="s">
        <v>34</v>
      </c>
      <c r="F566" s="223" t="s">
        <v>1019</v>
      </c>
      <c r="G566" s="220"/>
      <c r="H566" s="224" t="s">
        <v>34</v>
      </c>
      <c r="I566" s="225"/>
      <c r="J566" s="220"/>
      <c r="K566" s="220"/>
      <c r="L566" s="226"/>
      <c r="M566" s="227"/>
      <c r="N566" s="228"/>
      <c r="O566" s="228"/>
      <c r="P566" s="228"/>
      <c r="Q566" s="228"/>
      <c r="R566" s="228"/>
      <c r="S566" s="228"/>
      <c r="T566" s="229"/>
      <c r="AT566" s="230" t="s">
        <v>210</v>
      </c>
      <c r="AU566" s="230" t="s">
        <v>107</v>
      </c>
      <c r="AV566" s="12" t="s">
        <v>85</v>
      </c>
      <c r="AW566" s="12" t="s">
        <v>41</v>
      </c>
      <c r="AX566" s="12" t="s">
        <v>78</v>
      </c>
      <c r="AY566" s="230" t="s">
        <v>197</v>
      </c>
    </row>
    <row r="567" spans="2:65" s="12" customFormat="1">
      <c r="B567" s="219"/>
      <c r="C567" s="220"/>
      <c r="D567" s="221" t="s">
        <v>210</v>
      </c>
      <c r="E567" s="222" t="s">
        <v>34</v>
      </c>
      <c r="F567" s="223" t="s">
        <v>1020</v>
      </c>
      <c r="G567" s="220"/>
      <c r="H567" s="224" t="s">
        <v>34</v>
      </c>
      <c r="I567" s="225"/>
      <c r="J567" s="220"/>
      <c r="K567" s="220"/>
      <c r="L567" s="226"/>
      <c r="M567" s="227"/>
      <c r="N567" s="228"/>
      <c r="O567" s="228"/>
      <c r="P567" s="228"/>
      <c r="Q567" s="228"/>
      <c r="R567" s="228"/>
      <c r="S567" s="228"/>
      <c r="T567" s="229"/>
      <c r="AT567" s="230" t="s">
        <v>210</v>
      </c>
      <c r="AU567" s="230" t="s">
        <v>107</v>
      </c>
      <c r="AV567" s="12" t="s">
        <v>85</v>
      </c>
      <c r="AW567" s="12" t="s">
        <v>41</v>
      </c>
      <c r="AX567" s="12" t="s">
        <v>78</v>
      </c>
      <c r="AY567" s="230" t="s">
        <v>197</v>
      </c>
    </row>
    <row r="568" spans="2:65" s="12" customFormat="1">
      <c r="B568" s="219"/>
      <c r="C568" s="220"/>
      <c r="D568" s="221" t="s">
        <v>210</v>
      </c>
      <c r="E568" s="222" t="s">
        <v>34</v>
      </c>
      <c r="F568" s="223" t="s">
        <v>1021</v>
      </c>
      <c r="G568" s="220"/>
      <c r="H568" s="224" t="s">
        <v>34</v>
      </c>
      <c r="I568" s="225"/>
      <c r="J568" s="220"/>
      <c r="K568" s="220"/>
      <c r="L568" s="226"/>
      <c r="M568" s="227"/>
      <c r="N568" s="228"/>
      <c r="O568" s="228"/>
      <c r="P568" s="228"/>
      <c r="Q568" s="228"/>
      <c r="R568" s="228"/>
      <c r="S568" s="228"/>
      <c r="T568" s="229"/>
      <c r="AT568" s="230" t="s">
        <v>210</v>
      </c>
      <c r="AU568" s="230" t="s">
        <v>107</v>
      </c>
      <c r="AV568" s="12" t="s">
        <v>85</v>
      </c>
      <c r="AW568" s="12" t="s">
        <v>41</v>
      </c>
      <c r="AX568" s="12" t="s">
        <v>78</v>
      </c>
      <c r="AY568" s="230" t="s">
        <v>197</v>
      </c>
    </row>
    <row r="569" spans="2:65" s="14" customFormat="1">
      <c r="B569" s="242"/>
      <c r="C569" s="243"/>
      <c r="D569" s="216" t="s">
        <v>210</v>
      </c>
      <c r="E569" s="244" t="s">
        <v>34</v>
      </c>
      <c r="F569" s="245" t="s">
        <v>221</v>
      </c>
      <c r="G569" s="243"/>
      <c r="H569" s="246">
        <v>645</v>
      </c>
      <c r="I569" s="247"/>
      <c r="J569" s="243"/>
      <c r="K569" s="243"/>
      <c r="L569" s="248"/>
      <c r="M569" s="249"/>
      <c r="N569" s="250"/>
      <c r="O569" s="250"/>
      <c r="P569" s="250"/>
      <c r="Q569" s="250"/>
      <c r="R569" s="250"/>
      <c r="S569" s="250"/>
      <c r="T569" s="251"/>
      <c r="AT569" s="252" t="s">
        <v>210</v>
      </c>
      <c r="AU569" s="252" t="s">
        <v>107</v>
      </c>
      <c r="AV569" s="14" t="s">
        <v>126</v>
      </c>
      <c r="AW569" s="14" t="s">
        <v>41</v>
      </c>
      <c r="AX569" s="14" t="s">
        <v>85</v>
      </c>
      <c r="AY569" s="252" t="s">
        <v>197</v>
      </c>
    </row>
    <row r="570" spans="2:65" s="1" customFormat="1" ht="16.5" customHeight="1">
      <c r="B570" s="43"/>
      <c r="C570" s="204" t="s">
        <v>1022</v>
      </c>
      <c r="D570" s="204" t="s">
        <v>200</v>
      </c>
      <c r="E570" s="205" t="s">
        <v>1023</v>
      </c>
      <c r="F570" s="206" t="s">
        <v>1024</v>
      </c>
      <c r="G570" s="207" t="s">
        <v>536</v>
      </c>
      <c r="H570" s="208">
        <v>2</v>
      </c>
      <c r="I570" s="209"/>
      <c r="J570" s="210">
        <f>ROUND(I570*H570,2)</f>
        <v>0</v>
      </c>
      <c r="K570" s="206" t="s">
        <v>34</v>
      </c>
      <c r="L570" s="63"/>
      <c r="M570" s="211" t="s">
        <v>34</v>
      </c>
      <c r="N570" s="212" t="s">
        <v>49</v>
      </c>
      <c r="O570" s="44"/>
      <c r="P570" s="213">
        <f>O570*H570</f>
        <v>0</v>
      </c>
      <c r="Q570" s="213">
        <v>0</v>
      </c>
      <c r="R570" s="213">
        <f>Q570*H570</f>
        <v>0</v>
      </c>
      <c r="S570" s="213">
        <v>0</v>
      </c>
      <c r="T570" s="214">
        <f>S570*H570</f>
        <v>0</v>
      </c>
      <c r="AR570" s="25" t="s">
        <v>126</v>
      </c>
      <c r="AT570" s="25" t="s">
        <v>200</v>
      </c>
      <c r="AU570" s="25" t="s">
        <v>107</v>
      </c>
      <c r="AY570" s="25" t="s">
        <v>197</v>
      </c>
      <c r="BE570" s="215">
        <f>IF(N570="základní",J570,0)</f>
        <v>0</v>
      </c>
      <c r="BF570" s="215">
        <f>IF(N570="snížená",J570,0)</f>
        <v>0</v>
      </c>
      <c r="BG570" s="215">
        <f>IF(N570="zákl. přenesená",J570,0)</f>
        <v>0</v>
      </c>
      <c r="BH570" s="215">
        <f>IF(N570="sníž. přenesená",J570,0)</f>
        <v>0</v>
      </c>
      <c r="BI570" s="215">
        <f>IF(N570="nulová",J570,0)</f>
        <v>0</v>
      </c>
      <c r="BJ570" s="25" t="s">
        <v>85</v>
      </c>
      <c r="BK570" s="215">
        <f>ROUND(I570*H570,2)</f>
        <v>0</v>
      </c>
      <c r="BL570" s="25" t="s">
        <v>126</v>
      </c>
      <c r="BM570" s="25" t="s">
        <v>1025</v>
      </c>
    </row>
    <row r="571" spans="2:65" s="1" customFormat="1" ht="16.5" customHeight="1">
      <c r="B571" s="43"/>
      <c r="C571" s="204" t="s">
        <v>1026</v>
      </c>
      <c r="D571" s="204" t="s">
        <v>200</v>
      </c>
      <c r="E571" s="205" t="s">
        <v>1027</v>
      </c>
      <c r="F571" s="206" t="s">
        <v>1028</v>
      </c>
      <c r="G571" s="207" t="s">
        <v>423</v>
      </c>
      <c r="H571" s="208">
        <v>26.552</v>
      </c>
      <c r="I571" s="209"/>
      <c r="J571" s="210">
        <f>ROUND(I571*H571,2)</f>
        <v>0</v>
      </c>
      <c r="K571" s="206" t="s">
        <v>34</v>
      </c>
      <c r="L571" s="63"/>
      <c r="M571" s="211" t="s">
        <v>34</v>
      </c>
      <c r="N571" s="212" t="s">
        <v>49</v>
      </c>
      <c r="O571" s="44"/>
      <c r="P571" s="213">
        <f>O571*H571</f>
        <v>0</v>
      </c>
      <c r="Q571" s="213">
        <v>0</v>
      </c>
      <c r="R571" s="213">
        <f>Q571*H571</f>
        <v>0</v>
      </c>
      <c r="S571" s="213">
        <v>0</v>
      </c>
      <c r="T571" s="214">
        <f>S571*H571</f>
        <v>0</v>
      </c>
      <c r="AR571" s="25" t="s">
        <v>126</v>
      </c>
      <c r="AT571" s="25" t="s">
        <v>200</v>
      </c>
      <c r="AU571" s="25" t="s">
        <v>107</v>
      </c>
      <c r="AY571" s="25" t="s">
        <v>197</v>
      </c>
      <c r="BE571" s="215">
        <f>IF(N571="základní",J571,0)</f>
        <v>0</v>
      </c>
      <c r="BF571" s="215">
        <f>IF(N571="snížená",J571,0)</f>
        <v>0</v>
      </c>
      <c r="BG571" s="215">
        <f>IF(N571="zákl. přenesená",J571,0)</f>
        <v>0</v>
      </c>
      <c r="BH571" s="215">
        <f>IF(N571="sníž. přenesená",J571,0)</f>
        <v>0</v>
      </c>
      <c r="BI571" s="215">
        <f>IF(N571="nulová",J571,0)</f>
        <v>0</v>
      </c>
      <c r="BJ571" s="25" t="s">
        <v>85</v>
      </c>
      <c r="BK571" s="215">
        <f>ROUND(I571*H571,2)</f>
        <v>0</v>
      </c>
      <c r="BL571" s="25" t="s">
        <v>126</v>
      </c>
      <c r="BM571" s="25" t="s">
        <v>1029</v>
      </c>
    </row>
    <row r="572" spans="2:65" s="1" customFormat="1" ht="40.5">
      <c r="B572" s="43"/>
      <c r="C572" s="65"/>
      <c r="D572" s="221" t="s">
        <v>205</v>
      </c>
      <c r="E572" s="65"/>
      <c r="F572" s="253" t="s">
        <v>1030</v>
      </c>
      <c r="G572" s="65"/>
      <c r="H572" s="65"/>
      <c r="I572" s="174"/>
      <c r="J572" s="65"/>
      <c r="K572" s="65"/>
      <c r="L572" s="63"/>
      <c r="M572" s="218"/>
      <c r="N572" s="44"/>
      <c r="O572" s="44"/>
      <c r="P572" s="44"/>
      <c r="Q572" s="44"/>
      <c r="R572" s="44"/>
      <c r="S572" s="44"/>
      <c r="T572" s="80"/>
      <c r="AT572" s="25" t="s">
        <v>205</v>
      </c>
      <c r="AU572" s="25" t="s">
        <v>107</v>
      </c>
    </row>
    <row r="573" spans="2:65" s="12" customFormat="1">
      <c r="B573" s="219"/>
      <c r="C573" s="220"/>
      <c r="D573" s="221" t="s">
        <v>210</v>
      </c>
      <c r="E573" s="222" t="s">
        <v>34</v>
      </c>
      <c r="F573" s="223" t="s">
        <v>620</v>
      </c>
      <c r="G573" s="220"/>
      <c r="H573" s="224" t="s">
        <v>34</v>
      </c>
      <c r="I573" s="225"/>
      <c r="J573" s="220"/>
      <c r="K573" s="220"/>
      <c r="L573" s="226"/>
      <c r="M573" s="227"/>
      <c r="N573" s="228"/>
      <c r="O573" s="228"/>
      <c r="P573" s="228"/>
      <c r="Q573" s="228"/>
      <c r="R573" s="228"/>
      <c r="S573" s="228"/>
      <c r="T573" s="229"/>
      <c r="AT573" s="230" t="s">
        <v>210</v>
      </c>
      <c r="AU573" s="230" t="s">
        <v>107</v>
      </c>
      <c r="AV573" s="12" t="s">
        <v>85</v>
      </c>
      <c r="AW573" s="12" t="s">
        <v>41</v>
      </c>
      <c r="AX573" s="12" t="s">
        <v>78</v>
      </c>
      <c r="AY573" s="230" t="s">
        <v>197</v>
      </c>
    </row>
    <row r="574" spans="2:65" s="13" customFormat="1">
      <c r="B574" s="231"/>
      <c r="C574" s="232"/>
      <c r="D574" s="221" t="s">
        <v>210</v>
      </c>
      <c r="E574" s="233" t="s">
        <v>34</v>
      </c>
      <c r="F574" s="234" t="s">
        <v>1031</v>
      </c>
      <c r="G574" s="232"/>
      <c r="H574" s="235">
        <v>26.552</v>
      </c>
      <c r="I574" s="236"/>
      <c r="J574" s="232"/>
      <c r="K574" s="232"/>
      <c r="L574" s="237"/>
      <c r="M574" s="238"/>
      <c r="N574" s="239"/>
      <c r="O574" s="239"/>
      <c r="P574" s="239"/>
      <c r="Q574" s="239"/>
      <c r="R574" s="239"/>
      <c r="S574" s="239"/>
      <c r="T574" s="240"/>
      <c r="AT574" s="241" t="s">
        <v>210</v>
      </c>
      <c r="AU574" s="241" t="s">
        <v>107</v>
      </c>
      <c r="AV574" s="13" t="s">
        <v>87</v>
      </c>
      <c r="AW574" s="13" t="s">
        <v>41</v>
      </c>
      <c r="AX574" s="13" t="s">
        <v>78</v>
      </c>
      <c r="AY574" s="241" t="s">
        <v>197</v>
      </c>
    </row>
    <row r="575" spans="2:65" s="14" customFormat="1">
      <c r="B575" s="242"/>
      <c r="C575" s="243"/>
      <c r="D575" s="221" t="s">
        <v>210</v>
      </c>
      <c r="E575" s="273" t="s">
        <v>34</v>
      </c>
      <c r="F575" s="274" t="s">
        <v>221</v>
      </c>
      <c r="G575" s="243"/>
      <c r="H575" s="275">
        <v>26.552</v>
      </c>
      <c r="I575" s="247"/>
      <c r="J575" s="243"/>
      <c r="K575" s="243"/>
      <c r="L575" s="248"/>
      <c r="M575" s="249"/>
      <c r="N575" s="250"/>
      <c r="O575" s="250"/>
      <c r="P575" s="250"/>
      <c r="Q575" s="250"/>
      <c r="R575" s="250"/>
      <c r="S575" s="250"/>
      <c r="T575" s="251"/>
      <c r="AT575" s="252" t="s">
        <v>210</v>
      </c>
      <c r="AU575" s="252" t="s">
        <v>107</v>
      </c>
      <c r="AV575" s="14" t="s">
        <v>126</v>
      </c>
      <c r="AW575" s="14" t="s">
        <v>41</v>
      </c>
      <c r="AX575" s="14" t="s">
        <v>85</v>
      </c>
      <c r="AY575" s="252" t="s">
        <v>197</v>
      </c>
    </row>
    <row r="576" spans="2:65" s="13" customFormat="1">
      <c r="B576" s="231"/>
      <c r="C576" s="232"/>
      <c r="D576" s="221" t="s">
        <v>210</v>
      </c>
      <c r="E576" s="233" t="s">
        <v>34</v>
      </c>
      <c r="F576" s="234" t="s">
        <v>34</v>
      </c>
      <c r="G576" s="232"/>
      <c r="H576" s="235">
        <v>0</v>
      </c>
      <c r="I576" s="236"/>
      <c r="J576" s="232"/>
      <c r="K576" s="232"/>
      <c r="L576" s="237"/>
      <c r="M576" s="238"/>
      <c r="N576" s="239"/>
      <c r="O576" s="239"/>
      <c r="P576" s="239"/>
      <c r="Q576" s="239"/>
      <c r="R576" s="239"/>
      <c r="S576" s="239"/>
      <c r="T576" s="240"/>
      <c r="AT576" s="241" t="s">
        <v>210</v>
      </c>
      <c r="AU576" s="241" t="s">
        <v>107</v>
      </c>
      <c r="AV576" s="13" t="s">
        <v>87</v>
      </c>
      <c r="AW576" s="13" t="s">
        <v>6</v>
      </c>
      <c r="AX576" s="13" t="s">
        <v>78</v>
      </c>
      <c r="AY576" s="241" t="s">
        <v>197</v>
      </c>
    </row>
    <row r="577" spans="2:65" s="13" customFormat="1">
      <c r="B577" s="231"/>
      <c r="C577" s="232"/>
      <c r="D577" s="221" t="s">
        <v>210</v>
      </c>
      <c r="E577" s="233" t="s">
        <v>34</v>
      </c>
      <c r="F577" s="234" t="s">
        <v>34</v>
      </c>
      <c r="G577" s="232"/>
      <c r="H577" s="235">
        <v>0</v>
      </c>
      <c r="I577" s="236"/>
      <c r="J577" s="232"/>
      <c r="K577" s="232"/>
      <c r="L577" s="237"/>
      <c r="M577" s="238"/>
      <c r="N577" s="239"/>
      <c r="O577" s="239"/>
      <c r="P577" s="239"/>
      <c r="Q577" s="239"/>
      <c r="R577" s="239"/>
      <c r="S577" s="239"/>
      <c r="T577" s="240"/>
      <c r="AT577" s="241" t="s">
        <v>210</v>
      </c>
      <c r="AU577" s="241" t="s">
        <v>107</v>
      </c>
      <c r="AV577" s="13" t="s">
        <v>87</v>
      </c>
      <c r="AW577" s="13" t="s">
        <v>6</v>
      </c>
      <c r="AX577" s="13" t="s">
        <v>78</v>
      </c>
      <c r="AY577" s="241" t="s">
        <v>197</v>
      </c>
    </row>
    <row r="578" spans="2:65" s="13" customFormat="1">
      <c r="B578" s="231"/>
      <c r="C578" s="232"/>
      <c r="D578" s="221" t="s">
        <v>210</v>
      </c>
      <c r="E578" s="233" t="s">
        <v>34</v>
      </c>
      <c r="F578" s="234" t="s">
        <v>34</v>
      </c>
      <c r="G578" s="232"/>
      <c r="H578" s="235">
        <v>0</v>
      </c>
      <c r="I578" s="236"/>
      <c r="J578" s="232"/>
      <c r="K578" s="232"/>
      <c r="L578" s="237"/>
      <c r="M578" s="238"/>
      <c r="N578" s="239"/>
      <c r="O578" s="239"/>
      <c r="P578" s="239"/>
      <c r="Q578" s="239"/>
      <c r="R578" s="239"/>
      <c r="S578" s="239"/>
      <c r="T578" s="240"/>
      <c r="AT578" s="241" t="s">
        <v>210</v>
      </c>
      <c r="AU578" s="241" t="s">
        <v>107</v>
      </c>
      <c r="AV578" s="13" t="s">
        <v>87</v>
      </c>
      <c r="AW578" s="13" t="s">
        <v>6</v>
      </c>
      <c r="AX578" s="13" t="s">
        <v>78</v>
      </c>
      <c r="AY578" s="241" t="s">
        <v>197</v>
      </c>
    </row>
    <row r="579" spans="2:65" s="13" customFormat="1">
      <c r="B579" s="231"/>
      <c r="C579" s="232"/>
      <c r="D579" s="221" t="s">
        <v>210</v>
      </c>
      <c r="E579" s="233" t="s">
        <v>34</v>
      </c>
      <c r="F579" s="234" t="s">
        <v>34</v>
      </c>
      <c r="G579" s="232"/>
      <c r="H579" s="235">
        <v>0</v>
      </c>
      <c r="I579" s="236"/>
      <c r="J579" s="232"/>
      <c r="K579" s="232"/>
      <c r="L579" s="237"/>
      <c r="M579" s="238"/>
      <c r="N579" s="239"/>
      <c r="O579" s="239"/>
      <c r="P579" s="239"/>
      <c r="Q579" s="239"/>
      <c r="R579" s="239"/>
      <c r="S579" s="239"/>
      <c r="T579" s="240"/>
      <c r="AT579" s="241" t="s">
        <v>210</v>
      </c>
      <c r="AU579" s="241" t="s">
        <v>107</v>
      </c>
      <c r="AV579" s="13" t="s">
        <v>87</v>
      </c>
      <c r="AW579" s="13" t="s">
        <v>6</v>
      </c>
      <c r="AX579" s="13" t="s">
        <v>78</v>
      </c>
      <c r="AY579" s="241" t="s">
        <v>197</v>
      </c>
    </row>
    <row r="580" spans="2:65" s="13" customFormat="1">
      <c r="B580" s="231"/>
      <c r="C580" s="232"/>
      <c r="D580" s="221" t="s">
        <v>210</v>
      </c>
      <c r="E580" s="233" t="s">
        <v>34</v>
      </c>
      <c r="F580" s="234" t="s">
        <v>34</v>
      </c>
      <c r="G580" s="232"/>
      <c r="H580" s="235">
        <v>0</v>
      </c>
      <c r="I580" s="236"/>
      <c r="J580" s="232"/>
      <c r="K580" s="232"/>
      <c r="L580" s="237"/>
      <c r="M580" s="238"/>
      <c r="N580" s="239"/>
      <c r="O580" s="239"/>
      <c r="P580" s="239"/>
      <c r="Q580" s="239"/>
      <c r="R580" s="239"/>
      <c r="S580" s="239"/>
      <c r="T580" s="240"/>
      <c r="AT580" s="241" t="s">
        <v>210</v>
      </c>
      <c r="AU580" s="241" t="s">
        <v>107</v>
      </c>
      <c r="AV580" s="13" t="s">
        <v>87</v>
      </c>
      <c r="AW580" s="13" t="s">
        <v>6</v>
      </c>
      <c r="AX580" s="13" t="s">
        <v>78</v>
      </c>
      <c r="AY580" s="241" t="s">
        <v>197</v>
      </c>
    </row>
    <row r="581" spans="2:65" s="13" customFormat="1">
      <c r="B581" s="231"/>
      <c r="C581" s="232"/>
      <c r="D581" s="221" t="s">
        <v>210</v>
      </c>
      <c r="E581" s="233" t="s">
        <v>34</v>
      </c>
      <c r="F581" s="234" t="s">
        <v>34</v>
      </c>
      <c r="G581" s="232"/>
      <c r="H581" s="235">
        <v>0</v>
      </c>
      <c r="I581" s="236"/>
      <c r="J581" s="232"/>
      <c r="K581" s="232"/>
      <c r="L581" s="237"/>
      <c r="M581" s="238"/>
      <c r="N581" s="239"/>
      <c r="O581" s="239"/>
      <c r="P581" s="239"/>
      <c r="Q581" s="239"/>
      <c r="R581" s="239"/>
      <c r="S581" s="239"/>
      <c r="T581" s="240"/>
      <c r="AT581" s="241" t="s">
        <v>210</v>
      </c>
      <c r="AU581" s="241" t="s">
        <v>107</v>
      </c>
      <c r="AV581" s="13" t="s">
        <v>87</v>
      </c>
      <c r="AW581" s="13" t="s">
        <v>6</v>
      </c>
      <c r="AX581" s="13" t="s">
        <v>78</v>
      </c>
      <c r="AY581" s="241" t="s">
        <v>197</v>
      </c>
    </row>
    <row r="582" spans="2:65" s="13" customFormat="1">
      <c r="B582" s="231"/>
      <c r="C582" s="232"/>
      <c r="D582" s="221" t="s">
        <v>210</v>
      </c>
      <c r="E582" s="233" t="s">
        <v>34</v>
      </c>
      <c r="F582" s="234" t="s">
        <v>34</v>
      </c>
      <c r="G582" s="232"/>
      <c r="H582" s="235">
        <v>0</v>
      </c>
      <c r="I582" s="236"/>
      <c r="J582" s="232"/>
      <c r="K582" s="232"/>
      <c r="L582" s="237"/>
      <c r="M582" s="238"/>
      <c r="N582" s="239"/>
      <c r="O582" s="239"/>
      <c r="P582" s="239"/>
      <c r="Q582" s="239"/>
      <c r="R582" s="239"/>
      <c r="S582" s="239"/>
      <c r="T582" s="240"/>
      <c r="AT582" s="241" t="s">
        <v>210</v>
      </c>
      <c r="AU582" s="241" t="s">
        <v>107</v>
      </c>
      <c r="AV582" s="13" t="s">
        <v>87</v>
      </c>
      <c r="AW582" s="13" t="s">
        <v>6</v>
      </c>
      <c r="AX582" s="13" t="s">
        <v>78</v>
      </c>
      <c r="AY582" s="241" t="s">
        <v>197</v>
      </c>
    </row>
    <row r="583" spans="2:65" s="13" customFormat="1">
      <c r="B583" s="231"/>
      <c r="C583" s="232"/>
      <c r="D583" s="221" t="s">
        <v>210</v>
      </c>
      <c r="E583" s="233" t="s">
        <v>34</v>
      </c>
      <c r="F583" s="234" t="s">
        <v>34</v>
      </c>
      <c r="G583" s="232"/>
      <c r="H583" s="235">
        <v>0</v>
      </c>
      <c r="I583" s="236"/>
      <c r="J583" s="232"/>
      <c r="K583" s="232"/>
      <c r="L583" s="237"/>
      <c r="M583" s="238"/>
      <c r="N583" s="239"/>
      <c r="O583" s="239"/>
      <c r="P583" s="239"/>
      <c r="Q583" s="239"/>
      <c r="R583" s="239"/>
      <c r="S583" s="239"/>
      <c r="T583" s="240"/>
      <c r="AT583" s="241" t="s">
        <v>210</v>
      </c>
      <c r="AU583" s="241" t="s">
        <v>107</v>
      </c>
      <c r="AV583" s="13" t="s">
        <v>87</v>
      </c>
      <c r="AW583" s="13" t="s">
        <v>6</v>
      </c>
      <c r="AX583" s="13" t="s">
        <v>78</v>
      </c>
      <c r="AY583" s="241" t="s">
        <v>197</v>
      </c>
    </row>
    <row r="584" spans="2:65" s="13" customFormat="1">
      <c r="B584" s="231"/>
      <c r="C584" s="232"/>
      <c r="D584" s="221" t="s">
        <v>210</v>
      </c>
      <c r="E584" s="233" t="s">
        <v>34</v>
      </c>
      <c r="F584" s="234" t="s">
        <v>34</v>
      </c>
      <c r="G584" s="232"/>
      <c r="H584" s="235">
        <v>0</v>
      </c>
      <c r="I584" s="236"/>
      <c r="J584" s="232"/>
      <c r="K584" s="232"/>
      <c r="L584" s="237"/>
      <c r="M584" s="238"/>
      <c r="N584" s="239"/>
      <c r="O584" s="239"/>
      <c r="P584" s="239"/>
      <c r="Q584" s="239"/>
      <c r="R584" s="239"/>
      <c r="S584" s="239"/>
      <c r="T584" s="240"/>
      <c r="AT584" s="241" t="s">
        <v>210</v>
      </c>
      <c r="AU584" s="241" t="s">
        <v>107</v>
      </c>
      <c r="AV584" s="13" t="s">
        <v>87</v>
      </c>
      <c r="AW584" s="13" t="s">
        <v>6</v>
      </c>
      <c r="AX584" s="13" t="s">
        <v>78</v>
      </c>
      <c r="AY584" s="241" t="s">
        <v>197</v>
      </c>
    </row>
    <row r="585" spans="2:65" s="13" customFormat="1">
      <c r="B585" s="231"/>
      <c r="C585" s="232"/>
      <c r="D585" s="221" t="s">
        <v>210</v>
      </c>
      <c r="E585" s="233" t="s">
        <v>34</v>
      </c>
      <c r="F585" s="234" t="s">
        <v>34</v>
      </c>
      <c r="G585" s="232"/>
      <c r="H585" s="235">
        <v>0</v>
      </c>
      <c r="I585" s="236"/>
      <c r="J585" s="232"/>
      <c r="K585" s="232"/>
      <c r="L585" s="237"/>
      <c r="M585" s="238"/>
      <c r="N585" s="239"/>
      <c r="O585" s="239"/>
      <c r="P585" s="239"/>
      <c r="Q585" s="239"/>
      <c r="R585" s="239"/>
      <c r="S585" s="239"/>
      <c r="T585" s="240"/>
      <c r="AT585" s="241" t="s">
        <v>210</v>
      </c>
      <c r="AU585" s="241" t="s">
        <v>107</v>
      </c>
      <c r="AV585" s="13" t="s">
        <v>87</v>
      </c>
      <c r="AW585" s="13" t="s">
        <v>6</v>
      </c>
      <c r="AX585" s="13" t="s">
        <v>78</v>
      </c>
      <c r="AY585" s="241" t="s">
        <v>197</v>
      </c>
    </row>
    <row r="586" spans="2:65" s="11" customFormat="1" ht="29.85" customHeight="1">
      <c r="B586" s="187"/>
      <c r="C586" s="188"/>
      <c r="D586" s="201" t="s">
        <v>77</v>
      </c>
      <c r="E586" s="202" t="s">
        <v>1032</v>
      </c>
      <c r="F586" s="202" t="s">
        <v>1033</v>
      </c>
      <c r="G586" s="188"/>
      <c r="H586" s="188"/>
      <c r="I586" s="191"/>
      <c r="J586" s="203">
        <f>BK586</f>
        <v>0</v>
      </c>
      <c r="K586" s="188"/>
      <c r="L586" s="193"/>
      <c r="M586" s="194"/>
      <c r="N586" s="195"/>
      <c r="O586" s="195"/>
      <c r="P586" s="196">
        <f>SUM(P587:P594)</f>
        <v>0</v>
      </c>
      <c r="Q586" s="195"/>
      <c r="R586" s="196">
        <f>SUM(R587:R594)</f>
        <v>0</v>
      </c>
      <c r="S586" s="195"/>
      <c r="T586" s="197">
        <f>SUM(T587:T594)</f>
        <v>0</v>
      </c>
      <c r="AR586" s="198" t="s">
        <v>85</v>
      </c>
      <c r="AT586" s="199" t="s">
        <v>77</v>
      </c>
      <c r="AU586" s="199" t="s">
        <v>85</v>
      </c>
      <c r="AY586" s="198" t="s">
        <v>197</v>
      </c>
      <c r="BK586" s="200">
        <f>SUM(BK587:BK594)</f>
        <v>0</v>
      </c>
    </row>
    <row r="587" spans="2:65" s="1" customFormat="1" ht="16.5" customHeight="1">
      <c r="B587" s="43"/>
      <c r="C587" s="204" t="s">
        <v>1034</v>
      </c>
      <c r="D587" s="204" t="s">
        <v>200</v>
      </c>
      <c r="E587" s="205" t="s">
        <v>1035</v>
      </c>
      <c r="F587" s="206" t="s">
        <v>1036</v>
      </c>
      <c r="G587" s="207" t="s">
        <v>404</v>
      </c>
      <c r="H587" s="208">
        <v>775.649</v>
      </c>
      <c r="I587" s="209"/>
      <c r="J587" s="210">
        <f>ROUND(I587*H587,2)</f>
        <v>0</v>
      </c>
      <c r="K587" s="206" t="s">
        <v>34</v>
      </c>
      <c r="L587" s="63"/>
      <c r="M587" s="211" t="s">
        <v>34</v>
      </c>
      <c r="N587" s="212" t="s">
        <v>49</v>
      </c>
      <c r="O587" s="44"/>
      <c r="P587" s="213">
        <f>O587*H587</f>
        <v>0</v>
      </c>
      <c r="Q587" s="213">
        <v>0</v>
      </c>
      <c r="R587" s="213">
        <f>Q587*H587</f>
        <v>0</v>
      </c>
      <c r="S587" s="213">
        <v>0</v>
      </c>
      <c r="T587" s="214">
        <f>S587*H587</f>
        <v>0</v>
      </c>
      <c r="AR587" s="25" t="s">
        <v>126</v>
      </c>
      <c r="AT587" s="25" t="s">
        <v>200</v>
      </c>
      <c r="AU587" s="25" t="s">
        <v>87</v>
      </c>
      <c r="AY587" s="25" t="s">
        <v>197</v>
      </c>
      <c r="BE587" s="215">
        <f>IF(N587="základní",J587,0)</f>
        <v>0</v>
      </c>
      <c r="BF587" s="215">
        <f>IF(N587="snížená",J587,0)</f>
        <v>0</v>
      </c>
      <c r="BG587" s="215">
        <f>IF(N587="zákl. přenesená",J587,0)</f>
        <v>0</v>
      </c>
      <c r="BH587" s="215">
        <f>IF(N587="sníž. přenesená",J587,0)</f>
        <v>0</v>
      </c>
      <c r="BI587" s="215">
        <f>IF(N587="nulová",J587,0)</f>
        <v>0</v>
      </c>
      <c r="BJ587" s="25" t="s">
        <v>85</v>
      </c>
      <c r="BK587" s="215">
        <f>ROUND(I587*H587,2)</f>
        <v>0</v>
      </c>
      <c r="BL587" s="25" t="s">
        <v>126</v>
      </c>
      <c r="BM587" s="25" t="s">
        <v>1037</v>
      </c>
    </row>
    <row r="588" spans="2:65" s="1" customFormat="1" ht="16.5" customHeight="1">
      <c r="B588" s="43"/>
      <c r="C588" s="204" t="s">
        <v>1038</v>
      </c>
      <c r="D588" s="204" t="s">
        <v>200</v>
      </c>
      <c r="E588" s="205" t="s">
        <v>1039</v>
      </c>
      <c r="F588" s="206" t="s">
        <v>1040</v>
      </c>
      <c r="G588" s="207" t="s">
        <v>404</v>
      </c>
      <c r="H588" s="208">
        <v>775.649</v>
      </c>
      <c r="I588" s="209"/>
      <c r="J588" s="210">
        <f>ROUND(I588*H588,2)</f>
        <v>0</v>
      </c>
      <c r="K588" s="206" t="s">
        <v>352</v>
      </c>
      <c r="L588" s="63"/>
      <c r="M588" s="211" t="s">
        <v>34</v>
      </c>
      <c r="N588" s="212" t="s">
        <v>49</v>
      </c>
      <c r="O588" s="44"/>
      <c r="P588" s="213">
        <f>O588*H588</f>
        <v>0</v>
      </c>
      <c r="Q588" s="213">
        <v>0</v>
      </c>
      <c r="R588" s="213">
        <f>Q588*H588</f>
        <v>0</v>
      </c>
      <c r="S588" s="213">
        <v>0</v>
      </c>
      <c r="T588" s="214">
        <f>S588*H588</f>
        <v>0</v>
      </c>
      <c r="AR588" s="25" t="s">
        <v>126</v>
      </c>
      <c r="AT588" s="25" t="s">
        <v>200</v>
      </c>
      <c r="AU588" s="25" t="s">
        <v>87</v>
      </c>
      <c r="AY588" s="25" t="s">
        <v>197</v>
      </c>
      <c r="BE588" s="215">
        <f>IF(N588="základní",J588,0)</f>
        <v>0</v>
      </c>
      <c r="BF588" s="215">
        <f>IF(N588="snížená",J588,0)</f>
        <v>0</v>
      </c>
      <c r="BG588" s="215">
        <f>IF(N588="zákl. přenesená",J588,0)</f>
        <v>0</v>
      </c>
      <c r="BH588" s="215">
        <f>IF(N588="sníž. přenesená",J588,0)</f>
        <v>0</v>
      </c>
      <c r="BI588" s="215">
        <f>IF(N588="nulová",J588,0)</f>
        <v>0</v>
      </c>
      <c r="BJ588" s="25" t="s">
        <v>85</v>
      </c>
      <c r="BK588" s="215">
        <f>ROUND(I588*H588,2)</f>
        <v>0</v>
      </c>
      <c r="BL588" s="25" t="s">
        <v>126</v>
      </c>
      <c r="BM588" s="25" t="s">
        <v>1041</v>
      </c>
    </row>
    <row r="589" spans="2:65" s="1" customFormat="1" ht="16.5" customHeight="1">
      <c r="B589" s="43"/>
      <c r="C589" s="204" t="s">
        <v>1042</v>
      </c>
      <c r="D589" s="204" t="s">
        <v>200</v>
      </c>
      <c r="E589" s="205" t="s">
        <v>1043</v>
      </c>
      <c r="F589" s="206" t="s">
        <v>1044</v>
      </c>
      <c r="G589" s="207" t="s">
        <v>404</v>
      </c>
      <c r="H589" s="208">
        <v>1551.298</v>
      </c>
      <c r="I589" s="209"/>
      <c r="J589" s="210">
        <f>ROUND(I589*H589,2)</f>
        <v>0</v>
      </c>
      <c r="K589" s="206" t="s">
        <v>352</v>
      </c>
      <c r="L589" s="63"/>
      <c r="M589" s="211" t="s">
        <v>34</v>
      </c>
      <c r="N589" s="212" t="s">
        <v>49</v>
      </c>
      <c r="O589" s="44"/>
      <c r="P589" s="213">
        <f>O589*H589</f>
        <v>0</v>
      </c>
      <c r="Q589" s="213">
        <v>0</v>
      </c>
      <c r="R589" s="213">
        <f>Q589*H589</f>
        <v>0</v>
      </c>
      <c r="S589" s="213">
        <v>0</v>
      </c>
      <c r="T589" s="214">
        <f>S589*H589</f>
        <v>0</v>
      </c>
      <c r="AR589" s="25" t="s">
        <v>126</v>
      </c>
      <c r="AT589" s="25" t="s">
        <v>200</v>
      </c>
      <c r="AU589" s="25" t="s">
        <v>87</v>
      </c>
      <c r="AY589" s="25" t="s">
        <v>197</v>
      </c>
      <c r="BE589" s="215">
        <f>IF(N589="základní",J589,0)</f>
        <v>0</v>
      </c>
      <c r="BF589" s="215">
        <f>IF(N589="snížená",J589,0)</f>
        <v>0</v>
      </c>
      <c r="BG589" s="215">
        <f>IF(N589="zákl. přenesená",J589,0)</f>
        <v>0</v>
      </c>
      <c r="BH589" s="215">
        <f>IF(N589="sníž. přenesená",J589,0)</f>
        <v>0</v>
      </c>
      <c r="BI589" s="215">
        <f>IF(N589="nulová",J589,0)</f>
        <v>0</v>
      </c>
      <c r="BJ589" s="25" t="s">
        <v>85</v>
      </c>
      <c r="BK589" s="215">
        <f>ROUND(I589*H589,2)</f>
        <v>0</v>
      </c>
      <c r="BL589" s="25" t="s">
        <v>126</v>
      </c>
      <c r="BM589" s="25" t="s">
        <v>1045</v>
      </c>
    </row>
    <row r="590" spans="2:65" s="13" customFormat="1">
      <c r="B590" s="231"/>
      <c r="C590" s="232"/>
      <c r="D590" s="216" t="s">
        <v>210</v>
      </c>
      <c r="E590" s="260" t="s">
        <v>34</v>
      </c>
      <c r="F590" s="261" t="s">
        <v>1046</v>
      </c>
      <c r="G590" s="232"/>
      <c r="H590" s="262">
        <v>1551.298</v>
      </c>
      <c r="I590" s="236"/>
      <c r="J590" s="232"/>
      <c r="K590" s="232"/>
      <c r="L590" s="237"/>
      <c r="M590" s="238"/>
      <c r="N590" s="239"/>
      <c r="O590" s="239"/>
      <c r="P590" s="239"/>
      <c r="Q590" s="239"/>
      <c r="R590" s="239"/>
      <c r="S590" s="239"/>
      <c r="T590" s="240"/>
      <c r="AT590" s="241" t="s">
        <v>210</v>
      </c>
      <c r="AU590" s="241" t="s">
        <v>87</v>
      </c>
      <c r="AV590" s="13" t="s">
        <v>87</v>
      </c>
      <c r="AW590" s="13" t="s">
        <v>41</v>
      </c>
      <c r="AX590" s="13" t="s">
        <v>85</v>
      </c>
      <c r="AY590" s="241" t="s">
        <v>197</v>
      </c>
    </row>
    <row r="591" spans="2:65" s="1" customFormat="1" ht="16.5" customHeight="1">
      <c r="B591" s="43"/>
      <c r="C591" s="204" t="s">
        <v>1047</v>
      </c>
      <c r="D591" s="204" t="s">
        <v>200</v>
      </c>
      <c r="E591" s="205" t="s">
        <v>1048</v>
      </c>
      <c r="F591" s="206" t="s">
        <v>1049</v>
      </c>
      <c r="G591" s="207" t="s">
        <v>404</v>
      </c>
      <c r="H591" s="208">
        <v>775.649</v>
      </c>
      <c r="I591" s="209"/>
      <c r="J591" s="210">
        <f>ROUND(I591*H591,2)</f>
        <v>0</v>
      </c>
      <c r="K591" s="206" t="s">
        <v>352</v>
      </c>
      <c r="L591" s="63"/>
      <c r="M591" s="211" t="s">
        <v>34</v>
      </c>
      <c r="N591" s="212" t="s">
        <v>49</v>
      </c>
      <c r="O591" s="44"/>
      <c r="P591" s="213">
        <f>O591*H591</f>
        <v>0</v>
      </c>
      <c r="Q591" s="213">
        <v>0</v>
      </c>
      <c r="R591" s="213">
        <f>Q591*H591</f>
        <v>0</v>
      </c>
      <c r="S591" s="213">
        <v>0</v>
      </c>
      <c r="T591" s="214">
        <f>S591*H591</f>
        <v>0</v>
      </c>
      <c r="AR591" s="25" t="s">
        <v>126</v>
      </c>
      <c r="AT591" s="25" t="s">
        <v>200</v>
      </c>
      <c r="AU591" s="25" t="s">
        <v>87</v>
      </c>
      <c r="AY591" s="25" t="s">
        <v>197</v>
      </c>
      <c r="BE591" s="215">
        <f>IF(N591="základní",J591,0)</f>
        <v>0</v>
      </c>
      <c r="BF591" s="215">
        <f>IF(N591="snížená",J591,0)</f>
        <v>0</v>
      </c>
      <c r="BG591" s="215">
        <f>IF(N591="zákl. přenesená",J591,0)</f>
        <v>0</v>
      </c>
      <c r="BH591" s="215">
        <f>IF(N591="sníž. přenesená",J591,0)</f>
        <v>0</v>
      </c>
      <c r="BI591" s="215">
        <f>IF(N591="nulová",J591,0)</f>
        <v>0</v>
      </c>
      <c r="BJ591" s="25" t="s">
        <v>85</v>
      </c>
      <c r="BK591" s="215">
        <f>ROUND(I591*H591,2)</f>
        <v>0</v>
      </c>
      <c r="BL591" s="25" t="s">
        <v>126</v>
      </c>
      <c r="BM591" s="25" t="s">
        <v>1050</v>
      </c>
    </row>
    <row r="592" spans="2:65" s="1" customFormat="1" ht="16.5" customHeight="1">
      <c r="B592" s="43"/>
      <c r="C592" s="204" t="s">
        <v>1051</v>
      </c>
      <c r="D592" s="204" t="s">
        <v>200</v>
      </c>
      <c r="E592" s="205" t="s">
        <v>1052</v>
      </c>
      <c r="F592" s="206" t="s">
        <v>1053</v>
      </c>
      <c r="G592" s="207" t="s">
        <v>404</v>
      </c>
      <c r="H592" s="208">
        <v>11634.735000000001</v>
      </c>
      <c r="I592" s="209"/>
      <c r="J592" s="210">
        <f>ROUND(I592*H592,2)</f>
        <v>0</v>
      </c>
      <c r="K592" s="206" t="s">
        <v>352</v>
      </c>
      <c r="L592" s="63"/>
      <c r="M592" s="211" t="s">
        <v>34</v>
      </c>
      <c r="N592" s="212" t="s">
        <v>49</v>
      </c>
      <c r="O592" s="44"/>
      <c r="P592" s="213">
        <f>O592*H592</f>
        <v>0</v>
      </c>
      <c r="Q592" s="213">
        <v>0</v>
      </c>
      <c r="R592" s="213">
        <f>Q592*H592</f>
        <v>0</v>
      </c>
      <c r="S592" s="213">
        <v>0</v>
      </c>
      <c r="T592" s="214">
        <f>S592*H592</f>
        <v>0</v>
      </c>
      <c r="AR592" s="25" t="s">
        <v>126</v>
      </c>
      <c r="AT592" s="25" t="s">
        <v>200</v>
      </c>
      <c r="AU592" s="25" t="s">
        <v>87</v>
      </c>
      <c r="AY592" s="25" t="s">
        <v>197</v>
      </c>
      <c r="BE592" s="215">
        <f>IF(N592="základní",J592,0)</f>
        <v>0</v>
      </c>
      <c r="BF592" s="215">
        <f>IF(N592="snížená",J592,0)</f>
        <v>0</v>
      </c>
      <c r="BG592" s="215">
        <f>IF(N592="zákl. přenesená",J592,0)</f>
        <v>0</v>
      </c>
      <c r="BH592" s="215">
        <f>IF(N592="sníž. přenesená",J592,0)</f>
        <v>0</v>
      </c>
      <c r="BI592" s="215">
        <f>IF(N592="nulová",J592,0)</f>
        <v>0</v>
      </c>
      <c r="BJ592" s="25" t="s">
        <v>85</v>
      </c>
      <c r="BK592" s="215">
        <f>ROUND(I592*H592,2)</f>
        <v>0</v>
      </c>
      <c r="BL592" s="25" t="s">
        <v>126</v>
      </c>
      <c r="BM592" s="25" t="s">
        <v>1054</v>
      </c>
    </row>
    <row r="593" spans="2:65" s="13" customFormat="1">
      <c r="B593" s="231"/>
      <c r="C593" s="232"/>
      <c r="D593" s="216" t="s">
        <v>210</v>
      </c>
      <c r="E593" s="260" t="s">
        <v>34</v>
      </c>
      <c r="F593" s="261" t="s">
        <v>1055</v>
      </c>
      <c r="G593" s="232"/>
      <c r="H593" s="262">
        <v>11634.735000000001</v>
      </c>
      <c r="I593" s="236"/>
      <c r="J593" s="232"/>
      <c r="K593" s="232"/>
      <c r="L593" s="237"/>
      <c r="M593" s="238"/>
      <c r="N593" s="239"/>
      <c r="O593" s="239"/>
      <c r="P593" s="239"/>
      <c r="Q593" s="239"/>
      <c r="R593" s="239"/>
      <c r="S593" s="239"/>
      <c r="T593" s="240"/>
      <c r="AT593" s="241" t="s">
        <v>210</v>
      </c>
      <c r="AU593" s="241" t="s">
        <v>87</v>
      </c>
      <c r="AV593" s="13" t="s">
        <v>87</v>
      </c>
      <c r="AW593" s="13" t="s">
        <v>41</v>
      </c>
      <c r="AX593" s="13" t="s">
        <v>85</v>
      </c>
      <c r="AY593" s="241" t="s">
        <v>197</v>
      </c>
    </row>
    <row r="594" spans="2:65" s="1" customFormat="1" ht="16.5" customHeight="1">
      <c r="B594" s="43"/>
      <c r="C594" s="204" t="s">
        <v>1056</v>
      </c>
      <c r="D594" s="204" t="s">
        <v>200</v>
      </c>
      <c r="E594" s="205" t="s">
        <v>1057</v>
      </c>
      <c r="F594" s="206" t="s">
        <v>1058</v>
      </c>
      <c r="G594" s="207" t="s">
        <v>404</v>
      </c>
      <c r="H594" s="208">
        <v>775.649</v>
      </c>
      <c r="I594" s="209"/>
      <c r="J594" s="210">
        <f>ROUND(I594*H594,2)</f>
        <v>0</v>
      </c>
      <c r="K594" s="206" t="s">
        <v>352</v>
      </c>
      <c r="L594" s="63"/>
      <c r="M594" s="211" t="s">
        <v>34</v>
      </c>
      <c r="N594" s="212" t="s">
        <v>49</v>
      </c>
      <c r="O594" s="44"/>
      <c r="P594" s="213">
        <f>O594*H594</f>
        <v>0</v>
      </c>
      <c r="Q594" s="213">
        <v>0</v>
      </c>
      <c r="R594" s="213">
        <f>Q594*H594</f>
        <v>0</v>
      </c>
      <c r="S594" s="213">
        <v>0</v>
      </c>
      <c r="T594" s="214">
        <f>S594*H594</f>
        <v>0</v>
      </c>
      <c r="AR594" s="25" t="s">
        <v>126</v>
      </c>
      <c r="AT594" s="25" t="s">
        <v>200</v>
      </c>
      <c r="AU594" s="25" t="s">
        <v>87</v>
      </c>
      <c r="AY594" s="25" t="s">
        <v>197</v>
      </c>
      <c r="BE594" s="215">
        <f>IF(N594="základní",J594,0)</f>
        <v>0</v>
      </c>
      <c r="BF594" s="215">
        <f>IF(N594="snížená",J594,0)</f>
        <v>0</v>
      </c>
      <c r="BG594" s="215">
        <f>IF(N594="zákl. přenesená",J594,0)</f>
        <v>0</v>
      </c>
      <c r="BH594" s="215">
        <f>IF(N594="sníž. přenesená",J594,0)</f>
        <v>0</v>
      </c>
      <c r="BI594" s="215">
        <f>IF(N594="nulová",J594,0)</f>
        <v>0</v>
      </c>
      <c r="BJ594" s="25" t="s">
        <v>85</v>
      </c>
      <c r="BK594" s="215">
        <f>ROUND(I594*H594,2)</f>
        <v>0</v>
      </c>
      <c r="BL594" s="25" t="s">
        <v>126</v>
      </c>
      <c r="BM594" s="25" t="s">
        <v>1059</v>
      </c>
    </row>
    <row r="595" spans="2:65" s="11" customFormat="1" ht="37.35" customHeight="1">
      <c r="B595" s="187"/>
      <c r="C595" s="188"/>
      <c r="D595" s="189" t="s">
        <v>77</v>
      </c>
      <c r="E595" s="190" t="s">
        <v>1060</v>
      </c>
      <c r="F595" s="190" t="s">
        <v>1061</v>
      </c>
      <c r="G595" s="188"/>
      <c r="H595" s="188"/>
      <c r="I595" s="191"/>
      <c r="J595" s="192">
        <f>BK595</f>
        <v>0</v>
      </c>
      <c r="K595" s="188"/>
      <c r="L595" s="193"/>
      <c r="M595" s="194"/>
      <c r="N595" s="195"/>
      <c r="O595" s="195"/>
      <c r="P595" s="196">
        <f>P596+P651+P687+P761+P766+P811+P860+P1018+P1220+P1270+P1277+P1308+P1332+P1346+P1352</f>
        <v>0</v>
      </c>
      <c r="Q595" s="195"/>
      <c r="R595" s="196">
        <f>R596+R651+R687+R761+R766+R811+R860+R1018+R1220+R1270+R1277+R1308+R1332+R1346+R1352</f>
        <v>65.054037029999989</v>
      </c>
      <c r="S595" s="195"/>
      <c r="T595" s="197">
        <f>T596+T651+T687+T761+T766+T811+T860+T1018+T1220+T1270+T1277+T1308+T1332+T1346+T1352</f>
        <v>20.629900699999997</v>
      </c>
      <c r="AR595" s="198" t="s">
        <v>87</v>
      </c>
      <c r="AT595" s="199" t="s">
        <v>77</v>
      </c>
      <c r="AU595" s="199" t="s">
        <v>78</v>
      </c>
      <c r="AY595" s="198" t="s">
        <v>197</v>
      </c>
      <c r="BK595" s="200">
        <f>BK596+BK651+BK687+BK761+BK766+BK811+BK860+BK1018+BK1220+BK1270+BK1277+BK1308+BK1332+BK1346+BK1352</f>
        <v>0</v>
      </c>
    </row>
    <row r="596" spans="2:65" s="11" customFormat="1" ht="19.899999999999999" customHeight="1">
      <c r="B596" s="187"/>
      <c r="C596" s="188"/>
      <c r="D596" s="201" t="s">
        <v>77</v>
      </c>
      <c r="E596" s="202" t="s">
        <v>1062</v>
      </c>
      <c r="F596" s="202" t="s">
        <v>1063</v>
      </c>
      <c r="G596" s="188"/>
      <c r="H596" s="188"/>
      <c r="I596" s="191"/>
      <c r="J596" s="203">
        <f>BK596</f>
        <v>0</v>
      </c>
      <c r="K596" s="188"/>
      <c r="L596" s="193"/>
      <c r="M596" s="194"/>
      <c r="N596" s="195"/>
      <c r="O596" s="195"/>
      <c r="P596" s="196">
        <f>SUM(P597:P650)</f>
        <v>0</v>
      </c>
      <c r="Q596" s="195"/>
      <c r="R596" s="196">
        <f>SUM(R597:R650)</f>
        <v>3.3692289500000001</v>
      </c>
      <c r="S596" s="195"/>
      <c r="T596" s="197">
        <f>SUM(T597:T650)</f>
        <v>0.15795000000000001</v>
      </c>
      <c r="AR596" s="198" t="s">
        <v>87</v>
      </c>
      <c r="AT596" s="199" t="s">
        <v>77</v>
      </c>
      <c r="AU596" s="199" t="s">
        <v>85</v>
      </c>
      <c r="AY596" s="198" t="s">
        <v>197</v>
      </c>
      <c r="BK596" s="200">
        <f>SUM(BK597:BK650)</f>
        <v>0</v>
      </c>
    </row>
    <row r="597" spans="2:65" s="1" customFormat="1" ht="25.5" customHeight="1">
      <c r="B597" s="43"/>
      <c r="C597" s="204" t="s">
        <v>1064</v>
      </c>
      <c r="D597" s="204" t="s">
        <v>200</v>
      </c>
      <c r="E597" s="205" t="s">
        <v>1065</v>
      </c>
      <c r="F597" s="206" t="s">
        <v>1066</v>
      </c>
      <c r="G597" s="207" t="s">
        <v>423</v>
      </c>
      <c r="H597" s="208">
        <v>437.55799999999999</v>
      </c>
      <c r="I597" s="209"/>
      <c r="J597" s="210">
        <f>ROUND(I597*H597,2)</f>
        <v>0</v>
      </c>
      <c r="K597" s="206" t="s">
        <v>352</v>
      </c>
      <c r="L597" s="63"/>
      <c r="M597" s="211" t="s">
        <v>34</v>
      </c>
      <c r="N597" s="212" t="s">
        <v>49</v>
      </c>
      <c r="O597" s="44"/>
      <c r="P597" s="213">
        <f>O597*H597</f>
        <v>0</v>
      </c>
      <c r="Q597" s="213">
        <v>0</v>
      </c>
      <c r="R597" s="213">
        <f>Q597*H597</f>
        <v>0</v>
      </c>
      <c r="S597" s="213">
        <v>0</v>
      </c>
      <c r="T597" s="214">
        <f>S597*H597</f>
        <v>0</v>
      </c>
      <c r="AR597" s="25" t="s">
        <v>275</v>
      </c>
      <c r="AT597" s="25" t="s">
        <v>200</v>
      </c>
      <c r="AU597" s="25" t="s">
        <v>87</v>
      </c>
      <c r="AY597" s="25" t="s">
        <v>197</v>
      </c>
      <c r="BE597" s="215">
        <f>IF(N597="základní",J597,0)</f>
        <v>0</v>
      </c>
      <c r="BF597" s="215">
        <f>IF(N597="snížená",J597,0)</f>
        <v>0</v>
      </c>
      <c r="BG597" s="215">
        <f>IF(N597="zákl. přenesená",J597,0)</f>
        <v>0</v>
      </c>
      <c r="BH597" s="215">
        <f>IF(N597="sníž. přenesená",J597,0)</f>
        <v>0</v>
      </c>
      <c r="BI597" s="215">
        <f>IF(N597="nulová",J597,0)</f>
        <v>0</v>
      </c>
      <c r="BJ597" s="25" t="s">
        <v>85</v>
      </c>
      <c r="BK597" s="215">
        <f>ROUND(I597*H597,2)</f>
        <v>0</v>
      </c>
      <c r="BL597" s="25" t="s">
        <v>275</v>
      </c>
      <c r="BM597" s="25" t="s">
        <v>1067</v>
      </c>
    </row>
    <row r="598" spans="2:65" s="12" customFormat="1">
      <c r="B598" s="219"/>
      <c r="C598" s="220"/>
      <c r="D598" s="221" t="s">
        <v>210</v>
      </c>
      <c r="E598" s="222" t="s">
        <v>34</v>
      </c>
      <c r="F598" s="223" t="s">
        <v>364</v>
      </c>
      <c r="G598" s="220"/>
      <c r="H598" s="224" t="s">
        <v>34</v>
      </c>
      <c r="I598" s="225"/>
      <c r="J598" s="220"/>
      <c r="K598" s="220"/>
      <c r="L598" s="226"/>
      <c r="M598" s="227"/>
      <c r="N598" s="228"/>
      <c r="O598" s="228"/>
      <c r="P598" s="228"/>
      <c r="Q598" s="228"/>
      <c r="R598" s="228"/>
      <c r="S598" s="228"/>
      <c r="T598" s="229"/>
      <c r="AT598" s="230" t="s">
        <v>210</v>
      </c>
      <c r="AU598" s="230" t="s">
        <v>87</v>
      </c>
      <c r="AV598" s="12" t="s">
        <v>85</v>
      </c>
      <c r="AW598" s="12" t="s">
        <v>41</v>
      </c>
      <c r="AX598" s="12" t="s">
        <v>78</v>
      </c>
      <c r="AY598" s="230" t="s">
        <v>197</v>
      </c>
    </row>
    <row r="599" spans="2:65" s="13" customFormat="1">
      <c r="B599" s="231"/>
      <c r="C599" s="232"/>
      <c r="D599" s="221" t="s">
        <v>210</v>
      </c>
      <c r="E599" s="233" t="s">
        <v>34</v>
      </c>
      <c r="F599" s="234" t="s">
        <v>757</v>
      </c>
      <c r="G599" s="232"/>
      <c r="H599" s="235">
        <v>167.34</v>
      </c>
      <c r="I599" s="236"/>
      <c r="J599" s="232"/>
      <c r="K599" s="232"/>
      <c r="L599" s="237"/>
      <c r="M599" s="238"/>
      <c r="N599" s="239"/>
      <c r="O599" s="239"/>
      <c r="P599" s="239"/>
      <c r="Q599" s="239"/>
      <c r="R599" s="239"/>
      <c r="S599" s="239"/>
      <c r="T599" s="240"/>
      <c r="AT599" s="241" t="s">
        <v>210</v>
      </c>
      <c r="AU599" s="241" t="s">
        <v>87</v>
      </c>
      <c r="AV599" s="13" t="s">
        <v>87</v>
      </c>
      <c r="AW599" s="13" t="s">
        <v>41</v>
      </c>
      <c r="AX599" s="13" t="s">
        <v>78</v>
      </c>
      <c r="AY599" s="241" t="s">
        <v>197</v>
      </c>
    </row>
    <row r="600" spans="2:65" s="13" customFormat="1">
      <c r="B600" s="231"/>
      <c r="C600" s="232"/>
      <c r="D600" s="221" t="s">
        <v>210</v>
      </c>
      <c r="E600" s="233" t="s">
        <v>34</v>
      </c>
      <c r="F600" s="234" t="s">
        <v>765</v>
      </c>
      <c r="G600" s="232"/>
      <c r="H600" s="235">
        <v>68.88</v>
      </c>
      <c r="I600" s="236"/>
      <c r="J600" s="232"/>
      <c r="K600" s="232"/>
      <c r="L600" s="237"/>
      <c r="M600" s="238"/>
      <c r="N600" s="239"/>
      <c r="O600" s="239"/>
      <c r="P600" s="239"/>
      <c r="Q600" s="239"/>
      <c r="R600" s="239"/>
      <c r="S600" s="239"/>
      <c r="T600" s="240"/>
      <c r="AT600" s="241" t="s">
        <v>210</v>
      </c>
      <c r="AU600" s="241" t="s">
        <v>87</v>
      </c>
      <c r="AV600" s="13" t="s">
        <v>87</v>
      </c>
      <c r="AW600" s="13" t="s">
        <v>41</v>
      </c>
      <c r="AX600" s="13" t="s">
        <v>78</v>
      </c>
      <c r="AY600" s="241" t="s">
        <v>197</v>
      </c>
    </row>
    <row r="601" spans="2:65" s="13" customFormat="1">
      <c r="B601" s="231"/>
      <c r="C601" s="232"/>
      <c r="D601" s="221" t="s">
        <v>210</v>
      </c>
      <c r="E601" s="233" t="s">
        <v>34</v>
      </c>
      <c r="F601" s="234" t="s">
        <v>766</v>
      </c>
      <c r="G601" s="232"/>
      <c r="H601" s="235">
        <v>69.8</v>
      </c>
      <c r="I601" s="236"/>
      <c r="J601" s="232"/>
      <c r="K601" s="232"/>
      <c r="L601" s="237"/>
      <c r="M601" s="238"/>
      <c r="N601" s="239"/>
      <c r="O601" s="239"/>
      <c r="P601" s="239"/>
      <c r="Q601" s="239"/>
      <c r="R601" s="239"/>
      <c r="S601" s="239"/>
      <c r="T601" s="240"/>
      <c r="AT601" s="241" t="s">
        <v>210</v>
      </c>
      <c r="AU601" s="241" t="s">
        <v>87</v>
      </c>
      <c r="AV601" s="13" t="s">
        <v>87</v>
      </c>
      <c r="AW601" s="13" t="s">
        <v>41</v>
      </c>
      <c r="AX601" s="13" t="s">
        <v>78</v>
      </c>
      <c r="AY601" s="241" t="s">
        <v>197</v>
      </c>
    </row>
    <row r="602" spans="2:65" s="13" customFormat="1">
      <c r="B602" s="231"/>
      <c r="C602" s="232"/>
      <c r="D602" s="221" t="s">
        <v>210</v>
      </c>
      <c r="E602" s="233" t="s">
        <v>34</v>
      </c>
      <c r="F602" s="234" t="s">
        <v>758</v>
      </c>
      <c r="G602" s="232"/>
      <c r="H602" s="235">
        <v>37.24</v>
      </c>
      <c r="I602" s="236"/>
      <c r="J602" s="232"/>
      <c r="K602" s="232"/>
      <c r="L602" s="237"/>
      <c r="M602" s="238"/>
      <c r="N602" s="239"/>
      <c r="O602" s="239"/>
      <c r="P602" s="239"/>
      <c r="Q602" s="239"/>
      <c r="R602" s="239"/>
      <c r="S602" s="239"/>
      <c r="T602" s="240"/>
      <c r="AT602" s="241" t="s">
        <v>210</v>
      </c>
      <c r="AU602" s="241" t="s">
        <v>87</v>
      </c>
      <c r="AV602" s="13" t="s">
        <v>87</v>
      </c>
      <c r="AW602" s="13" t="s">
        <v>41</v>
      </c>
      <c r="AX602" s="13" t="s">
        <v>78</v>
      </c>
      <c r="AY602" s="241" t="s">
        <v>197</v>
      </c>
    </row>
    <row r="603" spans="2:65" s="13" customFormat="1">
      <c r="B603" s="231"/>
      <c r="C603" s="232"/>
      <c r="D603" s="221" t="s">
        <v>210</v>
      </c>
      <c r="E603" s="233" t="s">
        <v>34</v>
      </c>
      <c r="F603" s="234" t="s">
        <v>759</v>
      </c>
      <c r="G603" s="232"/>
      <c r="H603" s="235">
        <v>11.34</v>
      </c>
      <c r="I603" s="236"/>
      <c r="J603" s="232"/>
      <c r="K603" s="232"/>
      <c r="L603" s="237"/>
      <c r="M603" s="238"/>
      <c r="N603" s="239"/>
      <c r="O603" s="239"/>
      <c r="P603" s="239"/>
      <c r="Q603" s="239"/>
      <c r="R603" s="239"/>
      <c r="S603" s="239"/>
      <c r="T603" s="240"/>
      <c r="AT603" s="241" t="s">
        <v>210</v>
      </c>
      <c r="AU603" s="241" t="s">
        <v>87</v>
      </c>
      <c r="AV603" s="13" t="s">
        <v>87</v>
      </c>
      <c r="AW603" s="13" t="s">
        <v>41</v>
      </c>
      <c r="AX603" s="13" t="s">
        <v>78</v>
      </c>
      <c r="AY603" s="241" t="s">
        <v>197</v>
      </c>
    </row>
    <row r="604" spans="2:65" s="13" customFormat="1">
      <c r="B604" s="231"/>
      <c r="C604" s="232"/>
      <c r="D604" s="221" t="s">
        <v>210</v>
      </c>
      <c r="E604" s="233" t="s">
        <v>34</v>
      </c>
      <c r="F604" s="234" t="s">
        <v>768</v>
      </c>
      <c r="G604" s="232"/>
      <c r="H604" s="235">
        <v>13.4</v>
      </c>
      <c r="I604" s="236"/>
      <c r="J604" s="232"/>
      <c r="K604" s="232"/>
      <c r="L604" s="237"/>
      <c r="M604" s="238"/>
      <c r="N604" s="239"/>
      <c r="O604" s="239"/>
      <c r="P604" s="239"/>
      <c r="Q604" s="239"/>
      <c r="R604" s="239"/>
      <c r="S604" s="239"/>
      <c r="T604" s="240"/>
      <c r="AT604" s="241" t="s">
        <v>210</v>
      </c>
      <c r="AU604" s="241" t="s">
        <v>87</v>
      </c>
      <c r="AV604" s="13" t="s">
        <v>87</v>
      </c>
      <c r="AW604" s="13" t="s">
        <v>41</v>
      </c>
      <c r="AX604" s="13" t="s">
        <v>78</v>
      </c>
      <c r="AY604" s="241" t="s">
        <v>197</v>
      </c>
    </row>
    <row r="605" spans="2:65" s="13" customFormat="1">
      <c r="B605" s="231"/>
      <c r="C605" s="232"/>
      <c r="D605" s="221" t="s">
        <v>210</v>
      </c>
      <c r="E605" s="233" t="s">
        <v>34</v>
      </c>
      <c r="F605" s="234" t="s">
        <v>770</v>
      </c>
      <c r="G605" s="232"/>
      <c r="H605" s="235">
        <v>22.79</v>
      </c>
      <c r="I605" s="236"/>
      <c r="J605" s="232"/>
      <c r="K605" s="232"/>
      <c r="L605" s="237"/>
      <c r="M605" s="238"/>
      <c r="N605" s="239"/>
      <c r="O605" s="239"/>
      <c r="P605" s="239"/>
      <c r="Q605" s="239"/>
      <c r="R605" s="239"/>
      <c r="S605" s="239"/>
      <c r="T605" s="240"/>
      <c r="AT605" s="241" t="s">
        <v>210</v>
      </c>
      <c r="AU605" s="241" t="s">
        <v>87</v>
      </c>
      <c r="AV605" s="13" t="s">
        <v>87</v>
      </c>
      <c r="AW605" s="13" t="s">
        <v>41</v>
      </c>
      <c r="AX605" s="13" t="s">
        <v>78</v>
      </c>
      <c r="AY605" s="241" t="s">
        <v>197</v>
      </c>
    </row>
    <row r="606" spans="2:65" s="13" customFormat="1">
      <c r="B606" s="231"/>
      <c r="C606" s="232"/>
      <c r="D606" s="221" t="s">
        <v>210</v>
      </c>
      <c r="E606" s="233" t="s">
        <v>34</v>
      </c>
      <c r="F606" s="234" t="s">
        <v>775</v>
      </c>
      <c r="G606" s="232"/>
      <c r="H606" s="235">
        <v>6.99</v>
      </c>
      <c r="I606" s="236"/>
      <c r="J606" s="232"/>
      <c r="K606" s="232"/>
      <c r="L606" s="237"/>
      <c r="M606" s="238"/>
      <c r="N606" s="239"/>
      <c r="O606" s="239"/>
      <c r="P606" s="239"/>
      <c r="Q606" s="239"/>
      <c r="R606" s="239"/>
      <c r="S606" s="239"/>
      <c r="T606" s="240"/>
      <c r="AT606" s="241" t="s">
        <v>210</v>
      </c>
      <c r="AU606" s="241" t="s">
        <v>87</v>
      </c>
      <c r="AV606" s="13" t="s">
        <v>87</v>
      </c>
      <c r="AW606" s="13" t="s">
        <v>41</v>
      </c>
      <c r="AX606" s="13" t="s">
        <v>78</v>
      </c>
      <c r="AY606" s="241" t="s">
        <v>197</v>
      </c>
    </row>
    <row r="607" spans="2:65" s="15" customFormat="1">
      <c r="B607" s="276"/>
      <c r="C607" s="277"/>
      <c r="D607" s="221" t="s">
        <v>210</v>
      </c>
      <c r="E607" s="278" t="s">
        <v>34</v>
      </c>
      <c r="F607" s="279" t="s">
        <v>459</v>
      </c>
      <c r="G607" s="277"/>
      <c r="H607" s="280">
        <v>397.78</v>
      </c>
      <c r="I607" s="281"/>
      <c r="J607" s="277"/>
      <c r="K607" s="277"/>
      <c r="L607" s="282"/>
      <c r="M607" s="283"/>
      <c r="N607" s="284"/>
      <c r="O607" s="284"/>
      <c r="P607" s="284"/>
      <c r="Q607" s="284"/>
      <c r="R607" s="284"/>
      <c r="S607" s="284"/>
      <c r="T607" s="285"/>
      <c r="AT607" s="286" t="s">
        <v>210</v>
      </c>
      <c r="AU607" s="286" t="s">
        <v>87</v>
      </c>
      <c r="AV607" s="15" t="s">
        <v>107</v>
      </c>
      <c r="AW607" s="15" t="s">
        <v>41</v>
      </c>
      <c r="AX607" s="15" t="s">
        <v>78</v>
      </c>
      <c r="AY607" s="286" t="s">
        <v>197</v>
      </c>
    </row>
    <row r="608" spans="2:65" s="13" customFormat="1">
      <c r="B608" s="231"/>
      <c r="C608" s="232"/>
      <c r="D608" s="221" t="s">
        <v>210</v>
      </c>
      <c r="E608" s="233" t="s">
        <v>34</v>
      </c>
      <c r="F608" s="234" t="s">
        <v>1068</v>
      </c>
      <c r="G608" s="232"/>
      <c r="H608" s="235">
        <v>39.777999999999999</v>
      </c>
      <c r="I608" s="236"/>
      <c r="J608" s="232"/>
      <c r="K608" s="232"/>
      <c r="L608" s="237"/>
      <c r="M608" s="238"/>
      <c r="N608" s="239"/>
      <c r="O608" s="239"/>
      <c r="P608" s="239"/>
      <c r="Q608" s="239"/>
      <c r="R608" s="239"/>
      <c r="S608" s="239"/>
      <c r="T608" s="240"/>
      <c r="AT608" s="241" t="s">
        <v>210</v>
      </c>
      <c r="AU608" s="241" t="s">
        <v>87</v>
      </c>
      <c r="AV608" s="13" t="s">
        <v>87</v>
      </c>
      <c r="AW608" s="13" t="s">
        <v>41</v>
      </c>
      <c r="AX608" s="13" t="s">
        <v>78</v>
      </c>
      <c r="AY608" s="241" t="s">
        <v>197</v>
      </c>
    </row>
    <row r="609" spans="2:65" s="14" customFormat="1">
      <c r="B609" s="242"/>
      <c r="C609" s="243"/>
      <c r="D609" s="216" t="s">
        <v>210</v>
      </c>
      <c r="E609" s="244" t="s">
        <v>34</v>
      </c>
      <c r="F609" s="245" t="s">
        <v>221</v>
      </c>
      <c r="G609" s="243"/>
      <c r="H609" s="246">
        <v>437.55799999999999</v>
      </c>
      <c r="I609" s="247"/>
      <c r="J609" s="243"/>
      <c r="K609" s="243"/>
      <c r="L609" s="248"/>
      <c r="M609" s="249"/>
      <c r="N609" s="250"/>
      <c r="O609" s="250"/>
      <c r="P609" s="250"/>
      <c r="Q609" s="250"/>
      <c r="R609" s="250"/>
      <c r="S609" s="250"/>
      <c r="T609" s="251"/>
      <c r="AT609" s="252" t="s">
        <v>210</v>
      </c>
      <c r="AU609" s="252" t="s">
        <v>87</v>
      </c>
      <c r="AV609" s="14" t="s">
        <v>126</v>
      </c>
      <c r="AW609" s="14" t="s">
        <v>41</v>
      </c>
      <c r="AX609" s="14" t="s">
        <v>85</v>
      </c>
      <c r="AY609" s="252" t="s">
        <v>197</v>
      </c>
    </row>
    <row r="610" spans="2:65" s="1" customFormat="1" ht="16.5" customHeight="1">
      <c r="B610" s="43"/>
      <c r="C610" s="263" t="s">
        <v>1069</v>
      </c>
      <c r="D610" s="263" t="s">
        <v>415</v>
      </c>
      <c r="E610" s="264" t="s">
        <v>1070</v>
      </c>
      <c r="F610" s="265" t="s">
        <v>1071</v>
      </c>
      <c r="G610" s="266" t="s">
        <v>404</v>
      </c>
      <c r="H610" s="267">
        <v>0.13100000000000001</v>
      </c>
      <c r="I610" s="268"/>
      <c r="J610" s="269">
        <f>ROUND(I610*H610,2)</f>
        <v>0</v>
      </c>
      <c r="K610" s="265" t="s">
        <v>352</v>
      </c>
      <c r="L610" s="270"/>
      <c r="M610" s="271" t="s">
        <v>34</v>
      </c>
      <c r="N610" s="272" t="s">
        <v>49</v>
      </c>
      <c r="O610" s="44"/>
      <c r="P610" s="213">
        <f>O610*H610</f>
        <v>0</v>
      </c>
      <c r="Q610" s="213">
        <v>1</v>
      </c>
      <c r="R610" s="213">
        <f>Q610*H610</f>
        <v>0.13100000000000001</v>
      </c>
      <c r="S610" s="213">
        <v>0</v>
      </c>
      <c r="T610" s="214">
        <f>S610*H610</f>
        <v>0</v>
      </c>
      <c r="AR610" s="25" t="s">
        <v>491</v>
      </c>
      <c r="AT610" s="25" t="s">
        <v>415</v>
      </c>
      <c r="AU610" s="25" t="s">
        <v>87</v>
      </c>
      <c r="AY610" s="25" t="s">
        <v>197</v>
      </c>
      <c r="BE610" s="215">
        <f>IF(N610="základní",J610,0)</f>
        <v>0</v>
      </c>
      <c r="BF610" s="215">
        <f>IF(N610="snížená",J610,0)</f>
        <v>0</v>
      </c>
      <c r="BG610" s="215">
        <f>IF(N610="zákl. přenesená",J610,0)</f>
        <v>0</v>
      </c>
      <c r="BH610" s="215">
        <f>IF(N610="sníž. přenesená",J610,0)</f>
        <v>0</v>
      </c>
      <c r="BI610" s="215">
        <f>IF(N610="nulová",J610,0)</f>
        <v>0</v>
      </c>
      <c r="BJ610" s="25" t="s">
        <v>85</v>
      </c>
      <c r="BK610" s="215">
        <f>ROUND(I610*H610,2)</f>
        <v>0</v>
      </c>
      <c r="BL610" s="25" t="s">
        <v>275</v>
      </c>
      <c r="BM610" s="25" t="s">
        <v>1072</v>
      </c>
    </row>
    <row r="611" spans="2:65" s="1" customFormat="1" ht="27">
      <c r="B611" s="43"/>
      <c r="C611" s="65"/>
      <c r="D611" s="221" t="s">
        <v>205</v>
      </c>
      <c r="E611" s="65"/>
      <c r="F611" s="253" t="s">
        <v>1073</v>
      </c>
      <c r="G611" s="65"/>
      <c r="H611" s="65"/>
      <c r="I611" s="174"/>
      <c r="J611" s="65"/>
      <c r="K611" s="65"/>
      <c r="L611" s="63"/>
      <c r="M611" s="218"/>
      <c r="N611" s="44"/>
      <c r="O611" s="44"/>
      <c r="P611" s="44"/>
      <c r="Q611" s="44"/>
      <c r="R611" s="44"/>
      <c r="S611" s="44"/>
      <c r="T611" s="80"/>
      <c r="AT611" s="25" t="s">
        <v>205</v>
      </c>
      <c r="AU611" s="25" t="s">
        <v>87</v>
      </c>
    </row>
    <row r="612" spans="2:65" s="13" customFormat="1">
      <c r="B612" s="231"/>
      <c r="C612" s="232"/>
      <c r="D612" s="216" t="s">
        <v>210</v>
      </c>
      <c r="E612" s="260" t="s">
        <v>34</v>
      </c>
      <c r="F612" s="261" t="s">
        <v>1074</v>
      </c>
      <c r="G612" s="232"/>
      <c r="H612" s="262">
        <v>0.13100000000000001</v>
      </c>
      <c r="I612" s="236"/>
      <c r="J612" s="232"/>
      <c r="K612" s="232"/>
      <c r="L612" s="237"/>
      <c r="M612" s="238"/>
      <c r="N612" s="239"/>
      <c r="O612" s="239"/>
      <c r="P612" s="239"/>
      <c r="Q612" s="239"/>
      <c r="R612" s="239"/>
      <c r="S612" s="239"/>
      <c r="T612" s="240"/>
      <c r="AT612" s="241" t="s">
        <v>210</v>
      </c>
      <c r="AU612" s="241" t="s">
        <v>87</v>
      </c>
      <c r="AV612" s="13" t="s">
        <v>87</v>
      </c>
      <c r="AW612" s="13" t="s">
        <v>41</v>
      </c>
      <c r="AX612" s="13" t="s">
        <v>85</v>
      </c>
      <c r="AY612" s="241" t="s">
        <v>197</v>
      </c>
    </row>
    <row r="613" spans="2:65" s="1" customFormat="1" ht="16.5" customHeight="1">
      <c r="B613" s="43"/>
      <c r="C613" s="204" t="s">
        <v>1075</v>
      </c>
      <c r="D613" s="204" t="s">
        <v>200</v>
      </c>
      <c r="E613" s="205" t="s">
        <v>1076</v>
      </c>
      <c r="F613" s="206" t="s">
        <v>1077</v>
      </c>
      <c r="G613" s="207" t="s">
        <v>423</v>
      </c>
      <c r="H613" s="208">
        <v>36.119999999999997</v>
      </c>
      <c r="I613" s="209"/>
      <c r="J613" s="210">
        <f>ROUND(I613*H613,2)</f>
        <v>0</v>
      </c>
      <c r="K613" s="206" t="s">
        <v>352</v>
      </c>
      <c r="L613" s="63"/>
      <c r="M613" s="211" t="s">
        <v>34</v>
      </c>
      <c r="N613" s="212" t="s">
        <v>49</v>
      </c>
      <c r="O613" s="44"/>
      <c r="P613" s="213">
        <f>O613*H613</f>
        <v>0</v>
      </c>
      <c r="Q613" s="213">
        <v>0</v>
      </c>
      <c r="R613" s="213">
        <f>Q613*H613</f>
        <v>0</v>
      </c>
      <c r="S613" s="213">
        <v>0</v>
      </c>
      <c r="T613" s="214">
        <f>S613*H613</f>
        <v>0</v>
      </c>
      <c r="AR613" s="25" t="s">
        <v>275</v>
      </c>
      <c r="AT613" s="25" t="s">
        <v>200</v>
      </c>
      <c r="AU613" s="25" t="s">
        <v>87</v>
      </c>
      <c r="AY613" s="25" t="s">
        <v>197</v>
      </c>
      <c r="BE613" s="215">
        <f>IF(N613="základní",J613,0)</f>
        <v>0</v>
      </c>
      <c r="BF613" s="215">
        <f>IF(N613="snížená",J613,0)</f>
        <v>0</v>
      </c>
      <c r="BG613" s="215">
        <f>IF(N613="zákl. přenesená",J613,0)</f>
        <v>0</v>
      </c>
      <c r="BH613" s="215">
        <f>IF(N613="sníž. přenesená",J613,0)</f>
        <v>0</v>
      </c>
      <c r="BI613" s="215">
        <f>IF(N613="nulová",J613,0)</f>
        <v>0</v>
      </c>
      <c r="BJ613" s="25" t="s">
        <v>85</v>
      </c>
      <c r="BK613" s="215">
        <f>ROUND(I613*H613,2)</f>
        <v>0</v>
      </c>
      <c r="BL613" s="25" t="s">
        <v>275</v>
      </c>
      <c r="BM613" s="25" t="s">
        <v>1078</v>
      </c>
    </row>
    <row r="614" spans="2:65" s="1" customFormat="1" ht="16.5" customHeight="1">
      <c r="B614" s="43"/>
      <c r="C614" s="263" t="s">
        <v>1079</v>
      </c>
      <c r="D614" s="263" t="s">
        <v>415</v>
      </c>
      <c r="E614" s="264" t="s">
        <v>1070</v>
      </c>
      <c r="F614" s="265" t="s">
        <v>1071</v>
      </c>
      <c r="G614" s="266" t="s">
        <v>404</v>
      </c>
      <c r="H614" s="267">
        <v>1.2999999999999999E-2</v>
      </c>
      <c r="I614" s="268"/>
      <c r="J614" s="269">
        <f>ROUND(I614*H614,2)</f>
        <v>0</v>
      </c>
      <c r="K614" s="265" t="s">
        <v>352</v>
      </c>
      <c r="L614" s="270"/>
      <c r="M614" s="271" t="s">
        <v>34</v>
      </c>
      <c r="N614" s="272" t="s">
        <v>49</v>
      </c>
      <c r="O614" s="44"/>
      <c r="P614" s="213">
        <f>O614*H614</f>
        <v>0</v>
      </c>
      <c r="Q614" s="213">
        <v>1</v>
      </c>
      <c r="R614" s="213">
        <f>Q614*H614</f>
        <v>1.2999999999999999E-2</v>
      </c>
      <c r="S614" s="213">
        <v>0</v>
      </c>
      <c r="T614" s="214">
        <f>S614*H614</f>
        <v>0</v>
      </c>
      <c r="AR614" s="25" t="s">
        <v>491</v>
      </c>
      <c r="AT614" s="25" t="s">
        <v>415</v>
      </c>
      <c r="AU614" s="25" t="s">
        <v>87</v>
      </c>
      <c r="AY614" s="25" t="s">
        <v>197</v>
      </c>
      <c r="BE614" s="215">
        <f>IF(N614="základní",J614,0)</f>
        <v>0</v>
      </c>
      <c r="BF614" s="215">
        <f>IF(N614="snížená",J614,0)</f>
        <v>0</v>
      </c>
      <c r="BG614" s="215">
        <f>IF(N614="zákl. přenesená",J614,0)</f>
        <v>0</v>
      </c>
      <c r="BH614" s="215">
        <f>IF(N614="sníž. přenesená",J614,0)</f>
        <v>0</v>
      </c>
      <c r="BI614" s="215">
        <f>IF(N614="nulová",J614,0)</f>
        <v>0</v>
      </c>
      <c r="BJ614" s="25" t="s">
        <v>85</v>
      </c>
      <c r="BK614" s="215">
        <f>ROUND(I614*H614,2)</f>
        <v>0</v>
      </c>
      <c r="BL614" s="25" t="s">
        <v>275</v>
      </c>
      <c r="BM614" s="25" t="s">
        <v>1080</v>
      </c>
    </row>
    <row r="615" spans="2:65" s="1" customFormat="1" ht="27">
      <c r="B615" s="43"/>
      <c r="C615" s="65"/>
      <c r="D615" s="221" t="s">
        <v>205</v>
      </c>
      <c r="E615" s="65"/>
      <c r="F615" s="253" t="s">
        <v>1073</v>
      </c>
      <c r="G615" s="65"/>
      <c r="H615" s="65"/>
      <c r="I615" s="174"/>
      <c r="J615" s="65"/>
      <c r="K615" s="65"/>
      <c r="L615" s="63"/>
      <c r="M615" s="218"/>
      <c r="N615" s="44"/>
      <c r="O615" s="44"/>
      <c r="P615" s="44"/>
      <c r="Q615" s="44"/>
      <c r="R615" s="44"/>
      <c r="S615" s="44"/>
      <c r="T615" s="80"/>
      <c r="AT615" s="25" t="s">
        <v>205</v>
      </c>
      <c r="AU615" s="25" t="s">
        <v>87</v>
      </c>
    </row>
    <row r="616" spans="2:65" s="13" customFormat="1">
      <c r="B616" s="231"/>
      <c r="C616" s="232"/>
      <c r="D616" s="216" t="s">
        <v>210</v>
      </c>
      <c r="E616" s="260" t="s">
        <v>34</v>
      </c>
      <c r="F616" s="261" t="s">
        <v>1081</v>
      </c>
      <c r="G616" s="232"/>
      <c r="H616" s="262">
        <v>1.2999999999999999E-2</v>
      </c>
      <c r="I616" s="236"/>
      <c r="J616" s="232"/>
      <c r="K616" s="232"/>
      <c r="L616" s="237"/>
      <c r="M616" s="238"/>
      <c r="N616" s="239"/>
      <c r="O616" s="239"/>
      <c r="P616" s="239"/>
      <c r="Q616" s="239"/>
      <c r="R616" s="239"/>
      <c r="S616" s="239"/>
      <c r="T616" s="240"/>
      <c r="AT616" s="241" t="s">
        <v>210</v>
      </c>
      <c r="AU616" s="241" t="s">
        <v>87</v>
      </c>
      <c r="AV616" s="13" t="s">
        <v>87</v>
      </c>
      <c r="AW616" s="13" t="s">
        <v>41</v>
      </c>
      <c r="AX616" s="13" t="s">
        <v>85</v>
      </c>
      <c r="AY616" s="241" t="s">
        <v>197</v>
      </c>
    </row>
    <row r="617" spans="2:65" s="1" customFormat="1" ht="25.5" customHeight="1">
      <c r="B617" s="43"/>
      <c r="C617" s="204" t="s">
        <v>1082</v>
      </c>
      <c r="D617" s="204" t="s">
        <v>200</v>
      </c>
      <c r="E617" s="205" t="s">
        <v>1083</v>
      </c>
      <c r="F617" s="206" t="s">
        <v>1084</v>
      </c>
      <c r="G617" s="207" t="s">
        <v>423</v>
      </c>
      <c r="H617" s="208">
        <v>56.9</v>
      </c>
      <c r="I617" s="209"/>
      <c r="J617" s="210">
        <f>ROUND(I617*H617,2)</f>
        <v>0</v>
      </c>
      <c r="K617" s="206" t="s">
        <v>34</v>
      </c>
      <c r="L617" s="63"/>
      <c r="M617" s="211" t="s">
        <v>34</v>
      </c>
      <c r="N617" s="212" t="s">
        <v>49</v>
      </c>
      <c r="O617" s="44"/>
      <c r="P617" s="213">
        <f>O617*H617</f>
        <v>0</v>
      </c>
      <c r="Q617" s="213">
        <v>3.0000000000000001E-3</v>
      </c>
      <c r="R617" s="213">
        <f>Q617*H617</f>
        <v>0.17069999999999999</v>
      </c>
      <c r="S617" s="213">
        <v>0</v>
      </c>
      <c r="T617" s="214">
        <f>S617*H617</f>
        <v>0</v>
      </c>
      <c r="AR617" s="25" t="s">
        <v>275</v>
      </c>
      <c r="AT617" s="25" t="s">
        <v>200</v>
      </c>
      <c r="AU617" s="25" t="s">
        <v>87</v>
      </c>
      <c r="AY617" s="25" t="s">
        <v>197</v>
      </c>
      <c r="BE617" s="215">
        <f>IF(N617="základní",J617,0)</f>
        <v>0</v>
      </c>
      <c r="BF617" s="215">
        <f>IF(N617="snížená",J617,0)</f>
        <v>0</v>
      </c>
      <c r="BG617" s="215">
        <f>IF(N617="zákl. přenesená",J617,0)</f>
        <v>0</v>
      </c>
      <c r="BH617" s="215">
        <f>IF(N617="sníž. přenesená",J617,0)</f>
        <v>0</v>
      </c>
      <c r="BI617" s="215">
        <f>IF(N617="nulová",J617,0)</f>
        <v>0</v>
      </c>
      <c r="BJ617" s="25" t="s">
        <v>85</v>
      </c>
      <c r="BK617" s="215">
        <f>ROUND(I617*H617,2)</f>
        <v>0</v>
      </c>
      <c r="BL617" s="25" t="s">
        <v>275</v>
      </c>
      <c r="BM617" s="25" t="s">
        <v>1085</v>
      </c>
    </row>
    <row r="618" spans="2:65" s="1" customFormat="1" ht="27">
      <c r="B618" s="43"/>
      <c r="C618" s="65"/>
      <c r="D618" s="221" t="s">
        <v>205</v>
      </c>
      <c r="E618" s="65"/>
      <c r="F618" s="253" t="s">
        <v>1086</v>
      </c>
      <c r="G618" s="65"/>
      <c r="H618" s="65"/>
      <c r="I618" s="174"/>
      <c r="J618" s="65"/>
      <c r="K618" s="65"/>
      <c r="L618" s="63"/>
      <c r="M618" s="218"/>
      <c r="N618" s="44"/>
      <c r="O618" s="44"/>
      <c r="P618" s="44"/>
      <c r="Q618" s="44"/>
      <c r="R618" s="44"/>
      <c r="S618" s="44"/>
      <c r="T618" s="80"/>
      <c r="AT618" s="25" t="s">
        <v>205</v>
      </c>
      <c r="AU618" s="25" t="s">
        <v>87</v>
      </c>
    </row>
    <row r="619" spans="2:65" s="12" customFormat="1">
      <c r="B619" s="219"/>
      <c r="C619" s="220"/>
      <c r="D619" s="221" t="s">
        <v>210</v>
      </c>
      <c r="E619" s="222" t="s">
        <v>34</v>
      </c>
      <c r="F619" s="223" t="s">
        <v>620</v>
      </c>
      <c r="G619" s="220"/>
      <c r="H619" s="224" t="s">
        <v>34</v>
      </c>
      <c r="I619" s="225"/>
      <c r="J619" s="220"/>
      <c r="K619" s="220"/>
      <c r="L619" s="226"/>
      <c r="M619" s="227"/>
      <c r="N619" s="228"/>
      <c r="O619" s="228"/>
      <c r="P619" s="228"/>
      <c r="Q619" s="228"/>
      <c r="R619" s="228"/>
      <c r="S619" s="228"/>
      <c r="T619" s="229"/>
      <c r="AT619" s="230" t="s">
        <v>210</v>
      </c>
      <c r="AU619" s="230" t="s">
        <v>87</v>
      </c>
      <c r="AV619" s="12" t="s">
        <v>85</v>
      </c>
      <c r="AW619" s="12" t="s">
        <v>41</v>
      </c>
      <c r="AX619" s="12" t="s">
        <v>78</v>
      </c>
      <c r="AY619" s="230" t="s">
        <v>197</v>
      </c>
    </row>
    <row r="620" spans="2:65" s="13" customFormat="1">
      <c r="B620" s="231"/>
      <c r="C620" s="232"/>
      <c r="D620" s="221" t="s">
        <v>210</v>
      </c>
      <c r="E620" s="233" t="s">
        <v>34</v>
      </c>
      <c r="F620" s="234" t="s">
        <v>1087</v>
      </c>
      <c r="G620" s="232"/>
      <c r="H620" s="235">
        <v>56.9</v>
      </c>
      <c r="I620" s="236"/>
      <c r="J620" s="232"/>
      <c r="K620" s="232"/>
      <c r="L620" s="237"/>
      <c r="M620" s="238"/>
      <c r="N620" s="239"/>
      <c r="O620" s="239"/>
      <c r="P620" s="239"/>
      <c r="Q620" s="239"/>
      <c r="R620" s="239"/>
      <c r="S620" s="239"/>
      <c r="T620" s="240"/>
      <c r="AT620" s="241" t="s">
        <v>210</v>
      </c>
      <c r="AU620" s="241" t="s">
        <v>87</v>
      </c>
      <c r="AV620" s="13" t="s">
        <v>87</v>
      </c>
      <c r="AW620" s="13" t="s">
        <v>41</v>
      </c>
      <c r="AX620" s="13" t="s">
        <v>78</v>
      </c>
      <c r="AY620" s="241" t="s">
        <v>197</v>
      </c>
    </row>
    <row r="621" spans="2:65" s="14" customFormat="1">
      <c r="B621" s="242"/>
      <c r="C621" s="243"/>
      <c r="D621" s="216" t="s">
        <v>210</v>
      </c>
      <c r="E621" s="244" t="s">
        <v>34</v>
      </c>
      <c r="F621" s="245" t="s">
        <v>221</v>
      </c>
      <c r="G621" s="243"/>
      <c r="H621" s="246">
        <v>56.9</v>
      </c>
      <c r="I621" s="247"/>
      <c r="J621" s="243"/>
      <c r="K621" s="243"/>
      <c r="L621" s="248"/>
      <c r="M621" s="249"/>
      <c r="N621" s="250"/>
      <c r="O621" s="250"/>
      <c r="P621" s="250"/>
      <c r="Q621" s="250"/>
      <c r="R621" s="250"/>
      <c r="S621" s="250"/>
      <c r="T621" s="251"/>
      <c r="AT621" s="252" t="s">
        <v>210</v>
      </c>
      <c r="AU621" s="252" t="s">
        <v>87</v>
      </c>
      <c r="AV621" s="14" t="s">
        <v>126</v>
      </c>
      <c r="AW621" s="14" t="s">
        <v>41</v>
      </c>
      <c r="AX621" s="14" t="s">
        <v>85</v>
      </c>
      <c r="AY621" s="252" t="s">
        <v>197</v>
      </c>
    </row>
    <row r="622" spans="2:65" s="1" customFormat="1" ht="25.5" customHeight="1">
      <c r="B622" s="43"/>
      <c r="C622" s="204" t="s">
        <v>1088</v>
      </c>
      <c r="D622" s="204" t="s">
        <v>200</v>
      </c>
      <c r="E622" s="205" t="s">
        <v>1089</v>
      </c>
      <c r="F622" s="206" t="s">
        <v>1090</v>
      </c>
      <c r="G622" s="207" t="s">
        <v>423</v>
      </c>
      <c r="H622" s="208">
        <v>258.36</v>
      </c>
      <c r="I622" s="209"/>
      <c r="J622" s="210">
        <f>ROUND(I622*H622,2)</f>
        <v>0</v>
      </c>
      <c r="K622" s="206" t="s">
        <v>34</v>
      </c>
      <c r="L622" s="63"/>
      <c r="M622" s="211" t="s">
        <v>34</v>
      </c>
      <c r="N622" s="212" t="s">
        <v>49</v>
      </c>
      <c r="O622" s="44"/>
      <c r="P622" s="213">
        <f>O622*H622</f>
        <v>0</v>
      </c>
      <c r="Q622" s="213">
        <v>3.0000000000000001E-3</v>
      </c>
      <c r="R622" s="213">
        <f>Q622*H622</f>
        <v>0.7750800000000001</v>
      </c>
      <c r="S622" s="213">
        <v>0</v>
      </c>
      <c r="T622" s="214">
        <f>S622*H622</f>
        <v>0</v>
      </c>
      <c r="AR622" s="25" t="s">
        <v>275</v>
      </c>
      <c r="AT622" s="25" t="s">
        <v>200</v>
      </c>
      <c r="AU622" s="25" t="s">
        <v>87</v>
      </c>
      <c r="AY622" s="25" t="s">
        <v>197</v>
      </c>
      <c r="BE622" s="215">
        <f>IF(N622="základní",J622,0)</f>
        <v>0</v>
      </c>
      <c r="BF622" s="215">
        <f>IF(N622="snížená",J622,0)</f>
        <v>0</v>
      </c>
      <c r="BG622" s="215">
        <f>IF(N622="zákl. přenesená",J622,0)</f>
        <v>0</v>
      </c>
      <c r="BH622" s="215">
        <f>IF(N622="sníž. přenesená",J622,0)</f>
        <v>0</v>
      </c>
      <c r="BI622" s="215">
        <f>IF(N622="nulová",J622,0)</f>
        <v>0</v>
      </c>
      <c r="BJ622" s="25" t="s">
        <v>85</v>
      </c>
      <c r="BK622" s="215">
        <f>ROUND(I622*H622,2)</f>
        <v>0</v>
      </c>
      <c r="BL622" s="25" t="s">
        <v>275</v>
      </c>
      <c r="BM622" s="25" t="s">
        <v>1091</v>
      </c>
    </row>
    <row r="623" spans="2:65" s="1" customFormat="1" ht="27">
      <c r="B623" s="43"/>
      <c r="C623" s="65"/>
      <c r="D623" s="221" t="s">
        <v>205</v>
      </c>
      <c r="E623" s="65"/>
      <c r="F623" s="253" t="s">
        <v>1086</v>
      </c>
      <c r="G623" s="65"/>
      <c r="H623" s="65"/>
      <c r="I623" s="174"/>
      <c r="J623" s="65"/>
      <c r="K623" s="65"/>
      <c r="L623" s="63"/>
      <c r="M623" s="218"/>
      <c r="N623" s="44"/>
      <c r="O623" s="44"/>
      <c r="P623" s="44"/>
      <c r="Q623" s="44"/>
      <c r="R623" s="44"/>
      <c r="S623" s="44"/>
      <c r="T623" s="80"/>
      <c r="AT623" s="25" t="s">
        <v>205</v>
      </c>
      <c r="AU623" s="25" t="s">
        <v>87</v>
      </c>
    </row>
    <row r="624" spans="2:65" s="12" customFormat="1">
      <c r="B624" s="219"/>
      <c r="C624" s="220"/>
      <c r="D624" s="221" t="s">
        <v>210</v>
      </c>
      <c r="E624" s="222" t="s">
        <v>34</v>
      </c>
      <c r="F624" s="223" t="s">
        <v>620</v>
      </c>
      <c r="G624" s="220"/>
      <c r="H624" s="224" t="s">
        <v>34</v>
      </c>
      <c r="I624" s="225"/>
      <c r="J624" s="220"/>
      <c r="K624" s="220"/>
      <c r="L624" s="226"/>
      <c r="M624" s="227"/>
      <c r="N624" s="228"/>
      <c r="O624" s="228"/>
      <c r="P624" s="228"/>
      <c r="Q624" s="228"/>
      <c r="R624" s="228"/>
      <c r="S624" s="228"/>
      <c r="T624" s="229"/>
      <c r="AT624" s="230" t="s">
        <v>210</v>
      </c>
      <c r="AU624" s="230" t="s">
        <v>87</v>
      </c>
      <c r="AV624" s="12" t="s">
        <v>85</v>
      </c>
      <c r="AW624" s="12" t="s">
        <v>41</v>
      </c>
      <c r="AX624" s="12" t="s">
        <v>78</v>
      </c>
      <c r="AY624" s="230" t="s">
        <v>197</v>
      </c>
    </row>
    <row r="625" spans="2:65" s="13" customFormat="1">
      <c r="B625" s="231"/>
      <c r="C625" s="232"/>
      <c r="D625" s="221" t="s">
        <v>210</v>
      </c>
      <c r="E625" s="233" t="s">
        <v>34</v>
      </c>
      <c r="F625" s="234" t="s">
        <v>1092</v>
      </c>
      <c r="G625" s="232"/>
      <c r="H625" s="235">
        <v>97.32</v>
      </c>
      <c r="I625" s="236"/>
      <c r="J625" s="232"/>
      <c r="K625" s="232"/>
      <c r="L625" s="237"/>
      <c r="M625" s="238"/>
      <c r="N625" s="239"/>
      <c r="O625" s="239"/>
      <c r="P625" s="239"/>
      <c r="Q625" s="239"/>
      <c r="R625" s="239"/>
      <c r="S625" s="239"/>
      <c r="T625" s="240"/>
      <c r="AT625" s="241" t="s">
        <v>210</v>
      </c>
      <c r="AU625" s="241" t="s">
        <v>87</v>
      </c>
      <c r="AV625" s="13" t="s">
        <v>87</v>
      </c>
      <c r="AW625" s="13" t="s">
        <v>41</v>
      </c>
      <c r="AX625" s="13" t="s">
        <v>78</v>
      </c>
      <c r="AY625" s="241" t="s">
        <v>197</v>
      </c>
    </row>
    <row r="626" spans="2:65" s="13" customFormat="1">
      <c r="B626" s="231"/>
      <c r="C626" s="232"/>
      <c r="D626" s="221" t="s">
        <v>210</v>
      </c>
      <c r="E626" s="233" t="s">
        <v>34</v>
      </c>
      <c r="F626" s="234" t="s">
        <v>1093</v>
      </c>
      <c r="G626" s="232"/>
      <c r="H626" s="235">
        <v>161.04</v>
      </c>
      <c r="I626" s="236"/>
      <c r="J626" s="232"/>
      <c r="K626" s="232"/>
      <c r="L626" s="237"/>
      <c r="M626" s="238"/>
      <c r="N626" s="239"/>
      <c r="O626" s="239"/>
      <c r="P626" s="239"/>
      <c r="Q626" s="239"/>
      <c r="R626" s="239"/>
      <c r="S626" s="239"/>
      <c r="T626" s="240"/>
      <c r="AT626" s="241" t="s">
        <v>210</v>
      </c>
      <c r="AU626" s="241" t="s">
        <v>87</v>
      </c>
      <c r="AV626" s="13" t="s">
        <v>87</v>
      </c>
      <c r="AW626" s="13" t="s">
        <v>41</v>
      </c>
      <c r="AX626" s="13" t="s">
        <v>78</v>
      </c>
      <c r="AY626" s="241" t="s">
        <v>197</v>
      </c>
    </row>
    <row r="627" spans="2:65" s="14" customFormat="1">
      <c r="B627" s="242"/>
      <c r="C627" s="243"/>
      <c r="D627" s="216" t="s">
        <v>210</v>
      </c>
      <c r="E627" s="244" t="s">
        <v>34</v>
      </c>
      <c r="F627" s="245" t="s">
        <v>221</v>
      </c>
      <c r="G627" s="243"/>
      <c r="H627" s="246">
        <v>258.36</v>
      </c>
      <c r="I627" s="247"/>
      <c r="J627" s="243"/>
      <c r="K627" s="243"/>
      <c r="L627" s="248"/>
      <c r="M627" s="249"/>
      <c r="N627" s="250"/>
      <c r="O627" s="250"/>
      <c r="P627" s="250"/>
      <c r="Q627" s="250"/>
      <c r="R627" s="250"/>
      <c r="S627" s="250"/>
      <c r="T627" s="251"/>
      <c r="AT627" s="252" t="s">
        <v>210</v>
      </c>
      <c r="AU627" s="252" t="s">
        <v>87</v>
      </c>
      <c r="AV627" s="14" t="s">
        <v>126</v>
      </c>
      <c r="AW627" s="14" t="s">
        <v>41</v>
      </c>
      <c r="AX627" s="14" t="s">
        <v>85</v>
      </c>
      <c r="AY627" s="252" t="s">
        <v>197</v>
      </c>
    </row>
    <row r="628" spans="2:65" s="1" customFormat="1" ht="16.5" customHeight="1">
      <c r="B628" s="43"/>
      <c r="C628" s="204" t="s">
        <v>1094</v>
      </c>
      <c r="D628" s="204" t="s">
        <v>200</v>
      </c>
      <c r="E628" s="205" t="s">
        <v>1095</v>
      </c>
      <c r="F628" s="206" t="s">
        <v>1096</v>
      </c>
      <c r="G628" s="207" t="s">
        <v>423</v>
      </c>
      <c r="H628" s="208">
        <v>35.1</v>
      </c>
      <c r="I628" s="209"/>
      <c r="J628" s="210">
        <f>ROUND(I628*H628,2)</f>
        <v>0</v>
      </c>
      <c r="K628" s="206" t="s">
        <v>352</v>
      </c>
      <c r="L628" s="63"/>
      <c r="M628" s="211" t="s">
        <v>34</v>
      </c>
      <c r="N628" s="212" t="s">
        <v>49</v>
      </c>
      <c r="O628" s="44"/>
      <c r="P628" s="213">
        <f>O628*H628</f>
        <v>0</v>
      </c>
      <c r="Q628" s="213">
        <v>0</v>
      </c>
      <c r="R628" s="213">
        <f>Q628*H628</f>
        <v>0</v>
      </c>
      <c r="S628" s="213">
        <v>4.4999999999999997E-3</v>
      </c>
      <c r="T628" s="214">
        <f>S628*H628</f>
        <v>0.15795000000000001</v>
      </c>
      <c r="AR628" s="25" t="s">
        <v>275</v>
      </c>
      <c r="AT628" s="25" t="s">
        <v>200</v>
      </c>
      <c r="AU628" s="25" t="s">
        <v>87</v>
      </c>
      <c r="AY628" s="25" t="s">
        <v>197</v>
      </c>
      <c r="BE628" s="215">
        <f>IF(N628="základní",J628,0)</f>
        <v>0</v>
      </c>
      <c r="BF628" s="215">
        <f>IF(N628="snížená",J628,0)</f>
        <v>0</v>
      </c>
      <c r="BG628" s="215">
        <f>IF(N628="zákl. přenesená",J628,0)</f>
        <v>0</v>
      </c>
      <c r="BH628" s="215">
        <f>IF(N628="sníž. přenesená",J628,0)</f>
        <v>0</v>
      </c>
      <c r="BI628" s="215">
        <f>IF(N628="nulová",J628,0)</f>
        <v>0</v>
      </c>
      <c r="BJ628" s="25" t="s">
        <v>85</v>
      </c>
      <c r="BK628" s="215">
        <f>ROUND(I628*H628,2)</f>
        <v>0</v>
      </c>
      <c r="BL628" s="25" t="s">
        <v>275</v>
      </c>
      <c r="BM628" s="25" t="s">
        <v>1097</v>
      </c>
    </row>
    <row r="629" spans="2:65" s="1" customFormat="1" ht="25.5" customHeight="1">
      <c r="B629" s="43"/>
      <c r="C629" s="204" t="s">
        <v>1098</v>
      </c>
      <c r="D629" s="204" t="s">
        <v>200</v>
      </c>
      <c r="E629" s="205" t="s">
        <v>1099</v>
      </c>
      <c r="F629" s="206" t="s">
        <v>1090</v>
      </c>
      <c r="G629" s="207" t="s">
        <v>423</v>
      </c>
      <c r="H629" s="208">
        <v>35.075000000000003</v>
      </c>
      <c r="I629" s="209"/>
      <c r="J629" s="210">
        <f>ROUND(I629*H629,2)</f>
        <v>0</v>
      </c>
      <c r="K629" s="206" t="s">
        <v>34</v>
      </c>
      <c r="L629" s="63"/>
      <c r="M629" s="211" t="s">
        <v>34</v>
      </c>
      <c r="N629" s="212" t="s">
        <v>49</v>
      </c>
      <c r="O629" s="44"/>
      <c r="P629" s="213">
        <f>O629*H629</f>
        <v>0</v>
      </c>
      <c r="Q629" s="213">
        <v>3.0000000000000001E-3</v>
      </c>
      <c r="R629" s="213">
        <f>Q629*H629</f>
        <v>0.10522500000000001</v>
      </c>
      <c r="S629" s="213">
        <v>0</v>
      </c>
      <c r="T629" s="214">
        <f>S629*H629</f>
        <v>0</v>
      </c>
      <c r="AR629" s="25" t="s">
        <v>275</v>
      </c>
      <c r="AT629" s="25" t="s">
        <v>200</v>
      </c>
      <c r="AU629" s="25" t="s">
        <v>87</v>
      </c>
      <c r="AY629" s="25" t="s">
        <v>197</v>
      </c>
      <c r="BE629" s="215">
        <f>IF(N629="základní",J629,0)</f>
        <v>0</v>
      </c>
      <c r="BF629" s="215">
        <f>IF(N629="snížená",J629,0)</f>
        <v>0</v>
      </c>
      <c r="BG629" s="215">
        <f>IF(N629="zákl. přenesená",J629,0)</f>
        <v>0</v>
      </c>
      <c r="BH629" s="215">
        <f>IF(N629="sníž. přenesená",J629,0)</f>
        <v>0</v>
      </c>
      <c r="BI629" s="215">
        <f>IF(N629="nulová",J629,0)</f>
        <v>0</v>
      </c>
      <c r="BJ629" s="25" t="s">
        <v>85</v>
      </c>
      <c r="BK629" s="215">
        <f>ROUND(I629*H629,2)</f>
        <v>0</v>
      </c>
      <c r="BL629" s="25" t="s">
        <v>275</v>
      </c>
      <c r="BM629" s="25" t="s">
        <v>1100</v>
      </c>
    </row>
    <row r="630" spans="2:65" s="1" customFormat="1" ht="27">
      <c r="B630" s="43"/>
      <c r="C630" s="65"/>
      <c r="D630" s="221" t="s">
        <v>205</v>
      </c>
      <c r="E630" s="65"/>
      <c r="F630" s="253" t="s">
        <v>1101</v>
      </c>
      <c r="G630" s="65"/>
      <c r="H630" s="65"/>
      <c r="I630" s="174"/>
      <c r="J630" s="65"/>
      <c r="K630" s="65"/>
      <c r="L630" s="63"/>
      <c r="M630" s="218"/>
      <c r="N630" s="44"/>
      <c r="O630" s="44"/>
      <c r="P630" s="44"/>
      <c r="Q630" s="44"/>
      <c r="R630" s="44"/>
      <c r="S630" s="44"/>
      <c r="T630" s="80"/>
      <c r="AT630" s="25" t="s">
        <v>205</v>
      </c>
      <c r="AU630" s="25" t="s">
        <v>87</v>
      </c>
    </row>
    <row r="631" spans="2:65" s="12" customFormat="1">
      <c r="B631" s="219"/>
      <c r="C631" s="220"/>
      <c r="D631" s="221" t="s">
        <v>210</v>
      </c>
      <c r="E631" s="222" t="s">
        <v>34</v>
      </c>
      <c r="F631" s="223" t="s">
        <v>620</v>
      </c>
      <c r="G631" s="220"/>
      <c r="H631" s="224" t="s">
        <v>34</v>
      </c>
      <c r="I631" s="225"/>
      <c r="J631" s="220"/>
      <c r="K631" s="220"/>
      <c r="L631" s="226"/>
      <c r="M631" s="227"/>
      <c r="N631" s="228"/>
      <c r="O631" s="228"/>
      <c r="P631" s="228"/>
      <c r="Q631" s="228"/>
      <c r="R631" s="228"/>
      <c r="S631" s="228"/>
      <c r="T631" s="229"/>
      <c r="AT631" s="230" t="s">
        <v>210</v>
      </c>
      <c r="AU631" s="230" t="s">
        <v>87</v>
      </c>
      <c r="AV631" s="12" t="s">
        <v>85</v>
      </c>
      <c r="AW631" s="12" t="s">
        <v>41</v>
      </c>
      <c r="AX631" s="12" t="s">
        <v>78</v>
      </c>
      <c r="AY631" s="230" t="s">
        <v>197</v>
      </c>
    </row>
    <row r="632" spans="2:65" s="13" customFormat="1">
      <c r="B632" s="231"/>
      <c r="C632" s="232"/>
      <c r="D632" s="221" t="s">
        <v>210</v>
      </c>
      <c r="E632" s="233" t="s">
        <v>34</v>
      </c>
      <c r="F632" s="234" t="s">
        <v>1102</v>
      </c>
      <c r="G632" s="232"/>
      <c r="H632" s="235">
        <v>35.075000000000003</v>
      </c>
      <c r="I632" s="236"/>
      <c r="J632" s="232"/>
      <c r="K632" s="232"/>
      <c r="L632" s="237"/>
      <c r="M632" s="238"/>
      <c r="N632" s="239"/>
      <c r="O632" s="239"/>
      <c r="P632" s="239"/>
      <c r="Q632" s="239"/>
      <c r="R632" s="239"/>
      <c r="S632" s="239"/>
      <c r="T632" s="240"/>
      <c r="AT632" s="241" t="s">
        <v>210</v>
      </c>
      <c r="AU632" s="241" t="s">
        <v>87</v>
      </c>
      <c r="AV632" s="13" t="s">
        <v>87</v>
      </c>
      <c r="AW632" s="13" t="s">
        <v>41</v>
      </c>
      <c r="AX632" s="13" t="s">
        <v>78</v>
      </c>
      <c r="AY632" s="241" t="s">
        <v>197</v>
      </c>
    </row>
    <row r="633" spans="2:65" s="14" customFormat="1">
      <c r="B633" s="242"/>
      <c r="C633" s="243"/>
      <c r="D633" s="216" t="s">
        <v>210</v>
      </c>
      <c r="E633" s="244" t="s">
        <v>34</v>
      </c>
      <c r="F633" s="245" t="s">
        <v>221</v>
      </c>
      <c r="G633" s="243"/>
      <c r="H633" s="246">
        <v>35.075000000000003</v>
      </c>
      <c r="I633" s="247"/>
      <c r="J633" s="243"/>
      <c r="K633" s="243"/>
      <c r="L633" s="248"/>
      <c r="M633" s="249"/>
      <c r="N633" s="250"/>
      <c r="O633" s="250"/>
      <c r="P633" s="250"/>
      <c r="Q633" s="250"/>
      <c r="R633" s="250"/>
      <c r="S633" s="250"/>
      <c r="T633" s="251"/>
      <c r="AT633" s="252" t="s">
        <v>210</v>
      </c>
      <c r="AU633" s="252" t="s">
        <v>87</v>
      </c>
      <c r="AV633" s="14" t="s">
        <v>126</v>
      </c>
      <c r="AW633" s="14" t="s">
        <v>41</v>
      </c>
      <c r="AX633" s="14" t="s">
        <v>85</v>
      </c>
      <c r="AY633" s="252" t="s">
        <v>197</v>
      </c>
    </row>
    <row r="634" spans="2:65" s="1" customFormat="1" ht="16.5" customHeight="1">
      <c r="B634" s="43"/>
      <c r="C634" s="204" t="s">
        <v>1103</v>
      </c>
      <c r="D634" s="204" t="s">
        <v>200</v>
      </c>
      <c r="E634" s="205" t="s">
        <v>1104</v>
      </c>
      <c r="F634" s="206" t="s">
        <v>1105</v>
      </c>
      <c r="G634" s="207" t="s">
        <v>423</v>
      </c>
      <c r="H634" s="208">
        <v>437.55799999999999</v>
      </c>
      <c r="I634" s="209"/>
      <c r="J634" s="210">
        <f>ROUND(I634*H634,2)</f>
        <v>0</v>
      </c>
      <c r="K634" s="206" t="s">
        <v>352</v>
      </c>
      <c r="L634" s="63"/>
      <c r="M634" s="211" t="s">
        <v>34</v>
      </c>
      <c r="N634" s="212" t="s">
        <v>49</v>
      </c>
      <c r="O634" s="44"/>
      <c r="P634" s="213">
        <f>O634*H634</f>
        <v>0</v>
      </c>
      <c r="Q634" s="213">
        <v>4.0000000000000002E-4</v>
      </c>
      <c r="R634" s="213">
        <f>Q634*H634</f>
        <v>0.17502320000000002</v>
      </c>
      <c r="S634" s="213">
        <v>0</v>
      </c>
      <c r="T634" s="214">
        <f>S634*H634</f>
        <v>0</v>
      </c>
      <c r="AR634" s="25" t="s">
        <v>275</v>
      </c>
      <c r="AT634" s="25" t="s">
        <v>200</v>
      </c>
      <c r="AU634" s="25" t="s">
        <v>87</v>
      </c>
      <c r="AY634" s="25" t="s">
        <v>197</v>
      </c>
      <c r="BE634" s="215">
        <f>IF(N634="základní",J634,0)</f>
        <v>0</v>
      </c>
      <c r="BF634" s="215">
        <f>IF(N634="snížená",J634,0)</f>
        <v>0</v>
      </c>
      <c r="BG634" s="215">
        <f>IF(N634="zákl. přenesená",J634,0)</f>
        <v>0</v>
      </c>
      <c r="BH634" s="215">
        <f>IF(N634="sníž. přenesená",J634,0)</f>
        <v>0</v>
      </c>
      <c r="BI634" s="215">
        <f>IF(N634="nulová",J634,0)</f>
        <v>0</v>
      </c>
      <c r="BJ634" s="25" t="s">
        <v>85</v>
      </c>
      <c r="BK634" s="215">
        <f>ROUND(I634*H634,2)</f>
        <v>0</v>
      </c>
      <c r="BL634" s="25" t="s">
        <v>275</v>
      </c>
      <c r="BM634" s="25" t="s">
        <v>1106</v>
      </c>
    </row>
    <row r="635" spans="2:65" s="1" customFormat="1" ht="16.5" customHeight="1">
      <c r="B635" s="43"/>
      <c r="C635" s="263" t="s">
        <v>1107</v>
      </c>
      <c r="D635" s="263" t="s">
        <v>415</v>
      </c>
      <c r="E635" s="264" t="s">
        <v>1108</v>
      </c>
      <c r="F635" s="265" t="s">
        <v>1109</v>
      </c>
      <c r="G635" s="266" t="s">
        <v>423</v>
      </c>
      <c r="H635" s="267">
        <v>503.19200000000001</v>
      </c>
      <c r="I635" s="268"/>
      <c r="J635" s="269">
        <f>ROUND(I635*H635,2)</f>
        <v>0</v>
      </c>
      <c r="K635" s="265" t="s">
        <v>352</v>
      </c>
      <c r="L635" s="270"/>
      <c r="M635" s="271" t="s">
        <v>34</v>
      </c>
      <c r="N635" s="272" t="s">
        <v>49</v>
      </c>
      <c r="O635" s="44"/>
      <c r="P635" s="213">
        <f>O635*H635</f>
        <v>0</v>
      </c>
      <c r="Q635" s="213">
        <v>3.5000000000000001E-3</v>
      </c>
      <c r="R635" s="213">
        <f>Q635*H635</f>
        <v>1.761172</v>
      </c>
      <c r="S635" s="213">
        <v>0</v>
      </c>
      <c r="T635" s="214">
        <f>S635*H635</f>
        <v>0</v>
      </c>
      <c r="AR635" s="25" t="s">
        <v>491</v>
      </c>
      <c r="AT635" s="25" t="s">
        <v>415</v>
      </c>
      <c r="AU635" s="25" t="s">
        <v>87</v>
      </c>
      <c r="AY635" s="25" t="s">
        <v>197</v>
      </c>
      <c r="BE635" s="215">
        <f>IF(N635="základní",J635,0)</f>
        <v>0</v>
      </c>
      <c r="BF635" s="215">
        <f>IF(N635="snížená",J635,0)</f>
        <v>0</v>
      </c>
      <c r="BG635" s="215">
        <f>IF(N635="zákl. přenesená",J635,0)</f>
        <v>0</v>
      </c>
      <c r="BH635" s="215">
        <f>IF(N635="sníž. přenesená",J635,0)</f>
        <v>0</v>
      </c>
      <c r="BI635" s="215">
        <f>IF(N635="nulová",J635,0)</f>
        <v>0</v>
      </c>
      <c r="BJ635" s="25" t="s">
        <v>85</v>
      </c>
      <c r="BK635" s="215">
        <f>ROUND(I635*H635,2)</f>
        <v>0</v>
      </c>
      <c r="BL635" s="25" t="s">
        <v>275</v>
      </c>
      <c r="BM635" s="25" t="s">
        <v>1110</v>
      </c>
    </row>
    <row r="636" spans="2:65" s="13" customFormat="1">
      <c r="B636" s="231"/>
      <c r="C636" s="232"/>
      <c r="D636" s="216" t="s">
        <v>210</v>
      </c>
      <c r="E636" s="260" t="s">
        <v>34</v>
      </c>
      <c r="F636" s="261" t="s">
        <v>1111</v>
      </c>
      <c r="G636" s="232"/>
      <c r="H636" s="262">
        <v>503.19200000000001</v>
      </c>
      <c r="I636" s="236"/>
      <c r="J636" s="232"/>
      <c r="K636" s="232"/>
      <c r="L636" s="237"/>
      <c r="M636" s="238"/>
      <c r="N636" s="239"/>
      <c r="O636" s="239"/>
      <c r="P636" s="239"/>
      <c r="Q636" s="239"/>
      <c r="R636" s="239"/>
      <c r="S636" s="239"/>
      <c r="T636" s="240"/>
      <c r="AT636" s="241" t="s">
        <v>210</v>
      </c>
      <c r="AU636" s="241" t="s">
        <v>87</v>
      </c>
      <c r="AV636" s="13" t="s">
        <v>87</v>
      </c>
      <c r="AW636" s="13" t="s">
        <v>41</v>
      </c>
      <c r="AX636" s="13" t="s">
        <v>85</v>
      </c>
      <c r="AY636" s="241" t="s">
        <v>197</v>
      </c>
    </row>
    <row r="637" spans="2:65" s="1" customFormat="1" ht="16.5" customHeight="1">
      <c r="B637" s="43"/>
      <c r="C637" s="204" t="s">
        <v>1112</v>
      </c>
      <c r="D637" s="204" t="s">
        <v>200</v>
      </c>
      <c r="E637" s="205" t="s">
        <v>1113</v>
      </c>
      <c r="F637" s="206" t="s">
        <v>1114</v>
      </c>
      <c r="G637" s="207" t="s">
        <v>423</v>
      </c>
      <c r="H637" s="208">
        <v>36.119999999999997</v>
      </c>
      <c r="I637" s="209"/>
      <c r="J637" s="210">
        <f>ROUND(I637*H637,2)</f>
        <v>0</v>
      </c>
      <c r="K637" s="206" t="s">
        <v>352</v>
      </c>
      <c r="L637" s="63"/>
      <c r="M637" s="211" t="s">
        <v>34</v>
      </c>
      <c r="N637" s="212" t="s">
        <v>49</v>
      </c>
      <c r="O637" s="44"/>
      <c r="P637" s="213">
        <f>O637*H637</f>
        <v>0</v>
      </c>
      <c r="Q637" s="213">
        <v>4.0000000000000002E-4</v>
      </c>
      <c r="R637" s="213">
        <f>Q637*H637</f>
        <v>1.4447999999999999E-2</v>
      </c>
      <c r="S637" s="213">
        <v>0</v>
      </c>
      <c r="T637" s="214">
        <f>S637*H637</f>
        <v>0</v>
      </c>
      <c r="AR637" s="25" t="s">
        <v>275</v>
      </c>
      <c r="AT637" s="25" t="s">
        <v>200</v>
      </c>
      <c r="AU637" s="25" t="s">
        <v>87</v>
      </c>
      <c r="AY637" s="25" t="s">
        <v>197</v>
      </c>
      <c r="BE637" s="215">
        <f>IF(N637="základní",J637,0)</f>
        <v>0</v>
      </c>
      <c r="BF637" s="215">
        <f>IF(N637="snížená",J637,0)</f>
        <v>0</v>
      </c>
      <c r="BG637" s="215">
        <f>IF(N637="zákl. přenesená",J637,0)</f>
        <v>0</v>
      </c>
      <c r="BH637" s="215">
        <f>IF(N637="sníž. přenesená",J637,0)</f>
        <v>0</v>
      </c>
      <c r="BI637" s="215">
        <f>IF(N637="nulová",J637,0)</f>
        <v>0</v>
      </c>
      <c r="BJ637" s="25" t="s">
        <v>85</v>
      </c>
      <c r="BK637" s="215">
        <f>ROUND(I637*H637,2)</f>
        <v>0</v>
      </c>
      <c r="BL637" s="25" t="s">
        <v>275</v>
      </c>
      <c r="BM637" s="25" t="s">
        <v>1115</v>
      </c>
    </row>
    <row r="638" spans="2:65" s="1" customFormat="1" ht="16.5" customHeight="1">
      <c r="B638" s="43"/>
      <c r="C638" s="263" t="s">
        <v>1116</v>
      </c>
      <c r="D638" s="263" t="s">
        <v>415</v>
      </c>
      <c r="E638" s="264" t="s">
        <v>1117</v>
      </c>
      <c r="F638" s="265" t="s">
        <v>1109</v>
      </c>
      <c r="G638" s="266" t="s">
        <v>423</v>
      </c>
      <c r="H638" s="267">
        <v>43.344000000000001</v>
      </c>
      <c r="I638" s="268"/>
      <c r="J638" s="269">
        <f>ROUND(I638*H638,2)</f>
        <v>0</v>
      </c>
      <c r="K638" s="265" t="s">
        <v>352</v>
      </c>
      <c r="L638" s="270"/>
      <c r="M638" s="271" t="s">
        <v>34</v>
      </c>
      <c r="N638" s="272" t="s">
        <v>49</v>
      </c>
      <c r="O638" s="44"/>
      <c r="P638" s="213">
        <f>O638*H638</f>
        <v>0</v>
      </c>
      <c r="Q638" s="213">
        <v>4.4999999999999997E-3</v>
      </c>
      <c r="R638" s="213">
        <f>Q638*H638</f>
        <v>0.195048</v>
      </c>
      <c r="S638" s="213">
        <v>0</v>
      </c>
      <c r="T638" s="214">
        <f>S638*H638</f>
        <v>0</v>
      </c>
      <c r="AR638" s="25" t="s">
        <v>491</v>
      </c>
      <c r="AT638" s="25" t="s">
        <v>415</v>
      </c>
      <c r="AU638" s="25" t="s">
        <v>87</v>
      </c>
      <c r="AY638" s="25" t="s">
        <v>197</v>
      </c>
      <c r="BE638" s="215">
        <f>IF(N638="základní",J638,0)</f>
        <v>0</v>
      </c>
      <c r="BF638" s="215">
        <f>IF(N638="snížená",J638,0)</f>
        <v>0</v>
      </c>
      <c r="BG638" s="215">
        <f>IF(N638="zákl. přenesená",J638,0)</f>
        <v>0</v>
      </c>
      <c r="BH638" s="215">
        <f>IF(N638="sníž. přenesená",J638,0)</f>
        <v>0</v>
      </c>
      <c r="BI638" s="215">
        <f>IF(N638="nulová",J638,0)</f>
        <v>0</v>
      </c>
      <c r="BJ638" s="25" t="s">
        <v>85</v>
      </c>
      <c r="BK638" s="215">
        <f>ROUND(I638*H638,2)</f>
        <v>0</v>
      </c>
      <c r="BL638" s="25" t="s">
        <v>275</v>
      </c>
      <c r="BM638" s="25" t="s">
        <v>1118</v>
      </c>
    </row>
    <row r="639" spans="2:65" s="13" customFormat="1">
      <c r="B639" s="231"/>
      <c r="C639" s="232"/>
      <c r="D639" s="216" t="s">
        <v>210</v>
      </c>
      <c r="E639" s="260" t="s">
        <v>34</v>
      </c>
      <c r="F639" s="261" t="s">
        <v>1119</v>
      </c>
      <c r="G639" s="232"/>
      <c r="H639" s="262">
        <v>43.344000000000001</v>
      </c>
      <c r="I639" s="236"/>
      <c r="J639" s="232"/>
      <c r="K639" s="232"/>
      <c r="L639" s="237"/>
      <c r="M639" s="238"/>
      <c r="N639" s="239"/>
      <c r="O639" s="239"/>
      <c r="P639" s="239"/>
      <c r="Q639" s="239"/>
      <c r="R639" s="239"/>
      <c r="S639" s="239"/>
      <c r="T639" s="240"/>
      <c r="AT639" s="241" t="s">
        <v>210</v>
      </c>
      <c r="AU639" s="241" t="s">
        <v>87</v>
      </c>
      <c r="AV639" s="13" t="s">
        <v>87</v>
      </c>
      <c r="AW639" s="13" t="s">
        <v>41</v>
      </c>
      <c r="AX639" s="13" t="s">
        <v>85</v>
      </c>
      <c r="AY639" s="241" t="s">
        <v>197</v>
      </c>
    </row>
    <row r="640" spans="2:65" s="1" customFormat="1" ht="25.5" customHeight="1">
      <c r="B640" s="43"/>
      <c r="C640" s="204" t="s">
        <v>1120</v>
      </c>
      <c r="D640" s="204" t="s">
        <v>200</v>
      </c>
      <c r="E640" s="205" t="s">
        <v>1121</v>
      </c>
      <c r="F640" s="206" t="s">
        <v>1122</v>
      </c>
      <c r="G640" s="207" t="s">
        <v>423</v>
      </c>
      <c r="H640" s="208">
        <v>35.075000000000003</v>
      </c>
      <c r="I640" s="209"/>
      <c r="J640" s="210">
        <f>ROUND(I640*H640,2)</f>
        <v>0</v>
      </c>
      <c r="K640" s="206" t="s">
        <v>352</v>
      </c>
      <c r="L640" s="63"/>
      <c r="M640" s="211" t="s">
        <v>34</v>
      </c>
      <c r="N640" s="212" t="s">
        <v>49</v>
      </c>
      <c r="O640" s="44"/>
      <c r="P640" s="213">
        <f>O640*H640</f>
        <v>0</v>
      </c>
      <c r="Q640" s="213">
        <v>5.6999999999999998E-4</v>
      </c>
      <c r="R640" s="213">
        <f>Q640*H640</f>
        <v>1.999275E-2</v>
      </c>
      <c r="S640" s="213">
        <v>0</v>
      </c>
      <c r="T640" s="214">
        <f>S640*H640</f>
        <v>0</v>
      </c>
      <c r="AR640" s="25" t="s">
        <v>275</v>
      </c>
      <c r="AT640" s="25" t="s">
        <v>200</v>
      </c>
      <c r="AU640" s="25" t="s">
        <v>87</v>
      </c>
      <c r="AY640" s="25" t="s">
        <v>197</v>
      </c>
      <c r="BE640" s="215">
        <f>IF(N640="základní",J640,0)</f>
        <v>0</v>
      </c>
      <c r="BF640" s="215">
        <f>IF(N640="snížená",J640,0)</f>
        <v>0</v>
      </c>
      <c r="BG640" s="215">
        <f>IF(N640="zákl. přenesená",J640,0)</f>
        <v>0</v>
      </c>
      <c r="BH640" s="215">
        <f>IF(N640="sníž. přenesená",J640,0)</f>
        <v>0</v>
      </c>
      <c r="BI640" s="215">
        <f>IF(N640="nulová",J640,0)</f>
        <v>0</v>
      </c>
      <c r="BJ640" s="25" t="s">
        <v>85</v>
      </c>
      <c r="BK640" s="215">
        <f>ROUND(I640*H640,2)</f>
        <v>0</v>
      </c>
      <c r="BL640" s="25" t="s">
        <v>275</v>
      </c>
      <c r="BM640" s="25" t="s">
        <v>1123</v>
      </c>
    </row>
    <row r="641" spans="2:65" s="12" customFormat="1">
      <c r="B641" s="219"/>
      <c r="C641" s="220"/>
      <c r="D641" s="221" t="s">
        <v>210</v>
      </c>
      <c r="E641" s="222" t="s">
        <v>34</v>
      </c>
      <c r="F641" s="223" t="s">
        <v>364</v>
      </c>
      <c r="G641" s="220"/>
      <c r="H641" s="224" t="s">
        <v>34</v>
      </c>
      <c r="I641" s="225"/>
      <c r="J641" s="220"/>
      <c r="K641" s="220"/>
      <c r="L641" s="226"/>
      <c r="M641" s="227"/>
      <c r="N641" s="228"/>
      <c r="O641" s="228"/>
      <c r="P641" s="228"/>
      <c r="Q641" s="228"/>
      <c r="R641" s="228"/>
      <c r="S641" s="228"/>
      <c r="T641" s="229"/>
      <c r="AT641" s="230" t="s">
        <v>210</v>
      </c>
      <c r="AU641" s="230" t="s">
        <v>87</v>
      </c>
      <c r="AV641" s="12" t="s">
        <v>85</v>
      </c>
      <c r="AW641" s="12" t="s">
        <v>41</v>
      </c>
      <c r="AX641" s="12" t="s">
        <v>78</v>
      </c>
      <c r="AY641" s="230" t="s">
        <v>197</v>
      </c>
    </row>
    <row r="642" spans="2:65" s="13" customFormat="1">
      <c r="B642" s="231"/>
      <c r="C642" s="232"/>
      <c r="D642" s="221" t="s">
        <v>210</v>
      </c>
      <c r="E642" s="233" t="s">
        <v>34</v>
      </c>
      <c r="F642" s="234" t="s">
        <v>1124</v>
      </c>
      <c r="G642" s="232"/>
      <c r="H642" s="235">
        <v>35.075000000000003</v>
      </c>
      <c r="I642" s="236"/>
      <c r="J642" s="232"/>
      <c r="K642" s="232"/>
      <c r="L642" s="237"/>
      <c r="M642" s="238"/>
      <c r="N642" s="239"/>
      <c r="O642" s="239"/>
      <c r="P642" s="239"/>
      <c r="Q642" s="239"/>
      <c r="R642" s="239"/>
      <c r="S642" s="239"/>
      <c r="T642" s="240"/>
      <c r="AT642" s="241" t="s">
        <v>210</v>
      </c>
      <c r="AU642" s="241" t="s">
        <v>87</v>
      </c>
      <c r="AV642" s="13" t="s">
        <v>87</v>
      </c>
      <c r="AW642" s="13" t="s">
        <v>41</v>
      </c>
      <c r="AX642" s="13" t="s">
        <v>78</v>
      </c>
      <c r="AY642" s="241" t="s">
        <v>197</v>
      </c>
    </row>
    <row r="643" spans="2:65" s="14" customFormat="1">
      <c r="B643" s="242"/>
      <c r="C643" s="243"/>
      <c r="D643" s="216" t="s">
        <v>210</v>
      </c>
      <c r="E643" s="244" t="s">
        <v>34</v>
      </c>
      <c r="F643" s="245" t="s">
        <v>221</v>
      </c>
      <c r="G643" s="243"/>
      <c r="H643" s="246">
        <v>35.075000000000003</v>
      </c>
      <c r="I643" s="247"/>
      <c r="J643" s="243"/>
      <c r="K643" s="243"/>
      <c r="L643" s="248"/>
      <c r="M643" s="249"/>
      <c r="N643" s="250"/>
      <c r="O643" s="250"/>
      <c r="P643" s="250"/>
      <c r="Q643" s="250"/>
      <c r="R643" s="250"/>
      <c r="S643" s="250"/>
      <c r="T643" s="251"/>
      <c r="AT643" s="252" t="s">
        <v>210</v>
      </c>
      <c r="AU643" s="252" t="s">
        <v>87</v>
      </c>
      <c r="AV643" s="14" t="s">
        <v>126</v>
      </c>
      <c r="AW643" s="14" t="s">
        <v>41</v>
      </c>
      <c r="AX643" s="14" t="s">
        <v>85</v>
      </c>
      <c r="AY643" s="252" t="s">
        <v>197</v>
      </c>
    </row>
    <row r="644" spans="2:65" s="1" customFormat="1" ht="25.5" customHeight="1">
      <c r="B644" s="43"/>
      <c r="C644" s="204" t="s">
        <v>1125</v>
      </c>
      <c r="D644" s="204" t="s">
        <v>200</v>
      </c>
      <c r="E644" s="205" t="s">
        <v>1126</v>
      </c>
      <c r="F644" s="206" t="s">
        <v>1127</v>
      </c>
      <c r="G644" s="207" t="s">
        <v>445</v>
      </c>
      <c r="H644" s="208">
        <v>30.5</v>
      </c>
      <c r="I644" s="209"/>
      <c r="J644" s="210">
        <f>ROUND(I644*H644,2)</f>
        <v>0</v>
      </c>
      <c r="K644" s="206" t="s">
        <v>352</v>
      </c>
      <c r="L644" s="63"/>
      <c r="M644" s="211" t="s">
        <v>34</v>
      </c>
      <c r="N644" s="212" t="s">
        <v>49</v>
      </c>
      <c r="O644" s="44"/>
      <c r="P644" s="213">
        <f>O644*H644</f>
        <v>0</v>
      </c>
      <c r="Q644" s="213">
        <v>2.7999999999999998E-4</v>
      </c>
      <c r="R644" s="213">
        <f>Q644*H644</f>
        <v>8.539999999999999E-3</v>
      </c>
      <c r="S644" s="213">
        <v>0</v>
      </c>
      <c r="T644" s="214">
        <f>S644*H644</f>
        <v>0</v>
      </c>
      <c r="AR644" s="25" t="s">
        <v>275</v>
      </c>
      <c r="AT644" s="25" t="s">
        <v>200</v>
      </c>
      <c r="AU644" s="25" t="s">
        <v>87</v>
      </c>
      <c r="AY644" s="25" t="s">
        <v>197</v>
      </c>
      <c r="BE644" s="215">
        <f>IF(N644="základní",J644,0)</f>
        <v>0</v>
      </c>
      <c r="BF644" s="215">
        <f>IF(N644="snížená",J644,0)</f>
        <v>0</v>
      </c>
      <c r="BG644" s="215">
        <f>IF(N644="zákl. přenesená",J644,0)</f>
        <v>0</v>
      </c>
      <c r="BH644" s="215">
        <f>IF(N644="sníž. přenesená",J644,0)</f>
        <v>0</v>
      </c>
      <c r="BI644" s="215">
        <f>IF(N644="nulová",J644,0)</f>
        <v>0</v>
      </c>
      <c r="BJ644" s="25" t="s">
        <v>85</v>
      </c>
      <c r="BK644" s="215">
        <f>ROUND(I644*H644,2)</f>
        <v>0</v>
      </c>
      <c r="BL644" s="25" t="s">
        <v>275</v>
      </c>
      <c r="BM644" s="25" t="s">
        <v>1128</v>
      </c>
    </row>
    <row r="645" spans="2:65" s="1" customFormat="1" ht="16.5" customHeight="1">
      <c r="B645" s="43"/>
      <c r="C645" s="204" t="s">
        <v>1129</v>
      </c>
      <c r="D645" s="204" t="s">
        <v>200</v>
      </c>
      <c r="E645" s="205" t="s">
        <v>1130</v>
      </c>
      <c r="F645" s="206" t="s">
        <v>1131</v>
      </c>
      <c r="G645" s="207" t="s">
        <v>445</v>
      </c>
      <c r="H645" s="208">
        <v>60</v>
      </c>
      <c r="I645" s="209"/>
      <c r="J645" s="210">
        <f>ROUND(I645*H645,2)</f>
        <v>0</v>
      </c>
      <c r="K645" s="206" t="s">
        <v>34</v>
      </c>
      <c r="L645" s="63"/>
      <c r="M645" s="211" t="s">
        <v>34</v>
      </c>
      <c r="N645" s="212" t="s">
        <v>49</v>
      </c>
      <c r="O645" s="44"/>
      <c r="P645" s="213">
        <f>O645*H645</f>
        <v>0</v>
      </c>
      <c r="Q645" s="213">
        <v>0</v>
      </c>
      <c r="R645" s="213">
        <f>Q645*H645</f>
        <v>0</v>
      </c>
      <c r="S645" s="213">
        <v>0</v>
      </c>
      <c r="T645" s="214">
        <f>S645*H645</f>
        <v>0</v>
      </c>
      <c r="AR645" s="25" t="s">
        <v>275</v>
      </c>
      <c r="AT645" s="25" t="s">
        <v>200</v>
      </c>
      <c r="AU645" s="25" t="s">
        <v>87</v>
      </c>
      <c r="AY645" s="25" t="s">
        <v>197</v>
      </c>
      <c r="BE645" s="215">
        <f>IF(N645="základní",J645,0)</f>
        <v>0</v>
      </c>
      <c r="BF645" s="215">
        <f>IF(N645="snížená",J645,0)</f>
        <v>0</v>
      </c>
      <c r="BG645" s="215">
        <f>IF(N645="zákl. přenesená",J645,0)</f>
        <v>0</v>
      </c>
      <c r="BH645" s="215">
        <f>IF(N645="sníž. přenesená",J645,0)</f>
        <v>0</v>
      </c>
      <c r="BI645" s="215">
        <f>IF(N645="nulová",J645,0)</f>
        <v>0</v>
      </c>
      <c r="BJ645" s="25" t="s">
        <v>85</v>
      </c>
      <c r="BK645" s="215">
        <f>ROUND(I645*H645,2)</f>
        <v>0</v>
      </c>
      <c r="BL645" s="25" t="s">
        <v>275</v>
      </c>
      <c r="BM645" s="25" t="s">
        <v>1132</v>
      </c>
    </row>
    <row r="646" spans="2:65" s="1" customFormat="1" ht="81">
      <c r="B646" s="43"/>
      <c r="C646" s="65"/>
      <c r="D646" s="221" t="s">
        <v>205</v>
      </c>
      <c r="E646" s="65"/>
      <c r="F646" s="253" t="s">
        <v>1133</v>
      </c>
      <c r="G646" s="65"/>
      <c r="H646" s="65"/>
      <c r="I646" s="174"/>
      <c r="J646" s="65"/>
      <c r="K646" s="65"/>
      <c r="L646" s="63"/>
      <c r="M646" s="218"/>
      <c r="N646" s="44"/>
      <c r="O646" s="44"/>
      <c r="P646" s="44"/>
      <c r="Q646" s="44"/>
      <c r="R646" s="44"/>
      <c r="S646" s="44"/>
      <c r="T646" s="80"/>
      <c r="AT646" s="25" t="s">
        <v>205</v>
      </c>
      <c r="AU646" s="25" t="s">
        <v>87</v>
      </c>
    </row>
    <row r="647" spans="2:65" s="12" customFormat="1">
      <c r="B647" s="219"/>
      <c r="C647" s="220"/>
      <c r="D647" s="221" t="s">
        <v>210</v>
      </c>
      <c r="E647" s="222" t="s">
        <v>34</v>
      </c>
      <c r="F647" s="223" t="s">
        <v>620</v>
      </c>
      <c r="G647" s="220"/>
      <c r="H647" s="224" t="s">
        <v>34</v>
      </c>
      <c r="I647" s="225"/>
      <c r="J647" s="220"/>
      <c r="K647" s="220"/>
      <c r="L647" s="226"/>
      <c r="M647" s="227"/>
      <c r="N647" s="228"/>
      <c r="O647" s="228"/>
      <c r="P647" s="228"/>
      <c r="Q647" s="228"/>
      <c r="R647" s="228"/>
      <c r="S647" s="228"/>
      <c r="T647" s="229"/>
      <c r="AT647" s="230" t="s">
        <v>210</v>
      </c>
      <c r="AU647" s="230" t="s">
        <v>87</v>
      </c>
      <c r="AV647" s="12" t="s">
        <v>85</v>
      </c>
      <c r="AW647" s="12" t="s">
        <v>41</v>
      </c>
      <c r="AX647" s="12" t="s">
        <v>78</v>
      </c>
      <c r="AY647" s="230" t="s">
        <v>197</v>
      </c>
    </row>
    <row r="648" spans="2:65" s="13" customFormat="1">
      <c r="B648" s="231"/>
      <c r="C648" s="232"/>
      <c r="D648" s="221" t="s">
        <v>210</v>
      </c>
      <c r="E648" s="233" t="s">
        <v>34</v>
      </c>
      <c r="F648" s="234" t="s">
        <v>1134</v>
      </c>
      <c r="G648" s="232"/>
      <c r="H648" s="235">
        <v>60</v>
      </c>
      <c r="I648" s="236"/>
      <c r="J648" s="232"/>
      <c r="K648" s="232"/>
      <c r="L648" s="237"/>
      <c r="M648" s="238"/>
      <c r="N648" s="239"/>
      <c r="O648" s="239"/>
      <c r="P648" s="239"/>
      <c r="Q648" s="239"/>
      <c r="R648" s="239"/>
      <c r="S648" s="239"/>
      <c r="T648" s="240"/>
      <c r="AT648" s="241" t="s">
        <v>210</v>
      </c>
      <c r="AU648" s="241" t="s">
        <v>87</v>
      </c>
      <c r="AV648" s="13" t="s">
        <v>87</v>
      </c>
      <c r="AW648" s="13" t="s">
        <v>41</v>
      </c>
      <c r="AX648" s="13" t="s">
        <v>78</v>
      </c>
      <c r="AY648" s="241" t="s">
        <v>197</v>
      </c>
    </row>
    <row r="649" spans="2:65" s="14" customFormat="1">
      <c r="B649" s="242"/>
      <c r="C649" s="243"/>
      <c r="D649" s="216" t="s">
        <v>210</v>
      </c>
      <c r="E649" s="244" t="s">
        <v>34</v>
      </c>
      <c r="F649" s="245" t="s">
        <v>221</v>
      </c>
      <c r="G649" s="243"/>
      <c r="H649" s="246">
        <v>60</v>
      </c>
      <c r="I649" s="247"/>
      <c r="J649" s="243"/>
      <c r="K649" s="243"/>
      <c r="L649" s="248"/>
      <c r="M649" s="249"/>
      <c r="N649" s="250"/>
      <c r="O649" s="250"/>
      <c r="P649" s="250"/>
      <c r="Q649" s="250"/>
      <c r="R649" s="250"/>
      <c r="S649" s="250"/>
      <c r="T649" s="251"/>
      <c r="AT649" s="252" t="s">
        <v>210</v>
      </c>
      <c r="AU649" s="252" t="s">
        <v>87</v>
      </c>
      <c r="AV649" s="14" t="s">
        <v>126</v>
      </c>
      <c r="AW649" s="14" t="s">
        <v>41</v>
      </c>
      <c r="AX649" s="14" t="s">
        <v>85</v>
      </c>
      <c r="AY649" s="252" t="s">
        <v>197</v>
      </c>
    </row>
    <row r="650" spans="2:65" s="1" customFormat="1" ht="25.5" customHeight="1">
      <c r="B650" s="43"/>
      <c r="C650" s="204" t="s">
        <v>1135</v>
      </c>
      <c r="D650" s="204" t="s">
        <v>200</v>
      </c>
      <c r="E650" s="205" t="s">
        <v>1136</v>
      </c>
      <c r="F650" s="206" t="s">
        <v>1137</v>
      </c>
      <c r="G650" s="207" t="s">
        <v>536</v>
      </c>
      <c r="H650" s="208">
        <v>1</v>
      </c>
      <c r="I650" s="209"/>
      <c r="J650" s="210">
        <f>ROUND(I650*H650,2)</f>
        <v>0</v>
      </c>
      <c r="K650" s="206" t="s">
        <v>34</v>
      </c>
      <c r="L650" s="63"/>
      <c r="M650" s="211" t="s">
        <v>34</v>
      </c>
      <c r="N650" s="212" t="s">
        <v>49</v>
      </c>
      <c r="O650" s="44"/>
      <c r="P650" s="213">
        <f>O650*H650</f>
        <v>0</v>
      </c>
      <c r="Q650" s="213">
        <v>0</v>
      </c>
      <c r="R650" s="213">
        <f>Q650*H650</f>
        <v>0</v>
      </c>
      <c r="S650" s="213">
        <v>0</v>
      </c>
      <c r="T650" s="214">
        <f>S650*H650</f>
        <v>0</v>
      </c>
      <c r="AR650" s="25" t="s">
        <v>275</v>
      </c>
      <c r="AT650" s="25" t="s">
        <v>200</v>
      </c>
      <c r="AU650" s="25" t="s">
        <v>87</v>
      </c>
      <c r="AY650" s="25" t="s">
        <v>197</v>
      </c>
      <c r="BE650" s="215">
        <f>IF(N650="základní",J650,0)</f>
        <v>0</v>
      </c>
      <c r="BF650" s="215">
        <f>IF(N650="snížená",J650,0)</f>
        <v>0</v>
      </c>
      <c r="BG650" s="215">
        <f>IF(N650="zákl. přenesená",J650,0)</f>
        <v>0</v>
      </c>
      <c r="BH650" s="215">
        <f>IF(N650="sníž. přenesená",J650,0)</f>
        <v>0</v>
      </c>
      <c r="BI650" s="215">
        <f>IF(N650="nulová",J650,0)</f>
        <v>0</v>
      </c>
      <c r="BJ650" s="25" t="s">
        <v>85</v>
      </c>
      <c r="BK650" s="215">
        <f>ROUND(I650*H650,2)</f>
        <v>0</v>
      </c>
      <c r="BL650" s="25" t="s">
        <v>275</v>
      </c>
      <c r="BM650" s="25" t="s">
        <v>1138</v>
      </c>
    </row>
    <row r="651" spans="2:65" s="11" customFormat="1" ht="29.85" customHeight="1">
      <c r="B651" s="187"/>
      <c r="C651" s="188"/>
      <c r="D651" s="201" t="s">
        <v>77</v>
      </c>
      <c r="E651" s="202" t="s">
        <v>1139</v>
      </c>
      <c r="F651" s="202" t="s">
        <v>1140</v>
      </c>
      <c r="G651" s="188"/>
      <c r="H651" s="188"/>
      <c r="I651" s="191"/>
      <c r="J651" s="203">
        <f>BK651</f>
        <v>0</v>
      </c>
      <c r="K651" s="188"/>
      <c r="L651" s="193"/>
      <c r="M651" s="194"/>
      <c r="N651" s="195"/>
      <c r="O651" s="195"/>
      <c r="P651" s="196">
        <f>SUM(P652:P686)</f>
        <v>0</v>
      </c>
      <c r="Q651" s="195"/>
      <c r="R651" s="196">
        <f>SUM(R652:R686)</f>
        <v>6.6793690000000003</v>
      </c>
      <c r="S651" s="195"/>
      <c r="T651" s="197">
        <f>SUM(T652:T686)</f>
        <v>0</v>
      </c>
      <c r="AR651" s="198" t="s">
        <v>87</v>
      </c>
      <c r="AT651" s="199" t="s">
        <v>77</v>
      </c>
      <c r="AU651" s="199" t="s">
        <v>85</v>
      </c>
      <c r="AY651" s="198" t="s">
        <v>197</v>
      </c>
      <c r="BK651" s="200">
        <f>SUM(BK652:BK686)</f>
        <v>0</v>
      </c>
    </row>
    <row r="652" spans="2:65" s="1" customFormat="1" ht="25.5" customHeight="1">
      <c r="B652" s="43"/>
      <c r="C652" s="204" t="s">
        <v>1141</v>
      </c>
      <c r="D652" s="204" t="s">
        <v>200</v>
      </c>
      <c r="E652" s="205" t="s">
        <v>1142</v>
      </c>
      <c r="F652" s="206" t="s">
        <v>1143</v>
      </c>
      <c r="G652" s="207" t="s">
        <v>423</v>
      </c>
      <c r="H652" s="208">
        <v>66</v>
      </c>
      <c r="I652" s="209"/>
      <c r="J652" s="210">
        <f>ROUND(I652*H652,2)</f>
        <v>0</v>
      </c>
      <c r="K652" s="206" t="s">
        <v>352</v>
      </c>
      <c r="L652" s="63"/>
      <c r="M652" s="211" t="s">
        <v>34</v>
      </c>
      <c r="N652" s="212" t="s">
        <v>49</v>
      </c>
      <c r="O652" s="44"/>
      <c r="P652" s="213">
        <f>O652*H652</f>
        <v>0</v>
      </c>
      <c r="Q652" s="213">
        <v>0</v>
      </c>
      <c r="R652" s="213">
        <f>Q652*H652</f>
        <v>0</v>
      </c>
      <c r="S652" s="213">
        <v>0</v>
      </c>
      <c r="T652" s="214">
        <f>S652*H652</f>
        <v>0</v>
      </c>
      <c r="AR652" s="25" t="s">
        <v>275</v>
      </c>
      <c r="AT652" s="25" t="s">
        <v>200</v>
      </c>
      <c r="AU652" s="25" t="s">
        <v>87</v>
      </c>
      <c r="AY652" s="25" t="s">
        <v>197</v>
      </c>
      <c r="BE652" s="215">
        <f>IF(N652="základní",J652,0)</f>
        <v>0</v>
      </c>
      <c r="BF652" s="215">
        <f>IF(N652="snížená",J652,0)</f>
        <v>0</v>
      </c>
      <c r="BG652" s="215">
        <f>IF(N652="zákl. přenesená",J652,0)</f>
        <v>0</v>
      </c>
      <c r="BH652" s="215">
        <f>IF(N652="sníž. přenesená",J652,0)</f>
        <v>0</v>
      </c>
      <c r="BI652" s="215">
        <f>IF(N652="nulová",J652,0)</f>
        <v>0</v>
      </c>
      <c r="BJ652" s="25" t="s">
        <v>85</v>
      </c>
      <c r="BK652" s="215">
        <f>ROUND(I652*H652,2)</f>
        <v>0</v>
      </c>
      <c r="BL652" s="25" t="s">
        <v>275</v>
      </c>
      <c r="BM652" s="25" t="s">
        <v>1144</v>
      </c>
    </row>
    <row r="653" spans="2:65" s="12" customFormat="1">
      <c r="B653" s="219"/>
      <c r="C653" s="220"/>
      <c r="D653" s="221" t="s">
        <v>210</v>
      </c>
      <c r="E653" s="222" t="s">
        <v>34</v>
      </c>
      <c r="F653" s="223" t="s">
        <v>364</v>
      </c>
      <c r="G653" s="220"/>
      <c r="H653" s="224" t="s">
        <v>34</v>
      </c>
      <c r="I653" s="225"/>
      <c r="J653" s="220"/>
      <c r="K653" s="220"/>
      <c r="L653" s="226"/>
      <c r="M653" s="227"/>
      <c r="N653" s="228"/>
      <c r="O653" s="228"/>
      <c r="P653" s="228"/>
      <c r="Q653" s="228"/>
      <c r="R653" s="228"/>
      <c r="S653" s="228"/>
      <c r="T653" s="229"/>
      <c r="AT653" s="230" t="s">
        <v>210</v>
      </c>
      <c r="AU653" s="230" t="s">
        <v>87</v>
      </c>
      <c r="AV653" s="12" t="s">
        <v>85</v>
      </c>
      <c r="AW653" s="12" t="s">
        <v>41</v>
      </c>
      <c r="AX653" s="12" t="s">
        <v>78</v>
      </c>
      <c r="AY653" s="230" t="s">
        <v>197</v>
      </c>
    </row>
    <row r="654" spans="2:65" s="13" customFormat="1">
      <c r="B654" s="231"/>
      <c r="C654" s="232"/>
      <c r="D654" s="221" t="s">
        <v>210</v>
      </c>
      <c r="E654" s="233" t="s">
        <v>34</v>
      </c>
      <c r="F654" s="234" t="s">
        <v>1145</v>
      </c>
      <c r="G654" s="232"/>
      <c r="H654" s="235">
        <v>66</v>
      </c>
      <c r="I654" s="236"/>
      <c r="J654" s="232"/>
      <c r="K654" s="232"/>
      <c r="L654" s="237"/>
      <c r="M654" s="238"/>
      <c r="N654" s="239"/>
      <c r="O654" s="239"/>
      <c r="P654" s="239"/>
      <c r="Q654" s="239"/>
      <c r="R654" s="239"/>
      <c r="S654" s="239"/>
      <c r="T654" s="240"/>
      <c r="AT654" s="241" t="s">
        <v>210</v>
      </c>
      <c r="AU654" s="241" t="s">
        <v>87</v>
      </c>
      <c r="AV654" s="13" t="s">
        <v>87</v>
      </c>
      <c r="AW654" s="13" t="s">
        <v>41</v>
      </c>
      <c r="AX654" s="13" t="s">
        <v>78</v>
      </c>
      <c r="AY654" s="241" t="s">
        <v>197</v>
      </c>
    </row>
    <row r="655" spans="2:65" s="14" customFormat="1">
      <c r="B655" s="242"/>
      <c r="C655" s="243"/>
      <c r="D655" s="216" t="s">
        <v>210</v>
      </c>
      <c r="E655" s="244" t="s">
        <v>34</v>
      </c>
      <c r="F655" s="245" t="s">
        <v>221</v>
      </c>
      <c r="G655" s="243"/>
      <c r="H655" s="246">
        <v>66</v>
      </c>
      <c r="I655" s="247"/>
      <c r="J655" s="243"/>
      <c r="K655" s="243"/>
      <c r="L655" s="248"/>
      <c r="M655" s="249"/>
      <c r="N655" s="250"/>
      <c r="O655" s="250"/>
      <c r="P655" s="250"/>
      <c r="Q655" s="250"/>
      <c r="R655" s="250"/>
      <c r="S655" s="250"/>
      <c r="T655" s="251"/>
      <c r="AT655" s="252" t="s">
        <v>210</v>
      </c>
      <c r="AU655" s="252" t="s">
        <v>87</v>
      </c>
      <c r="AV655" s="14" t="s">
        <v>126</v>
      </c>
      <c r="AW655" s="14" t="s">
        <v>41</v>
      </c>
      <c r="AX655" s="14" t="s">
        <v>85</v>
      </c>
      <c r="AY655" s="252" t="s">
        <v>197</v>
      </c>
    </row>
    <row r="656" spans="2:65" s="1" customFormat="1" ht="16.5" customHeight="1">
      <c r="B656" s="43"/>
      <c r="C656" s="263" t="s">
        <v>1146</v>
      </c>
      <c r="D656" s="263" t="s">
        <v>415</v>
      </c>
      <c r="E656" s="264" t="s">
        <v>1147</v>
      </c>
      <c r="F656" s="265" t="s">
        <v>1148</v>
      </c>
      <c r="G656" s="266" t="s">
        <v>423</v>
      </c>
      <c r="H656" s="267">
        <v>75.900000000000006</v>
      </c>
      <c r="I656" s="268"/>
      <c r="J656" s="269">
        <f>ROUND(I656*H656,2)</f>
        <v>0</v>
      </c>
      <c r="K656" s="265" t="s">
        <v>352</v>
      </c>
      <c r="L656" s="270"/>
      <c r="M656" s="271" t="s">
        <v>34</v>
      </c>
      <c r="N656" s="272" t="s">
        <v>49</v>
      </c>
      <c r="O656" s="44"/>
      <c r="P656" s="213">
        <f>O656*H656</f>
        <v>0</v>
      </c>
      <c r="Q656" s="213">
        <v>3.1E-4</v>
      </c>
      <c r="R656" s="213">
        <f>Q656*H656</f>
        <v>2.3529000000000001E-2</v>
      </c>
      <c r="S656" s="213">
        <v>0</v>
      </c>
      <c r="T656" s="214">
        <f>S656*H656</f>
        <v>0</v>
      </c>
      <c r="AR656" s="25" t="s">
        <v>491</v>
      </c>
      <c r="AT656" s="25" t="s">
        <v>415</v>
      </c>
      <c r="AU656" s="25" t="s">
        <v>87</v>
      </c>
      <c r="AY656" s="25" t="s">
        <v>197</v>
      </c>
      <c r="BE656" s="215">
        <f>IF(N656="základní",J656,0)</f>
        <v>0</v>
      </c>
      <c r="BF656" s="215">
        <f>IF(N656="snížená",J656,0)</f>
        <v>0</v>
      </c>
      <c r="BG656" s="215">
        <f>IF(N656="zákl. přenesená",J656,0)</f>
        <v>0</v>
      </c>
      <c r="BH656" s="215">
        <f>IF(N656="sníž. přenesená",J656,0)</f>
        <v>0</v>
      </c>
      <c r="BI656" s="215">
        <f>IF(N656="nulová",J656,0)</f>
        <v>0</v>
      </c>
      <c r="BJ656" s="25" t="s">
        <v>85</v>
      </c>
      <c r="BK656" s="215">
        <f>ROUND(I656*H656,2)</f>
        <v>0</v>
      </c>
      <c r="BL656" s="25" t="s">
        <v>275</v>
      </c>
      <c r="BM656" s="25" t="s">
        <v>1149</v>
      </c>
    </row>
    <row r="657" spans="2:65" s="13" customFormat="1">
      <c r="B657" s="231"/>
      <c r="C657" s="232"/>
      <c r="D657" s="216" t="s">
        <v>210</v>
      </c>
      <c r="E657" s="260" t="s">
        <v>34</v>
      </c>
      <c r="F657" s="261" t="s">
        <v>1150</v>
      </c>
      <c r="G657" s="232"/>
      <c r="H657" s="262">
        <v>75.900000000000006</v>
      </c>
      <c r="I657" s="236"/>
      <c r="J657" s="232"/>
      <c r="K657" s="232"/>
      <c r="L657" s="237"/>
      <c r="M657" s="238"/>
      <c r="N657" s="239"/>
      <c r="O657" s="239"/>
      <c r="P657" s="239"/>
      <c r="Q657" s="239"/>
      <c r="R657" s="239"/>
      <c r="S657" s="239"/>
      <c r="T657" s="240"/>
      <c r="AT657" s="241" t="s">
        <v>210</v>
      </c>
      <c r="AU657" s="241" t="s">
        <v>87</v>
      </c>
      <c r="AV657" s="13" t="s">
        <v>87</v>
      </c>
      <c r="AW657" s="13" t="s">
        <v>41</v>
      </c>
      <c r="AX657" s="13" t="s">
        <v>85</v>
      </c>
      <c r="AY657" s="241" t="s">
        <v>197</v>
      </c>
    </row>
    <row r="658" spans="2:65" s="1" customFormat="1" ht="25.5" customHeight="1">
      <c r="B658" s="43"/>
      <c r="C658" s="204" t="s">
        <v>1151</v>
      </c>
      <c r="D658" s="204" t="s">
        <v>200</v>
      </c>
      <c r="E658" s="205" t="s">
        <v>1152</v>
      </c>
      <c r="F658" s="206" t="s">
        <v>1153</v>
      </c>
      <c r="G658" s="207" t="s">
        <v>423</v>
      </c>
      <c r="H658" s="208">
        <v>198.4</v>
      </c>
      <c r="I658" s="209"/>
      <c r="J658" s="210">
        <f>ROUND(I658*H658,2)</f>
        <v>0</v>
      </c>
      <c r="K658" s="206" t="s">
        <v>352</v>
      </c>
      <c r="L658" s="63"/>
      <c r="M658" s="211" t="s">
        <v>34</v>
      </c>
      <c r="N658" s="212" t="s">
        <v>49</v>
      </c>
      <c r="O658" s="44"/>
      <c r="P658" s="213">
        <f>O658*H658</f>
        <v>0</v>
      </c>
      <c r="Q658" s="213">
        <v>8.8000000000000003E-4</v>
      </c>
      <c r="R658" s="213">
        <f>Q658*H658</f>
        <v>0.17459200000000002</v>
      </c>
      <c r="S658" s="213">
        <v>0</v>
      </c>
      <c r="T658" s="214">
        <f>S658*H658</f>
        <v>0</v>
      </c>
      <c r="AR658" s="25" t="s">
        <v>275</v>
      </c>
      <c r="AT658" s="25" t="s">
        <v>200</v>
      </c>
      <c r="AU658" s="25" t="s">
        <v>87</v>
      </c>
      <c r="AY658" s="25" t="s">
        <v>197</v>
      </c>
      <c r="BE658" s="215">
        <f>IF(N658="základní",J658,0)</f>
        <v>0</v>
      </c>
      <c r="BF658" s="215">
        <f>IF(N658="snížená",J658,0)</f>
        <v>0</v>
      </c>
      <c r="BG658" s="215">
        <f>IF(N658="zákl. přenesená",J658,0)</f>
        <v>0</v>
      </c>
      <c r="BH658" s="215">
        <f>IF(N658="sníž. přenesená",J658,0)</f>
        <v>0</v>
      </c>
      <c r="BI658" s="215">
        <f>IF(N658="nulová",J658,0)</f>
        <v>0</v>
      </c>
      <c r="BJ658" s="25" t="s">
        <v>85</v>
      </c>
      <c r="BK658" s="215">
        <f>ROUND(I658*H658,2)</f>
        <v>0</v>
      </c>
      <c r="BL658" s="25" t="s">
        <v>275</v>
      </c>
      <c r="BM658" s="25" t="s">
        <v>1154</v>
      </c>
    </row>
    <row r="659" spans="2:65" s="12" customFormat="1">
      <c r="B659" s="219"/>
      <c r="C659" s="220"/>
      <c r="D659" s="221" t="s">
        <v>210</v>
      </c>
      <c r="E659" s="222" t="s">
        <v>34</v>
      </c>
      <c r="F659" s="223" t="s">
        <v>364</v>
      </c>
      <c r="G659" s="220"/>
      <c r="H659" s="224" t="s">
        <v>34</v>
      </c>
      <c r="I659" s="225"/>
      <c r="J659" s="220"/>
      <c r="K659" s="220"/>
      <c r="L659" s="226"/>
      <c r="M659" s="227"/>
      <c r="N659" s="228"/>
      <c r="O659" s="228"/>
      <c r="P659" s="228"/>
      <c r="Q659" s="228"/>
      <c r="R659" s="228"/>
      <c r="S659" s="228"/>
      <c r="T659" s="229"/>
      <c r="AT659" s="230" t="s">
        <v>210</v>
      </c>
      <c r="AU659" s="230" t="s">
        <v>87</v>
      </c>
      <c r="AV659" s="12" t="s">
        <v>85</v>
      </c>
      <c r="AW659" s="12" t="s">
        <v>41</v>
      </c>
      <c r="AX659" s="12" t="s">
        <v>78</v>
      </c>
      <c r="AY659" s="230" t="s">
        <v>197</v>
      </c>
    </row>
    <row r="660" spans="2:65" s="13" customFormat="1">
      <c r="B660" s="231"/>
      <c r="C660" s="232"/>
      <c r="D660" s="221" t="s">
        <v>210</v>
      </c>
      <c r="E660" s="233" t="s">
        <v>34</v>
      </c>
      <c r="F660" s="234" t="s">
        <v>1155</v>
      </c>
      <c r="G660" s="232"/>
      <c r="H660" s="235">
        <v>132</v>
      </c>
      <c r="I660" s="236"/>
      <c r="J660" s="232"/>
      <c r="K660" s="232"/>
      <c r="L660" s="237"/>
      <c r="M660" s="238"/>
      <c r="N660" s="239"/>
      <c r="O660" s="239"/>
      <c r="P660" s="239"/>
      <c r="Q660" s="239"/>
      <c r="R660" s="239"/>
      <c r="S660" s="239"/>
      <c r="T660" s="240"/>
      <c r="AT660" s="241" t="s">
        <v>210</v>
      </c>
      <c r="AU660" s="241" t="s">
        <v>87</v>
      </c>
      <c r="AV660" s="13" t="s">
        <v>87</v>
      </c>
      <c r="AW660" s="13" t="s">
        <v>41</v>
      </c>
      <c r="AX660" s="13" t="s">
        <v>78</v>
      </c>
      <c r="AY660" s="241" t="s">
        <v>197</v>
      </c>
    </row>
    <row r="661" spans="2:65" s="13" customFormat="1">
      <c r="B661" s="231"/>
      <c r="C661" s="232"/>
      <c r="D661" s="221" t="s">
        <v>210</v>
      </c>
      <c r="E661" s="233" t="s">
        <v>34</v>
      </c>
      <c r="F661" s="234" t="s">
        <v>1156</v>
      </c>
      <c r="G661" s="232"/>
      <c r="H661" s="235">
        <v>66.400000000000006</v>
      </c>
      <c r="I661" s="236"/>
      <c r="J661" s="232"/>
      <c r="K661" s="232"/>
      <c r="L661" s="237"/>
      <c r="M661" s="238"/>
      <c r="N661" s="239"/>
      <c r="O661" s="239"/>
      <c r="P661" s="239"/>
      <c r="Q661" s="239"/>
      <c r="R661" s="239"/>
      <c r="S661" s="239"/>
      <c r="T661" s="240"/>
      <c r="AT661" s="241" t="s">
        <v>210</v>
      </c>
      <c r="AU661" s="241" t="s">
        <v>87</v>
      </c>
      <c r="AV661" s="13" t="s">
        <v>87</v>
      </c>
      <c r="AW661" s="13" t="s">
        <v>41</v>
      </c>
      <c r="AX661" s="13" t="s">
        <v>78</v>
      </c>
      <c r="AY661" s="241" t="s">
        <v>197</v>
      </c>
    </row>
    <row r="662" spans="2:65" s="14" customFormat="1">
      <c r="B662" s="242"/>
      <c r="C662" s="243"/>
      <c r="D662" s="216" t="s">
        <v>210</v>
      </c>
      <c r="E662" s="244" t="s">
        <v>34</v>
      </c>
      <c r="F662" s="245" t="s">
        <v>221</v>
      </c>
      <c r="G662" s="243"/>
      <c r="H662" s="246">
        <v>198.4</v>
      </c>
      <c r="I662" s="247"/>
      <c r="J662" s="243"/>
      <c r="K662" s="243"/>
      <c r="L662" s="248"/>
      <c r="M662" s="249"/>
      <c r="N662" s="250"/>
      <c r="O662" s="250"/>
      <c r="P662" s="250"/>
      <c r="Q662" s="250"/>
      <c r="R662" s="250"/>
      <c r="S662" s="250"/>
      <c r="T662" s="251"/>
      <c r="AT662" s="252" t="s">
        <v>210</v>
      </c>
      <c r="AU662" s="252" t="s">
        <v>87</v>
      </c>
      <c r="AV662" s="14" t="s">
        <v>126</v>
      </c>
      <c r="AW662" s="14" t="s">
        <v>41</v>
      </c>
      <c r="AX662" s="14" t="s">
        <v>85</v>
      </c>
      <c r="AY662" s="252" t="s">
        <v>197</v>
      </c>
    </row>
    <row r="663" spans="2:65" s="1" customFormat="1" ht="16.5" customHeight="1">
      <c r="B663" s="43"/>
      <c r="C663" s="263" t="s">
        <v>1157</v>
      </c>
      <c r="D663" s="263" t="s">
        <v>415</v>
      </c>
      <c r="E663" s="264" t="s">
        <v>1158</v>
      </c>
      <c r="F663" s="265" t="s">
        <v>1159</v>
      </c>
      <c r="G663" s="266" t="s">
        <v>423</v>
      </c>
      <c r="H663" s="267">
        <v>109.12</v>
      </c>
      <c r="I663" s="268"/>
      <c r="J663" s="269">
        <f>ROUND(I663*H663,2)</f>
        <v>0</v>
      </c>
      <c r="K663" s="265" t="s">
        <v>34</v>
      </c>
      <c r="L663" s="270"/>
      <c r="M663" s="271" t="s">
        <v>34</v>
      </c>
      <c r="N663" s="272" t="s">
        <v>49</v>
      </c>
      <c r="O663" s="44"/>
      <c r="P663" s="213">
        <f>O663*H663</f>
        <v>0</v>
      </c>
      <c r="Q663" s="213">
        <v>4.1000000000000003E-3</v>
      </c>
      <c r="R663" s="213">
        <f>Q663*H663</f>
        <v>0.44739200000000007</v>
      </c>
      <c r="S663" s="213">
        <v>0</v>
      </c>
      <c r="T663" s="214">
        <f>S663*H663</f>
        <v>0</v>
      </c>
      <c r="AR663" s="25" t="s">
        <v>491</v>
      </c>
      <c r="AT663" s="25" t="s">
        <v>415</v>
      </c>
      <c r="AU663" s="25" t="s">
        <v>87</v>
      </c>
      <c r="AY663" s="25" t="s">
        <v>197</v>
      </c>
      <c r="BE663" s="215">
        <f>IF(N663="základní",J663,0)</f>
        <v>0</v>
      </c>
      <c r="BF663" s="215">
        <f>IF(N663="snížená",J663,0)</f>
        <v>0</v>
      </c>
      <c r="BG663" s="215">
        <f>IF(N663="zákl. přenesená",J663,0)</f>
        <v>0</v>
      </c>
      <c r="BH663" s="215">
        <f>IF(N663="sníž. přenesená",J663,0)</f>
        <v>0</v>
      </c>
      <c r="BI663" s="215">
        <f>IF(N663="nulová",J663,0)</f>
        <v>0</v>
      </c>
      <c r="BJ663" s="25" t="s">
        <v>85</v>
      </c>
      <c r="BK663" s="215">
        <f>ROUND(I663*H663,2)</f>
        <v>0</v>
      </c>
      <c r="BL663" s="25" t="s">
        <v>275</v>
      </c>
      <c r="BM663" s="25" t="s">
        <v>1160</v>
      </c>
    </row>
    <row r="664" spans="2:65" s="13" customFormat="1">
      <c r="B664" s="231"/>
      <c r="C664" s="232"/>
      <c r="D664" s="216" t="s">
        <v>210</v>
      </c>
      <c r="E664" s="260" t="s">
        <v>34</v>
      </c>
      <c r="F664" s="261" t="s">
        <v>1161</v>
      </c>
      <c r="G664" s="232"/>
      <c r="H664" s="262">
        <v>109.12</v>
      </c>
      <c r="I664" s="236"/>
      <c r="J664" s="232"/>
      <c r="K664" s="232"/>
      <c r="L664" s="237"/>
      <c r="M664" s="238"/>
      <c r="N664" s="239"/>
      <c r="O664" s="239"/>
      <c r="P664" s="239"/>
      <c r="Q664" s="239"/>
      <c r="R664" s="239"/>
      <c r="S664" s="239"/>
      <c r="T664" s="240"/>
      <c r="AT664" s="241" t="s">
        <v>210</v>
      </c>
      <c r="AU664" s="241" t="s">
        <v>87</v>
      </c>
      <c r="AV664" s="13" t="s">
        <v>87</v>
      </c>
      <c r="AW664" s="13" t="s">
        <v>41</v>
      </c>
      <c r="AX664" s="13" t="s">
        <v>85</v>
      </c>
      <c r="AY664" s="241" t="s">
        <v>197</v>
      </c>
    </row>
    <row r="665" spans="2:65" s="1" customFormat="1" ht="16.5" customHeight="1">
      <c r="B665" s="43"/>
      <c r="C665" s="263" t="s">
        <v>1162</v>
      </c>
      <c r="D665" s="263" t="s">
        <v>415</v>
      </c>
      <c r="E665" s="264" t="s">
        <v>1163</v>
      </c>
      <c r="F665" s="265" t="s">
        <v>1164</v>
      </c>
      <c r="G665" s="266" t="s">
        <v>423</v>
      </c>
      <c r="H665" s="267">
        <v>109.12</v>
      </c>
      <c r="I665" s="268"/>
      <c r="J665" s="269">
        <f>ROUND(I665*H665,2)</f>
        <v>0</v>
      </c>
      <c r="K665" s="265" t="s">
        <v>352</v>
      </c>
      <c r="L665" s="270"/>
      <c r="M665" s="271" t="s">
        <v>34</v>
      </c>
      <c r="N665" s="272" t="s">
        <v>49</v>
      </c>
      <c r="O665" s="44"/>
      <c r="P665" s="213">
        <f>O665*H665</f>
        <v>0</v>
      </c>
      <c r="Q665" s="213">
        <v>5.1999999999999998E-3</v>
      </c>
      <c r="R665" s="213">
        <f>Q665*H665</f>
        <v>0.56742400000000004</v>
      </c>
      <c r="S665" s="213">
        <v>0</v>
      </c>
      <c r="T665" s="214">
        <f>S665*H665</f>
        <v>0</v>
      </c>
      <c r="AR665" s="25" t="s">
        <v>491</v>
      </c>
      <c r="AT665" s="25" t="s">
        <v>415</v>
      </c>
      <c r="AU665" s="25" t="s">
        <v>87</v>
      </c>
      <c r="AY665" s="25" t="s">
        <v>197</v>
      </c>
      <c r="BE665" s="215">
        <f>IF(N665="základní",J665,0)</f>
        <v>0</v>
      </c>
      <c r="BF665" s="215">
        <f>IF(N665="snížená",J665,0)</f>
        <v>0</v>
      </c>
      <c r="BG665" s="215">
        <f>IF(N665="zákl. přenesená",J665,0)</f>
        <v>0</v>
      </c>
      <c r="BH665" s="215">
        <f>IF(N665="sníž. přenesená",J665,0)</f>
        <v>0</v>
      </c>
      <c r="BI665" s="215">
        <f>IF(N665="nulová",J665,0)</f>
        <v>0</v>
      </c>
      <c r="BJ665" s="25" t="s">
        <v>85</v>
      </c>
      <c r="BK665" s="215">
        <f>ROUND(I665*H665,2)</f>
        <v>0</v>
      </c>
      <c r="BL665" s="25" t="s">
        <v>275</v>
      </c>
      <c r="BM665" s="25" t="s">
        <v>1165</v>
      </c>
    </row>
    <row r="666" spans="2:65" s="13" customFormat="1">
      <c r="B666" s="231"/>
      <c r="C666" s="232"/>
      <c r="D666" s="216" t="s">
        <v>210</v>
      </c>
      <c r="E666" s="260" t="s">
        <v>34</v>
      </c>
      <c r="F666" s="261" t="s">
        <v>1161</v>
      </c>
      <c r="G666" s="232"/>
      <c r="H666" s="262">
        <v>109.12</v>
      </c>
      <c r="I666" s="236"/>
      <c r="J666" s="232"/>
      <c r="K666" s="232"/>
      <c r="L666" s="237"/>
      <c r="M666" s="238"/>
      <c r="N666" s="239"/>
      <c r="O666" s="239"/>
      <c r="P666" s="239"/>
      <c r="Q666" s="239"/>
      <c r="R666" s="239"/>
      <c r="S666" s="239"/>
      <c r="T666" s="240"/>
      <c r="AT666" s="241" t="s">
        <v>210</v>
      </c>
      <c r="AU666" s="241" t="s">
        <v>87</v>
      </c>
      <c r="AV666" s="13" t="s">
        <v>87</v>
      </c>
      <c r="AW666" s="13" t="s">
        <v>41</v>
      </c>
      <c r="AX666" s="13" t="s">
        <v>85</v>
      </c>
      <c r="AY666" s="241" t="s">
        <v>197</v>
      </c>
    </row>
    <row r="667" spans="2:65" s="1" customFormat="1" ht="25.5" customHeight="1">
      <c r="B667" s="43"/>
      <c r="C667" s="204" t="s">
        <v>1166</v>
      </c>
      <c r="D667" s="204" t="s">
        <v>200</v>
      </c>
      <c r="E667" s="205" t="s">
        <v>1167</v>
      </c>
      <c r="F667" s="206" t="s">
        <v>1168</v>
      </c>
      <c r="G667" s="207" t="s">
        <v>423</v>
      </c>
      <c r="H667" s="208">
        <v>69.599999999999994</v>
      </c>
      <c r="I667" s="209"/>
      <c r="J667" s="210">
        <f>ROUND(I667*H667,2)</f>
        <v>0</v>
      </c>
      <c r="K667" s="206" t="s">
        <v>34</v>
      </c>
      <c r="L667" s="63"/>
      <c r="M667" s="211" t="s">
        <v>34</v>
      </c>
      <c r="N667" s="212" t="s">
        <v>49</v>
      </c>
      <c r="O667" s="44"/>
      <c r="P667" s="213">
        <f>O667*H667</f>
        <v>0</v>
      </c>
      <c r="Q667" s="213">
        <v>1.9000000000000001E-4</v>
      </c>
      <c r="R667" s="213">
        <f>Q667*H667</f>
        <v>1.3224E-2</v>
      </c>
      <c r="S667" s="213">
        <v>0</v>
      </c>
      <c r="T667" s="214">
        <f>S667*H667</f>
        <v>0</v>
      </c>
      <c r="AR667" s="25" t="s">
        <v>275</v>
      </c>
      <c r="AT667" s="25" t="s">
        <v>200</v>
      </c>
      <c r="AU667" s="25" t="s">
        <v>87</v>
      </c>
      <c r="AY667" s="25" t="s">
        <v>197</v>
      </c>
      <c r="BE667" s="215">
        <f>IF(N667="základní",J667,0)</f>
        <v>0</v>
      </c>
      <c r="BF667" s="215">
        <f>IF(N667="snížená",J667,0)</f>
        <v>0</v>
      </c>
      <c r="BG667" s="215">
        <f>IF(N667="zákl. přenesená",J667,0)</f>
        <v>0</v>
      </c>
      <c r="BH667" s="215">
        <f>IF(N667="sníž. přenesená",J667,0)</f>
        <v>0</v>
      </c>
      <c r="BI667" s="215">
        <f>IF(N667="nulová",J667,0)</f>
        <v>0</v>
      </c>
      <c r="BJ667" s="25" t="s">
        <v>85</v>
      </c>
      <c r="BK667" s="215">
        <f>ROUND(I667*H667,2)</f>
        <v>0</v>
      </c>
      <c r="BL667" s="25" t="s">
        <v>275</v>
      </c>
      <c r="BM667" s="25" t="s">
        <v>1169</v>
      </c>
    </row>
    <row r="668" spans="2:65" s="1" customFormat="1" ht="81">
      <c r="B668" s="43"/>
      <c r="C668" s="65"/>
      <c r="D668" s="221" t="s">
        <v>205</v>
      </c>
      <c r="E668" s="65"/>
      <c r="F668" s="253" t="s">
        <v>1170</v>
      </c>
      <c r="G668" s="65"/>
      <c r="H668" s="65"/>
      <c r="I668" s="174"/>
      <c r="J668" s="65"/>
      <c r="K668" s="65"/>
      <c r="L668" s="63"/>
      <c r="M668" s="218"/>
      <c r="N668" s="44"/>
      <c r="O668" s="44"/>
      <c r="P668" s="44"/>
      <c r="Q668" s="44"/>
      <c r="R668" s="44"/>
      <c r="S668" s="44"/>
      <c r="T668" s="80"/>
      <c r="AT668" s="25" t="s">
        <v>205</v>
      </c>
      <c r="AU668" s="25" t="s">
        <v>87</v>
      </c>
    </row>
    <row r="669" spans="2:65" s="12" customFormat="1">
      <c r="B669" s="219"/>
      <c r="C669" s="220"/>
      <c r="D669" s="221" t="s">
        <v>210</v>
      </c>
      <c r="E669" s="222" t="s">
        <v>34</v>
      </c>
      <c r="F669" s="223" t="s">
        <v>620</v>
      </c>
      <c r="G669" s="220"/>
      <c r="H669" s="224" t="s">
        <v>34</v>
      </c>
      <c r="I669" s="225"/>
      <c r="J669" s="220"/>
      <c r="K669" s="220"/>
      <c r="L669" s="226"/>
      <c r="M669" s="227"/>
      <c r="N669" s="228"/>
      <c r="O669" s="228"/>
      <c r="P669" s="228"/>
      <c r="Q669" s="228"/>
      <c r="R669" s="228"/>
      <c r="S669" s="228"/>
      <c r="T669" s="229"/>
      <c r="AT669" s="230" t="s">
        <v>210</v>
      </c>
      <c r="AU669" s="230" t="s">
        <v>87</v>
      </c>
      <c r="AV669" s="12" t="s">
        <v>85</v>
      </c>
      <c r="AW669" s="12" t="s">
        <v>41</v>
      </c>
      <c r="AX669" s="12" t="s">
        <v>78</v>
      </c>
      <c r="AY669" s="230" t="s">
        <v>197</v>
      </c>
    </row>
    <row r="670" spans="2:65" s="12" customFormat="1">
      <c r="B670" s="219"/>
      <c r="C670" s="220"/>
      <c r="D670" s="221" t="s">
        <v>210</v>
      </c>
      <c r="E670" s="222" t="s">
        <v>34</v>
      </c>
      <c r="F670" s="223" t="s">
        <v>364</v>
      </c>
      <c r="G670" s="220"/>
      <c r="H670" s="224" t="s">
        <v>34</v>
      </c>
      <c r="I670" s="225"/>
      <c r="J670" s="220"/>
      <c r="K670" s="220"/>
      <c r="L670" s="226"/>
      <c r="M670" s="227"/>
      <c r="N670" s="228"/>
      <c r="O670" s="228"/>
      <c r="P670" s="228"/>
      <c r="Q670" s="228"/>
      <c r="R670" s="228"/>
      <c r="S670" s="228"/>
      <c r="T670" s="229"/>
      <c r="AT670" s="230" t="s">
        <v>210</v>
      </c>
      <c r="AU670" s="230" t="s">
        <v>87</v>
      </c>
      <c r="AV670" s="12" t="s">
        <v>85</v>
      </c>
      <c r="AW670" s="12" t="s">
        <v>41</v>
      </c>
      <c r="AX670" s="12" t="s">
        <v>78</v>
      </c>
      <c r="AY670" s="230" t="s">
        <v>197</v>
      </c>
    </row>
    <row r="671" spans="2:65" s="13" customFormat="1">
      <c r="B671" s="231"/>
      <c r="C671" s="232"/>
      <c r="D671" s="221" t="s">
        <v>210</v>
      </c>
      <c r="E671" s="233" t="s">
        <v>34</v>
      </c>
      <c r="F671" s="234" t="s">
        <v>1171</v>
      </c>
      <c r="G671" s="232"/>
      <c r="H671" s="235">
        <v>43.2</v>
      </c>
      <c r="I671" s="236"/>
      <c r="J671" s="232"/>
      <c r="K671" s="232"/>
      <c r="L671" s="237"/>
      <c r="M671" s="238"/>
      <c r="N671" s="239"/>
      <c r="O671" s="239"/>
      <c r="P671" s="239"/>
      <c r="Q671" s="239"/>
      <c r="R671" s="239"/>
      <c r="S671" s="239"/>
      <c r="T671" s="240"/>
      <c r="AT671" s="241" t="s">
        <v>210</v>
      </c>
      <c r="AU671" s="241" t="s">
        <v>87</v>
      </c>
      <c r="AV671" s="13" t="s">
        <v>87</v>
      </c>
      <c r="AW671" s="13" t="s">
        <v>41</v>
      </c>
      <c r="AX671" s="13" t="s">
        <v>78</v>
      </c>
      <c r="AY671" s="241" t="s">
        <v>197</v>
      </c>
    </row>
    <row r="672" spans="2:65" s="13" customFormat="1">
      <c r="B672" s="231"/>
      <c r="C672" s="232"/>
      <c r="D672" s="221" t="s">
        <v>210</v>
      </c>
      <c r="E672" s="233" t="s">
        <v>34</v>
      </c>
      <c r="F672" s="234" t="s">
        <v>1172</v>
      </c>
      <c r="G672" s="232"/>
      <c r="H672" s="235">
        <v>26.4</v>
      </c>
      <c r="I672" s="236"/>
      <c r="J672" s="232"/>
      <c r="K672" s="232"/>
      <c r="L672" s="237"/>
      <c r="M672" s="238"/>
      <c r="N672" s="239"/>
      <c r="O672" s="239"/>
      <c r="P672" s="239"/>
      <c r="Q672" s="239"/>
      <c r="R672" s="239"/>
      <c r="S672" s="239"/>
      <c r="T672" s="240"/>
      <c r="AT672" s="241" t="s">
        <v>210</v>
      </c>
      <c r="AU672" s="241" t="s">
        <v>87</v>
      </c>
      <c r="AV672" s="13" t="s">
        <v>87</v>
      </c>
      <c r="AW672" s="13" t="s">
        <v>41</v>
      </c>
      <c r="AX672" s="13" t="s">
        <v>78</v>
      </c>
      <c r="AY672" s="241" t="s">
        <v>197</v>
      </c>
    </row>
    <row r="673" spans="2:65" s="14" customFormat="1">
      <c r="B673" s="242"/>
      <c r="C673" s="243"/>
      <c r="D673" s="216" t="s">
        <v>210</v>
      </c>
      <c r="E673" s="244" t="s">
        <v>34</v>
      </c>
      <c r="F673" s="245" t="s">
        <v>221</v>
      </c>
      <c r="G673" s="243"/>
      <c r="H673" s="246">
        <v>69.599999999999994</v>
      </c>
      <c r="I673" s="247"/>
      <c r="J673" s="243"/>
      <c r="K673" s="243"/>
      <c r="L673" s="248"/>
      <c r="M673" s="249"/>
      <c r="N673" s="250"/>
      <c r="O673" s="250"/>
      <c r="P673" s="250"/>
      <c r="Q673" s="250"/>
      <c r="R673" s="250"/>
      <c r="S673" s="250"/>
      <c r="T673" s="251"/>
      <c r="AT673" s="252" t="s">
        <v>210</v>
      </c>
      <c r="AU673" s="252" t="s">
        <v>87</v>
      </c>
      <c r="AV673" s="14" t="s">
        <v>126</v>
      </c>
      <c r="AW673" s="14" t="s">
        <v>41</v>
      </c>
      <c r="AX673" s="14" t="s">
        <v>85</v>
      </c>
      <c r="AY673" s="252" t="s">
        <v>197</v>
      </c>
    </row>
    <row r="674" spans="2:65" s="1" customFormat="1" ht="16.5" customHeight="1">
      <c r="B674" s="43"/>
      <c r="C674" s="204" t="s">
        <v>1173</v>
      </c>
      <c r="D674" s="204" t="s">
        <v>200</v>
      </c>
      <c r="E674" s="205" t="s">
        <v>1174</v>
      </c>
      <c r="F674" s="206" t="s">
        <v>1175</v>
      </c>
      <c r="G674" s="207" t="s">
        <v>423</v>
      </c>
      <c r="H674" s="208">
        <v>43.2</v>
      </c>
      <c r="I674" s="209"/>
      <c r="J674" s="210">
        <f>ROUND(I674*H674,2)</f>
        <v>0</v>
      </c>
      <c r="K674" s="206" t="s">
        <v>34</v>
      </c>
      <c r="L674" s="63"/>
      <c r="M674" s="211" t="s">
        <v>34</v>
      </c>
      <c r="N674" s="212" t="s">
        <v>49</v>
      </c>
      <c r="O674" s="44"/>
      <c r="P674" s="213">
        <f>O674*H674</f>
        <v>0</v>
      </c>
      <c r="Q674" s="213">
        <v>1.9000000000000001E-4</v>
      </c>
      <c r="R674" s="213">
        <f>Q674*H674</f>
        <v>8.2080000000000018E-3</v>
      </c>
      <c r="S674" s="213">
        <v>0</v>
      </c>
      <c r="T674" s="214">
        <f>S674*H674</f>
        <v>0</v>
      </c>
      <c r="AR674" s="25" t="s">
        <v>275</v>
      </c>
      <c r="AT674" s="25" t="s">
        <v>200</v>
      </c>
      <c r="AU674" s="25" t="s">
        <v>87</v>
      </c>
      <c r="AY674" s="25" t="s">
        <v>197</v>
      </c>
      <c r="BE674" s="215">
        <f>IF(N674="základní",J674,0)</f>
        <v>0</v>
      </c>
      <c r="BF674" s="215">
        <f>IF(N674="snížená",J674,0)</f>
        <v>0</v>
      </c>
      <c r="BG674" s="215">
        <f>IF(N674="zákl. přenesená",J674,0)</f>
        <v>0</v>
      </c>
      <c r="BH674" s="215">
        <f>IF(N674="sníž. přenesená",J674,0)</f>
        <v>0</v>
      </c>
      <c r="BI674" s="215">
        <f>IF(N674="nulová",J674,0)</f>
        <v>0</v>
      </c>
      <c r="BJ674" s="25" t="s">
        <v>85</v>
      </c>
      <c r="BK674" s="215">
        <f>ROUND(I674*H674,2)</f>
        <v>0</v>
      </c>
      <c r="BL674" s="25" t="s">
        <v>275</v>
      </c>
      <c r="BM674" s="25" t="s">
        <v>1176</v>
      </c>
    </row>
    <row r="675" spans="2:65" s="1" customFormat="1" ht="54">
      <c r="B675" s="43"/>
      <c r="C675" s="65"/>
      <c r="D675" s="221" t="s">
        <v>205</v>
      </c>
      <c r="E675" s="65"/>
      <c r="F675" s="253" t="s">
        <v>1177</v>
      </c>
      <c r="G675" s="65"/>
      <c r="H675" s="65"/>
      <c r="I675" s="174"/>
      <c r="J675" s="65"/>
      <c r="K675" s="65"/>
      <c r="L675" s="63"/>
      <c r="M675" s="218"/>
      <c r="N675" s="44"/>
      <c r="O675" s="44"/>
      <c r="P675" s="44"/>
      <c r="Q675" s="44"/>
      <c r="R675" s="44"/>
      <c r="S675" s="44"/>
      <c r="T675" s="80"/>
      <c r="AT675" s="25" t="s">
        <v>205</v>
      </c>
      <c r="AU675" s="25" t="s">
        <v>87</v>
      </c>
    </row>
    <row r="676" spans="2:65" s="12" customFormat="1">
      <c r="B676" s="219"/>
      <c r="C676" s="220"/>
      <c r="D676" s="221" t="s">
        <v>210</v>
      </c>
      <c r="E676" s="222" t="s">
        <v>34</v>
      </c>
      <c r="F676" s="223" t="s">
        <v>620</v>
      </c>
      <c r="G676" s="220"/>
      <c r="H676" s="224" t="s">
        <v>34</v>
      </c>
      <c r="I676" s="225"/>
      <c r="J676" s="220"/>
      <c r="K676" s="220"/>
      <c r="L676" s="226"/>
      <c r="M676" s="227"/>
      <c r="N676" s="228"/>
      <c r="O676" s="228"/>
      <c r="P676" s="228"/>
      <c r="Q676" s="228"/>
      <c r="R676" s="228"/>
      <c r="S676" s="228"/>
      <c r="T676" s="229"/>
      <c r="AT676" s="230" t="s">
        <v>210</v>
      </c>
      <c r="AU676" s="230" t="s">
        <v>87</v>
      </c>
      <c r="AV676" s="12" t="s">
        <v>85</v>
      </c>
      <c r="AW676" s="12" t="s">
        <v>41</v>
      </c>
      <c r="AX676" s="12" t="s">
        <v>78</v>
      </c>
      <c r="AY676" s="230" t="s">
        <v>197</v>
      </c>
    </row>
    <row r="677" spans="2:65" s="12" customFormat="1">
      <c r="B677" s="219"/>
      <c r="C677" s="220"/>
      <c r="D677" s="221" t="s">
        <v>210</v>
      </c>
      <c r="E677" s="222" t="s">
        <v>34</v>
      </c>
      <c r="F677" s="223" t="s">
        <v>364</v>
      </c>
      <c r="G677" s="220"/>
      <c r="H677" s="224" t="s">
        <v>34</v>
      </c>
      <c r="I677" s="225"/>
      <c r="J677" s="220"/>
      <c r="K677" s="220"/>
      <c r="L677" s="226"/>
      <c r="M677" s="227"/>
      <c r="N677" s="228"/>
      <c r="O677" s="228"/>
      <c r="P677" s="228"/>
      <c r="Q677" s="228"/>
      <c r="R677" s="228"/>
      <c r="S677" s="228"/>
      <c r="T677" s="229"/>
      <c r="AT677" s="230" t="s">
        <v>210</v>
      </c>
      <c r="AU677" s="230" t="s">
        <v>87</v>
      </c>
      <c r="AV677" s="12" t="s">
        <v>85</v>
      </c>
      <c r="AW677" s="12" t="s">
        <v>41</v>
      </c>
      <c r="AX677" s="12" t="s">
        <v>78</v>
      </c>
      <c r="AY677" s="230" t="s">
        <v>197</v>
      </c>
    </row>
    <row r="678" spans="2:65" s="13" customFormat="1">
      <c r="B678" s="231"/>
      <c r="C678" s="232"/>
      <c r="D678" s="221" t="s">
        <v>210</v>
      </c>
      <c r="E678" s="233" t="s">
        <v>34</v>
      </c>
      <c r="F678" s="234" t="s">
        <v>1171</v>
      </c>
      <c r="G678" s="232"/>
      <c r="H678" s="235">
        <v>43.2</v>
      </c>
      <c r="I678" s="236"/>
      <c r="J678" s="232"/>
      <c r="K678" s="232"/>
      <c r="L678" s="237"/>
      <c r="M678" s="238"/>
      <c r="N678" s="239"/>
      <c r="O678" s="239"/>
      <c r="P678" s="239"/>
      <c r="Q678" s="239"/>
      <c r="R678" s="239"/>
      <c r="S678" s="239"/>
      <c r="T678" s="240"/>
      <c r="AT678" s="241" t="s">
        <v>210</v>
      </c>
      <c r="AU678" s="241" t="s">
        <v>87</v>
      </c>
      <c r="AV678" s="13" t="s">
        <v>87</v>
      </c>
      <c r="AW678" s="13" t="s">
        <v>41</v>
      </c>
      <c r="AX678" s="13" t="s">
        <v>78</v>
      </c>
      <c r="AY678" s="241" t="s">
        <v>197</v>
      </c>
    </row>
    <row r="679" spans="2:65" s="14" customFormat="1">
      <c r="B679" s="242"/>
      <c r="C679" s="243"/>
      <c r="D679" s="216" t="s">
        <v>210</v>
      </c>
      <c r="E679" s="244" t="s">
        <v>34</v>
      </c>
      <c r="F679" s="245" t="s">
        <v>221</v>
      </c>
      <c r="G679" s="243"/>
      <c r="H679" s="246">
        <v>43.2</v>
      </c>
      <c r="I679" s="247"/>
      <c r="J679" s="243"/>
      <c r="K679" s="243"/>
      <c r="L679" s="248"/>
      <c r="M679" s="249"/>
      <c r="N679" s="250"/>
      <c r="O679" s="250"/>
      <c r="P679" s="250"/>
      <c r="Q679" s="250"/>
      <c r="R679" s="250"/>
      <c r="S679" s="250"/>
      <c r="T679" s="251"/>
      <c r="AT679" s="252" t="s">
        <v>210</v>
      </c>
      <c r="AU679" s="252" t="s">
        <v>87</v>
      </c>
      <c r="AV679" s="14" t="s">
        <v>126</v>
      </c>
      <c r="AW679" s="14" t="s">
        <v>41</v>
      </c>
      <c r="AX679" s="14" t="s">
        <v>85</v>
      </c>
      <c r="AY679" s="252" t="s">
        <v>197</v>
      </c>
    </row>
    <row r="680" spans="2:65" s="1" customFormat="1" ht="25.5" customHeight="1">
      <c r="B680" s="43"/>
      <c r="C680" s="204" t="s">
        <v>1178</v>
      </c>
      <c r="D680" s="204" t="s">
        <v>200</v>
      </c>
      <c r="E680" s="205" t="s">
        <v>1179</v>
      </c>
      <c r="F680" s="206" t="s">
        <v>1180</v>
      </c>
      <c r="G680" s="207" t="s">
        <v>423</v>
      </c>
      <c r="H680" s="208">
        <v>66</v>
      </c>
      <c r="I680" s="209"/>
      <c r="J680" s="210">
        <f>ROUND(I680*H680,2)</f>
        <v>0</v>
      </c>
      <c r="K680" s="206" t="s">
        <v>352</v>
      </c>
      <c r="L680" s="63"/>
      <c r="M680" s="211" t="s">
        <v>34</v>
      </c>
      <c r="N680" s="212" t="s">
        <v>49</v>
      </c>
      <c r="O680" s="44"/>
      <c r="P680" s="213">
        <f>O680*H680</f>
        <v>0</v>
      </c>
      <c r="Q680" s="213">
        <v>0</v>
      </c>
      <c r="R680" s="213">
        <f>Q680*H680</f>
        <v>0</v>
      </c>
      <c r="S680" s="213">
        <v>0</v>
      </c>
      <c r="T680" s="214">
        <f>S680*H680</f>
        <v>0</v>
      </c>
      <c r="AR680" s="25" t="s">
        <v>275</v>
      </c>
      <c r="AT680" s="25" t="s">
        <v>200</v>
      </c>
      <c r="AU680" s="25" t="s">
        <v>87</v>
      </c>
      <c r="AY680" s="25" t="s">
        <v>197</v>
      </c>
      <c r="BE680" s="215">
        <f>IF(N680="základní",J680,0)</f>
        <v>0</v>
      </c>
      <c r="BF680" s="215">
        <f>IF(N680="snížená",J680,0)</f>
        <v>0</v>
      </c>
      <c r="BG680" s="215">
        <f>IF(N680="zákl. přenesená",J680,0)</f>
        <v>0</v>
      </c>
      <c r="BH680" s="215">
        <f>IF(N680="sníž. přenesená",J680,0)</f>
        <v>0</v>
      </c>
      <c r="BI680" s="215">
        <f>IF(N680="nulová",J680,0)</f>
        <v>0</v>
      </c>
      <c r="BJ680" s="25" t="s">
        <v>85</v>
      </c>
      <c r="BK680" s="215">
        <f>ROUND(I680*H680,2)</f>
        <v>0</v>
      </c>
      <c r="BL680" s="25" t="s">
        <v>275</v>
      </c>
      <c r="BM680" s="25" t="s">
        <v>1181</v>
      </c>
    </row>
    <row r="681" spans="2:65" s="12" customFormat="1">
      <c r="B681" s="219"/>
      <c r="C681" s="220"/>
      <c r="D681" s="221" t="s">
        <v>210</v>
      </c>
      <c r="E681" s="222" t="s">
        <v>34</v>
      </c>
      <c r="F681" s="223" t="s">
        <v>364</v>
      </c>
      <c r="G681" s="220"/>
      <c r="H681" s="224" t="s">
        <v>34</v>
      </c>
      <c r="I681" s="225"/>
      <c r="J681" s="220"/>
      <c r="K681" s="220"/>
      <c r="L681" s="226"/>
      <c r="M681" s="227"/>
      <c r="N681" s="228"/>
      <c r="O681" s="228"/>
      <c r="P681" s="228"/>
      <c r="Q681" s="228"/>
      <c r="R681" s="228"/>
      <c r="S681" s="228"/>
      <c r="T681" s="229"/>
      <c r="AT681" s="230" t="s">
        <v>210</v>
      </c>
      <c r="AU681" s="230" t="s">
        <v>87</v>
      </c>
      <c r="AV681" s="12" t="s">
        <v>85</v>
      </c>
      <c r="AW681" s="12" t="s">
        <v>41</v>
      </c>
      <c r="AX681" s="12" t="s">
        <v>78</v>
      </c>
      <c r="AY681" s="230" t="s">
        <v>197</v>
      </c>
    </row>
    <row r="682" spans="2:65" s="13" customFormat="1">
      <c r="B682" s="231"/>
      <c r="C682" s="232"/>
      <c r="D682" s="221" t="s">
        <v>210</v>
      </c>
      <c r="E682" s="233" t="s">
        <v>34</v>
      </c>
      <c r="F682" s="234" t="s">
        <v>1182</v>
      </c>
      <c r="G682" s="232"/>
      <c r="H682" s="235">
        <v>66</v>
      </c>
      <c r="I682" s="236"/>
      <c r="J682" s="232"/>
      <c r="K682" s="232"/>
      <c r="L682" s="237"/>
      <c r="M682" s="238"/>
      <c r="N682" s="239"/>
      <c r="O682" s="239"/>
      <c r="P682" s="239"/>
      <c r="Q682" s="239"/>
      <c r="R682" s="239"/>
      <c r="S682" s="239"/>
      <c r="T682" s="240"/>
      <c r="AT682" s="241" t="s">
        <v>210</v>
      </c>
      <c r="AU682" s="241" t="s">
        <v>87</v>
      </c>
      <c r="AV682" s="13" t="s">
        <v>87</v>
      </c>
      <c r="AW682" s="13" t="s">
        <v>41</v>
      </c>
      <c r="AX682" s="13" t="s">
        <v>78</v>
      </c>
      <c r="AY682" s="241" t="s">
        <v>197</v>
      </c>
    </row>
    <row r="683" spans="2:65" s="14" customFormat="1">
      <c r="B683" s="242"/>
      <c r="C683" s="243"/>
      <c r="D683" s="216" t="s">
        <v>210</v>
      </c>
      <c r="E683" s="244" t="s">
        <v>34</v>
      </c>
      <c r="F683" s="245" t="s">
        <v>221</v>
      </c>
      <c r="G683" s="243"/>
      <c r="H683" s="246">
        <v>66</v>
      </c>
      <c r="I683" s="247"/>
      <c r="J683" s="243"/>
      <c r="K683" s="243"/>
      <c r="L683" s="248"/>
      <c r="M683" s="249"/>
      <c r="N683" s="250"/>
      <c r="O683" s="250"/>
      <c r="P683" s="250"/>
      <c r="Q683" s="250"/>
      <c r="R683" s="250"/>
      <c r="S683" s="250"/>
      <c r="T683" s="251"/>
      <c r="AT683" s="252" t="s">
        <v>210</v>
      </c>
      <c r="AU683" s="252" t="s">
        <v>87</v>
      </c>
      <c r="AV683" s="14" t="s">
        <v>126</v>
      </c>
      <c r="AW683" s="14" t="s">
        <v>41</v>
      </c>
      <c r="AX683" s="14" t="s">
        <v>85</v>
      </c>
      <c r="AY683" s="252" t="s">
        <v>197</v>
      </c>
    </row>
    <row r="684" spans="2:65" s="1" customFormat="1" ht="16.5" customHeight="1">
      <c r="B684" s="43"/>
      <c r="C684" s="263" t="s">
        <v>1183</v>
      </c>
      <c r="D684" s="263" t="s">
        <v>415</v>
      </c>
      <c r="E684" s="264" t="s">
        <v>1184</v>
      </c>
      <c r="F684" s="265" t="s">
        <v>1185</v>
      </c>
      <c r="G684" s="266" t="s">
        <v>404</v>
      </c>
      <c r="H684" s="267">
        <v>5.4450000000000003</v>
      </c>
      <c r="I684" s="268"/>
      <c r="J684" s="269">
        <f>ROUND(I684*H684,2)</f>
        <v>0</v>
      </c>
      <c r="K684" s="265" t="s">
        <v>352</v>
      </c>
      <c r="L684" s="270"/>
      <c r="M684" s="271" t="s">
        <v>34</v>
      </c>
      <c r="N684" s="272" t="s">
        <v>49</v>
      </c>
      <c r="O684" s="44"/>
      <c r="P684" s="213">
        <f>O684*H684</f>
        <v>0</v>
      </c>
      <c r="Q684" s="213">
        <v>1</v>
      </c>
      <c r="R684" s="213">
        <f>Q684*H684</f>
        <v>5.4450000000000003</v>
      </c>
      <c r="S684" s="213">
        <v>0</v>
      </c>
      <c r="T684" s="214">
        <f>S684*H684</f>
        <v>0</v>
      </c>
      <c r="AR684" s="25" t="s">
        <v>491</v>
      </c>
      <c r="AT684" s="25" t="s">
        <v>415</v>
      </c>
      <c r="AU684" s="25" t="s">
        <v>87</v>
      </c>
      <c r="AY684" s="25" t="s">
        <v>197</v>
      </c>
      <c r="BE684" s="215">
        <f>IF(N684="základní",J684,0)</f>
        <v>0</v>
      </c>
      <c r="BF684" s="215">
        <f>IF(N684="snížená",J684,0)</f>
        <v>0</v>
      </c>
      <c r="BG684" s="215">
        <f>IF(N684="zákl. přenesená",J684,0)</f>
        <v>0</v>
      </c>
      <c r="BH684" s="215">
        <f>IF(N684="sníž. přenesená",J684,0)</f>
        <v>0</v>
      </c>
      <c r="BI684" s="215">
        <f>IF(N684="nulová",J684,0)</f>
        <v>0</v>
      </c>
      <c r="BJ684" s="25" t="s">
        <v>85</v>
      </c>
      <c r="BK684" s="215">
        <f>ROUND(I684*H684,2)</f>
        <v>0</v>
      </c>
      <c r="BL684" s="25" t="s">
        <v>275</v>
      </c>
      <c r="BM684" s="25" t="s">
        <v>1186</v>
      </c>
    </row>
    <row r="685" spans="2:65" s="13" customFormat="1">
      <c r="B685" s="231"/>
      <c r="C685" s="232"/>
      <c r="D685" s="216" t="s">
        <v>210</v>
      </c>
      <c r="E685" s="260" t="s">
        <v>34</v>
      </c>
      <c r="F685" s="261" t="s">
        <v>1187</v>
      </c>
      <c r="G685" s="232"/>
      <c r="H685" s="262">
        <v>5.4450000000000003</v>
      </c>
      <c r="I685" s="236"/>
      <c r="J685" s="232"/>
      <c r="K685" s="232"/>
      <c r="L685" s="237"/>
      <c r="M685" s="238"/>
      <c r="N685" s="239"/>
      <c r="O685" s="239"/>
      <c r="P685" s="239"/>
      <c r="Q685" s="239"/>
      <c r="R685" s="239"/>
      <c r="S685" s="239"/>
      <c r="T685" s="240"/>
      <c r="AT685" s="241" t="s">
        <v>210</v>
      </c>
      <c r="AU685" s="241" t="s">
        <v>87</v>
      </c>
      <c r="AV685" s="13" t="s">
        <v>87</v>
      </c>
      <c r="AW685" s="13" t="s">
        <v>41</v>
      </c>
      <c r="AX685" s="13" t="s">
        <v>85</v>
      </c>
      <c r="AY685" s="241" t="s">
        <v>197</v>
      </c>
    </row>
    <row r="686" spans="2:65" s="1" customFormat="1" ht="16.5" customHeight="1">
      <c r="B686" s="43"/>
      <c r="C686" s="204" t="s">
        <v>1188</v>
      </c>
      <c r="D686" s="204" t="s">
        <v>200</v>
      </c>
      <c r="E686" s="205" t="s">
        <v>1189</v>
      </c>
      <c r="F686" s="206" t="s">
        <v>1190</v>
      </c>
      <c r="G686" s="207" t="s">
        <v>536</v>
      </c>
      <c r="H686" s="208">
        <v>1</v>
      </c>
      <c r="I686" s="209"/>
      <c r="J686" s="210">
        <f>ROUND(I686*H686,2)</f>
        <v>0</v>
      </c>
      <c r="K686" s="206" t="s">
        <v>34</v>
      </c>
      <c r="L686" s="63"/>
      <c r="M686" s="211" t="s">
        <v>34</v>
      </c>
      <c r="N686" s="212" t="s">
        <v>49</v>
      </c>
      <c r="O686" s="44"/>
      <c r="P686" s="213">
        <f>O686*H686</f>
        <v>0</v>
      </c>
      <c r="Q686" s="213">
        <v>0</v>
      </c>
      <c r="R686" s="213">
        <f>Q686*H686</f>
        <v>0</v>
      </c>
      <c r="S686" s="213">
        <v>0</v>
      </c>
      <c r="T686" s="214">
        <f>S686*H686</f>
        <v>0</v>
      </c>
      <c r="AR686" s="25" t="s">
        <v>275</v>
      </c>
      <c r="AT686" s="25" t="s">
        <v>200</v>
      </c>
      <c r="AU686" s="25" t="s">
        <v>87</v>
      </c>
      <c r="AY686" s="25" t="s">
        <v>197</v>
      </c>
      <c r="BE686" s="215">
        <f>IF(N686="základní",J686,0)</f>
        <v>0</v>
      </c>
      <c r="BF686" s="215">
        <f>IF(N686="snížená",J686,0)</f>
        <v>0</v>
      </c>
      <c r="BG686" s="215">
        <f>IF(N686="zákl. přenesená",J686,0)</f>
        <v>0</v>
      </c>
      <c r="BH686" s="215">
        <f>IF(N686="sníž. přenesená",J686,0)</f>
        <v>0</v>
      </c>
      <c r="BI686" s="215">
        <f>IF(N686="nulová",J686,0)</f>
        <v>0</v>
      </c>
      <c r="BJ686" s="25" t="s">
        <v>85</v>
      </c>
      <c r="BK686" s="215">
        <f>ROUND(I686*H686,2)</f>
        <v>0</v>
      </c>
      <c r="BL686" s="25" t="s">
        <v>275</v>
      </c>
      <c r="BM686" s="25" t="s">
        <v>1191</v>
      </c>
    </row>
    <row r="687" spans="2:65" s="11" customFormat="1" ht="29.85" customHeight="1">
      <c r="B687" s="187"/>
      <c r="C687" s="188"/>
      <c r="D687" s="201" t="s">
        <v>77</v>
      </c>
      <c r="E687" s="202" t="s">
        <v>1192</v>
      </c>
      <c r="F687" s="202" t="s">
        <v>1193</v>
      </c>
      <c r="G687" s="188"/>
      <c r="H687" s="188"/>
      <c r="I687" s="191"/>
      <c r="J687" s="203">
        <f>BK687</f>
        <v>0</v>
      </c>
      <c r="K687" s="188"/>
      <c r="L687" s="193"/>
      <c r="M687" s="194"/>
      <c r="N687" s="195"/>
      <c r="O687" s="195"/>
      <c r="P687" s="196">
        <f>SUM(P688:P760)</f>
        <v>0</v>
      </c>
      <c r="Q687" s="195"/>
      <c r="R687" s="196">
        <f>SUM(R688:R760)</f>
        <v>4.6595012099999993</v>
      </c>
      <c r="S687" s="195"/>
      <c r="T687" s="197">
        <f>SUM(T688:T760)</f>
        <v>0</v>
      </c>
      <c r="AR687" s="198" t="s">
        <v>87</v>
      </c>
      <c r="AT687" s="199" t="s">
        <v>77</v>
      </c>
      <c r="AU687" s="199" t="s">
        <v>85</v>
      </c>
      <c r="AY687" s="198" t="s">
        <v>197</v>
      </c>
      <c r="BK687" s="200">
        <f>SUM(BK688:BK760)</f>
        <v>0</v>
      </c>
    </row>
    <row r="688" spans="2:65" s="1" customFormat="1" ht="25.5" customHeight="1">
      <c r="B688" s="43"/>
      <c r="C688" s="204" t="s">
        <v>1194</v>
      </c>
      <c r="D688" s="204" t="s">
        <v>200</v>
      </c>
      <c r="E688" s="205" t="s">
        <v>1195</v>
      </c>
      <c r="F688" s="206" t="s">
        <v>1196</v>
      </c>
      <c r="G688" s="207" t="s">
        <v>423</v>
      </c>
      <c r="H688" s="208">
        <v>182.65</v>
      </c>
      <c r="I688" s="209"/>
      <c r="J688" s="210">
        <f>ROUND(I688*H688,2)</f>
        <v>0</v>
      </c>
      <c r="K688" s="206" t="s">
        <v>352</v>
      </c>
      <c r="L688" s="63"/>
      <c r="M688" s="211" t="s">
        <v>34</v>
      </c>
      <c r="N688" s="212" t="s">
        <v>49</v>
      </c>
      <c r="O688" s="44"/>
      <c r="P688" s="213">
        <f>O688*H688</f>
        <v>0</v>
      </c>
      <c r="Q688" s="213">
        <v>2.9999999999999997E-4</v>
      </c>
      <c r="R688" s="213">
        <f>Q688*H688</f>
        <v>5.4794999999999996E-2</v>
      </c>
      <c r="S688" s="213">
        <v>0</v>
      </c>
      <c r="T688" s="214">
        <f>S688*H688</f>
        <v>0</v>
      </c>
      <c r="AR688" s="25" t="s">
        <v>275</v>
      </c>
      <c r="AT688" s="25" t="s">
        <v>200</v>
      </c>
      <c r="AU688" s="25" t="s">
        <v>87</v>
      </c>
      <c r="AY688" s="25" t="s">
        <v>197</v>
      </c>
      <c r="BE688" s="215">
        <f>IF(N688="základní",J688,0)</f>
        <v>0</v>
      </c>
      <c r="BF688" s="215">
        <f>IF(N688="snížená",J688,0)</f>
        <v>0</v>
      </c>
      <c r="BG688" s="215">
        <f>IF(N688="zákl. přenesená",J688,0)</f>
        <v>0</v>
      </c>
      <c r="BH688" s="215">
        <f>IF(N688="sníž. přenesená",J688,0)</f>
        <v>0</v>
      </c>
      <c r="BI688" s="215">
        <f>IF(N688="nulová",J688,0)</f>
        <v>0</v>
      </c>
      <c r="BJ688" s="25" t="s">
        <v>85</v>
      </c>
      <c r="BK688" s="215">
        <f>ROUND(I688*H688,2)</f>
        <v>0</v>
      </c>
      <c r="BL688" s="25" t="s">
        <v>275</v>
      </c>
      <c r="BM688" s="25" t="s">
        <v>1197</v>
      </c>
    </row>
    <row r="689" spans="2:65" s="12" customFormat="1">
      <c r="B689" s="219"/>
      <c r="C689" s="220"/>
      <c r="D689" s="221" t="s">
        <v>210</v>
      </c>
      <c r="E689" s="222" t="s">
        <v>34</v>
      </c>
      <c r="F689" s="223" t="s">
        <v>878</v>
      </c>
      <c r="G689" s="220"/>
      <c r="H689" s="224" t="s">
        <v>34</v>
      </c>
      <c r="I689" s="225"/>
      <c r="J689" s="220"/>
      <c r="K689" s="220"/>
      <c r="L689" s="226"/>
      <c r="M689" s="227"/>
      <c r="N689" s="228"/>
      <c r="O689" s="228"/>
      <c r="P689" s="228"/>
      <c r="Q689" s="228"/>
      <c r="R689" s="228"/>
      <c r="S689" s="228"/>
      <c r="T689" s="229"/>
      <c r="AT689" s="230" t="s">
        <v>210</v>
      </c>
      <c r="AU689" s="230" t="s">
        <v>87</v>
      </c>
      <c r="AV689" s="12" t="s">
        <v>85</v>
      </c>
      <c r="AW689" s="12" t="s">
        <v>41</v>
      </c>
      <c r="AX689" s="12" t="s">
        <v>78</v>
      </c>
      <c r="AY689" s="230" t="s">
        <v>197</v>
      </c>
    </row>
    <row r="690" spans="2:65" s="13" customFormat="1">
      <c r="B690" s="231"/>
      <c r="C690" s="232"/>
      <c r="D690" s="221" t="s">
        <v>210</v>
      </c>
      <c r="E690" s="233" t="s">
        <v>34</v>
      </c>
      <c r="F690" s="234" t="s">
        <v>1198</v>
      </c>
      <c r="G690" s="232"/>
      <c r="H690" s="235">
        <v>182.65</v>
      </c>
      <c r="I690" s="236"/>
      <c r="J690" s="232"/>
      <c r="K690" s="232"/>
      <c r="L690" s="237"/>
      <c r="M690" s="238"/>
      <c r="N690" s="239"/>
      <c r="O690" s="239"/>
      <c r="P690" s="239"/>
      <c r="Q690" s="239"/>
      <c r="R690" s="239"/>
      <c r="S690" s="239"/>
      <c r="T690" s="240"/>
      <c r="AT690" s="241" t="s">
        <v>210</v>
      </c>
      <c r="AU690" s="241" t="s">
        <v>87</v>
      </c>
      <c r="AV690" s="13" t="s">
        <v>87</v>
      </c>
      <c r="AW690" s="13" t="s">
        <v>41</v>
      </c>
      <c r="AX690" s="13" t="s">
        <v>78</v>
      </c>
      <c r="AY690" s="241" t="s">
        <v>197</v>
      </c>
    </row>
    <row r="691" spans="2:65" s="14" customFormat="1">
      <c r="B691" s="242"/>
      <c r="C691" s="243"/>
      <c r="D691" s="216" t="s">
        <v>210</v>
      </c>
      <c r="E691" s="244" t="s">
        <v>34</v>
      </c>
      <c r="F691" s="245" t="s">
        <v>221</v>
      </c>
      <c r="G691" s="243"/>
      <c r="H691" s="246">
        <v>182.65</v>
      </c>
      <c r="I691" s="247"/>
      <c r="J691" s="243"/>
      <c r="K691" s="243"/>
      <c r="L691" s="248"/>
      <c r="M691" s="249"/>
      <c r="N691" s="250"/>
      <c r="O691" s="250"/>
      <c r="P691" s="250"/>
      <c r="Q691" s="250"/>
      <c r="R691" s="250"/>
      <c r="S691" s="250"/>
      <c r="T691" s="251"/>
      <c r="AT691" s="252" t="s">
        <v>210</v>
      </c>
      <c r="AU691" s="252" t="s">
        <v>87</v>
      </c>
      <c r="AV691" s="14" t="s">
        <v>126</v>
      </c>
      <c r="AW691" s="14" t="s">
        <v>41</v>
      </c>
      <c r="AX691" s="14" t="s">
        <v>85</v>
      </c>
      <c r="AY691" s="252" t="s">
        <v>197</v>
      </c>
    </row>
    <row r="692" spans="2:65" s="1" customFormat="1" ht="16.5" customHeight="1">
      <c r="B692" s="43"/>
      <c r="C692" s="263" t="s">
        <v>1199</v>
      </c>
      <c r="D692" s="263" t="s">
        <v>415</v>
      </c>
      <c r="E692" s="264" t="s">
        <v>1200</v>
      </c>
      <c r="F692" s="265" t="s">
        <v>1201</v>
      </c>
      <c r="G692" s="266" t="s">
        <v>423</v>
      </c>
      <c r="H692" s="267">
        <v>186.303</v>
      </c>
      <c r="I692" s="268"/>
      <c r="J692" s="269">
        <f>ROUND(I692*H692,2)</f>
        <v>0</v>
      </c>
      <c r="K692" s="265" t="s">
        <v>352</v>
      </c>
      <c r="L692" s="270"/>
      <c r="M692" s="271" t="s">
        <v>34</v>
      </c>
      <c r="N692" s="272" t="s">
        <v>49</v>
      </c>
      <c r="O692" s="44"/>
      <c r="P692" s="213">
        <f>O692*H692</f>
        <v>0</v>
      </c>
      <c r="Q692" s="213">
        <v>4.5599999999999998E-3</v>
      </c>
      <c r="R692" s="213">
        <f>Q692*H692</f>
        <v>0.84954167999999997</v>
      </c>
      <c r="S692" s="213">
        <v>0</v>
      </c>
      <c r="T692" s="214">
        <f>S692*H692</f>
        <v>0</v>
      </c>
      <c r="AR692" s="25" t="s">
        <v>491</v>
      </c>
      <c r="AT692" s="25" t="s">
        <v>415</v>
      </c>
      <c r="AU692" s="25" t="s">
        <v>87</v>
      </c>
      <c r="AY692" s="25" t="s">
        <v>197</v>
      </c>
      <c r="BE692" s="215">
        <f>IF(N692="základní",J692,0)</f>
        <v>0</v>
      </c>
      <c r="BF692" s="215">
        <f>IF(N692="snížená",J692,0)</f>
        <v>0</v>
      </c>
      <c r="BG692" s="215">
        <f>IF(N692="zákl. přenesená",J692,0)</f>
        <v>0</v>
      </c>
      <c r="BH692" s="215">
        <f>IF(N692="sníž. přenesená",J692,0)</f>
        <v>0</v>
      </c>
      <c r="BI692" s="215">
        <f>IF(N692="nulová",J692,0)</f>
        <v>0</v>
      </c>
      <c r="BJ692" s="25" t="s">
        <v>85</v>
      </c>
      <c r="BK692" s="215">
        <f>ROUND(I692*H692,2)</f>
        <v>0</v>
      </c>
      <c r="BL692" s="25" t="s">
        <v>275</v>
      </c>
      <c r="BM692" s="25" t="s">
        <v>1202</v>
      </c>
    </row>
    <row r="693" spans="2:65" s="13" customFormat="1">
      <c r="B693" s="231"/>
      <c r="C693" s="232"/>
      <c r="D693" s="216" t="s">
        <v>210</v>
      </c>
      <c r="E693" s="260" t="s">
        <v>34</v>
      </c>
      <c r="F693" s="261" t="s">
        <v>1203</v>
      </c>
      <c r="G693" s="232"/>
      <c r="H693" s="262">
        <v>186.303</v>
      </c>
      <c r="I693" s="236"/>
      <c r="J693" s="232"/>
      <c r="K693" s="232"/>
      <c r="L693" s="237"/>
      <c r="M693" s="238"/>
      <c r="N693" s="239"/>
      <c r="O693" s="239"/>
      <c r="P693" s="239"/>
      <c r="Q693" s="239"/>
      <c r="R693" s="239"/>
      <c r="S693" s="239"/>
      <c r="T693" s="240"/>
      <c r="AT693" s="241" t="s">
        <v>210</v>
      </c>
      <c r="AU693" s="241" t="s">
        <v>87</v>
      </c>
      <c r="AV693" s="13" t="s">
        <v>87</v>
      </c>
      <c r="AW693" s="13" t="s">
        <v>41</v>
      </c>
      <c r="AX693" s="13" t="s">
        <v>85</v>
      </c>
      <c r="AY693" s="241" t="s">
        <v>197</v>
      </c>
    </row>
    <row r="694" spans="2:65" s="1" customFormat="1" ht="25.5" customHeight="1">
      <c r="B694" s="43"/>
      <c r="C694" s="204" t="s">
        <v>1204</v>
      </c>
      <c r="D694" s="204" t="s">
        <v>200</v>
      </c>
      <c r="E694" s="205" t="s">
        <v>1205</v>
      </c>
      <c r="F694" s="206" t="s">
        <v>1206</v>
      </c>
      <c r="G694" s="207" t="s">
        <v>423</v>
      </c>
      <c r="H694" s="208">
        <v>390.88</v>
      </c>
      <c r="I694" s="209"/>
      <c r="J694" s="210">
        <f>ROUND(I694*H694,2)</f>
        <v>0</v>
      </c>
      <c r="K694" s="206" t="s">
        <v>352</v>
      </c>
      <c r="L694" s="63"/>
      <c r="M694" s="211" t="s">
        <v>34</v>
      </c>
      <c r="N694" s="212" t="s">
        <v>49</v>
      </c>
      <c r="O694" s="44"/>
      <c r="P694" s="213">
        <f>O694*H694</f>
        <v>0</v>
      </c>
      <c r="Q694" s="213">
        <v>0</v>
      </c>
      <c r="R694" s="213">
        <f>Q694*H694</f>
        <v>0</v>
      </c>
      <c r="S694" s="213">
        <v>0</v>
      </c>
      <c r="T694" s="214">
        <f>S694*H694</f>
        <v>0</v>
      </c>
      <c r="AR694" s="25" t="s">
        <v>275</v>
      </c>
      <c r="AT694" s="25" t="s">
        <v>200</v>
      </c>
      <c r="AU694" s="25" t="s">
        <v>87</v>
      </c>
      <c r="AY694" s="25" t="s">
        <v>197</v>
      </c>
      <c r="BE694" s="215">
        <f>IF(N694="základní",J694,0)</f>
        <v>0</v>
      </c>
      <c r="BF694" s="215">
        <f>IF(N694="snížená",J694,0)</f>
        <v>0</v>
      </c>
      <c r="BG694" s="215">
        <f>IF(N694="zákl. přenesená",J694,0)</f>
        <v>0</v>
      </c>
      <c r="BH694" s="215">
        <f>IF(N694="sníž. přenesená",J694,0)</f>
        <v>0</v>
      </c>
      <c r="BI694" s="215">
        <f>IF(N694="nulová",J694,0)</f>
        <v>0</v>
      </c>
      <c r="BJ694" s="25" t="s">
        <v>85</v>
      </c>
      <c r="BK694" s="215">
        <f>ROUND(I694*H694,2)</f>
        <v>0</v>
      </c>
      <c r="BL694" s="25" t="s">
        <v>275</v>
      </c>
      <c r="BM694" s="25" t="s">
        <v>1207</v>
      </c>
    </row>
    <row r="695" spans="2:65" s="12" customFormat="1">
      <c r="B695" s="219"/>
      <c r="C695" s="220"/>
      <c r="D695" s="221" t="s">
        <v>210</v>
      </c>
      <c r="E695" s="222" t="s">
        <v>34</v>
      </c>
      <c r="F695" s="223" t="s">
        <v>364</v>
      </c>
      <c r="G695" s="220"/>
      <c r="H695" s="224" t="s">
        <v>34</v>
      </c>
      <c r="I695" s="225"/>
      <c r="J695" s="220"/>
      <c r="K695" s="220"/>
      <c r="L695" s="226"/>
      <c r="M695" s="227"/>
      <c r="N695" s="228"/>
      <c r="O695" s="228"/>
      <c r="P695" s="228"/>
      <c r="Q695" s="228"/>
      <c r="R695" s="228"/>
      <c r="S695" s="228"/>
      <c r="T695" s="229"/>
      <c r="AT695" s="230" t="s">
        <v>210</v>
      </c>
      <c r="AU695" s="230" t="s">
        <v>87</v>
      </c>
      <c r="AV695" s="12" t="s">
        <v>85</v>
      </c>
      <c r="AW695" s="12" t="s">
        <v>41</v>
      </c>
      <c r="AX695" s="12" t="s">
        <v>78</v>
      </c>
      <c r="AY695" s="230" t="s">
        <v>197</v>
      </c>
    </row>
    <row r="696" spans="2:65" s="13" customFormat="1">
      <c r="B696" s="231"/>
      <c r="C696" s="232"/>
      <c r="D696" s="221" t="s">
        <v>210</v>
      </c>
      <c r="E696" s="233" t="s">
        <v>34</v>
      </c>
      <c r="F696" s="234" t="s">
        <v>757</v>
      </c>
      <c r="G696" s="232"/>
      <c r="H696" s="235">
        <v>167.34</v>
      </c>
      <c r="I696" s="236"/>
      <c r="J696" s="232"/>
      <c r="K696" s="232"/>
      <c r="L696" s="237"/>
      <c r="M696" s="238"/>
      <c r="N696" s="239"/>
      <c r="O696" s="239"/>
      <c r="P696" s="239"/>
      <c r="Q696" s="239"/>
      <c r="R696" s="239"/>
      <c r="S696" s="239"/>
      <c r="T696" s="240"/>
      <c r="AT696" s="241" t="s">
        <v>210</v>
      </c>
      <c r="AU696" s="241" t="s">
        <v>87</v>
      </c>
      <c r="AV696" s="13" t="s">
        <v>87</v>
      </c>
      <c r="AW696" s="13" t="s">
        <v>41</v>
      </c>
      <c r="AX696" s="13" t="s">
        <v>78</v>
      </c>
      <c r="AY696" s="241" t="s">
        <v>197</v>
      </c>
    </row>
    <row r="697" spans="2:65" s="13" customFormat="1">
      <c r="B697" s="231"/>
      <c r="C697" s="232"/>
      <c r="D697" s="221" t="s">
        <v>210</v>
      </c>
      <c r="E697" s="233" t="s">
        <v>34</v>
      </c>
      <c r="F697" s="234" t="s">
        <v>765</v>
      </c>
      <c r="G697" s="232"/>
      <c r="H697" s="235">
        <v>68.88</v>
      </c>
      <c r="I697" s="236"/>
      <c r="J697" s="232"/>
      <c r="K697" s="232"/>
      <c r="L697" s="237"/>
      <c r="M697" s="238"/>
      <c r="N697" s="239"/>
      <c r="O697" s="239"/>
      <c r="P697" s="239"/>
      <c r="Q697" s="239"/>
      <c r="R697" s="239"/>
      <c r="S697" s="239"/>
      <c r="T697" s="240"/>
      <c r="AT697" s="241" t="s">
        <v>210</v>
      </c>
      <c r="AU697" s="241" t="s">
        <v>87</v>
      </c>
      <c r="AV697" s="13" t="s">
        <v>87</v>
      </c>
      <c r="AW697" s="13" t="s">
        <v>41</v>
      </c>
      <c r="AX697" s="13" t="s">
        <v>78</v>
      </c>
      <c r="AY697" s="241" t="s">
        <v>197</v>
      </c>
    </row>
    <row r="698" spans="2:65" s="13" customFormat="1">
      <c r="B698" s="231"/>
      <c r="C698" s="232"/>
      <c r="D698" s="221" t="s">
        <v>210</v>
      </c>
      <c r="E698" s="233" t="s">
        <v>34</v>
      </c>
      <c r="F698" s="234" t="s">
        <v>766</v>
      </c>
      <c r="G698" s="232"/>
      <c r="H698" s="235">
        <v>69.8</v>
      </c>
      <c r="I698" s="236"/>
      <c r="J698" s="232"/>
      <c r="K698" s="232"/>
      <c r="L698" s="237"/>
      <c r="M698" s="238"/>
      <c r="N698" s="239"/>
      <c r="O698" s="239"/>
      <c r="P698" s="239"/>
      <c r="Q698" s="239"/>
      <c r="R698" s="239"/>
      <c r="S698" s="239"/>
      <c r="T698" s="240"/>
      <c r="AT698" s="241" t="s">
        <v>210</v>
      </c>
      <c r="AU698" s="241" t="s">
        <v>87</v>
      </c>
      <c r="AV698" s="13" t="s">
        <v>87</v>
      </c>
      <c r="AW698" s="13" t="s">
        <v>41</v>
      </c>
      <c r="AX698" s="13" t="s">
        <v>78</v>
      </c>
      <c r="AY698" s="241" t="s">
        <v>197</v>
      </c>
    </row>
    <row r="699" spans="2:65" s="13" customFormat="1">
      <c r="B699" s="231"/>
      <c r="C699" s="232"/>
      <c r="D699" s="221" t="s">
        <v>210</v>
      </c>
      <c r="E699" s="233" t="s">
        <v>34</v>
      </c>
      <c r="F699" s="234" t="s">
        <v>758</v>
      </c>
      <c r="G699" s="232"/>
      <c r="H699" s="235">
        <v>37.24</v>
      </c>
      <c r="I699" s="236"/>
      <c r="J699" s="232"/>
      <c r="K699" s="232"/>
      <c r="L699" s="237"/>
      <c r="M699" s="238"/>
      <c r="N699" s="239"/>
      <c r="O699" s="239"/>
      <c r="P699" s="239"/>
      <c r="Q699" s="239"/>
      <c r="R699" s="239"/>
      <c r="S699" s="239"/>
      <c r="T699" s="240"/>
      <c r="AT699" s="241" t="s">
        <v>210</v>
      </c>
      <c r="AU699" s="241" t="s">
        <v>87</v>
      </c>
      <c r="AV699" s="13" t="s">
        <v>87</v>
      </c>
      <c r="AW699" s="13" t="s">
        <v>41</v>
      </c>
      <c r="AX699" s="13" t="s">
        <v>78</v>
      </c>
      <c r="AY699" s="241" t="s">
        <v>197</v>
      </c>
    </row>
    <row r="700" spans="2:65" s="13" customFormat="1">
      <c r="B700" s="231"/>
      <c r="C700" s="232"/>
      <c r="D700" s="221" t="s">
        <v>210</v>
      </c>
      <c r="E700" s="233" t="s">
        <v>34</v>
      </c>
      <c r="F700" s="234" t="s">
        <v>1208</v>
      </c>
      <c r="G700" s="232"/>
      <c r="H700" s="235">
        <v>11.43</v>
      </c>
      <c r="I700" s="236"/>
      <c r="J700" s="232"/>
      <c r="K700" s="232"/>
      <c r="L700" s="237"/>
      <c r="M700" s="238"/>
      <c r="N700" s="239"/>
      <c r="O700" s="239"/>
      <c r="P700" s="239"/>
      <c r="Q700" s="239"/>
      <c r="R700" s="239"/>
      <c r="S700" s="239"/>
      <c r="T700" s="240"/>
      <c r="AT700" s="241" t="s">
        <v>210</v>
      </c>
      <c r="AU700" s="241" t="s">
        <v>87</v>
      </c>
      <c r="AV700" s="13" t="s">
        <v>87</v>
      </c>
      <c r="AW700" s="13" t="s">
        <v>41</v>
      </c>
      <c r="AX700" s="13" t="s">
        <v>78</v>
      </c>
      <c r="AY700" s="241" t="s">
        <v>197</v>
      </c>
    </row>
    <row r="701" spans="2:65" s="13" customFormat="1">
      <c r="B701" s="231"/>
      <c r="C701" s="232"/>
      <c r="D701" s="221" t="s">
        <v>210</v>
      </c>
      <c r="E701" s="233" t="s">
        <v>34</v>
      </c>
      <c r="F701" s="234" t="s">
        <v>768</v>
      </c>
      <c r="G701" s="232"/>
      <c r="H701" s="235">
        <v>13.4</v>
      </c>
      <c r="I701" s="236"/>
      <c r="J701" s="232"/>
      <c r="K701" s="232"/>
      <c r="L701" s="237"/>
      <c r="M701" s="238"/>
      <c r="N701" s="239"/>
      <c r="O701" s="239"/>
      <c r="P701" s="239"/>
      <c r="Q701" s="239"/>
      <c r="R701" s="239"/>
      <c r="S701" s="239"/>
      <c r="T701" s="240"/>
      <c r="AT701" s="241" t="s">
        <v>210</v>
      </c>
      <c r="AU701" s="241" t="s">
        <v>87</v>
      </c>
      <c r="AV701" s="13" t="s">
        <v>87</v>
      </c>
      <c r="AW701" s="13" t="s">
        <v>41</v>
      </c>
      <c r="AX701" s="13" t="s">
        <v>78</v>
      </c>
      <c r="AY701" s="241" t="s">
        <v>197</v>
      </c>
    </row>
    <row r="702" spans="2:65" s="13" customFormat="1">
      <c r="B702" s="231"/>
      <c r="C702" s="232"/>
      <c r="D702" s="221" t="s">
        <v>210</v>
      </c>
      <c r="E702" s="233" t="s">
        <v>34</v>
      </c>
      <c r="F702" s="234" t="s">
        <v>770</v>
      </c>
      <c r="G702" s="232"/>
      <c r="H702" s="235">
        <v>22.79</v>
      </c>
      <c r="I702" s="236"/>
      <c r="J702" s="232"/>
      <c r="K702" s="232"/>
      <c r="L702" s="237"/>
      <c r="M702" s="238"/>
      <c r="N702" s="239"/>
      <c r="O702" s="239"/>
      <c r="P702" s="239"/>
      <c r="Q702" s="239"/>
      <c r="R702" s="239"/>
      <c r="S702" s="239"/>
      <c r="T702" s="240"/>
      <c r="AT702" s="241" t="s">
        <v>210</v>
      </c>
      <c r="AU702" s="241" t="s">
        <v>87</v>
      </c>
      <c r="AV702" s="13" t="s">
        <v>87</v>
      </c>
      <c r="AW702" s="13" t="s">
        <v>41</v>
      </c>
      <c r="AX702" s="13" t="s">
        <v>78</v>
      </c>
      <c r="AY702" s="241" t="s">
        <v>197</v>
      </c>
    </row>
    <row r="703" spans="2:65" s="14" customFormat="1">
      <c r="B703" s="242"/>
      <c r="C703" s="243"/>
      <c r="D703" s="216" t="s">
        <v>210</v>
      </c>
      <c r="E703" s="244" t="s">
        <v>34</v>
      </c>
      <c r="F703" s="245" t="s">
        <v>221</v>
      </c>
      <c r="G703" s="243"/>
      <c r="H703" s="246">
        <v>390.88</v>
      </c>
      <c r="I703" s="247"/>
      <c r="J703" s="243"/>
      <c r="K703" s="243"/>
      <c r="L703" s="248"/>
      <c r="M703" s="249"/>
      <c r="N703" s="250"/>
      <c r="O703" s="250"/>
      <c r="P703" s="250"/>
      <c r="Q703" s="250"/>
      <c r="R703" s="250"/>
      <c r="S703" s="250"/>
      <c r="T703" s="251"/>
      <c r="AT703" s="252" t="s">
        <v>210</v>
      </c>
      <c r="AU703" s="252" t="s">
        <v>87</v>
      </c>
      <c r="AV703" s="14" t="s">
        <v>126</v>
      </c>
      <c r="AW703" s="14" t="s">
        <v>41</v>
      </c>
      <c r="AX703" s="14" t="s">
        <v>85</v>
      </c>
      <c r="AY703" s="252" t="s">
        <v>197</v>
      </c>
    </row>
    <row r="704" spans="2:65" s="1" customFormat="1" ht="16.5" customHeight="1">
      <c r="B704" s="43"/>
      <c r="C704" s="263" t="s">
        <v>1209</v>
      </c>
      <c r="D704" s="263" t="s">
        <v>415</v>
      </c>
      <c r="E704" s="264" t="s">
        <v>1210</v>
      </c>
      <c r="F704" s="265" t="s">
        <v>1211</v>
      </c>
      <c r="G704" s="266" t="s">
        <v>423</v>
      </c>
      <c r="H704" s="267">
        <v>429.96800000000002</v>
      </c>
      <c r="I704" s="268"/>
      <c r="J704" s="269">
        <f>ROUND(I704*H704,2)</f>
        <v>0</v>
      </c>
      <c r="K704" s="265" t="s">
        <v>352</v>
      </c>
      <c r="L704" s="270"/>
      <c r="M704" s="271" t="s">
        <v>34</v>
      </c>
      <c r="N704" s="272" t="s">
        <v>49</v>
      </c>
      <c r="O704" s="44"/>
      <c r="P704" s="213">
        <f>O704*H704</f>
        <v>0</v>
      </c>
      <c r="Q704" s="213">
        <v>3.5000000000000001E-3</v>
      </c>
      <c r="R704" s="213">
        <f>Q704*H704</f>
        <v>1.504888</v>
      </c>
      <c r="S704" s="213">
        <v>0</v>
      </c>
      <c r="T704" s="214">
        <f>S704*H704</f>
        <v>0</v>
      </c>
      <c r="AR704" s="25" t="s">
        <v>491</v>
      </c>
      <c r="AT704" s="25" t="s">
        <v>415</v>
      </c>
      <c r="AU704" s="25" t="s">
        <v>87</v>
      </c>
      <c r="AY704" s="25" t="s">
        <v>197</v>
      </c>
      <c r="BE704" s="215">
        <f>IF(N704="základní",J704,0)</f>
        <v>0</v>
      </c>
      <c r="BF704" s="215">
        <f>IF(N704="snížená",J704,0)</f>
        <v>0</v>
      </c>
      <c r="BG704" s="215">
        <f>IF(N704="zákl. přenesená",J704,0)</f>
        <v>0</v>
      </c>
      <c r="BH704" s="215">
        <f>IF(N704="sníž. přenesená",J704,0)</f>
        <v>0</v>
      </c>
      <c r="BI704" s="215">
        <f>IF(N704="nulová",J704,0)</f>
        <v>0</v>
      </c>
      <c r="BJ704" s="25" t="s">
        <v>85</v>
      </c>
      <c r="BK704" s="215">
        <f>ROUND(I704*H704,2)</f>
        <v>0</v>
      </c>
      <c r="BL704" s="25" t="s">
        <v>275</v>
      </c>
      <c r="BM704" s="25" t="s">
        <v>1212</v>
      </c>
    </row>
    <row r="705" spans="2:65" s="1" customFormat="1" ht="27">
      <c r="B705" s="43"/>
      <c r="C705" s="65"/>
      <c r="D705" s="221" t="s">
        <v>205</v>
      </c>
      <c r="E705" s="65"/>
      <c r="F705" s="253" t="s">
        <v>1213</v>
      </c>
      <c r="G705" s="65"/>
      <c r="H705" s="65"/>
      <c r="I705" s="174"/>
      <c r="J705" s="65"/>
      <c r="K705" s="65"/>
      <c r="L705" s="63"/>
      <c r="M705" s="218"/>
      <c r="N705" s="44"/>
      <c r="O705" s="44"/>
      <c r="P705" s="44"/>
      <c r="Q705" s="44"/>
      <c r="R705" s="44"/>
      <c r="S705" s="44"/>
      <c r="T705" s="80"/>
      <c r="AT705" s="25" t="s">
        <v>205</v>
      </c>
      <c r="AU705" s="25" t="s">
        <v>87</v>
      </c>
    </row>
    <row r="706" spans="2:65" s="13" customFormat="1">
      <c r="B706" s="231"/>
      <c r="C706" s="232"/>
      <c r="D706" s="216" t="s">
        <v>210</v>
      </c>
      <c r="E706" s="260" t="s">
        <v>34</v>
      </c>
      <c r="F706" s="261" t="s">
        <v>1214</v>
      </c>
      <c r="G706" s="232"/>
      <c r="H706" s="262">
        <v>429.96800000000002</v>
      </c>
      <c r="I706" s="236"/>
      <c r="J706" s="232"/>
      <c r="K706" s="232"/>
      <c r="L706" s="237"/>
      <c r="M706" s="238"/>
      <c r="N706" s="239"/>
      <c r="O706" s="239"/>
      <c r="P706" s="239"/>
      <c r="Q706" s="239"/>
      <c r="R706" s="239"/>
      <c r="S706" s="239"/>
      <c r="T706" s="240"/>
      <c r="AT706" s="241" t="s">
        <v>210</v>
      </c>
      <c r="AU706" s="241" t="s">
        <v>87</v>
      </c>
      <c r="AV706" s="13" t="s">
        <v>87</v>
      </c>
      <c r="AW706" s="13" t="s">
        <v>41</v>
      </c>
      <c r="AX706" s="13" t="s">
        <v>85</v>
      </c>
      <c r="AY706" s="241" t="s">
        <v>197</v>
      </c>
    </row>
    <row r="707" spans="2:65" s="1" customFormat="1" ht="25.5" customHeight="1">
      <c r="B707" s="43"/>
      <c r="C707" s="204" t="s">
        <v>1215</v>
      </c>
      <c r="D707" s="204" t="s">
        <v>200</v>
      </c>
      <c r="E707" s="205" t="s">
        <v>1205</v>
      </c>
      <c r="F707" s="206" t="s">
        <v>1206</v>
      </c>
      <c r="G707" s="207" t="s">
        <v>423</v>
      </c>
      <c r="H707" s="208">
        <v>48.92</v>
      </c>
      <c r="I707" s="209"/>
      <c r="J707" s="210">
        <f>ROUND(I707*H707,2)</f>
        <v>0</v>
      </c>
      <c r="K707" s="206" t="s">
        <v>352</v>
      </c>
      <c r="L707" s="63"/>
      <c r="M707" s="211" t="s">
        <v>34</v>
      </c>
      <c r="N707" s="212" t="s">
        <v>49</v>
      </c>
      <c r="O707" s="44"/>
      <c r="P707" s="213">
        <f>O707*H707</f>
        <v>0</v>
      </c>
      <c r="Q707" s="213">
        <v>0</v>
      </c>
      <c r="R707" s="213">
        <f>Q707*H707</f>
        <v>0</v>
      </c>
      <c r="S707" s="213">
        <v>0</v>
      </c>
      <c r="T707" s="214">
        <f>S707*H707</f>
        <v>0</v>
      </c>
      <c r="AR707" s="25" t="s">
        <v>275</v>
      </c>
      <c r="AT707" s="25" t="s">
        <v>200</v>
      </c>
      <c r="AU707" s="25" t="s">
        <v>87</v>
      </c>
      <c r="AY707" s="25" t="s">
        <v>197</v>
      </c>
      <c r="BE707" s="215">
        <f>IF(N707="základní",J707,0)</f>
        <v>0</v>
      </c>
      <c r="BF707" s="215">
        <f>IF(N707="snížená",J707,0)</f>
        <v>0</v>
      </c>
      <c r="BG707" s="215">
        <f>IF(N707="zákl. přenesená",J707,0)</f>
        <v>0</v>
      </c>
      <c r="BH707" s="215">
        <f>IF(N707="sníž. přenesená",J707,0)</f>
        <v>0</v>
      </c>
      <c r="BI707" s="215">
        <f>IF(N707="nulová",J707,0)</f>
        <v>0</v>
      </c>
      <c r="BJ707" s="25" t="s">
        <v>85</v>
      </c>
      <c r="BK707" s="215">
        <f>ROUND(I707*H707,2)</f>
        <v>0</v>
      </c>
      <c r="BL707" s="25" t="s">
        <v>275</v>
      </c>
      <c r="BM707" s="25" t="s">
        <v>1216</v>
      </c>
    </row>
    <row r="708" spans="2:65" s="12" customFormat="1">
      <c r="B708" s="219"/>
      <c r="C708" s="220"/>
      <c r="D708" s="221" t="s">
        <v>210</v>
      </c>
      <c r="E708" s="222" t="s">
        <v>34</v>
      </c>
      <c r="F708" s="223" t="s">
        <v>364</v>
      </c>
      <c r="G708" s="220"/>
      <c r="H708" s="224" t="s">
        <v>34</v>
      </c>
      <c r="I708" s="225"/>
      <c r="J708" s="220"/>
      <c r="K708" s="220"/>
      <c r="L708" s="226"/>
      <c r="M708" s="227"/>
      <c r="N708" s="228"/>
      <c r="O708" s="228"/>
      <c r="P708" s="228"/>
      <c r="Q708" s="228"/>
      <c r="R708" s="228"/>
      <c r="S708" s="228"/>
      <c r="T708" s="229"/>
      <c r="AT708" s="230" t="s">
        <v>210</v>
      </c>
      <c r="AU708" s="230" t="s">
        <v>87</v>
      </c>
      <c r="AV708" s="12" t="s">
        <v>85</v>
      </c>
      <c r="AW708" s="12" t="s">
        <v>41</v>
      </c>
      <c r="AX708" s="12" t="s">
        <v>78</v>
      </c>
      <c r="AY708" s="230" t="s">
        <v>197</v>
      </c>
    </row>
    <row r="709" spans="2:65" s="13" customFormat="1">
      <c r="B709" s="231"/>
      <c r="C709" s="232"/>
      <c r="D709" s="221" t="s">
        <v>210</v>
      </c>
      <c r="E709" s="233" t="s">
        <v>34</v>
      </c>
      <c r="F709" s="234" t="s">
        <v>767</v>
      </c>
      <c r="G709" s="232"/>
      <c r="H709" s="235">
        <v>26.15</v>
      </c>
      <c r="I709" s="236"/>
      <c r="J709" s="232"/>
      <c r="K709" s="232"/>
      <c r="L709" s="237"/>
      <c r="M709" s="238"/>
      <c r="N709" s="239"/>
      <c r="O709" s="239"/>
      <c r="P709" s="239"/>
      <c r="Q709" s="239"/>
      <c r="R709" s="239"/>
      <c r="S709" s="239"/>
      <c r="T709" s="240"/>
      <c r="AT709" s="241" t="s">
        <v>210</v>
      </c>
      <c r="AU709" s="241" t="s">
        <v>87</v>
      </c>
      <c r="AV709" s="13" t="s">
        <v>87</v>
      </c>
      <c r="AW709" s="13" t="s">
        <v>41</v>
      </c>
      <c r="AX709" s="13" t="s">
        <v>78</v>
      </c>
      <c r="AY709" s="241" t="s">
        <v>197</v>
      </c>
    </row>
    <row r="710" spans="2:65" s="13" customFormat="1">
      <c r="B710" s="231"/>
      <c r="C710" s="232"/>
      <c r="D710" s="221" t="s">
        <v>210</v>
      </c>
      <c r="E710" s="233" t="s">
        <v>34</v>
      </c>
      <c r="F710" s="234" t="s">
        <v>1217</v>
      </c>
      <c r="G710" s="232"/>
      <c r="H710" s="235">
        <v>22.77</v>
      </c>
      <c r="I710" s="236"/>
      <c r="J710" s="232"/>
      <c r="K710" s="232"/>
      <c r="L710" s="237"/>
      <c r="M710" s="238"/>
      <c r="N710" s="239"/>
      <c r="O710" s="239"/>
      <c r="P710" s="239"/>
      <c r="Q710" s="239"/>
      <c r="R710" s="239"/>
      <c r="S710" s="239"/>
      <c r="T710" s="240"/>
      <c r="AT710" s="241" t="s">
        <v>210</v>
      </c>
      <c r="AU710" s="241" t="s">
        <v>87</v>
      </c>
      <c r="AV710" s="13" t="s">
        <v>87</v>
      </c>
      <c r="AW710" s="13" t="s">
        <v>41</v>
      </c>
      <c r="AX710" s="13" t="s">
        <v>78</v>
      </c>
      <c r="AY710" s="241" t="s">
        <v>197</v>
      </c>
    </row>
    <row r="711" spans="2:65" s="14" customFormat="1">
      <c r="B711" s="242"/>
      <c r="C711" s="243"/>
      <c r="D711" s="216" t="s">
        <v>210</v>
      </c>
      <c r="E711" s="244" t="s">
        <v>34</v>
      </c>
      <c r="F711" s="245" t="s">
        <v>221</v>
      </c>
      <c r="G711" s="243"/>
      <c r="H711" s="246">
        <v>48.92</v>
      </c>
      <c r="I711" s="247"/>
      <c r="J711" s="243"/>
      <c r="K711" s="243"/>
      <c r="L711" s="248"/>
      <c r="M711" s="249"/>
      <c r="N711" s="250"/>
      <c r="O711" s="250"/>
      <c r="P711" s="250"/>
      <c r="Q711" s="250"/>
      <c r="R711" s="250"/>
      <c r="S711" s="250"/>
      <c r="T711" s="251"/>
      <c r="AT711" s="252" t="s">
        <v>210</v>
      </c>
      <c r="AU711" s="252" t="s">
        <v>87</v>
      </c>
      <c r="AV711" s="14" t="s">
        <v>126</v>
      </c>
      <c r="AW711" s="14" t="s">
        <v>41</v>
      </c>
      <c r="AX711" s="14" t="s">
        <v>85</v>
      </c>
      <c r="AY711" s="252" t="s">
        <v>197</v>
      </c>
    </row>
    <row r="712" spans="2:65" s="1" customFormat="1" ht="25.5" customHeight="1">
      <c r="B712" s="43"/>
      <c r="C712" s="263" t="s">
        <v>1218</v>
      </c>
      <c r="D712" s="263" t="s">
        <v>415</v>
      </c>
      <c r="E712" s="264" t="s">
        <v>1219</v>
      </c>
      <c r="F712" s="265" t="s">
        <v>1220</v>
      </c>
      <c r="G712" s="266" t="s">
        <v>423</v>
      </c>
      <c r="H712" s="267">
        <v>53.811999999999998</v>
      </c>
      <c r="I712" s="268"/>
      <c r="J712" s="269">
        <f>ROUND(I712*H712,2)</f>
        <v>0</v>
      </c>
      <c r="K712" s="265" t="s">
        <v>352</v>
      </c>
      <c r="L712" s="270"/>
      <c r="M712" s="271" t="s">
        <v>34</v>
      </c>
      <c r="N712" s="272" t="s">
        <v>49</v>
      </c>
      <c r="O712" s="44"/>
      <c r="P712" s="213">
        <f>O712*H712</f>
        <v>0</v>
      </c>
      <c r="Q712" s="213">
        <v>8.1999999999999998E-4</v>
      </c>
      <c r="R712" s="213">
        <f>Q712*H712</f>
        <v>4.412584E-2</v>
      </c>
      <c r="S712" s="213">
        <v>0</v>
      </c>
      <c r="T712" s="214">
        <f>S712*H712</f>
        <v>0</v>
      </c>
      <c r="AR712" s="25" t="s">
        <v>491</v>
      </c>
      <c r="AT712" s="25" t="s">
        <v>415</v>
      </c>
      <c r="AU712" s="25" t="s">
        <v>87</v>
      </c>
      <c r="AY712" s="25" t="s">
        <v>197</v>
      </c>
      <c r="BE712" s="215">
        <f>IF(N712="základní",J712,0)</f>
        <v>0</v>
      </c>
      <c r="BF712" s="215">
        <f>IF(N712="snížená",J712,0)</f>
        <v>0</v>
      </c>
      <c r="BG712" s="215">
        <f>IF(N712="zákl. přenesená",J712,0)</f>
        <v>0</v>
      </c>
      <c r="BH712" s="215">
        <f>IF(N712="sníž. přenesená",J712,0)</f>
        <v>0</v>
      </c>
      <c r="BI712" s="215">
        <f>IF(N712="nulová",J712,0)</f>
        <v>0</v>
      </c>
      <c r="BJ712" s="25" t="s">
        <v>85</v>
      </c>
      <c r="BK712" s="215">
        <f>ROUND(I712*H712,2)</f>
        <v>0</v>
      </c>
      <c r="BL712" s="25" t="s">
        <v>275</v>
      </c>
      <c r="BM712" s="25" t="s">
        <v>1221</v>
      </c>
    </row>
    <row r="713" spans="2:65" s="1" customFormat="1" ht="27">
      <c r="B713" s="43"/>
      <c r="C713" s="65"/>
      <c r="D713" s="221" t="s">
        <v>205</v>
      </c>
      <c r="E713" s="65"/>
      <c r="F713" s="253" t="s">
        <v>1222</v>
      </c>
      <c r="G713" s="65"/>
      <c r="H713" s="65"/>
      <c r="I713" s="174"/>
      <c r="J713" s="65"/>
      <c r="K713" s="65"/>
      <c r="L713" s="63"/>
      <c r="M713" s="218"/>
      <c r="N713" s="44"/>
      <c r="O713" s="44"/>
      <c r="P713" s="44"/>
      <c r="Q713" s="44"/>
      <c r="R713" s="44"/>
      <c r="S713" s="44"/>
      <c r="T713" s="80"/>
      <c r="AT713" s="25" t="s">
        <v>205</v>
      </c>
      <c r="AU713" s="25" t="s">
        <v>87</v>
      </c>
    </row>
    <row r="714" spans="2:65" s="13" customFormat="1">
      <c r="B714" s="231"/>
      <c r="C714" s="232"/>
      <c r="D714" s="216" t="s">
        <v>210</v>
      </c>
      <c r="E714" s="260" t="s">
        <v>34</v>
      </c>
      <c r="F714" s="261" t="s">
        <v>1223</v>
      </c>
      <c r="G714" s="232"/>
      <c r="H714" s="262">
        <v>53.811999999999998</v>
      </c>
      <c r="I714" s="236"/>
      <c r="J714" s="232"/>
      <c r="K714" s="232"/>
      <c r="L714" s="237"/>
      <c r="M714" s="238"/>
      <c r="N714" s="239"/>
      <c r="O714" s="239"/>
      <c r="P714" s="239"/>
      <c r="Q714" s="239"/>
      <c r="R714" s="239"/>
      <c r="S714" s="239"/>
      <c r="T714" s="240"/>
      <c r="AT714" s="241" t="s">
        <v>210</v>
      </c>
      <c r="AU714" s="241" t="s">
        <v>87</v>
      </c>
      <c r="AV714" s="13" t="s">
        <v>87</v>
      </c>
      <c r="AW714" s="13" t="s">
        <v>41</v>
      </c>
      <c r="AX714" s="13" t="s">
        <v>85</v>
      </c>
      <c r="AY714" s="241" t="s">
        <v>197</v>
      </c>
    </row>
    <row r="715" spans="2:65" s="1" customFormat="1" ht="25.5" customHeight="1">
      <c r="B715" s="43"/>
      <c r="C715" s="204" t="s">
        <v>1224</v>
      </c>
      <c r="D715" s="204" t="s">
        <v>200</v>
      </c>
      <c r="E715" s="205" t="s">
        <v>1205</v>
      </c>
      <c r="F715" s="206" t="s">
        <v>1206</v>
      </c>
      <c r="G715" s="207" t="s">
        <v>423</v>
      </c>
      <c r="H715" s="208">
        <v>79.55</v>
      </c>
      <c r="I715" s="209"/>
      <c r="J715" s="210">
        <f>ROUND(I715*H715,2)</f>
        <v>0</v>
      </c>
      <c r="K715" s="206" t="s">
        <v>352</v>
      </c>
      <c r="L715" s="63"/>
      <c r="M715" s="211" t="s">
        <v>34</v>
      </c>
      <c r="N715" s="212" t="s">
        <v>49</v>
      </c>
      <c r="O715" s="44"/>
      <c r="P715" s="213">
        <f>O715*H715</f>
        <v>0</v>
      </c>
      <c r="Q715" s="213">
        <v>0</v>
      </c>
      <c r="R715" s="213">
        <f>Q715*H715</f>
        <v>0</v>
      </c>
      <c r="S715" s="213">
        <v>0</v>
      </c>
      <c r="T715" s="214">
        <f>S715*H715</f>
        <v>0</v>
      </c>
      <c r="AR715" s="25" t="s">
        <v>275</v>
      </c>
      <c r="AT715" s="25" t="s">
        <v>200</v>
      </c>
      <c r="AU715" s="25" t="s">
        <v>87</v>
      </c>
      <c r="AY715" s="25" t="s">
        <v>197</v>
      </c>
      <c r="BE715" s="215">
        <f>IF(N715="základní",J715,0)</f>
        <v>0</v>
      </c>
      <c r="BF715" s="215">
        <f>IF(N715="snížená",J715,0)</f>
        <v>0</v>
      </c>
      <c r="BG715" s="215">
        <f>IF(N715="zákl. přenesená",J715,0)</f>
        <v>0</v>
      </c>
      <c r="BH715" s="215">
        <f>IF(N715="sníž. přenesená",J715,0)</f>
        <v>0</v>
      </c>
      <c r="BI715" s="215">
        <f>IF(N715="nulová",J715,0)</f>
        <v>0</v>
      </c>
      <c r="BJ715" s="25" t="s">
        <v>85</v>
      </c>
      <c r="BK715" s="215">
        <f>ROUND(I715*H715,2)</f>
        <v>0</v>
      </c>
      <c r="BL715" s="25" t="s">
        <v>275</v>
      </c>
      <c r="BM715" s="25" t="s">
        <v>1225</v>
      </c>
    </row>
    <row r="716" spans="2:65" s="12" customFormat="1">
      <c r="B716" s="219"/>
      <c r="C716" s="220"/>
      <c r="D716" s="221" t="s">
        <v>210</v>
      </c>
      <c r="E716" s="222" t="s">
        <v>34</v>
      </c>
      <c r="F716" s="223" t="s">
        <v>364</v>
      </c>
      <c r="G716" s="220"/>
      <c r="H716" s="224" t="s">
        <v>34</v>
      </c>
      <c r="I716" s="225"/>
      <c r="J716" s="220"/>
      <c r="K716" s="220"/>
      <c r="L716" s="226"/>
      <c r="M716" s="227"/>
      <c r="N716" s="228"/>
      <c r="O716" s="228"/>
      <c r="P716" s="228"/>
      <c r="Q716" s="228"/>
      <c r="R716" s="228"/>
      <c r="S716" s="228"/>
      <c r="T716" s="229"/>
      <c r="AT716" s="230" t="s">
        <v>210</v>
      </c>
      <c r="AU716" s="230" t="s">
        <v>87</v>
      </c>
      <c r="AV716" s="12" t="s">
        <v>85</v>
      </c>
      <c r="AW716" s="12" t="s">
        <v>41</v>
      </c>
      <c r="AX716" s="12" t="s">
        <v>78</v>
      </c>
      <c r="AY716" s="230" t="s">
        <v>197</v>
      </c>
    </row>
    <row r="717" spans="2:65" s="13" customFormat="1">
      <c r="B717" s="231"/>
      <c r="C717" s="232"/>
      <c r="D717" s="221" t="s">
        <v>210</v>
      </c>
      <c r="E717" s="233" t="s">
        <v>34</v>
      </c>
      <c r="F717" s="234" t="s">
        <v>760</v>
      </c>
      <c r="G717" s="232"/>
      <c r="H717" s="235">
        <v>79.55</v>
      </c>
      <c r="I717" s="236"/>
      <c r="J717" s="232"/>
      <c r="K717" s="232"/>
      <c r="L717" s="237"/>
      <c r="M717" s="238"/>
      <c r="N717" s="239"/>
      <c r="O717" s="239"/>
      <c r="P717" s="239"/>
      <c r="Q717" s="239"/>
      <c r="R717" s="239"/>
      <c r="S717" s="239"/>
      <c r="T717" s="240"/>
      <c r="AT717" s="241" t="s">
        <v>210</v>
      </c>
      <c r="AU717" s="241" t="s">
        <v>87</v>
      </c>
      <c r="AV717" s="13" t="s">
        <v>87</v>
      </c>
      <c r="AW717" s="13" t="s">
        <v>41</v>
      </c>
      <c r="AX717" s="13" t="s">
        <v>78</v>
      </c>
      <c r="AY717" s="241" t="s">
        <v>197</v>
      </c>
    </row>
    <row r="718" spans="2:65" s="14" customFormat="1">
      <c r="B718" s="242"/>
      <c r="C718" s="243"/>
      <c r="D718" s="216" t="s">
        <v>210</v>
      </c>
      <c r="E718" s="244" t="s">
        <v>34</v>
      </c>
      <c r="F718" s="245" t="s">
        <v>221</v>
      </c>
      <c r="G718" s="243"/>
      <c r="H718" s="246">
        <v>79.55</v>
      </c>
      <c r="I718" s="247"/>
      <c r="J718" s="243"/>
      <c r="K718" s="243"/>
      <c r="L718" s="248"/>
      <c r="M718" s="249"/>
      <c r="N718" s="250"/>
      <c r="O718" s="250"/>
      <c r="P718" s="250"/>
      <c r="Q718" s="250"/>
      <c r="R718" s="250"/>
      <c r="S718" s="250"/>
      <c r="T718" s="251"/>
      <c r="AT718" s="252" t="s">
        <v>210</v>
      </c>
      <c r="AU718" s="252" t="s">
        <v>87</v>
      </c>
      <c r="AV718" s="14" t="s">
        <v>126</v>
      </c>
      <c r="AW718" s="14" t="s">
        <v>41</v>
      </c>
      <c r="AX718" s="14" t="s">
        <v>85</v>
      </c>
      <c r="AY718" s="252" t="s">
        <v>197</v>
      </c>
    </row>
    <row r="719" spans="2:65" s="1" customFormat="1" ht="16.5" customHeight="1">
      <c r="B719" s="43"/>
      <c r="C719" s="263" t="s">
        <v>1226</v>
      </c>
      <c r="D719" s="263" t="s">
        <v>415</v>
      </c>
      <c r="E719" s="264" t="s">
        <v>1227</v>
      </c>
      <c r="F719" s="265" t="s">
        <v>1228</v>
      </c>
      <c r="G719" s="266" t="s">
        <v>362</v>
      </c>
      <c r="H719" s="267">
        <v>4.375</v>
      </c>
      <c r="I719" s="268"/>
      <c r="J719" s="269">
        <f>ROUND(I719*H719,2)</f>
        <v>0</v>
      </c>
      <c r="K719" s="265" t="s">
        <v>352</v>
      </c>
      <c r="L719" s="270"/>
      <c r="M719" s="271" t="s">
        <v>34</v>
      </c>
      <c r="N719" s="272" t="s">
        <v>49</v>
      </c>
      <c r="O719" s="44"/>
      <c r="P719" s="213">
        <f>O719*H719</f>
        <v>0</v>
      </c>
      <c r="Q719" s="213">
        <v>3.2000000000000002E-3</v>
      </c>
      <c r="R719" s="213">
        <f>Q719*H719</f>
        <v>1.4E-2</v>
      </c>
      <c r="S719" s="213">
        <v>0</v>
      </c>
      <c r="T719" s="214">
        <f>S719*H719</f>
        <v>0</v>
      </c>
      <c r="AR719" s="25" t="s">
        <v>491</v>
      </c>
      <c r="AT719" s="25" t="s">
        <v>415</v>
      </c>
      <c r="AU719" s="25" t="s">
        <v>87</v>
      </c>
      <c r="AY719" s="25" t="s">
        <v>197</v>
      </c>
      <c r="BE719" s="215">
        <f>IF(N719="základní",J719,0)</f>
        <v>0</v>
      </c>
      <c r="BF719" s="215">
        <f>IF(N719="snížená",J719,0)</f>
        <v>0</v>
      </c>
      <c r="BG719" s="215">
        <f>IF(N719="zákl. přenesená",J719,0)</f>
        <v>0</v>
      </c>
      <c r="BH719" s="215">
        <f>IF(N719="sníž. přenesená",J719,0)</f>
        <v>0</v>
      </c>
      <c r="BI719" s="215">
        <f>IF(N719="nulová",J719,0)</f>
        <v>0</v>
      </c>
      <c r="BJ719" s="25" t="s">
        <v>85</v>
      </c>
      <c r="BK719" s="215">
        <f>ROUND(I719*H719,2)</f>
        <v>0</v>
      </c>
      <c r="BL719" s="25" t="s">
        <v>275</v>
      </c>
      <c r="BM719" s="25" t="s">
        <v>1229</v>
      </c>
    </row>
    <row r="720" spans="2:65" s="1" customFormat="1" ht="27">
      <c r="B720" s="43"/>
      <c r="C720" s="65"/>
      <c r="D720" s="221" t="s">
        <v>205</v>
      </c>
      <c r="E720" s="65"/>
      <c r="F720" s="253" t="s">
        <v>1222</v>
      </c>
      <c r="G720" s="65"/>
      <c r="H720" s="65"/>
      <c r="I720" s="174"/>
      <c r="J720" s="65"/>
      <c r="K720" s="65"/>
      <c r="L720" s="63"/>
      <c r="M720" s="218"/>
      <c r="N720" s="44"/>
      <c r="O720" s="44"/>
      <c r="P720" s="44"/>
      <c r="Q720" s="44"/>
      <c r="R720" s="44"/>
      <c r="S720" s="44"/>
      <c r="T720" s="80"/>
      <c r="AT720" s="25" t="s">
        <v>205</v>
      </c>
      <c r="AU720" s="25" t="s">
        <v>87</v>
      </c>
    </row>
    <row r="721" spans="2:65" s="13" customFormat="1">
      <c r="B721" s="231"/>
      <c r="C721" s="232"/>
      <c r="D721" s="216" t="s">
        <v>210</v>
      </c>
      <c r="E721" s="260" t="s">
        <v>34</v>
      </c>
      <c r="F721" s="261" t="s">
        <v>1230</v>
      </c>
      <c r="G721" s="232"/>
      <c r="H721" s="262">
        <v>4.375</v>
      </c>
      <c r="I721" s="236"/>
      <c r="J721" s="232"/>
      <c r="K721" s="232"/>
      <c r="L721" s="237"/>
      <c r="M721" s="238"/>
      <c r="N721" s="239"/>
      <c r="O721" s="239"/>
      <c r="P721" s="239"/>
      <c r="Q721" s="239"/>
      <c r="R721" s="239"/>
      <c r="S721" s="239"/>
      <c r="T721" s="240"/>
      <c r="AT721" s="241" t="s">
        <v>210</v>
      </c>
      <c r="AU721" s="241" t="s">
        <v>87</v>
      </c>
      <c r="AV721" s="13" t="s">
        <v>87</v>
      </c>
      <c r="AW721" s="13" t="s">
        <v>41</v>
      </c>
      <c r="AX721" s="13" t="s">
        <v>85</v>
      </c>
      <c r="AY721" s="241" t="s">
        <v>197</v>
      </c>
    </row>
    <row r="722" spans="2:65" s="1" customFormat="1" ht="25.5" customHeight="1">
      <c r="B722" s="43"/>
      <c r="C722" s="204" t="s">
        <v>1231</v>
      </c>
      <c r="D722" s="204" t="s">
        <v>200</v>
      </c>
      <c r="E722" s="205" t="s">
        <v>1232</v>
      </c>
      <c r="F722" s="206" t="s">
        <v>1233</v>
      </c>
      <c r="G722" s="207" t="s">
        <v>423</v>
      </c>
      <c r="H722" s="208">
        <v>30.992000000000001</v>
      </c>
      <c r="I722" s="209"/>
      <c r="J722" s="210">
        <f>ROUND(I722*H722,2)</f>
        <v>0</v>
      </c>
      <c r="K722" s="206" t="s">
        <v>352</v>
      </c>
      <c r="L722" s="63"/>
      <c r="M722" s="211" t="s">
        <v>34</v>
      </c>
      <c r="N722" s="212" t="s">
        <v>49</v>
      </c>
      <c r="O722" s="44"/>
      <c r="P722" s="213">
        <f>O722*H722</f>
        <v>0</v>
      </c>
      <c r="Q722" s="213">
        <v>6.0000000000000001E-3</v>
      </c>
      <c r="R722" s="213">
        <f>Q722*H722</f>
        <v>0.18595200000000001</v>
      </c>
      <c r="S722" s="213">
        <v>0</v>
      </c>
      <c r="T722" s="214">
        <f>S722*H722</f>
        <v>0</v>
      </c>
      <c r="AR722" s="25" t="s">
        <v>275</v>
      </c>
      <c r="AT722" s="25" t="s">
        <v>200</v>
      </c>
      <c r="AU722" s="25" t="s">
        <v>87</v>
      </c>
      <c r="AY722" s="25" t="s">
        <v>197</v>
      </c>
      <c r="BE722" s="215">
        <f>IF(N722="základní",J722,0)</f>
        <v>0</v>
      </c>
      <c r="BF722" s="215">
        <f>IF(N722="snížená",J722,0)</f>
        <v>0</v>
      </c>
      <c r="BG722" s="215">
        <f>IF(N722="zákl. přenesená",J722,0)</f>
        <v>0</v>
      </c>
      <c r="BH722" s="215">
        <f>IF(N722="sníž. přenesená",J722,0)</f>
        <v>0</v>
      </c>
      <c r="BI722" s="215">
        <f>IF(N722="nulová",J722,0)</f>
        <v>0</v>
      </c>
      <c r="BJ722" s="25" t="s">
        <v>85</v>
      </c>
      <c r="BK722" s="215">
        <f>ROUND(I722*H722,2)</f>
        <v>0</v>
      </c>
      <c r="BL722" s="25" t="s">
        <v>275</v>
      </c>
      <c r="BM722" s="25" t="s">
        <v>1234</v>
      </c>
    </row>
    <row r="723" spans="2:65" s="12" customFormat="1">
      <c r="B723" s="219"/>
      <c r="C723" s="220"/>
      <c r="D723" s="221" t="s">
        <v>210</v>
      </c>
      <c r="E723" s="222" t="s">
        <v>34</v>
      </c>
      <c r="F723" s="223" t="s">
        <v>364</v>
      </c>
      <c r="G723" s="220"/>
      <c r="H723" s="224" t="s">
        <v>34</v>
      </c>
      <c r="I723" s="225"/>
      <c r="J723" s="220"/>
      <c r="K723" s="220"/>
      <c r="L723" s="226"/>
      <c r="M723" s="227"/>
      <c r="N723" s="228"/>
      <c r="O723" s="228"/>
      <c r="P723" s="228"/>
      <c r="Q723" s="228"/>
      <c r="R723" s="228"/>
      <c r="S723" s="228"/>
      <c r="T723" s="229"/>
      <c r="AT723" s="230" t="s">
        <v>210</v>
      </c>
      <c r="AU723" s="230" t="s">
        <v>87</v>
      </c>
      <c r="AV723" s="12" t="s">
        <v>85</v>
      </c>
      <c r="AW723" s="12" t="s">
        <v>41</v>
      </c>
      <c r="AX723" s="12" t="s">
        <v>78</v>
      </c>
      <c r="AY723" s="230" t="s">
        <v>197</v>
      </c>
    </row>
    <row r="724" spans="2:65" s="13" customFormat="1">
      <c r="B724" s="231"/>
      <c r="C724" s="232"/>
      <c r="D724" s="221" t="s">
        <v>210</v>
      </c>
      <c r="E724" s="233" t="s">
        <v>34</v>
      </c>
      <c r="F724" s="234" t="s">
        <v>1235</v>
      </c>
      <c r="G724" s="232"/>
      <c r="H724" s="235">
        <v>30.992000000000001</v>
      </c>
      <c r="I724" s="236"/>
      <c r="J724" s="232"/>
      <c r="K724" s="232"/>
      <c r="L724" s="237"/>
      <c r="M724" s="238"/>
      <c r="N724" s="239"/>
      <c r="O724" s="239"/>
      <c r="P724" s="239"/>
      <c r="Q724" s="239"/>
      <c r="R724" s="239"/>
      <c r="S724" s="239"/>
      <c r="T724" s="240"/>
      <c r="AT724" s="241" t="s">
        <v>210</v>
      </c>
      <c r="AU724" s="241" t="s">
        <v>87</v>
      </c>
      <c r="AV724" s="13" t="s">
        <v>87</v>
      </c>
      <c r="AW724" s="13" t="s">
        <v>41</v>
      </c>
      <c r="AX724" s="13" t="s">
        <v>78</v>
      </c>
      <c r="AY724" s="241" t="s">
        <v>197</v>
      </c>
    </row>
    <row r="725" spans="2:65" s="14" customFormat="1">
      <c r="B725" s="242"/>
      <c r="C725" s="243"/>
      <c r="D725" s="216" t="s">
        <v>210</v>
      </c>
      <c r="E725" s="244" t="s">
        <v>34</v>
      </c>
      <c r="F725" s="245" t="s">
        <v>221</v>
      </c>
      <c r="G725" s="243"/>
      <c r="H725" s="246">
        <v>30.992000000000001</v>
      </c>
      <c r="I725" s="247"/>
      <c r="J725" s="243"/>
      <c r="K725" s="243"/>
      <c r="L725" s="248"/>
      <c r="M725" s="249"/>
      <c r="N725" s="250"/>
      <c r="O725" s="250"/>
      <c r="P725" s="250"/>
      <c r="Q725" s="250"/>
      <c r="R725" s="250"/>
      <c r="S725" s="250"/>
      <c r="T725" s="251"/>
      <c r="AT725" s="252" t="s">
        <v>210</v>
      </c>
      <c r="AU725" s="252" t="s">
        <v>87</v>
      </c>
      <c r="AV725" s="14" t="s">
        <v>126</v>
      </c>
      <c r="AW725" s="14" t="s">
        <v>41</v>
      </c>
      <c r="AX725" s="14" t="s">
        <v>85</v>
      </c>
      <c r="AY725" s="252" t="s">
        <v>197</v>
      </c>
    </row>
    <row r="726" spans="2:65" s="1" customFormat="1" ht="16.5" customHeight="1">
      <c r="B726" s="43"/>
      <c r="C726" s="263" t="s">
        <v>1236</v>
      </c>
      <c r="D726" s="263" t="s">
        <v>415</v>
      </c>
      <c r="E726" s="264" t="s">
        <v>1237</v>
      </c>
      <c r="F726" s="265" t="s">
        <v>1238</v>
      </c>
      <c r="G726" s="266" t="s">
        <v>423</v>
      </c>
      <c r="H726" s="267">
        <v>34.091000000000001</v>
      </c>
      <c r="I726" s="268"/>
      <c r="J726" s="269">
        <f>ROUND(I726*H726,2)</f>
        <v>0</v>
      </c>
      <c r="K726" s="265" t="s">
        <v>352</v>
      </c>
      <c r="L726" s="270"/>
      <c r="M726" s="271" t="s">
        <v>34</v>
      </c>
      <c r="N726" s="272" t="s">
        <v>49</v>
      </c>
      <c r="O726" s="44"/>
      <c r="P726" s="213">
        <f>O726*H726</f>
        <v>0</v>
      </c>
      <c r="Q726" s="213">
        <v>1.25E-3</v>
      </c>
      <c r="R726" s="213">
        <f>Q726*H726</f>
        <v>4.2613749999999999E-2</v>
      </c>
      <c r="S726" s="213">
        <v>0</v>
      </c>
      <c r="T726" s="214">
        <f>S726*H726</f>
        <v>0</v>
      </c>
      <c r="AR726" s="25" t="s">
        <v>491</v>
      </c>
      <c r="AT726" s="25" t="s">
        <v>415</v>
      </c>
      <c r="AU726" s="25" t="s">
        <v>87</v>
      </c>
      <c r="AY726" s="25" t="s">
        <v>197</v>
      </c>
      <c r="BE726" s="215">
        <f>IF(N726="základní",J726,0)</f>
        <v>0</v>
      </c>
      <c r="BF726" s="215">
        <f>IF(N726="snížená",J726,0)</f>
        <v>0</v>
      </c>
      <c r="BG726" s="215">
        <f>IF(N726="zákl. přenesená",J726,0)</f>
        <v>0</v>
      </c>
      <c r="BH726" s="215">
        <f>IF(N726="sníž. přenesená",J726,0)</f>
        <v>0</v>
      </c>
      <c r="BI726" s="215">
        <f>IF(N726="nulová",J726,0)</f>
        <v>0</v>
      </c>
      <c r="BJ726" s="25" t="s">
        <v>85</v>
      </c>
      <c r="BK726" s="215">
        <f>ROUND(I726*H726,2)</f>
        <v>0</v>
      </c>
      <c r="BL726" s="25" t="s">
        <v>275</v>
      </c>
      <c r="BM726" s="25" t="s">
        <v>1239</v>
      </c>
    </row>
    <row r="727" spans="2:65" s="1" customFormat="1" ht="27">
      <c r="B727" s="43"/>
      <c r="C727" s="65"/>
      <c r="D727" s="221" t="s">
        <v>205</v>
      </c>
      <c r="E727" s="65"/>
      <c r="F727" s="253" t="s">
        <v>1240</v>
      </c>
      <c r="G727" s="65"/>
      <c r="H727" s="65"/>
      <c r="I727" s="174"/>
      <c r="J727" s="65"/>
      <c r="K727" s="65"/>
      <c r="L727" s="63"/>
      <c r="M727" s="218"/>
      <c r="N727" s="44"/>
      <c r="O727" s="44"/>
      <c r="P727" s="44"/>
      <c r="Q727" s="44"/>
      <c r="R727" s="44"/>
      <c r="S727" s="44"/>
      <c r="T727" s="80"/>
      <c r="AT727" s="25" t="s">
        <v>205</v>
      </c>
      <c r="AU727" s="25" t="s">
        <v>87</v>
      </c>
    </row>
    <row r="728" spans="2:65" s="13" customFormat="1">
      <c r="B728" s="231"/>
      <c r="C728" s="232"/>
      <c r="D728" s="216" t="s">
        <v>210</v>
      </c>
      <c r="E728" s="260" t="s">
        <v>34</v>
      </c>
      <c r="F728" s="261" t="s">
        <v>1241</v>
      </c>
      <c r="G728" s="232"/>
      <c r="H728" s="262">
        <v>34.091000000000001</v>
      </c>
      <c r="I728" s="236"/>
      <c r="J728" s="232"/>
      <c r="K728" s="232"/>
      <c r="L728" s="237"/>
      <c r="M728" s="238"/>
      <c r="N728" s="239"/>
      <c r="O728" s="239"/>
      <c r="P728" s="239"/>
      <c r="Q728" s="239"/>
      <c r="R728" s="239"/>
      <c r="S728" s="239"/>
      <c r="T728" s="240"/>
      <c r="AT728" s="241" t="s">
        <v>210</v>
      </c>
      <c r="AU728" s="241" t="s">
        <v>87</v>
      </c>
      <c r="AV728" s="13" t="s">
        <v>87</v>
      </c>
      <c r="AW728" s="13" t="s">
        <v>41</v>
      </c>
      <c r="AX728" s="13" t="s">
        <v>85</v>
      </c>
      <c r="AY728" s="241" t="s">
        <v>197</v>
      </c>
    </row>
    <row r="729" spans="2:65" s="1" customFormat="1" ht="25.5" customHeight="1">
      <c r="B729" s="43"/>
      <c r="C729" s="204" t="s">
        <v>1242</v>
      </c>
      <c r="D729" s="204" t="s">
        <v>200</v>
      </c>
      <c r="E729" s="205" t="s">
        <v>1243</v>
      </c>
      <c r="F729" s="206" t="s">
        <v>1244</v>
      </c>
      <c r="G729" s="207" t="s">
        <v>423</v>
      </c>
      <c r="H729" s="208">
        <v>218.4</v>
      </c>
      <c r="I729" s="209"/>
      <c r="J729" s="210">
        <f>ROUND(I729*H729,2)</f>
        <v>0</v>
      </c>
      <c r="K729" s="206" t="s">
        <v>352</v>
      </c>
      <c r="L729" s="63"/>
      <c r="M729" s="211" t="s">
        <v>34</v>
      </c>
      <c r="N729" s="212" t="s">
        <v>49</v>
      </c>
      <c r="O729" s="44"/>
      <c r="P729" s="213">
        <f>O729*H729</f>
        <v>0</v>
      </c>
      <c r="Q729" s="213">
        <v>5.8E-4</v>
      </c>
      <c r="R729" s="213">
        <f>Q729*H729</f>
        <v>0.12667200000000001</v>
      </c>
      <c r="S729" s="213">
        <v>0</v>
      </c>
      <c r="T729" s="214">
        <f>S729*H729</f>
        <v>0</v>
      </c>
      <c r="AR729" s="25" t="s">
        <v>275</v>
      </c>
      <c r="AT729" s="25" t="s">
        <v>200</v>
      </c>
      <c r="AU729" s="25" t="s">
        <v>87</v>
      </c>
      <c r="AY729" s="25" t="s">
        <v>197</v>
      </c>
      <c r="BE729" s="215">
        <f>IF(N729="základní",J729,0)</f>
        <v>0</v>
      </c>
      <c r="BF729" s="215">
        <f>IF(N729="snížená",J729,0)</f>
        <v>0</v>
      </c>
      <c r="BG729" s="215">
        <f>IF(N729="zákl. přenesená",J729,0)</f>
        <v>0</v>
      </c>
      <c r="BH729" s="215">
        <f>IF(N729="sníž. přenesená",J729,0)</f>
        <v>0</v>
      </c>
      <c r="BI729" s="215">
        <f>IF(N729="nulová",J729,0)</f>
        <v>0</v>
      </c>
      <c r="BJ729" s="25" t="s">
        <v>85</v>
      </c>
      <c r="BK729" s="215">
        <f>ROUND(I729*H729,2)</f>
        <v>0</v>
      </c>
      <c r="BL729" s="25" t="s">
        <v>275</v>
      </c>
      <c r="BM729" s="25" t="s">
        <v>1245</v>
      </c>
    </row>
    <row r="730" spans="2:65" s="12" customFormat="1">
      <c r="B730" s="219"/>
      <c r="C730" s="220"/>
      <c r="D730" s="221" t="s">
        <v>210</v>
      </c>
      <c r="E730" s="222" t="s">
        <v>34</v>
      </c>
      <c r="F730" s="223" t="s">
        <v>364</v>
      </c>
      <c r="G730" s="220"/>
      <c r="H730" s="224" t="s">
        <v>34</v>
      </c>
      <c r="I730" s="225"/>
      <c r="J730" s="220"/>
      <c r="K730" s="220"/>
      <c r="L730" s="226"/>
      <c r="M730" s="227"/>
      <c r="N730" s="228"/>
      <c r="O730" s="228"/>
      <c r="P730" s="228"/>
      <c r="Q730" s="228"/>
      <c r="R730" s="228"/>
      <c r="S730" s="228"/>
      <c r="T730" s="229"/>
      <c r="AT730" s="230" t="s">
        <v>210</v>
      </c>
      <c r="AU730" s="230" t="s">
        <v>87</v>
      </c>
      <c r="AV730" s="12" t="s">
        <v>85</v>
      </c>
      <c r="AW730" s="12" t="s">
        <v>41</v>
      </c>
      <c r="AX730" s="12" t="s">
        <v>78</v>
      </c>
      <c r="AY730" s="230" t="s">
        <v>197</v>
      </c>
    </row>
    <row r="731" spans="2:65" s="13" customFormat="1">
      <c r="B731" s="231"/>
      <c r="C731" s="232"/>
      <c r="D731" s="221" t="s">
        <v>210</v>
      </c>
      <c r="E731" s="233" t="s">
        <v>34</v>
      </c>
      <c r="F731" s="234" t="s">
        <v>1246</v>
      </c>
      <c r="G731" s="232"/>
      <c r="H731" s="235">
        <v>86.4</v>
      </c>
      <c r="I731" s="236"/>
      <c r="J731" s="232"/>
      <c r="K731" s="232"/>
      <c r="L731" s="237"/>
      <c r="M731" s="238"/>
      <c r="N731" s="239"/>
      <c r="O731" s="239"/>
      <c r="P731" s="239"/>
      <c r="Q731" s="239"/>
      <c r="R731" s="239"/>
      <c r="S731" s="239"/>
      <c r="T731" s="240"/>
      <c r="AT731" s="241" t="s">
        <v>210</v>
      </c>
      <c r="AU731" s="241" t="s">
        <v>87</v>
      </c>
      <c r="AV731" s="13" t="s">
        <v>87</v>
      </c>
      <c r="AW731" s="13" t="s">
        <v>41</v>
      </c>
      <c r="AX731" s="13" t="s">
        <v>78</v>
      </c>
      <c r="AY731" s="241" t="s">
        <v>197</v>
      </c>
    </row>
    <row r="732" spans="2:65" s="13" customFormat="1">
      <c r="B732" s="231"/>
      <c r="C732" s="232"/>
      <c r="D732" s="221" t="s">
        <v>210</v>
      </c>
      <c r="E732" s="233" t="s">
        <v>34</v>
      </c>
      <c r="F732" s="234" t="s">
        <v>1155</v>
      </c>
      <c r="G732" s="232"/>
      <c r="H732" s="235">
        <v>132</v>
      </c>
      <c r="I732" s="236"/>
      <c r="J732" s="232"/>
      <c r="K732" s="232"/>
      <c r="L732" s="237"/>
      <c r="M732" s="238"/>
      <c r="N732" s="239"/>
      <c r="O732" s="239"/>
      <c r="P732" s="239"/>
      <c r="Q732" s="239"/>
      <c r="R732" s="239"/>
      <c r="S732" s="239"/>
      <c r="T732" s="240"/>
      <c r="AT732" s="241" t="s">
        <v>210</v>
      </c>
      <c r="AU732" s="241" t="s">
        <v>87</v>
      </c>
      <c r="AV732" s="13" t="s">
        <v>87</v>
      </c>
      <c r="AW732" s="13" t="s">
        <v>41</v>
      </c>
      <c r="AX732" s="13" t="s">
        <v>78</v>
      </c>
      <c r="AY732" s="241" t="s">
        <v>197</v>
      </c>
    </row>
    <row r="733" spans="2:65" s="14" customFormat="1">
      <c r="B733" s="242"/>
      <c r="C733" s="243"/>
      <c r="D733" s="216" t="s">
        <v>210</v>
      </c>
      <c r="E733" s="244" t="s">
        <v>34</v>
      </c>
      <c r="F733" s="245" t="s">
        <v>221</v>
      </c>
      <c r="G733" s="243"/>
      <c r="H733" s="246">
        <v>218.4</v>
      </c>
      <c r="I733" s="247"/>
      <c r="J733" s="243"/>
      <c r="K733" s="243"/>
      <c r="L733" s="248"/>
      <c r="M733" s="249"/>
      <c r="N733" s="250"/>
      <c r="O733" s="250"/>
      <c r="P733" s="250"/>
      <c r="Q733" s="250"/>
      <c r="R733" s="250"/>
      <c r="S733" s="250"/>
      <c r="T733" s="251"/>
      <c r="AT733" s="252" t="s">
        <v>210</v>
      </c>
      <c r="AU733" s="252" t="s">
        <v>87</v>
      </c>
      <c r="AV733" s="14" t="s">
        <v>126</v>
      </c>
      <c r="AW733" s="14" t="s">
        <v>41</v>
      </c>
      <c r="AX733" s="14" t="s">
        <v>85</v>
      </c>
      <c r="AY733" s="252" t="s">
        <v>197</v>
      </c>
    </row>
    <row r="734" spans="2:65" s="1" customFormat="1" ht="16.5" customHeight="1">
      <c r="B734" s="43"/>
      <c r="C734" s="263" t="s">
        <v>1247</v>
      </c>
      <c r="D734" s="263" t="s">
        <v>415</v>
      </c>
      <c r="E734" s="264" t="s">
        <v>1248</v>
      </c>
      <c r="F734" s="265" t="s">
        <v>1249</v>
      </c>
      <c r="G734" s="266" t="s">
        <v>423</v>
      </c>
      <c r="H734" s="267">
        <v>458.64</v>
      </c>
      <c r="I734" s="268"/>
      <c r="J734" s="269">
        <f>ROUND(I734*H734,2)</f>
        <v>0</v>
      </c>
      <c r="K734" s="265" t="s">
        <v>352</v>
      </c>
      <c r="L734" s="270"/>
      <c r="M734" s="271" t="s">
        <v>34</v>
      </c>
      <c r="N734" s="272" t="s">
        <v>49</v>
      </c>
      <c r="O734" s="44"/>
      <c r="P734" s="213">
        <f>O734*H734</f>
        <v>0</v>
      </c>
      <c r="Q734" s="213">
        <v>2.5000000000000001E-3</v>
      </c>
      <c r="R734" s="213">
        <f>Q734*H734</f>
        <v>1.1466000000000001</v>
      </c>
      <c r="S734" s="213">
        <v>0</v>
      </c>
      <c r="T734" s="214">
        <f>S734*H734</f>
        <v>0</v>
      </c>
      <c r="AR734" s="25" t="s">
        <v>491</v>
      </c>
      <c r="AT734" s="25" t="s">
        <v>415</v>
      </c>
      <c r="AU734" s="25" t="s">
        <v>87</v>
      </c>
      <c r="AY734" s="25" t="s">
        <v>197</v>
      </c>
      <c r="BE734" s="215">
        <f>IF(N734="základní",J734,0)</f>
        <v>0</v>
      </c>
      <c r="BF734" s="215">
        <f>IF(N734="snížená",J734,0)</f>
        <v>0</v>
      </c>
      <c r="BG734" s="215">
        <f>IF(N734="zákl. přenesená",J734,0)</f>
        <v>0</v>
      </c>
      <c r="BH734" s="215">
        <f>IF(N734="sníž. přenesená",J734,0)</f>
        <v>0</v>
      </c>
      <c r="BI734" s="215">
        <f>IF(N734="nulová",J734,0)</f>
        <v>0</v>
      </c>
      <c r="BJ734" s="25" t="s">
        <v>85</v>
      </c>
      <c r="BK734" s="215">
        <f>ROUND(I734*H734,2)</f>
        <v>0</v>
      </c>
      <c r="BL734" s="25" t="s">
        <v>275</v>
      </c>
      <c r="BM734" s="25" t="s">
        <v>1250</v>
      </c>
    </row>
    <row r="735" spans="2:65" s="1" customFormat="1" ht="27">
      <c r="B735" s="43"/>
      <c r="C735" s="65"/>
      <c r="D735" s="221" t="s">
        <v>205</v>
      </c>
      <c r="E735" s="65"/>
      <c r="F735" s="253" t="s">
        <v>1240</v>
      </c>
      <c r="G735" s="65"/>
      <c r="H735" s="65"/>
      <c r="I735" s="174"/>
      <c r="J735" s="65"/>
      <c r="K735" s="65"/>
      <c r="L735" s="63"/>
      <c r="M735" s="218"/>
      <c r="N735" s="44"/>
      <c r="O735" s="44"/>
      <c r="P735" s="44"/>
      <c r="Q735" s="44"/>
      <c r="R735" s="44"/>
      <c r="S735" s="44"/>
      <c r="T735" s="80"/>
      <c r="AT735" s="25" t="s">
        <v>205</v>
      </c>
      <c r="AU735" s="25" t="s">
        <v>87</v>
      </c>
    </row>
    <row r="736" spans="2:65" s="13" customFormat="1">
      <c r="B736" s="231"/>
      <c r="C736" s="232"/>
      <c r="D736" s="216" t="s">
        <v>210</v>
      </c>
      <c r="E736" s="260" t="s">
        <v>34</v>
      </c>
      <c r="F736" s="261" t="s">
        <v>1251</v>
      </c>
      <c r="G736" s="232"/>
      <c r="H736" s="262">
        <v>458.64</v>
      </c>
      <c r="I736" s="236"/>
      <c r="J736" s="232"/>
      <c r="K736" s="232"/>
      <c r="L736" s="237"/>
      <c r="M736" s="238"/>
      <c r="N736" s="239"/>
      <c r="O736" s="239"/>
      <c r="P736" s="239"/>
      <c r="Q736" s="239"/>
      <c r="R736" s="239"/>
      <c r="S736" s="239"/>
      <c r="T736" s="240"/>
      <c r="AT736" s="241" t="s">
        <v>210</v>
      </c>
      <c r="AU736" s="241" t="s">
        <v>87</v>
      </c>
      <c r="AV736" s="13" t="s">
        <v>87</v>
      </c>
      <c r="AW736" s="13" t="s">
        <v>41</v>
      </c>
      <c r="AX736" s="13" t="s">
        <v>85</v>
      </c>
      <c r="AY736" s="241" t="s">
        <v>197</v>
      </c>
    </row>
    <row r="737" spans="2:65" s="1" customFormat="1" ht="25.5" customHeight="1">
      <c r="B737" s="43"/>
      <c r="C737" s="204" t="s">
        <v>1252</v>
      </c>
      <c r="D737" s="204" t="s">
        <v>200</v>
      </c>
      <c r="E737" s="205" t="s">
        <v>1243</v>
      </c>
      <c r="F737" s="206" t="s">
        <v>1244</v>
      </c>
      <c r="G737" s="207" t="s">
        <v>423</v>
      </c>
      <c r="H737" s="208">
        <v>109.2</v>
      </c>
      <c r="I737" s="209"/>
      <c r="J737" s="210">
        <f>ROUND(I737*H737,2)</f>
        <v>0</v>
      </c>
      <c r="K737" s="206" t="s">
        <v>352</v>
      </c>
      <c r="L737" s="63"/>
      <c r="M737" s="211" t="s">
        <v>34</v>
      </c>
      <c r="N737" s="212" t="s">
        <v>49</v>
      </c>
      <c r="O737" s="44"/>
      <c r="P737" s="213">
        <f>O737*H737</f>
        <v>0</v>
      </c>
      <c r="Q737" s="213">
        <v>5.8E-4</v>
      </c>
      <c r="R737" s="213">
        <f>Q737*H737</f>
        <v>6.3336000000000003E-2</v>
      </c>
      <c r="S737" s="213">
        <v>0</v>
      </c>
      <c r="T737" s="214">
        <f>S737*H737</f>
        <v>0</v>
      </c>
      <c r="AR737" s="25" t="s">
        <v>275</v>
      </c>
      <c r="AT737" s="25" t="s">
        <v>200</v>
      </c>
      <c r="AU737" s="25" t="s">
        <v>87</v>
      </c>
      <c r="AY737" s="25" t="s">
        <v>197</v>
      </c>
      <c r="BE737" s="215">
        <f>IF(N737="základní",J737,0)</f>
        <v>0</v>
      </c>
      <c r="BF737" s="215">
        <f>IF(N737="snížená",J737,0)</f>
        <v>0</v>
      </c>
      <c r="BG737" s="215">
        <f>IF(N737="zákl. přenesená",J737,0)</f>
        <v>0</v>
      </c>
      <c r="BH737" s="215">
        <f>IF(N737="sníž. přenesená",J737,0)</f>
        <v>0</v>
      </c>
      <c r="BI737" s="215">
        <f>IF(N737="nulová",J737,0)</f>
        <v>0</v>
      </c>
      <c r="BJ737" s="25" t="s">
        <v>85</v>
      </c>
      <c r="BK737" s="215">
        <f>ROUND(I737*H737,2)</f>
        <v>0</v>
      </c>
      <c r="BL737" s="25" t="s">
        <v>275</v>
      </c>
      <c r="BM737" s="25" t="s">
        <v>1253</v>
      </c>
    </row>
    <row r="738" spans="2:65" s="12" customFormat="1">
      <c r="B738" s="219"/>
      <c r="C738" s="220"/>
      <c r="D738" s="221" t="s">
        <v>210</v>
      </c>
      <c r="E738" s="222" t="s">
        <v>34</v>
      </c>
      <c r="F738" s="223" t="s">
        <v>364</v>
      </c>
      <c r="G738" s="220"/>
      <c r="H738" s="224" t="s">
        <v>34</v>
      </c>
      <c r="I738" s="225"/>
      <c r="J738" s="220"/>
      <c r="K738" s="220"/>
      <c r="L738" s="226"/>
      <c r="M738" s="227"/>
      <c r="N738" s="228"/>
      <c r="O738" s="228"/>
      <c r="P738" s="228"/>
      <c r="Q738" s="228"/>
      <c r="R738" s="228"/>
      <c r="S738" s="228"/>
      <c r="T738" s="229"/>
      <c r="AT738" s="230" t="s">
        <v>210</v>
      </c>
      <c r="AU738" s="230" t="s">
        <v>87</v>
      </c>
      <c r="AV738" s="12" t="s">
        <v>85</v>
      </c>
      <c r="AW738" s="12" t="s">
        <v>41</v>
      </c>
      <c r="AX738" s="12" t="s">
        <v>78</v>
      </c>
      <c r="AY738" s="230" t="s">
        <v>197</v>
      </c>
    </row>
    <row r="739" spans="2:65" s="13" customFormat="1">
      <c r="B739" s="231"/>
      <c r="C739" s="232"/>
      <c r="D739" s="221" t="s">
        <v>210</v>
      </c>
      <c r="E739" s="233" t="s">
        <v>34</v>
      </c>
      <c r="F739" s="234" t="s">
        <v>1254</v>
      </c>
      <c r="G739" s="232"/>
      <c r="H739" s="235">
        <v>43.2</v>
      </c>
      <c r="I739" s="236"/>
      <c r="J739" s="232"/>
      <c r="K739" s="232"/>
      <c r="L739" s="237"/>
      <c r="M739" s="238"/>
      <c r="N739" s="239"/>
      <c r="O739" s="239"/>
      <c r="P739" s="239"/>
      <c r="Q739" s="239"/>
      <c r="R739" s="239"/>
      <c r="S739" s="239"/>
      <c r="T739" s="240"/>
      <c r="AT739" s="241" t="s">
        <v>210</v>
      </c>
      <c r="AU739" s="241" t="s">
        <v>87</v>
      </c>
      <c r="AV739" s="13" t="s">
        <v>87</v>
      </c>
      <c r="AW739" s="13" t="s">
        <v>41</v>
      </c>
      <c r="AX739" s="13" t="s">
        <v>78</v>
      </c>
      <c r="AY739" s="241" t="s">
        <v>197</v>
      </c>
    </row>
    <row r="740" spans="2:65" s="13" customFormat="1">
      <c r="B740" s="231"/>
      <c r="C740" s="232"/>
      <c r="D740" s="221" t="s">
        <v>210</v>
      </c>
      <c r="E740" s="233" t="s">
        <v>34</v>
      </c>
      <c r="F740" s="234" t="s">
        <v>1255</v>
      </c>
      <c r="G740" s="232"/>
      <c r="H740" s="235">
        <v>66</v>
      </c>
      <c r="I740" s="236"/>
      <c r="J740" s="232"/>
      <c r="K740" s="232"/>
      <c r="L740" s="237"/>
      <c r="M740" s="238"/>
      <c r="N740" s="239"/>
      <c r="O740" s="239"/>
      <c r="P740" s="239"/>
      <c r="Q740" s="239"/>
      <c r="R740" s="239"/>
      <c r="S740" s="239"/>
      <c r="T740" s="240"/>
      <c r="AT740" s="241" t="s">
        <v>210</v>
      </c>
      <c r="AU740" s="241" t="s">
        <v>87</v>
      </c>
      <c r="AV740" s="13" t="s">
        <v>87</v>
      </c>
      <c r="AW740" s="13" t="s">
        <v>41</v>
      </c>
      <c r="AX740" s="13" t="s">
        <v>78</v>
      </c>
      <c r="AY740" s="241" t="s">
        <v>197</v>
      </c>
    </row>
    <row r="741" spans="2:65" s="14" customFormat="1">
      <c r="B741" s="242"/>
      <c r="C741" s="243"/>
      <c r="D741" s="216" t="s">
        <v>210</v>
      </c>
      <c r="E741" s="244" t="s">
        <v>34</v>
      </c>
      <c r="F741" s="245" t="s">
        <v>221</v>
      </c>
      <c r="G741" s="243"/>
      <c r="H741" s="246">
        <v>109.2</v>
      </c>
      <c r="I741" s="247"/>
      <c r="J741" s="243"/>
      <c r="K741" s="243"/>
      <c r="L741" s="248"/>
      <c r="M741" s="249"/>
      <c r="N741" s="250"/>
      <c r="O741" s="250"/>
      <c r="P741" s="250"/>
      <c r="Q741" s="250"/>
      <c r="R741" s="250"/>
      <c r="S741" s="250"/>
      <c r="T741" s="251"/>
      <c r="AT741" s="252" t="s">
        <v>210</v>
      </c>
      <c r="AU741" s="252" t="s">
        <v>87</v>
      </c>
      <c r="AV741" s="14" t="s">
        <v>126</v>
      </c>
      <c r="AW741" s="14" t="s">
        <v>41</v>
      </c>
      <c r="AX741" s="14" t="s">
        <v>85</v>
      </c>
      <c r="AY741" s="252" t="s">
        <v>197</v>
      </c>
    </row>
    <row r="742" spans="2:65" s="1" customFormat="1" ht="16.5" customHeight="1">
      <c r="B742" s="43"/>
      <c r="C742" s="263" t="s">
        <v>1256</v>
      </c>
      <c r="D742" s="263" t="s">
        <v>415</v>
      </c>
      <c r="E742" s="264" t="s">
        <v>1257</v>
      </c>
      <c r="F742" s="265" t="s">
        <v>1258</v>
      </c>
      <c r="G742" s="266" t="s">
        <v>362</v>
      </c>
      <c r="H742" s="267">
        <v>10.811</v>
      </c>
      <c r="I742" s="268"/>
      <c r="J742" s="269">
        <f>ROUND(I742*H742,2)</f>
        <v>0</v>
      </c>
      <c r="K742" s="265" t="s">
        <v>352</v>
      </c>
      <c r="L742" s="270"/>
      <c r="M742" s="271" t="s">
        <v>34</v>
      </c>
      <c r="N742" s="272" t="s">
        <v>49</v>
      </c>
      <c r="O742" s="44"/>
      <c r="P742" s="213">
        <f>O742*H742</f>
        <v>0</v>
      </c>
      <c r="Q742" s="213">
        <v>2.5000000000000001E-2</v>
      </c>
      <c r="R742" s="213">
        <f>Q742*H742</f>
        <v>0.27027499999999999</v>
      </c>
      <c r="S742" s="213">
        <v>0</v>
      </c>
      <c r="T742" s="214">
        <f>S742*H742</f>
        <v>0</v>
      </c>
      <c r="AR742" s="25" t="s">
        <v>491</v>
      </c>
      <c r="AT742" s="25" t="s">
        <v>415</v>
      </c>
      <c r="AU742" s="25" t="s">
        <v>87</v>
      </c>
      <c r="AY742" s="25" t="s">
        <v>197</v>
      </c>
      <c r="BE742" s="215">
        <f>IF(N742="základní",J742,0)</f>
        <v>0</v>
      </c>
      <c r="BF742" s="215">
        <f>IF(N742="snížená",J742,0)</f>
        <v>0</v>
      </c>
      <c r="BG742" s="215">
        <f>IF(N742="zákl. přenesená",J742,0)</f>
        <v>0</v>
      </c>
      <c r="BH742" s="215">
        <f>IF(N742="sníž. přenesená",J742,0)</f>
        <v>0</v>
      </c>
      <c r="BI742" s="215">
        <f>IF(N742="nulová",J742,0)</f>
        <v>0</v>
      </c>
      <c r="BJ742" s="25" t="s">
        <v>85</v>
      </c>
      <c r="BK742" s="215">
        <f>ROUND(I742*H742,2)</f>
        <v>0</v>
      </c>
      <c r="BL742" s="25" t="s">
        <v>275</v>
      </c>
      <c r="BM742" s="25" t="s">
        <v>1259</v>
      </c>
    </row>
    <row r="743" spans="2:65" s="1" customFormat="1" ht="27">
      <c r="B743" s="43"/>
      <c r="C743" s="65"/>
      <c r="D743" s="221" t="s">
        <v>205</v>
      </c>
      <c r="E743" s="65"/>
      <c r="F743" s="253" t="s">
        <v>1240</v>
      </c>
      <c r="G743" s="65"/>
      <c r="H743" s="65"/>
      <c r="I743" s="174"/>
      <c r="J743" s="65"/>
      <c r="K743" s="65"/>
      <c r="L743" s="63"/>
      <c r="M743" s="218"/>
      <c r="N743" s="44"/>
      <c r="O743" s="44"/>
      <c r="P743" s="44"/>
      <c r="Q743" s="44"/>
      <c r="R743" s="44"/>
      <c r="S743" s="44"/>
      <c r="T743" s="80"/>
      <c r="AT743" s="25" t="s">
        <v>205</v>
      </c>
      <c r="AU743" s="25" t="s">
        <v>87</v>
      </c>
    </row>
    <row r="744" spans="2:65" s="13" customFormat="1">
      <c r="B744" s="231"/>
      <c r="C744" s="232"/>
      <c r="D744" s="216" t="s">
        <v>210</v>
      </c>
      <c r="E744" s="260" t="s">
        <v>34</v>
      </c>
      <c r="F744" s="261" t="s">
        <v>1260</v>
      </c>
      <c r="G744" s="232"/>
      <c r="H744" s="262">
        <v>10.811</v>
      </c>
      <c r="I744" s="236"/>
      <c r="J744" s="232"/>
      <c r="K744" s="232"/>
      <c r="L744" s="237"/>
      <c r="M744" s="238"/>
      <c r="N744" s="239"/>
      <c r="O744" s="239"/>
      <c r="P744" s="239"/>
      <c r="Q744" s="239"/>
      <c r="R744" s="239"/>
      <c r="S744" s="239"/>
      <c r="T744" s="240"/>
      <c r="AT744" s="241" t="s">
        <v>210</v>
      </c>
      <c r="AU744" s="241" t="s">
        <v>87</v>
      </c>
      <c r="AV744" s="13" t="s">
        <v>87</v>
      </c>
      <c r="AW744" s="13" t="s">
        <v>41</v>
      </c>
      <c r="AX744" s="13" t="s">
        <v>85</v>
      </c>
      <c r="AY744" s="241" t="s">
        <v>197</v>
      </c>
    </row>
    <row r="745" spans="2:65" s="1" customFormat="1" ht="16.5" customHeight="1">
      <c r="B745" s="43"/>
      <c r="C745" s="204" t="s">
        <v>1261</v>
      </c>
      <c r="D745" s="204" t="s">
        <v>200</v>
      </c>
      <c r="E745" s="205" t="s">
        <v>1262</v>
      </c>
      <c r="F745" s="206" t="s">
        <v>1263</v>
      </c>
      <c r="G745" s="207" t="s">
        <v>445</v>
      </c>
      <c r="H745" s="208">
        <v>59.6</v>
      </c>
      <c r="I745" s="209"/>
      <c r="J745" s="210">
        <f>ROUND(I745*H745,2)</f>
        <v>0</v>
      </c>
      <c r="K745" s="206" t="s">
        <v>352</v>
      </c>
      <c r="L745" s="63"/>
      <c r="M745" s="211" t="s">
        <v>34</v>
      </c>
      <c r="N745" s="212" t="s">
        <v>49</v>
      </c>
      <c r="O745" s="44"/>
      <c r="P745" s="213">
        <f>O745*H745</f>
        <v>0</v>
      </c>
      <c r="Q745" s="213">
        <v>0</v>
      </c>
      <c r="R745" s="213">
        <f>Q745*H745</f>
        <v>0</v>
      </c>
      <c r="S745" s="213">
        <v>0</v>
      </c>
      <c r="T745" s="214">
        <f>S745*H745</f>
        <v>0</v>
      </c>
      <c r="AR745" s="25" t="s">
        <v>275</v>
      </c>
      <c r="AT745" s="25" t="s">
        <v>200</v>
      </c>
      <c r="AU745" s="25" t="s">
        <v>87</v>
      </c>
      <c r="AY745" s="25" t="s">
        <v>197</v>
      </c>
      <c r="BE745" s="215">
        <f>IF(N745="základní",J745,0)</f>
        <v>0</v>
      </c>
      <c r="BF745" s="215">
        <f>IF(N745="snížená",J745,0)</f>
        <v>0</v>
      </c>
      <c r="BG745" s="215">
        <f>IF(N745="zákl. přenesená",J745,0)</f>
        <v>0</v>
      </c>
      <c r="BH745" s="215">
        <f>IF(N745="sníž. přenesená",J745,0)</f>
        <v>0</v>
      </c>
      <c r="BI745" s="215">
        <f>IF(N745="nulová",J745,0)</f>
        <v>0</v>
      </c>
      <c r="BJ745" s="25" t="s">
        <v>85</v>
      </c>
      <c r="BK745" s="215">
        <f>ROUND(I745*H745,2)</f>
        <v>0</v>
      </c>
      <c r="BL745" s="25" t="s">
        <v>275</v>
      </c>
      <c r="BM745" s="25" t="s">
        <v>1264</v>
      </c>
    </row>
    <row r="746" spans="2:65" s="12" customFormat="1">
      <c r="B746" s="219"/>
      <c r="C746" s="220"/>
      <c r="D746" s="221" t="s">
        <v>210</v>
      </c>
      <c r="E746" s="222" t="s">
        <v>34</v>
      </c>
      <c r="F746" s="223" t="s">
        <v>364</v>
      </c>
      <c r="G746" s="220"/>
      <c r="H746" s="224" t="s">
        <v>34</v>
      </c>
      <c r="I746" s="225"/>
      <c r="J746" s="220"/>
      <c r="K746" s="220"/>
      <c r="L746" s="226"/>
      <c r="M746" s="227"/>
      <c r="N746" s="228"/>
      <c r="O746" s="228"/>
      <c r="P746" s="228"/>
      <c r="Q746" s="228"/>
      <c r="R746" s="228"/>
      <c r="S746" s="228"/>
      <c r="T746" s="229"/>
      <c r="AT746" s="230" t="s">
        <v>210</v>
      </c>
      <c r="AU746" s="230" t="s">
        <v>87</v>
      </c>
      <c r="AV746" s="12" t="s">
        <v>85</v>
      </c>
      <c r="AW746" s="12" t="s">
        <v>41</v>
      </c>
      <c r="AX746" s="12" t="s">
        <v>78</v>
      </c>
      <c r="AY746" s="230" t="s">
        <v>197</v>
      </c>
    </row>
    <row r="747" spans="2:65" s="13" customFormat="1">
      <c r="B747" s="231"/>
      <c r="C747" s="232"/>
      <c r="D747" s="221" t="s">
        <v>210</v>
      </c>
      <c r="E747" s="233" t="s">
        <v>34</v>
      </c>
      <c r="F747" s="234" t="s">
        <v>1265</v>
      </c>
      <c r="G747" s="232"/>
      <c r="H747" s="235">
        <v>26.4</v>
      </c>
      <c r="I747" s="236"/>
      <c r="J747" s="232"/>
      <c r="K747" s="232"/>
      <c r="L747" s="237"/>
      <c r="M747" s="238"/>
      <c r="N747" s="239"/>
      <c r="O747" s="239"/>
      <c r="P747" s="239"/>
      <c r="Q747" s="239"/>
      <c r="R747" s="239"/>
      <c r="S747" s="239"/>
      <c r="T747" s="240"/>
      <c r="AT747" s="241" t="s">
        <v>210</v>
      </c>
      <c r="AU747" s="241" t="s">
        <v>87</v>
      </c>
      <c r="AV747" s="13" t="s">
        <v>87</v>
      </c>
      <c r="AW747" s="13" t="s">
        <v>41</v>
      </c>
      <c r="AX747" s="13" t="s">
        <v>78</v>
      </c>
      <c r="AY747" s="241" t="s">
        <v>197</v>
      </c>
    </row>
    <row r="748" spans="2:65" s="13" customFormat="1">
      <c r="B748" s="231"/>
      <c r="C748" s="232"/>
      <c r="D748" s="221" t="s">
        <v>210</v>
      </c>
      <c r="E748" s="233" t="s">
        <v>34</v>
      </c>
      <c r="F748" s="234" t="s">
        <v>1266</v>
      </c>
      <c r="G748" s="232"/>
      <c r="H748" s="235">
        <v>33.200000000000003</v>
      </c>
      <c r="I748" s="236"/>
      <c r="J748" s="232"/>
      <c r="K748" s="232"/>
      <c r="L748" s="237"/>
      <c r="M748" s="238"/>
      <c r="N748" s="239"/>
      <c r="O748" s="239"/>
      <c r="P748" s="239"/>
      <c r="Q748" s="239"/>
      <c r="R748" s="239"/>
      <c r="S748" s="239"/>
      <c r="T748" s="240"/>
      <c r="AT748" s="241" t="s">
        <v>210</v>
      </c>
      <c r="AU748" s="241" t="s">
        <v>87</v>
      </c>
      <c r="AV748" s="13" t="s">
        <v>87</v>
      </c>
      <c r="AW748" s="13" t="s">
        <v>41</v>
      </c>
      <c r="AX748" s="13" t="s">
        <v>78</v>
      </c>
      <c r="AY748" s="241" t="s">
        <v>197</v>
      </c>
    </row>
    <row r="749" spans="2:65" s="14" customFormat="1">
      <c r="B749" s="242"/>
      <c r="C749" s="243"/>
      <c r="D749" s="216" t="s">
        <v>210</v>
      </c>
      <c r="E749" s="244" t="s">
        <v>34</v>
      </c>
      <c r="F749" s="245" t="s">
        <v>221</v>
      </c>
      <c r="G749" s="243"/>
      <c r="H749" s="246">
        <v>59.6</v>
      </c>
      <c r="I749" s="247"/>
      <c r="J749" s="243"/>
      <c r="K749" s="243"/>
      <c r="L749" s="248"/>
      <c r="M749" s="249"/>
      <c r="N749" s="250"/>
      <c r="O749" s="250"/>
      <c r="P749" s="250"/>
      <c r="Q749" s="250"/>
      <c r="R749" s="250"/>
      <c r="S749" s="250"/>
      <c r="T749" s="251"/>
      <c r="AT749" s="252" t="s">
        <v>210</v>
      </c>
      <c r="AU749" s="252" t="s">
        <v>87</v>
      </c>
      <c r="AV749" s="14" t="s">
        <v>126</v>
      </c>
      <c r="AW749" s="14" t="s">
        <v>41</v>
      </c>
      <c r="AX749" s="14" t="s">
        <v>85</v>
      </c>
      <c r="AY749" s="252" t="s">
        <v>197</v>
      </c>
    </row>
    <row r="750" spans="2:65" s="1" customFormat="1" ht="16.5" customHeight="1">
      <c r="B750" s="43"/>
      <c r="C750" s="263" t="s">
        <v>1267</v>
      </c>
      <c r="D750" s="263" t="s">
        <v>415</v>
      </c>
      <c r="E750" s="264" t="s">
        <v>1268</v>
      </c>
      <c r="F750" s="265" t="s">
        <v>1269</v>
      </c>
      <c r="G750" s="266" t="s">
        <v>536</v>
      </c>
      <c r="H750" s="267">
        <v>65.56</v>
      </c>
      <c r="I750" s="268"/>
      <c r="J750" s="269">
        <f>ROUND(I750*H750,2)</f>
        <v>0</v>
      </c>
      <c r="K750" s="265" t="s">
        <v>352</v>
      </c>
      <c r="L750" s="270"/>
      <c r="M750" s="271" t="s">
        <v>34</v>
      </c>
      <c r="N750" s="272" t="s">
        <v>49</v>
      </c>
      <c r="O750" s="44"/>
      <c r="P750" s="213">
        <f>O750*H750</f>
        <v>0</v>
      </c>
      <c r="Q750" s="213">
        <v>5.4600000000000004E-4</v>
      </c>
      <c r="R750" s="213">
        <f>Q750*H750</f>
        <v>3.5795760000000003E-2</v>
      </c>
      <c r="S750" s="213">
        <v>0</v>
      </c>
      <c r="T750" s="214">
        <f>S750*H750</f>
        <v>0</v>
      </c>
      <c r="AR750" s="25" t="s">
        <v>491</v>
      </c>
      <c r="AT750" s="25" t="s">
        <v>415</v>
      </c>
      <c r="AU750" s="25" t="s">
        <v>87</v>
      </c>
      <c r="AY750" s="25" t="s">
        <v>197</v>
      </c>
      <c r="BE750" s="215">
        <f>IF(N750="základní",J750,0)</f>
        <v>0</v>
      </c>
      <c r="BF750" s="215">
        <f>IF(N750="snížená",J750,0)</f>
        <v>0</v>
      </c>
      <c r="BG750" s="215">
        <f>IF(N750="zákl. přenesená",J750,0)</f>
        <v>0</v>
      </c>
      <c r="BH750" s="215">
        <f>IF(N750="sníž. přenesená",J750,0)</f>
        <v>0</v>
      </c>
      <c r="BI750" s="215">
        <f>IF(N750="nulová",J750,0)</f>
        <v>0</v>
      </c>
      <c r="BJ750" s="25" t="s">
        <v>85</v>
      </c>
      <c r="BK750" s="215">
        <f>ROUND(I750*H750,2)</f>
        <v>0</v>
      </c>
      <c r="BL750" s="25" t="s">
        <v>275</v>
      </c>
      <c r="BM750" s="25" t="s">
        <v>1270</v>
      </c>
    </row>
    <row r="751" spans="2:65" s="13" customFormat="1">
      <c r="B751" s="231"/>
      <c r="C751" s="232"/>
      <c r="D751" s="216" t="s">
        <v>210</v>
      </c>
      <c r="E751" s="260" t="s">
        <v>34</v>
      </c>
      <c r="F751" s="261" t="s">
        <v>1271</v>
      </c>
      <c r="G751" s="232"/>
      <c r="H751" s="262">
        <v>65.56</v>
      </c>
      <c r="I751" s="236"/>
      <c r="J751" s="232"/>
      <c r="K751" s="232"/>
      <c r="L751" s="237"/>
      <c r="M751" s="238"/>
      <c r="N751" s="239"/>
      <c r="O751" s="239"/>
      <c r="P751" s="239"/>
      <c r="Q751" s="239"/>
      <c r="R751" s="239"/>
      <c r="S751" s="239"/>
      <c r="T751" s="240"/>
      <c r="AT751" s="241" t="s">
        <v>210</v>
      </c>
      <c r="AU751" s="241" t="s">
        <v>87</v>
      </c>
      <c r="AV751" s="13" t="s">
        <v>87</v>
      </c>
      <c r="AW751" s="13" t="s">
        <v>41</v>
      </c>
      <c r="AX751" s="13" t="s">
        <v>85</v>
      </c>
      <c r="AY751" s="241" t="s">
        <v>197</v>
      </c>
    </row>
    <row r="752" spans="2:65" s="1" customFormat="1" ht="25.5" customHeight="1">
      <c r="B752" s="43"/>
      <c r="C752" s="204" t="s">
        <v>1272</v>
      </c>
      <c r="D752" s="204" t="s">
        <v>200</v>
      </c>
      <c r="E752" s="205" t="s">
        <v>1273</v>
      </c>
      <c r="F752" s="206" t="s">
        <v>1274</v>
      </c>
      <c r="G752" s="207" t="s">
        <v>423</v>
      </c>
      <c r="H752" s="208">
        <v>782.69799999999998</v>
      </c>
      <c r="I752" s="209"/>
      <c r="J752" s="210">
        <f>ROUND(I752*H752,2)</f>
        <v>0</v>
      </c>
      <c r="K752" s="206" t="s">
        <v>34</v>
      </c>
      <c r="L752" s="63"/>
      <c r="M752" s="211" t="s">
        <v>34</v>
      </c>
      <c r="N752" s="212" t="s">
        <v>49</v>
      </c>
      <c r="O752" s="44"/>
      <c r="P752" s="213">
        <f>O752*H752</f>
        <v>0</v>
      </c>
      <c r="Q752" s="213">
        <v>4.0999999999999999E-4</v>
      </c>
      <c r="R752" s="213">
        <f>Q752*H752</f>
        <v>0.32090617999999999</v>
      </c>
      <c r="S752" s="213">
        <v>0</v>
      </c>
      <c r="T752" s="214">
        <f>S752*H752</f>
        <v>0</v>
      </c>
      <c r="AR752" s="25" t="s">
        <v>275</v>
      </c>
      <c r="AT752" s="25" t="s">
        <v>200</v>
      </c>
      <c r="AU752" s="25" t="s">
        <v>87</v>
      </c>
      <c r="AY752" s="25" t="s">
        <v>197</v>
      </c>
      <c r="BE752" s="215">
        <f>IF(N752="základní",J752,0)</f>
        <v>0</v>
      </c>
      <c r="BF752" s="215">
        <f>IF(N752="snížená",J752,0)</f>
        <v>0</v>
      </c>
      <c r="BG752" s="215">
        <f>IF(N752="zákl. přenesená",J752,0)</f>
        <v>0</v>
      </c>
      <c r="BH752" s="215">
        <f>IF(N752="sníž. přenesená",J752,0)</f>
        <v>0</v>
      </c>
      <c r="BI752" s="215">
        <f>IF(N752="nulová",J752,0)</f>
        <v>0</v>
      </c>
      <c r="BJ752" s="25" t="s">
        <v>85</v>
      </c>
      <c r="BK752" s="215">
        <f>ROUND(I752*H752,2)</f>
        <v>0</v>
      </c>
      <c r="BL752" s="25" t="s">
        <v>275</v>
      </c>
      <c r="BM752" s="25" t="s">
        <v>1275</v>
      </c>
    </row>
    <row r="753" spans="2:65" s="1" customFormat="1" ht="27">
      <c r="B753" s="43"/>
      <c r="C753" s="65"/>
      <c r="D753" s="221" t="s">
        <v>205</v>
      </c>
      <c r="E753" s="65"/>
      <c r="F753" s="253" t="s">
        <v>1276</v>
      </c>
      <c r="G753" s="65"/>
      <c r="H753" s="65"/>
      <c r="I753" s="174"/>
      <c r="J753" s="65"/>
      <c r="K753" s="65"/>
      <c r="L753" s="63"/>
      <c r="M753" s="218"/>
      <c r="N753" s="44"/>
      <c r="O753" s="44"/>
      <c r="P753" s="44"/>
      <c r="Q753" s="44"/>
      <c r="R753" s="44"/>
      <c r="S753" s="44"/>
      <c r="T753" s="80"/>
      <c r="AT753" s="25" t="s">
        <v>205</v>
      </c>
      <c r="AU753" s="25" t="s">
        <v>87</v>
      </c>
    </row>
    <row r="754" spans="2:65" s="12" customFormat="1">
      <c r="B754" s="219"/>
      <c r="C754" s="220"/>
      <c r="D754" s="221" t="s">
        <v>210</v>
      </c>
      <c r="E754" s="222" t="s">
        <v>34</v>
      </c>
      <c r="F754" s="223" t="s">
        <v>620</v>
      </c>
      <c r="G754" s="220"/>
      <c r="H754" s="224" t="s">
        <v>34</v>
      </c>
      <c r="I754" s="225"/>
      <c r="J754" s="220"/>
      <c r="K754" s="220"/>
      <c r="L754" s="226"/>
      <c r="M754" s="227"/>
      <c r="N754" s="228"/>
      <c r="O754" s="228"/>
      <c r="P754" s="228"/>
      <c r="Q754" s="228"/>
      <c r="R754" s="228"/>
      <c r="S754" s="228"/>
      <c r="T754" s="229"/>
      <c r="AT754" s="230" t="s">
        <v>210</v>
      </c>
      <c r="AU754" s="230" t="s">
        <v>87</v>
      </c>
      <c r="AV754" s="12" t="s">
        <v>85</v>
      </c>
      <c r="AW754" s="12" t="s">
        <v>41</v>
      </c>
      <c r="AX754" s="12" t="s">
        <v>78</v>
      </c>
      <c r="AY754" s="230" t="s">
        <v>197</v>
      </c>
    </row>
    <row r="755" spans="2:65" s="12" customFormat="1">
      <c r="B755" s="219"/>
      <c r="C755" s="220"/>
      <c r="D755" s="221" t="s">
        <v>210</v>
      </c>
      <c r="E755" s="222" t="s">
        <v>34</v>
      </c>
      <c r="F755" s="223" t="s">
        <v>878</v>
      </c>
      <c r="G755" s="220"/>
      <c r="H755" s="224" t="s">
        <v>34</v>
      </c>
      <c r="I755" s="225"/>
      <c r="J755" s="220"/>
      <c r="K755" s="220"/>
      <c r="L755" s="226"/>
      <c r="M755" s="227"/>
      <c r="N755" s="228"/>
      <c r="O755" s="228"/>
      <c r="P755" s="228"/>
      <c r="Q755" s="228"/>
      <c r="R755" s="228"/>
      <c r="S755" s="228"/>
      <c r="T755" s="229"/>
      <c r="AT755" s="230" t="s">
        <v>210</v>
      </c>
      <c r="AU755" s="230" t="s">
        <v>87</v>
      </c>
      <c r="AV755" s="12" t="s">
        <v>85</v>
      </c>
      <c r="AW755" s="12" t="s">
        <v>41</v>
      </c>
      <c r="AX755" s="12" t="s">
        <v>78</v>
      </c>
      <c r="AY755" s="230" t="s">
        <v>197</v>
      </c>
    </row>
    <row r="756" spans="2:65" s="13" customFormat="1">
      <c r="B756" s="231"/>
      <c r="C756" s="232"/>
      <c r="D756" s="221" t="s">
        <v>210</v>
      </c>
      <c r="E756" s="233" t="s">
        <v>34</v>
      </c>
      <c r="F756" s="234" t="s">
        <v>1277</v>
      </c>
      <c r="G756" s="232"/>
      <c r="H756" s="235">
        <v>560.48699999999997</v>
      </c>
      <c r="I756" s="236"/>
      <c r="J756" s="232"/>
      <c r="K756" s="232"/>
      <c r="L756" s="237"/>
      <c r="M756" s="238"/>
      <c r="N756" s="239"/>
      <c r="O756" s="239"/>
      <c r="P756" s="239"/>
      <c r="Q756" s="239"/>
      <c r="R756" s="239"/>
      <c r="S756" s="239"/>
      <c r="T756" s="240"/>
      <c r="AT756" s="241" t="s">
        <v>210</v>
      </c>
      <c r="AU756" s="241" t="s">
        <v>87</v>
      </c>
      <c r="AV756" s="13" t="s">
        <v>87</v>
      </c>
      <c r="AW756" s="13" t="s">
        <v>41</v>
      </c>
      <c r="AX756" s="13" t="s">
        <v>78</v>
      </c>
      <c r="AY756" s="241" t="s">
        <v>197</v>
      </c>
    </row>
    <row r="757" spans="2:65" s="13" customFormat="1">
      <c r="B757" s="231"/>
      <c r="C757" s="232"/>
      <c r="D757" s="221" t="s">
        <v>210</v>
      </c>
      <c r="E757" s="233" t="s">
        <v>34</v>
      </c>
      <c r="F757" s="234" t="s">
        <v>1278</v>
      </c>
      <c r="G757" s="232"/>
      <c r="H757" s="235">
        <v>120.12</v>
      </c>
      <c r="I757" s="236"/>
      <c r="J757" s="232"/>
      <c r="K757" s="232"/>
      <c r="L757" s="237"/>
      <c r="M757" s="238"/>
      <c r="N757" s="239"/>
      <c r="O757" s="239"/>
      <c r="P757" s="239"/>
      <c r="Q757" s="239"/>
      <c r="R757" s="239"/>
      <c r="S757" s="239"/>
      <c r="T757" s="240"/>
      <c r="AT757" s="241" t="s">
        <v>210</v>
      </c>
      <c r="AU757" s="241" t="s">
        <v>87</v>
      </c>
      <c r="AV757" s="13" t="s">
        <v>87</v>
      </c>
      <c r="AW757" s="13" t="s">
        <v>41</v>
      </c>
      <c r="AX757" s="13" t="s">
        <v>78</v>
      </c>
      <c r="AY757" s="241" t="s">
        <v>197</v>
      </c>
    </row>
    <row r="758" spans="2:65" s="14" customFormat="1">
      <c r="B758" s="242"/>
      <c r="C758" s="243"/>
      <c r="D758" s="221" t="s">
        <v>210</v>
      </c>
      <c r="E758" s="273" t="s">
        <v>34</v>
      </c>
      <c r="F758" s="274" t="s">
        <v>221</v>
      </c>
      <c r="G758" s="243"/>
      <c r="H758" s="275">
        <v>680.60699999999997</v>
      </c>
      <c r="I758" s="247"/>
      <c r="J758" s="243"/>
      <c r="K758" s="243"/>
      <c r="L758" s="248"/>
      <c r="M758" s="249"/>
      <c r="N758" s="250"/>
      <c r="O758" s="250"/>
      <c r="P758" s="250"/>
      <c r="Q758" s="250"/>
      <c r="R758" s="250"/>
      <c r="S758" s="250"/>
      <c r="T758" s="251"/>
      <c r="AT758" s="252" t="s">
        <v>210</v>
      </c>
      <c r="AU758" s="252" t="s">
        <v>87</v>
      </c>
      <c r="AV758" s="14" t="s">
        <v>126</v>
      </c>
      <c r="AW758" s="14" t="s">
        <v>41</v>
      </c>
      <c r="AX758" s="14" t="s">
        <v>78</v>
      </c>
      <c r="AY758" s="252" t="s">
        <v>197</v>
      </c>
    </row>
    <row r="759" spans="2:65" s="13" customFormat="1">
      <c r="B759" s="231"/>
      <c r="C759" s="232"/>
      <c r="D759" s="216" t="s">
        <v>210</v>
      </c>
      <c r="E759" s="260" t="s">
        <v>34</v>
      </c>
      <c r="F759" s="261" t="s">
        <v>1279</v>
      </c>
      <c r="G759" s="232"/>
      <c r="H759" s="262">
        <v>782.69799999999998</v>
      </c>
      <c r="I759" s="236"/>
      <c r="J759" s="232"/>
      <c r="K759" s="232"/>
      <c r="L759" s="237"/>
      <c r="M759" s="238"/>
      <c r="N759" s="239"/>
      <c r="O759" s="239"/>
      <c r="P759" s="239"/>
      <c r="Q759" s="239"/>
      <c r="R759" s="239"/>
      <c r="S759" s="239"/>
      <c r="T759" s="240"/>
      <c r="AT759" s="241" t="s">
        <v>210</v>
      </c>
      <c r="AU759" s="241" t="s">
        <v>87</v>
      </c>
      <c r="AV759" s="13" t="s">
        <v>87</v>
      </c>
      <c r="AW759" s="13" t="s">
        <v>41</v>
      </c>
      <c r="AX759" s="13" t="s">
        <v>85</v>
      </c>
      <c r="AY759" s="241" t="s">
        <v>197</v>
      </c>
    </row>
    <row r="760" spans="2:65" s="1" customFormat="1" ht="16.5" customHeight="1">
      <c r="B760" s="43"/>
      <c r="C760" s="204" t="s">
        <v>1280</v>
      </c>
      <c r="D760" s="204" t="s">
        <v>200</v>
      </c>
      <c r="E760" s="205" t="s">
        <v>1281</v>
      </c>
      <c r="F760" s="206" t="s">
        <v>1282</v>
      </c>
      <c r="G760" s="207" t="s">
        <v>536</v>
      </c>
      <c r="H760" s="208">
        <v>1</v>
      </c>
      <c r="I760" s="209"/>
      <c r="J760" s="210">
        <f>ROUND(I760*H760,2)</f>
        <v>0</v>
      </c>
      <c r="K760" s="206" t="s">
        <v>34</v>
      </c>
      <c r="L760" s="63"/>
      <c r="M760" s="211" t="s">
        <v>34</v>
      </c>
      <c r="N760" s="212" t="s">
        <v>49</v>
      </c>
      <c r="O760" s="44"/>
      <c r="P760" s="213">
        <f>O760*H760</f>
        <v>0</v>
      </c>
      <c r="Q760" s="213">
        <v>0</v>
      </c>
      <c r="R760" s="213">
        <f>Q760*H760</f>
        <v>0</v>
      </c>
      <c r="S760" s="213">
        <v>0</v>
      </c>
      <c r="T760" s="214">
        <f>S760*H760</f>
        <v>0</v>
      </c>
      <c r="AR760" s="25" t="s">
        <v>275</v>
      </c>
      <c r="AT760" s="25" t="s">
        <v>200</v>
      </c>
      <c r="AU760" s="25" t="s">
        <v>87</v>
      </c>
      <c r="AY760" s="25" t="s">
        <v>197</v>
      </c>
      <c r="BE760" s="215">
        <f>IF(N760="základní",J760,0)</f>
        <v>0</v>
      </c>
      <c r="BF760" s="215">
        <f>IF(N760="snížená",J760,0)</f>
        <v>0</v>
      </c>
      <c r="BG760" s="215">
        <f>IF(N760="zákl. přenesená",J760,0)</f>
        <v>0</v>
      </c>
      <c r="BH760" s="215">
        <f>IF(N760="sníž. přenesená",J760,0)</f>
        <v>0</v>
      </c>
      <c r="BI760" s="215">
        <f>IF(N760="nulová",J760,0)</f>
        <v>0</v>
      </c>
      <c r="BJ760" s="25" t="s">
        <v>85</v>
      </c>
      <c r="BK760" s="215">
        <f>ROUND(I760*H760,2)</f>
        <v>0</v>
      </c>
      <c r="BL760" s="25" t="s">
        <v>275</v>
      </c>
      <c r="BM760" s="25" t="s">
        <v>1283</v>
      </c>
    </row>
    <row r="761" spans="2:65" s="11" customFormat="1" ht="29.85" customHeight="1">
      <c r="B761" s="187"/>
      <c r="C761" s="188"/>
      <c r="D761" s="201" t="s">
        <v>77</v>
      </c>
      <c r="E761" s="202" t="s">
        <v>1284</v>
      </c>
      <c r="F761" s="202" t="s">
        <v>1285</v>
      </c>
      <c r="G761" s="188"/>
      <c r="H761" s="188"/>
      <c r="I761" s="191"/>
      <c r="J761" s="203">
        <f>BK761</f>
        <v>0</v>
      </c>
      <c r="K761" s="188"/>
      <c r="L761" s="193"/>
      <c r="M761" s="194"/>
      <c r="N761" s="195"/>
      <c r="O761" s="195"/>
      <c r="P761" s="196">
        <f>SUM(P762:P765)</f>
        <v>0</v>
      </c>
      <c r="Q761" s="195"/>
      <c r="R761" s="196">
        <f>SUM(R762:R765)</f>
        <v>0</v>
      </c>
      <c r="S761" s="195"/>
      <c r="T761" s="197">
        <f>SUM(T762:T765)</f>
        <v>0.68386999999999998</v>
      </c>
      <c r="AR761" s="198" t="s">
        <v>87</v>
      </c>
      <c r="AT761" s="199" t="s">
        <v>77</v>
      </c>
      <c r="AU761" s="199" t="s">
        <v>85</v>
      </c>
      <c r="AY761" s="198" t="s">
        <v>197</v>
      </c>
      <c r="BK761" s="200">
        <f>SUM(BK762:BK765)</f>
        <v>0</v>
      </c>
    </row>
    <row r="762" spans="2:65" s="1" customFormat="1" ht="16.5" customHeight="1">
      <c r="B762" s="43"/>
      <c r="C762" s="204" t="s">
        <v>1286</v>
      </c>
      <c r="D762" s="204" t="s">
        <v>200</v>
      </c>
      <c r="E762" s="205" t="s">
        <v>1287</v>
      </c>
      <c r="F762" s="206" t="s">
        <v>1288</v>
      </c>
      <c r="G762" s="207" t="s">
        <v>203</v>
      </c>
      <c r="H762" s="208">
        <v>7</v>
      </c>
      <c r="I762" s="209"/>
      <c r="J762" s="210">
        <f>ROUND(I762*H762,2)</f>
        <v>0</v>
      </c>
      <c r="K762" s="206" t="s">
        <v>352</v>
      </c>
      <c r="L762" s="63"/>
      <c r="M762" s="211" t="s">
        <v>34</v>
      </c>
      <c r="N762" s="212" t="s">
        <v>49</v>
      </c>
      <c r="O762" s="44"/>
      <c r="P762" s="213">
        <f>O762*H762</f>
        <v>0</v>
      </c>
      <c r="Q762" s="213">
        <v>0</v>
      </c>
      <c r="R762" s="213">
        <f>Q762*H762</f>
        <v>0</v>
      </c>
      <c r="S762" s="213">
        <v>1.933E-2</v>
      </c>
      <c r="T762" s="214">
        <f>S762*H762</f>
        <v>0.13530999999999999</v>
      </c>
      <c r="AR762" s="25" t="s">
        <v>275</v>
      </c>
      <c r="AT762" s="25" t="s">
        <v>200</v>
      </c>
      <c r="AU762" s="25" t="s">
        <v>87</v>
      </c>
      <c r="AY762" s="25" t="s">
        <v>197</v>
      </c>
      <c r="BE762" s="215">
        <f>IF(N762="základní",J762,0)</f>
        <v>0</v>
      </c>
      <c r="BF762" s="215">
        <f>IF(N762="snížená",J762,0)</f>
        <v>0</v>
      </c>
      <c r="BG762" s="215">
        <f>IF(N762="zákl. přenesená",J762,0)</f>
        <v>0</v>
      </c>
      <c r="BH762" s="215">
        <f>IF(N762="sníž. přenesená",J762,0)</f>
        <v>0</v>
      </c>
      <c r="BI762" s="215">
        <f>IF(N762="nulová",J762,0)</f>
        <v>0</v>
      </c>
      <c r="BJ762" s="25" t="s">
        <v>85</v>
      </c>
      <c r="BK762" s="215">
        <f>ROUND(I762*H762,2)</f>
        <v>0</v>
      </c>
      <c r="BL762" s="25" t="s">
        <v>275</v>
      </c>
      <c r="BM762" s="25" t="s">
        <v>1289</v>
      </c>
    </row>
    <row r="763" spans="2:65" s="1" customFormat="1" ht="16.5" customHeight="1">
      <c r="B763" s="43"/>
      <c r="C763" s="204" t="s">
        <v>1290</v>
      </c>
      <c r="D763" s="204" t="s">
        <v>200</v>
      </c>
      <c r="E763" s="205" t="s">
        <v>1291</v>
      </c>
      <c r="F763" s="206" t="s">
        <v>1292</v>
      </c>
      <c r="G763" s="207" t="s">
        <v>203</v>
      </c>
      <c r="H763" s="208">
        <v>8</v>
      </c>
      <c r="I763" s="209"/>
      <c r="J763" s="210">
        <f>ROUND(I763*H763,2)</f>
        <v>0</v>
      </c>
      <c r="K763" s="206" t="s">
        <v>352</v>
      </c>
      <c r="L763" s="63"/>
      <c r="M763" s="211" t="s">
        <v>34</v>
      </c>
      <c r="N763" s="212" t="s">
        <v>49</v>
      </c>
      <c r="O763" s="44"/>
      <c r="P763" s="213">
        <f>O763*H763</f>
        <v>0</v>
      </c>
      <c r="Q763" s="213">
        <v>0</v>
      </c>
      <c r="R763" s="213">
        <f>Q763*H763</f>
        <v>0</v>
      </c>
      <c r="S763" s="213">
        <v>1.9460000000000002E-2</v>
      </c>
      <c r="T763" s="214">
        <f>S763*H763</f>
        <v>0.15568000000000001</v>
      </c>
      <c r="AR763" s="25" t="s">
        <v>275</v>
      </c>
      <c r="AT763" s="25" t="s">
        <v>200</v>
      </c>
      <c r="AU763" s="25" t="s">
        <v>87</v>
      </c>
      <c r="AY763" s="25" t="s">
        <v>197</v>
      </c>
      <c r="BE763" s="215">
        <f>IF(N763="základní",J763,0)</f>
        <v>0</v>
      </c>
      <c r="BF763" s="215">
        <f>IF(N763="snížená",J763,0)</f>
        <v>0</v>
      </c>
      <c r="BG763" s="215">
        <f>IF(N763="zákl. přenesená",J763,0)</f>
        <v>0</v>
      </c>
      <c r="BH763" s="215">
        <f>IF(N763="sníž. přenesená",J763,0)</f>
        <v>0</v>
      </c>
      <c r="BI763" s="215">
        <f>IF(N763="nulová",J763,0)</f>
        <v>0</v>
      </c>
      <c r="BJ763" s="25" t="s">
        <v>85</v>
      </c>
      <c r="BK763" s="215">
        <f>ROUND(I763*H763,2)</f>
        <v>0</v>
      </c>
      <c r="BL763" s="25" t="s">
        <v>275</v>
      </c>
      <c r="BM763" s="25" t="s">
        <v>1293</v>
      </c>
    </row>
    <row r="764" spans="2:65" s="1" customFormat="1" ht="16.5" customHeight="1">
      <c r="B764" s="43"/>
      <c r="C764" s="204" t="s">
        <v>1294</v>
      </c>
      <c r="D764" s="204" t="s">
        <v>200</v>
      </c>
      <c r="E764" s="205" t="s">
        <v>1295</v>
      </c>
      <c r="F764" s="206" t="s">
        <v>1296</v>
      </c>
      <c r="G764" s="207" t="s">
        <v>203</v>
      </c>
      <c r="H764" s="208">
        <v>4</v>
      </c>
      <c r="I764" s="209"/>
      <c r="J764" s="210">
        <f>ROUND(I764*H764,2)</f>
        <v>0</v>
      </c>
      <c r="K764" s="206" t="s">
        <v>352</v>
      </c>
      <c r="L764" s="63"/>
      <c r="M764" s="211" t="s">
        <v>34</v>
      </c>
      <c r="N764" s="212" t="s">
        <v>49</v>
      </c>
      <c r="O764" s="44"/>
      <c r="P764" s="213">
        <f>O764*H764</f>
        <v>0</v>
      </c>
      <c r="Q764" s="213">
        <v>0</v>
      </c>
      <c r="R764" s="213">
        <f>Q764*H764</f>
        <v>0</v>
      </c>
      <c r="S764" s="213">
        <v>9.5100000000000004E-2</v>
      </c>
      <c r="T764" s="214">
        <f>S764*H764</f>
        <v>0.38040000000000002</v>
      </c>
      <c r="AR764" s="25" t="s">
        <v>275</v>
      </c>
      <c r="AT764" s="25" t="s">
        <v>200</v>
      </c>
      <c r="AU764" s="25" t="s">
        <v>87</v>
      </c>
      <c r="AY764" s="25" t="s">
        <v>197</v>
      </c>
      <c r="BE764" s="215">
        <f>IF(N764="základní",J764,0)</f>
        <v>0</v>
      </c>
      <c r="BF764" s="215">
        <f>IF(N764="snížená",J764,0)</f>
        <v>0</v>
      </c>
      <c r="BG764" s="215">
        <f>IF(N764="zákl. přenesená",J764,0)</f>
        <v>0</v>
      </c>
      <c r="BH764" s="215">
        <f>IF(N764="sníž. přenesená",J764,0)</f>
        <v>0</v>
      </c>
      <c r="BI764" s="215">
        <f>IF(N764="nulová",J764,0)</f>
        <v>0</v>
      </c>
      <c r="BJ764" s="25" t="s">
        <v>85</v>
      </c>
      <c r="BK764" s="215">
        <f>ROUND(I764*H764,2)</f>
        <v>0</v>
      </c>
      <c r="BL764" s="25" t="s">
        <v>275</v>
      </c>
      <c r="BM764" s="25" t="s">
        <v>1297</v>
      </c>
    </row>
    <row r="765" spans="2:65" s="1" customFormat="1" ht="16.5" customHeight="1">
      <c r="B765" s="43"/>
      <c r="C765" s="204" t="s">
        <v>1298</v>
      </c>
      <c r="D765" s="204" t="s">
        <v>200</v>
      </c>
      <c r="E765" s="205" t="s">
        <v>1299</v>
      </c>
      <c r="F765" s="206" t="s">
        <v>1300</v>
      </c>
      <c r="G765" s="207" t="s">
        <v>203</v>
      </c>
      <c r="H765" s="208">
        <v>8</v>
      </c>
      <c r="I765" s="209"/>
      <c r="J765" s="210">
        <f>ROUND(I765*H765,2)</f>
        <v>0</v>
      </c>
      <c r="K765" s="206" t="s">
        <v>352</v>
      </c>
      <c r="L765" s="63"/>
      <c r="M765" s="211" t="s">
        <v>34</v>
      </c>
      <c r="N765" s="212" t="s">
        <v>49</v>
      </c>
      <c r="O765" s="44"/>
      <c r="P765" s="213">
        <f>O765*H765</f>
        <v>0</v>
      </c>
      <c r="Q765" s="213">
        <v>0</v>
      </c>
      <c r="R765" s="213">
        <f>Q765*H765</f>
        <v>0</v>
      </c>
      <c r="S765" s="213">
        <v>1.56E-3</v>
      </c>
      <c r="T765" s="214">
        <f>S765*H765</f>
        <v>1.248E-2</v>
      </c>
      <c r="AR765" s="25" t="s">
        <v>275</v>
      </c>
      <c r="AT765" s="25" t="s">
        <v>200</v>
      </c>
      <c r="AU765" s="25" t="s">
        <v>87</v>
      </c>
      <c r="AY765" s="25" t="s">
        <v>197</v>
      </c>
      <c r="BE765" s="215">
        <f>IF(N765="základní",J765,0)</f>
        <v>0</v>
      </c>
      <c r="BF765" s="215">
        <f>IF(N765="snížená",J765,0)</f>
        <v>0</v>
      </c>
      <c r="BG765" s="215">
        <f>IF(N765="zákl. přenesená",J765,0)</f>
        <v>0</v>
      </c>
      <c r="BH765" s="215">
        <f>IF(N765="sníž. přenesená",J765,0)</f>
        <v>0</v>
      </c>
      <c r="BI765" s="215">
        <f>IF(N765="nulová",J765,0)</f>
        <v>0</v>
      </c>
      <c r="BJ765" s="25" t="s">
        <v>85</v>
      </c>
      <c r="BK765" s="215">
        <f>ROUND(I765*H765,2)</f>
        <v>0</v>
      </c>
      <c r="BL765" s="25" t="s">
        <v>275</v>
      </c>
      <c r="BM765" s="25" t="s">
        <v>1301</v>
      </c>
    </row>
    <row r="766" spans="2:65" s="11" customFormat="1" ht="29.85" customHeight="1">
      <c r="B766" s="187"/>
      <c r="C766" s="188"/>
      <c r="D766" s="201" t="s">
        <v>77</v>
      </c>
      <c r="E766" s="202" t="s">
        <v>1302</v>
      </c>
      <c r="F766" s="202" t="s">
        <v>1303</v>
      </c>
      <c r="G766" s="188"/>
      <c r="H766" s="188"/>
      <c r="I766" s="191"/>
      <c r="J766" s="203">
        <f>BK766</f>
        <v>0</v>
      </c>
      <c r="K766" s="188"/>
      <c r="L766" s="193"/>
      <c r="M766" s="194"/>
      <c r="N766" s="195"/>
      <c r="O766" s="195"/>
      <c r="P766" s="196">
        <f>SUM(P767:P810)</f>
        <v>0</v>
      </c>
      <c r="Q766" s="195"/>
      <c r="R766" s="196">
        <f>SUM(R767:R810)</f>
        <v>11.448994449999999</v>
      </c>
      <c r="S766" s="195"/>
      <c r="T766" s="197">
        <f>SUM(T767:T810)</f>
        <v>15.461525999999999</v>
      </c>
      <c r="AR766" s="198" t="s">
        <v>87</v>
      </c>
      <c r="AT766" s="199" t="s">
        <v>77</v>
      </c>
      <c r="AU766" s="199" t="s">
        <v>85</v>
      </c>
      <c r="AY766" s="198" t="s">
        <v>197</v>
      </c>
      <c r="BK766" s="200">
        <f>SUM(BK767:BK810)</f>
        <v>0</v>
      </c>
    </row>
    <row r="767" spans="2:65" s="1" customFormat="1" ht="16.5" customHeight="1">
      <c r="B767" s="43"/>
      <c r="C767" s="204" t="s">
        <v>1304</v>
      </c>
      <c r="D767" s="204" t="s">
        <v>200</v>
      </c>
      <c r="E767" s="205" t="s">
        <v>1305</v>
      </c>
      <c r="F767" s="206" t="s">
        <v>1306</v>
      </c>
      <c r="G767" s="207" t="s">
        <v>423</v>
      </c>
      <c r="H767" s="208">
        <v>248.60499999999999</v>
      </c>
      <c r="I767" s="209"/>
      <c r="J767" s="210">
        <f>ROUND(I767*H767,2)</f>
        <v>0</v>
      </c>
      <c r="K767" s="206" t="s">
        <v>34</v>
      </c>
      <c r="L767" s="63"/>
      <c r="M767" s="211" t="s">
        <v>34</v>
      </c>
      <c r="N767" s="212" t="s">
        <v>49</v>
      </c>
      <c r="O767" s="44"/>
      <c r="P767" s="213">
        <f>O767*H767</f>
        <v>0</v>
      </c>
      <c r="Q767" s="213">
        <v>0</v>
      </c>
      <c r="R767" s="213">
        <f>Q767*H767</f>
        <v>0</v>
      </c>
      <c r="S767" s="213">
        <v>0</v>
      </c>
      <c r="T767" s="214">
        <f>S767*H767</f>
        <v>0</v>
      </c>
      <c r="AR767" s="25" t="s">
        <v>275</v>
      </c>
      <c r="AT767" s="25" t="s">
        <v>200</v>
      </c>
      <c r="AU767" s="25" t="s">
        <v>87</v>
      </c>
      <c r="AY767" s="25" t="s">
        <v>197</v>
      </c>
      <c r="BE767" s="215">
        <f>IF(N767="základní",J767,0)</f>
        <v>0</v>
      </c>
      <c r="BF767" s="215">
        <f>IF(N767="snížená",J767,0)</f>
        <v>0</v>
      </c>
      <c r="BG767" s="215">
        <f>IF(N767="zákl. přenesená",J767,0)</f>
        <v>0</v>
      </c>
      <c r="BH767" s="215">
        <f>IF(N767="sníž. přenesená",J767,0)</f>
        <v>0</v>
      </c>
      <c r="BI767" s="215">
        <f>IF(N767="nulová",J767,0)</f>
        <v>0</v>
      </c>
      <c r="BJ767" s="25" t="s">
        <v>85</v>
      </c>
      <c r="BK767" s="215">
        <f>ROUND(I767*H767,2)</f>
        <v>0</v>
      </c>
      <c r="BL767" s="25" t="s">
        <v>275</v>
      </c>
      <c r="BM767" s="25" t="s">
        <v>1307</v>
      </c>
    </row>
    <row r="768" spans="2:65" s="1" customFormat="1" ht="135">
      <c r="B768" s="43"/>
      <c r="C768" s="65"/>
      <c r="D768" s="221" t="s">
        <v>205</v>
      </c>
      <c r="E768" s="65"/>
      <c r="F768" s="253" t="s">
        <v>1308</v>
      </c>
      <c r="G768" s="65"/>
      <c r="H768" s="65"/>
      <c r="I768" s="174"/>
      <c r="J768" s="65"/>
      <c r="K768" s="65"/>
      <c r="L768" s="63"/>
      <c r="M768" s="218"/>
      <c r="N768" s="44"/>
      <c r="O768" s="44"/>
      <c r="P768" s="44"/>
      <c r="Q768" s="44"/>
      <c r="R768" s="44"/>
      <c r="S768" s="44"/>
      <c r="T768" s="80"/>
      <c r="AT768" s="25" t="s">
        <v>205</v>
      </c>
      <c r="AU768" s="25" t="s">
        <v>87</v>
      </c>
    </row>
    <row r="769" spans="2:65" s="12" customFormat="1">
      <c r="B769" s="219"/>
      <c r="C769" s="220"/>
      <c r="D769" s="221" t="s">
        <v>210</v>
      </c>
      <c r="E769" s="222" t="s">
        <v>34</v>
      </c>
      <c r="F769" s="223" t="s">
        <v>620</v>
      </c>
      <c r="G769" s="220"/>
      <c r="H769" s="224" t="s">
        <v>34</v>
      </c>
      <c r="I769" s="225"/>
      <c r="J769" s="220"/>
      <c r="K769" s="220"/>
      <c r="L769" s="226"/>
      <c r="M769" s="227"/>
      <c r="N769" s="228"/>
      <c r="O769" s="228"/>
      <c r="P769" s="228"/>
      <c r="Q769" s="228"/>
      <c r="R769" s="228"/>
      <c r="S769" s="228"/>
      <c r="T769" s="229"/>
      <c r="AT769" s="230" t="s">
        <v>210</v>
      </c>
      <c r="AU769" s="230" t="s">
        <v>87</v>
      </c>
      <c r="AV769" s="12" t="s">
        <v>85</v>
      </c>
      <c r="AW769" s="12" t="s">
        <v>41</v>
      </c>
      <c r="AX769" s="12" t="s">
        <v>78</v>
      </c>
      <c r="AY769" s="230" t="s">
        <v>197</v>
      </c>
    </row>
    <row r="770" spans="2:65" s="13" customFormat="1">
      <c r="B770" s="231"/>
      <c r="C770" s="232"/>
      <c r="D770" s="221" t="s">
        <v>210</v>
      </c>
      <c r="E770" s="233" t="s">
        <v>34</v>
      </c>
      <c r="F770" s="234" t="s">
        <v>1309</v>
      </c>
      <c r="G770" s="232"/>
      <c r="H770" s="235">
        <v>248.60499999999999</v>
      </c>
      <c r="I770" s="236"/>
      <c r="J770" s="232"/>
      <c r="K770" s="232"/>
      <c r="L770" s="237"/>
      <c r="M770" s="238"/>
      <c r="N770" s="239"/>
      <c r="O770" s="239"/>
      <c r="P770" s="239"/>
      <c r="Q770" s="239"/>
      <c r="R770" s="239"/>
      <c r="S770" s="239"/>
      <c r="T770" s="240"/>
      <c r="AT770" s="241" t="s">
        <v>210</v>
      </c>
      <c r="AU770" s="241" t="s">
        <v>87</v>
      </c>
      <c r="AV770" s="13" t="s">
        <v>87</v>
      </c>
      <c r="AW770" s="13" t="s">
        <v>41</v>
      </c>
      <c r="AX770" s="13" t="s">
        <v>78</v>
      </c>
      <c r="AY770" s="241" t="s">
        <v>197</v>
      </c>
    </row>
    <row r="771" spans="2:65" s="14" customFormat="1">
      <c r="B771" s="242"/>
      <c r="C771" s="243"/>
      <c r="D771" s="216" t="s">
        <v>210</v>
      </c>
      <c r="E771" s="244" t="s">
        <v>34</v>
      </c>
      <c r="F771" s="245" t="s">
        <v>221</v>
      </c>
      <c r="G771" s="243"/>
      <c r="H771" s="246">
        <v>248.60499999999999</v>
      </c>
      <c r="I771" s="247"/>
      <c r="J771" s="243"/>
      <c r="K771" s="243"/>
      <c r="L771" s="248"/>
      <c r="M771" s="249"/>
      <c r="N771" s="250"/>
      <c r="O771" s="250"/>
      <c r="P771" s="250"/>
      <c r="Q771" s="250"/>
      <c r="R771" s="250"/>
      <c r="S771" s="250"/>
      <c r="T771" s="251"/>
      <c r="AT771" s="252" t="s">
        <v>210</v>
      </c>
      <c r="AU771" s="252" t="s">
        <v>87</v>
      </c>
      <c r="AV771" s="14" t="s">
        <v>126</v>
      </c>
      <c r="AW771" s="14" t="s">
        <v>41</v>
      </c>
      <c r="AX771" s="14" t="s">
        <v>85</v>
      </c>
      <c r="AY771" s="252" t="s">
        <v>197</v>
      </c>
    </row>
    <row r="772" spans="2:65" s="1" customFormat="1" ht="25.5" customHeight="1">
      <c r="B772" s="43"/>
      <c r="C772" s="204" t="s">
        <v>1310</v>
      </c>
      <c r="D772" s="204" t="s">
        <v>200</v>
      </c>
      <c r="E772" s="205" t="s">
        <v>1311</v>
      </c>
      <c r="F772" s="206" t="s">
        <v>1312</v>
      </c>
      <c r="G772" s="207" t="s">
        <v>362</v>
      </c>
      <c r="H772" s="208">
        <v>6.8369999999999997</v>
      </c>
      <c r="I772" s="209"/>
      <c r="J772" s="210">
        <f>ROUND(I772*H772,2)</f>
        <v>0</v>
      </c>
      <c r="K772" s="206" t="s">
        <v>352</v>
      </c>
      <c r="L772" s="63"/>
      <c r="M772" s="211" t="s">
        <v>34</v>
      </c>
      <c r="N772" s="212" t="s">
        <v>49</v>
      </c>
      <c r="O772" s="44"/>
      <c r="P772" s="213">
        <f>O772*H772</f>
        <v>0</v>
      </c>
      <c r="Q772" s="213">
        <v>1.08E-3</v>
      </c>
      <c r="R772" s="213">
        <f>Q772*H772</f>
        <v>7.3839600000000002E-3</v>
      </c>
      <c r="S772" s="213">
        <v>0</v>
      </c>
      <c r="T772" s="214">
        <f>S772*H772</f>
        <v>0</v>
      </c>
      <c r="AR772" s="25" t="s">
        <v>275</v>
      </c>
      <c r="AT772" s="25" t="s">
        <v>200</v>
      </c>
      <c r="AU772" s="25" t="s">
        <v>87</v>
      </c>
      <c r="AY772" s="25" t="s">
        <v>197</v>
      </c>
      <c r="BE772" s="215">
        <f>IF(N772="základní",J772,0)</f>
        <v>0</v>
      </c>
      <c r="BF772" s="215">
        <f>IF(N772="snížená",J772,0)</f>
        <v>0</v>
      </c>
      <c r="BG772" s="215">
        <f>IF(N772="zákl. přenesená",J772,0)</f>
        <v>0</v>
      </c>
      <c r="BH772" s="215">
        <f>IF(N772="sníž. přenesená",J772,0)</f>
        <v>0</v>
      </c>
      <c r="BI772" s="215">
        <f>IF(N772="nulová",J772,0)</f>
        <v>0</v>
      </c>
      <c r="BJ772" s="25" t="s">
        <v>85</v>
      </c>
      <c r="BK772" s="215">
        <f>ROUND(I772*H772,2)</f>
        <v>0</v>
      </c>
      <c r="BL772" s="25" t="s">
        <v>275</v>
      </c>
      <c r="BM772" s="25" t="s">
        <v>1313</v>
      </c>
    </row>
    <row r="773" spans="2:65" s="1" customFormat="1" ht="16.5" customHeight="1">
      <c r="B773" s="43"/>
      <c r="C773" s="204" t="s">
        <v>1314</v>
      </c>
      <c r="D773" s="204" t="s">
        <v>200</v>
      </c>
      <c r="E773" s="205" t="s">
        <v>1315</v>
      </c>
      <c r="F773" s="206" t="s">
        <v>1316</v>
      </c>
      <c r="G773" s="207" t="s">
        <v>423</v>
      </c>
      <c r="H773" s="208">
        <v>54.468000000000004</v>
      </c>
      <c r="I773" s="209"/>
      <c r="J773" s="210">
        <f>ROUND(I773*H773,2)</f>
        <v>0</v>
      </c>
      <c r="K773" s="206" t="s">
        <v>352</v>
      </c>
      <c r="L773" s="63"/>
      <c r="M773" s="211" t="s">
        <v>34</v>
      </c>
      <c r="N773" s="212" t="s">
        <v>49</v>
      </c>
      <c r="O773" s="44"/>
      <c r="P773" s="213">
        <f>O773*H773</f>
        <v>0</v>
      </c>
      <c r="Q773" s="213">
        <v>0</v>
      </c>
      <c r="R773" s="213">
        <f>Q773*H773</f>
        <v>0</v>
      </c>
      <c r="S773" s="213">
        <v>2.1999999999999999E-2</v>
      </c>
      <c r="T773" s="214">
        <f>S773*H773</f>
        <v>1.198296</v>
      </c>
      <c r="AR773" s="25" t="s">
        <v>275</v>
      </c>
      <c r="AT773" s="25" t="s">
        <v>200</v>
      </c>
      <c r="AU773" s="25" t="s">
        <v>87</v>
      </c>
      <c r="AY773" s="25" t="s">
        <v>197</v>
      </c>
      <c r="BE773" s="215">
        <f>IF(N773="základní",J773,0)</f>
        <v>0</v>
      </c>
      <c r="BF773" s="215">
        <f>IF(N773="snížená",J773,0)</f>
        <v>0</v>
      </c>
      <c r="BG773" s="215">
        <f>IF(N773="zákl. přenesená",J773,0)</f>
        <v>0</v>
      </c>
      <c r="BH773" s="215">
        <f>IF(N773="sníž. přenesená",J773,0)</f>
        <v>0</v>
      </c>
      <c r="BI773" s="215">
        <f>IF(N773="nulová",J773,0)</f>
        <v>0</v>
      </c>
      <c r="BJ773" s="25" t="s">
        <v>85</v>
      </c>
      <c r="BK773" s="215">
        <f>ROUND(I773*H773,2)</f>
        <v>0</v>
      </c>
      <c r="BL773" s="25" t="s">
        <v>275</v>
      </c>
      <c r="BM773" s="25" t="s">
        <v>1317</v>
      </c>
    </row>
    <row r="774" spans="2:65" s="12" customFormat="1">
      <c r="B774" s="219"/>
      <c r="C774" s="220"/>
      <c r="D774" s="221" t="s">
        <v>210</v>
      </c>
      <c r="E774" s="222" t="s">
        <v>34</v>
      </c>
      <c r="F774" s="223" t="s">
        <v>364</v>
      </c>
      <c r="G774" s="220"/>
      <c r="H774" s="224" t="s">
        <v>34</v>
      </c>
      <c r="I774" s="225"/>
      <c r="J774" s="220"/>
      <c r="K774" s="220"/>
      <c r="L774" s="226"/>
      <c r="M774" s="227"/>
      <c r="N774" s="228"/>
      <c r="O774" s="228"/>
      <c r="P774" s="228"/>
      <c r="Q774" s="228"/>
      <c r="R774" s="228"/>
      <c r="S774" s="228"/>
      <c r="T774" s="229"/>
      <c r="AT774" s="230" t="s">
        <v>210</v>
      </c>
      <c r="AU774" s="230" t="s">
        <v>87</v>
      </c>
      <c r="AV774" s="12" t="s">
        <v>85</v>
      </c>
      <c r="AW774" s="12" t="s">
        <v>41</v>
      </c>
      <c r="AX774" s="12" t="s">
        <v>78</v>
      </c>
      <c r="AY774" s="230" t="s">
        <v>197</v>
      </c>
    </row>
    <row r="775" spans="2:65" s="13" customFormat="1">
      <c r="B775" s="231"/>
      <c r="C775" s="232"/>
      <c r="D775" s="221" t="s">
        <v>210</v>
      </c>
      <c r="E775" s="233" t="s">
        <v>34</v>
      </c>
      <c r="F775" s="234" t="s">
        <v>1318</v>
      </c>
      <c r="G775" s="232"/>
      <c r="H775" s="235">
        <v>54.468000000000004</v>
      </c>
      <c r="I775" s="236"/>
      <c r="J775" s="232"/>
      <c r="K775" s="232"/>
      <c r="L775" s="237"/>
      <c r="M775" s="238"/>
      <c r="N775" s="239"/>
      <c r="O775" s="239"/>
      <c r="P775" s="239"/>
      <c r="Q775" s="239"/>
      <c r="R775" s="239"/>
      <c r="S775" s="239"/>
      <c r="T775" s="240"/>
      <c r="AT775" s="241" t="s">
        <v>210</v>
      </c>
      <c r="AU775" s="241" t="s">
        <v>87</v>
      </c>
      <c r="AV775" s="13" t="s">
        <v>87</v>
      </c>
      <c r="AW775" s="13" t="s">
        <v>41</v>
      </c>
      <c r="AX775" s="13" t="s">
        <v>78</v>
      </c>
      <c r="AY775" s="241" t="s">
        <v>197</v>
      </c>
    </row>
    <row r="776" spans="2:65" s="14" customFormat="1">
      <c r="B776" s="242"/>
      <c r="C776" s="243"/>
      <c r="D776" s="216" t="s">
        <v>210</v>
      </c>
      <c r="E776" s="244" t="s">
        <v>34</v>
      </c>
      <c r="F776" s="245" t="s">
        <v>221</v>
      </c>
      <c r="G776" s="243"/>
      <c r="H776" s="246">
        <v>54.468000000000004</v>
      </c>
      <c r="I776" s="247"/>
      <c r="J776" s="243"/>
      <c r="K776" s="243"/>
      <c r="L776" s="248"/>
      <c r="M776" s="249"/>
      <c r="N776" s="250"/>
      <c r="O776" s="250"/>
      <c r="P776" s="250"/>
      <c r="Q776" s="250"/>
      <c r="R776" s="250"/>
      <c r="S776" s="250"/>
      <c r="T776" s="251"/>
      <c r="AT776" s="252" t="s">
        <v>210</v>
      </c>
      <c r="AU776" s="252" t="s">
        <v>87</v>
      </c>
      <c r="AV776" s="14" t="s">
        <v>126</v>
      </c>
      <c r="AW776" s="14" t="s">
        <v>41</v>
      </c>
      <c r="AX776" s="14" t="s">
        <v>85</v>
      </c>
      <c r="AY776" s="252" t="s">
        <v>197</v>
      </c>
    </row>
    <row r="777" spans="2:65" s="1" customFormat="1" ht="25.5" customHeight="1">
      <c r="B777" s="43"/>
      <c r="C777" s="204" t="s">
        <v>1319</v>
      </c>
      <c r="D777" s="204" t="s">
        <v>200</v>
      </c>
      <c r="E777" s="205" t="s">
        <v>1320</v>
      </c>
      <c r="F777" s="206" t="s">
        <v>1321</v>
      </c>
      <c r="G777" s="207" t="s">
        <v>423</v>
      </c>
      <c r="H777" s="208">
        <v>248.60499999999999</v>
      </c>
      <c r="I777" s="209"/>
      <c r="J777" s="210">
        <f>ROUND(I777*H777,2)</f>
        <v>0</v>
      </c>
      <c r="K777" s="206" t="s">
        <v>352</v>
      </c>
      <c r="L777" s="63"/>
      <c r="M777" s="211" t="s">
        <v>34</v>
      </c>
      <c r="N777" s="212" t="s">
        <v>49</v>
      </c>
      <c r="O777" s="44"/>
      <c r="P777" s="213">
        <f>O777*H777</f>
        <v>0</v>
      </c>
      <c r="Q777" s="213">
        <v>0</v>
      </c>
      <c r="R777" s="213">
        <f>Q777*H777</f>
        <v>0</v>
      </c>
      <c r="S777" s="213">
        <v>0</v>
      </c>
      <c r="T777" s="214">
        <f>S777*H777</f>
        <v>0</v>
      </c>
      <c r="AR777" s="25" t="s">
        <v>275</v>
      </c>
      <c r="AT777" s="25" t="s">
        <v>200</v>
      </c>
      <c r="AU777" s="25" t="s">
        <v>87</v>
      </c>
      <c r="AY777" s="25" t="s">
        <v>197</v>
      </c>
      <c r="BE777" s="215">
        <f>IF(N777="základní",J777,0)</f>
        <v>0</v>
      </c>
      <c r="BF777" s="215">
        <f>IF(N777="snížená",J777,0)</f>
        <v>0</v>
      </c>
      <c r="BG777" s="215">
        <f>IF(N777="zákl. přenesená",J777,0)</f>
        <v>0</v>
      </c>
      <c r="BH777" s="215">
        <f>IF(N777="sníž. přenesená",J777,0)</f>
        <v>0</v>
      </c>
      <c r="BI777" s="215">
        <f>IF(N777="nulová",J777,0)</f>
        <v>0</v>
      </c>
      <c r="BJ777" s="25" t="s">
        <v>85</v>
      </c>
      <c r="BK777" s="215">
        <f>ROUND(I777*H777,2)</f>
        <v>0</v>
      </c>
      <c r="BL777" s="25" t="s">
        <v>275</v>
      </c>
      <c r="BM777" s="25" t="s">
        <v>1322</v>
      </c>
    </row>
    <row r="778" spans="2:65" s="12" customFormat="1">
      <c r="B778" s="219"/>
      <c r="C778" s="220"/>
      <c r="D778" s="221" t="s">
        <v>210</v>
      </c>
      <c r="E778" s="222" t="s">
        <v>34</v>
      </c>
      <c r="F778" s="223" t="s">
        <v>364</v>
      </c>
      <c r="G778" s="220"/>
      <c r="H778" s="224" t="s">
        <v>34</v>
      </c>
      <c r="I778" s="225"/>
      <c r="J778" s="220"/>
      <c r="K778" s="220"/>
      <c r="L778" s="226"/>
      <c r="M778" s="227"/>
      <c r="N778" s="228"/>
      <c r="O778" s="228"/>
      <c r="P778" s="228"/>
      <c r="Q778" s="228"/>
      <c r="R778" s="228"/>
      <c r="S778" s="228"/>
      <c r="T778" s="229"/>
      <c r="AT778" s="230" t="s">
        <v>210</v>
      </c>
      <c r="AU778" s="230" t="s">
        <v>87</v>
      </c>
      <c r="AV778" s="12" t="s">
        <v>85</v>
      </c>
      <c r="AW778" s="12" t="s">
        <v>41</v>
      </c>
      <c r="AX778" s="12" t="s">
        <v>78</v>
      </c>
      <c r="AY778" s="230" t="s">
        <v>197</v>
      </c>
    </row>
    <row r="779" spans="2:65" s="13" customFormat="1">
      <c r="B779" s="231"/>
      <c r="C779" s="232"/>
      <c r="D779" s="221" t="s">
        <v>210</v>
      </c>
      <c r="E779" s="233" t="s">
        <v>34</v>
      </c>
      <c r="F779" s="234" t="s">
        <v>1309</v>
      </c>
      <c r="G779" s="232"/>
      <c r="H779" s="235">
        <v>248.60499999999999</v>
      </c>
      <c r="I779" s="236"/>
      <c r="J779" s="232"/>
      <c r="K779" s="232"/>
      <c r="L779" s="237"/>
      <c r="M779" s="238"/>
      <c r="N779" s="239"/>
      <c r="O779" s="239"/>
      <c r="P779" s="239"/>
      <c r="Q779" s="239"/>
      <c r="R779" s="239"/>
      <c r="S779" s="239"/>
      <c r="T779" s="240"/>
      <c r="AT779" s="241" t="s">
        <v>210</v>
      </c>
      <c r="AU779" s="241" t="s">
        <v>87</v>
      </c>
      <c r="AV779" s="13" t="s">
        <v>87</v>
      </c>
      <c r="AW779" s="13" t="s">
        <v>41</v>
      </c>
      <c r="AX779" s="13" t="s">
        <v>78</v>
      </c>
      <c r="AY779" s="241" t="s">
        <v>197</v>
      </c>
    </row>
    <row r="780" spans="2:65" s="14" customFormat="1">
      <c r="B780" s="242"/>
      <c r="C780" s="243"/>
      <c r="D780" s="216" t="s">
        <v>210</v>
      </c>
      <c r="E780" s="244" t="s">
        <v>34</v>
      </c>
      <c r="F780" s="245" t="s">
        <v>221</v>
      </c>
      <c r="G780" s="243"/>
      <c r="H780" s="246">
        <v>248.60499999999999</v>
      </c>
      <c r="I780" s="247"/>
      <c r="J780" s="243"/>
      <c r="K780" s="243"/>
      <c r="L780" s="248"/>
      <c r="M780" s="249"/>
      <c r="N780" s="250"/>
      <c r="O780" s="250"/>
      <c r="P780" s="250"/>
      <c r="Q780" s="250"/>
      <c r="R780" s="250"/>
      <c r="S780" s="250"/>
      <c r="T780" s="251"/>
      <c r="AT780" s="252" t="s">
        <v>210</v>
      </c>
      <c r="AU780" s="252" t="s">
        <v>87</v>
      </c>
      <c r="AV780" s="14" t="s">
        <v>126</v>
      </c>
      <c r="AW780" s="14" t="s">
        <v>41</v>
      </c>
      <c r="AX780" s="14" t="s">
        <v>85</v>
      </c>
      <c r="AY780" s="252" t="s">
        <v>197</v>
      </c>
    </row>
    <row r="781" spans="2:65" s="1" customFormat="1" ht="16.5" customHeight="1">
      <c r="B781" s="43"/>
      <c r="C781" s="263" t="s">
        <v>1323</v>
      </c>
      <c r="D781" s="263" t="s">
        <v>415</v>
      </c>
      <c r="E781" s="264" t="s">
        <v>1324</v>
      </c>
      <c r="F781" s="265" t="s">
        <v>1325</v>
      </c>
      <c r="G781" s="266" t="s">
        <v>362</v>
      </c>
      <c r="H781" s="267">
        <v>6.8369999999999997</v>
      </c>
      <c r="I781" s="268"/>
      <c r="J781" s="269">
        <f>ROUND(I781*H781,2)</f>
        <v>0</v>
      </c>
      <c r="K781" s="265" t="s">
        <v>352</v>
      </c>
      <c r="L781" s="270"/>
      <c r="M781" s="271" t="s">
        <v>34</v>
      </c>
      <c r="N781" s="272" t="s">
        <v>49</v>
      </c>
      <c r="O781" s="44"/>
      <c r="P781" s="213">
        <f>O781*H781</f>
        <v>0</v>
      </c>
      <c r="Q781" s="213">
        <v>0.55000000000000004</v>
      </c>
      <c r="R781" s="213">
        <f>Q781*H781</f>
        <v>3.7603500000000003</v>
      </c>
      <c r="S781" s="213">
        <v>0</v>
      </c>
      <c r="T781" s="214">
        <f>S781*H781</f>
        <v>0</v>
      </c>
      <c r="AR781" s="25" t="s">
        <v>491</v>
      </c>
      <c r="AT781" s="25" t="s">
        <v>415</v>
      </c>
      <c r="AU781" s="25" t="s">
        <v>87</v>
      </c>
      <c r="AY781" s="25" t="s">
        <v>197</v>
      </c>
      <c r="BE781" s="215">
        <f>IF(N781="základní",J781,0)</f>
        <v>0</v>
      </c>
      <c r="BF781" s="215">
        <f>IF(N781="snížená",J781,0)</f>
        <v>0</v>
      </c>
      <c r="BG781" s="215">
        <f>IF(N781="zákl. přenesená",J781,0)</f>
        <v>0</v>
      </c>
      <c r="BH781" s="215">
        <f>IF(N781="sníž. přenesená",J781,0)</f>
        <v>0</v>
      </c>
      <c r="BI781" s="215">
        <f>IF(N781="nulová",J781,0)</f>
        <v>0</v>
      </c>
      <c r="BJ781" s="25" t="s">
        <v>85</v>
      </c>
      <c r="BK781" s="215">
        <f>ROUND(I781*H781,2)</f>
        <v>0</v>
      </c>
      <c r="BL781" s="25" t="s">
        <v>275</v>
      </c>
      <c r="BM781" s="25" t="s">
        <v>1326</v>
      </c>
    </row>
    <row r="782" spans="2:65" s="13" customFormat="1">
      <c r="B782" s="231"/>
      <c r="C782" s="232"/>
      <c r="D782" s="216" t="s">
        <v>210</v>
      </c>
      <c r="E782" s="260" t="s">
        <v>34</v>
      </c>
      <c r="F782" s="261" t="s">
        <v>1327</v>
      </c>
      <c r="G782" s="232"/>
      <c r="H782" s="262">
        <v>6.8369999999999997</v>
      </c>
      <c r="I782" s="236"/>
      <c r="J782" s="232"/>
      <c r="K782" s="232"/>
      <c r="L782" s="237"/>
      <c r="M782" s="238"/>
      <c r="N782" s="239"/>
      <c r="O782" s="239"/>
      <c r="P782" s="239"/>
      <c r="Q782" s="239"/>
      <c r="R782" s="239"/>
      <c r="S782" s="239"/>
      <c r="T782" s="240"/>
      <c r="AT782" s="241" t="s">
        <v>210</v>
      </c>
      <c r="AU782" s="241" t="s">
        <v>87</v>
      </c>
      <c r="AV782" s="13" t="s">
        <v>87</v>
      </c>
      <c r="AW782" s="13" t="s">
        <v>41</v>
      </c>
      <c r="AX782" s="13" t="s">
        <v>85</v>
      </c>
      <c r="AY782" s="241" t="s">
        <v>197</v>
      </c>
    </row>
    <row r="783" spans="2:65" s="1" customFormat="1" ht="16.5" customHeight="1">
      <c r="B783" s="43"/>
      <c r="C783" s="204" t="s">
        <v>1328</v>
      </c>
      <c r="D783" s="204" t="s">
        <v>200</v>
      </c>
      <c r="E783" s="205" t="s">
        <v>1329</v>
      </c>
      <c r="F783" s="206" t="s">
        <v>1330</v>
      </c>
      <c r="G783" s="207" t="s">
        <v>362</v>
      </c>
      <c r="H783" s="208">
        <v>6.8369999999999997</v>
      </c>
      <c r="I783" s="209"/>
      <c r="J783" s="210">
        <f>ROUND(I783*H783,2)</f>
        <v>0</v>
      </c>
      <c r="K783" s="206" t="s">
        <v>352</v>
      </c>
      <c r="L783" s="63"/>
      <c r="M783" s="211" t="s">
        <v>34</v>
      </c>
      <c r="N783" s="212" t="s">
        <v>49</v>
      </c>
      <c r="O783" s="44"/>
      <c r="P783" s="213">
        <f>O783*H783</f>
        <v>0</v>
      </c>
      <c r="Q783" s="213">
        <v>2.3369999999999998E-2</v>
      </c>
      <c r="R783" s="213">
        <f>Q783*H783</f>
        <v>0.15978068999999998</v>
      </c>
      <c r="S783" s="213">
        <v>0</v>
      </c>
      <c r="T783" s="214">
        <f>S783*H783</f>
        <v>0</v>
      </c>
      <c r="AR783" s="25" t="s">
        <v>275</v>
      </c>
      <c r="AT783" s="25" t="s">
        <v>200</v>
      </c>
      <c r="AU783" s="25" t="s">
        <v>87</v>
      </c>
      <c r="AY783" s="25" t="s">
        <v>197</v>
      </c>
      <c r="BE783" s="215">
        <f>IF(N783="základní",J783,0)</f>
        <v>0</v>
      </c>
      <c r="BF783" s="215">
        <f>IF(N783="snížená",J783,0)</f>
        <v>0</v>
      </c>
      <c r="BG783" s="215">
        <f>IF(N783="zákl. přenesená",J783,0)</f>
        <v>0</v>
      </c>
      <c r="BH783" s="215">
        <f>IF(N783="sníž. přenesená",J783,0)</f>
        <v>0</v>
      </c>
      <c r="BI783" s="215">
        <f>IF(N783="nulová",J783,0)</f>
        <v>0</v>
      </c>
      <c r="BJ783" s="25" t="s">
        <v>85</v>
      </c>
      <c r="BK783" s="215">
        <f>ROUND(I783*H783,2)</f>
        <v>0</v>
      </c>
      <c r="BL783" s="25" t="s">
        <v>275</v>
      </c>
      <c r="BM783" s="25" t="s">
        <v>1331</v>
      </c>
    </row>
    <row r="784" spans="2:65" s="1" customFormat="1" ht="25.5" customHeight="1">
      <c r="B784" s="43"/>
      <c r="C784" s="204" t="s">
        <v>1332</v>
      </c>
      <c r="D784" s="204" t="s">
        <v>200</v>
      </c>
      <c r="E784" s="205" t="s">
        <v>1333</v>
      </c>
      <c r="F784" s="206" t="s">
        <v>1334</v>
      </c>
      <c r="G784" s="207" t="s">
        <v>423</v>
      </c>
      <c r="H784" s="208">
        <v>25.62</v>
      </c>
      <c r="I784" s="209"/>
      <c r="J784" s="210">
        <f>ROUND(I784*H784,2)</f>
        <v>0</v>
      </c>
      <c r="K784" s="206" t="s">
        <v>352</v>
      </c>
      <c r="L784" s="63"/>
      <c r="M784" s="211" t="s">
        <v>34</v>
      </c>
      <c r="N784" s="212" t="s">
        <v>49</v>
      </c>
      <c r="O784" s="44"/>
      <c r="P784" s="213">
        <f>O784*H784</f>
        <v>0</v>
      </c>
      <c r="Q784" s="213">
        <v>1.129E-2</v>
      </c>
      <c r="R784" s="213">
        <f>Q784*H784</f>
        <v>0.2892498</v>
      </c>
      <c r="S784" s="213">
        <v>0</v>
      </c>
      <c r="T784" s="214">
        <f>S784*H784</f>
        <v>0</v>
      </c>
      <c r="AR784" s="25" t="s">
        <v>275</v>
      </c>
      <c r="AT784" s="25" t="s">
        <v>200</v>
      </c>
      <c r="AU784" s="25" t="s">
        <v>87</v>
      </c>
      <c r="AY784" s="25" t="s">
        <v>197</v>
      </c>
      <c r="BE784" s="215">
        <f>IF(N784="základní",J784,0)</f>
        <v>0</v>
      </c>
      <c r="BF784" s="215">
        <f>IF(N784="snížená",J784,0)</f>
        <v>0</v>
      </c>
      <c r="BG784" s="215">
        <f>IF(N784="zákl. přenesená",J784,0)</f>
        <v>0</v>
      </c>
      <c r="BH784" s="215">
        <f>IF(N784="sníž. přenesená",J784,0)</f>
        <v>0</v>
      </c>
      <c r="BI784" s="215">
        <f>IF(N784="nulová",J784,0)</f>
        <v>0</v>
      </c>
      <c r="BJ784" s="25" t="s">
        <v>85</v>
      </c>
      <c r="BK784" s="215">
        <f>ROUND(I784*H784,2)</f>
        <v>0</v>
      </c>
      <c r="BL784" s="25" t="s">
        <v>275</v>
      </c>
      <c r="BM784" s="25" t="s">
        <v>1335</v>
      </c>
    </row>
    <row r="785" spans="2:65" s="12" customFormat="1">
      <c r="B785" s="219"/>
      <c r="C785" s="220"/>
      <c r="D785" s="221" t="s">
        <v>210</v>
      </c>
      <c r="E785" s="222" t="s">
        <v>34</v>
      </c>
      <c r="F785" s="223" t="s">
        <v>364</v>
      </c>
      <c r="G785" s="220"/>
      <c r="H785" s="224" t="s">
        <v>34</v>
      </c>
      <c r="I785" s="225"/>
      <c r="J785" s="220"/>
      <c r="K785" s="220"/>
      <c r="L785" s="226"/>
      <c r="M785" s="227"/>
      <c r="N785" s="228"/>
      <c r="O785" s="228"/>
      <c r="P785" s="228"/>
      <c r="Q785" s="228"/>
      <c r="R785" s="228"/>
      <c r="S785" s="228"/>
      <c r="T785" s="229"/>
      <c r="AT785" s="230" t="s">
        <v>210</v>
      </c>
      <c r="AU785" s="230" t="s">
        <v>87</v>
      </c>
      <c r="AV785" s="12" t="s">
        <v>85</v>
      </c>
      <c r="AW785" s="12" t="s">
        <v>41</v>
      </c>
      <c r="AX785" s="12" t="s">
        <v>78</v>
      </c>
      <c r="AY785" s="230" t="s">
        <v>197</v>
      </c>
    </row>
    <row r="786" spans="2:65" s="13" customFormat="1">
      <c r="B786" s="231"/>
      <c r="C786" s="232"/>
      <c r="D786" s="221" t="s">
        <v>210</v>
      </c>
      <c r="E786" s="233" t="s">
        <v>34</v>
      </c>
      <c r="F786" s="234" t="s">
        <v>1336</v>
      </c>
      <c r="G786" s="232"/>
      <c r="H786" s="235">
        <v>25.62</v>
      </c>
      <c r="I786" s="236"/>
      <c r="J786" s="232"/>
      <c r="K786" s="232"/>
      <c r="L786" s="237"/>
      <c r="M786" s="238"/>
      <c r="N786" s="239"/>
      <c r="O786" s="239"/>
      <c r="P786" s="239"/>
      <c r="Q786" s="239"/>
      <c r="R786" s="239"/>
      <c r="S786" s="239"/>
      <c r="T786" s="240"/>
      <c r="AT786" s="241" t="s">
        <v>210</v>
      </c>
      <c r="AU786" s="241" t="s">
        <v>87</v>
      </c>
      <c r="AV786" s="13" t="s">
        <v>87</v>
      </c>
      <c r="AW786" s="13" t="s">
        <v>41</v>
      </c>
      <c r="AX786" s="13" t="s">
        <v>78</v>
      </c>
      <c r="AY786" s="241" t="s">
        <v>197</v>
      </c>
    </row>
    <row r="787" spans="2:65" s="14" customFormat="1">
      <c r="B787" s="242"/>
      <c r="C787" s="243"/>
      <c r="D787" s="216" t="s">
        <v>210</v>
      </c>
      <c r="E787" s="244" t="s">
        <v>34</v>
      </c>
      <c r="F787" s="245" t="s">
        <v>221</v>
      </c>
      <c r="G787" s="243"/>
      <c r="H787" s="246">
        <v>25.62</v>
      </c>
      <c r="I787" s="247"/>
      <c r="J787" s="243"/>
      <c r="K787" s="243"/>
      <c r="L787" s="248"/>
      <c r="M787" s="249"/>
      <c r="N787" s="250"/>
      <c r="O787" s="250"/>
      <c r="P787" s="250"/>
      <c r="Q787" s="250"/>
      <c r="R787" s="250"/>
      <c r="S787" s="250"/>
      <c r="T787" s="251"/>
      <c r="AT787" s="252" t="s">
        <v>210</v>
      </c>
      <c r="AU787" s="252" t="s">
        <v>87</v>
      </c>
      <c r="AV787" s="14" t="s">
        <v>126</v>
      </c>
      <c r="AW787" s="14" t="s">
        <v>41</v>
      </c>
      <c r="AX787" s="14" t="s">
        <v>85</v>
      </c>
      <c r="AY787" s="252" t="s">
        <v>197</v>
      </c>
    </row>
    <row r="788" spans="2:65" s="1" customFormat="1" ht="25.5" customHeight="1">
      <c r="B788" s="43"/>
      <c r="C788" s="204" t="s">
        <v>1337</v>
      </c>
      <c r="D788" s="204" t="s">
        <v>200</v>
      </c>
      <c r="E788" s="205" t="s">
        <v>1338</v>
      </c>
      <c r="F788" s="206" t="s">
        <v>1339</v>
      </c>
      <c r="G788" s="207" t="s">
        <v>423</v>
      </c>
      <c r="H788" s="208">
        <v>167.96</v>
      </c>
      <c r="I788" s="209"/>
      <c r="J788" s="210">
        <f>ROUND(I788*H788,2)</f>
        <v>0</v>
      </c>
      <c r="K788" s="206" t="s">
        <v>352</v>
      </c>
      <c r="L788" s="63"/>
      <c r="M788" s="211" t="s">
        <v>34</v>
      </c>
      <c r="N788" s="212" t="s">
        <v>49</v>
      </c>
      <c r="O788" s="44"/>
      <c r="P788" s="213">
        <f>O788*H788</f>
        <v>0</v>
      </c>
      <c r="Q788" s="213">
        <v>1.1310000000000001E-2</v>
      </c>
      <c r="R788" s="213">
        <f>Q788*H788</f>
        <v>1.8996276000000001</v>
      </c>
      <c r="S788" s="213">
        <v>0</v>
      </c>
      <c r="T788" s="214">
        <f>S788*H788</f>
        <v>0</v>
      </c>
      <c r="AR788" s="25" t="s">
        <v>275</v>
      </c>
      <c r="AT788" s="25" t="s">
        <v>200</v>
      </c>
      <c r="AU788" s="25" t="s">
        <v>87</v>
      </c>
      <c r="AY788" s="25" t="s">
        <v>197</v>
      </c>
      <c r="BE788" s="215">
        <f>IF(N788="základní",J788,0)</f>
        <v>0</v>
      </c>
      <c r="BF788" s="215">
        <f>IF(N788="snížená",J788,0)</f>
        <v>0</v>
      </c>
      <c r="BG788" s="215">
        <f>IF(N788="zákl. přenesená",J788,0)</f>
        <v>0</v>
      </c>
      <c r="BH788" s="215">
        <f>IF(N788="sníž. přenesená",J788,0)</f>
        <v>0</v>
      </c>
      <c r="BI788" s="215">
        <f>IF(N788="nulová",J788,0)</f>
        <v>0</v>
      </c>
      <c r="BJ788" s="25" t="s">
        <v>85</v>
      </c>
      <c r="BK788" s="215">
        <f>ROUND(I788*H788,2)</f>
        <v>0</v>
      </c>
      <c r="BL788" s="25" t="s">
        <v>275</v>
      </c>
      <c r="BM788" s="25" t="s">
        <v>1340</v>
      </c>
    </row>
    <row r="789" spans="2:65" s="12" customFormat="1">
      <c r="B789" s="219"/>
      <c r="C789" s="220"/>
      <c r="D789" s="221" t="s">
        <v>210</v>
      </c>
      <c r="E789" s="222" t="s">
        <v>34</v>
      </c>
      <c r="F789" s="223" t="s">
        <v>364</v>
      </c>
      <c r="G789" s="220"/>
      <c r="H789" s="224" t="s">
        <v>34</v>
      </c>
      <c r="I789" s="225"/>
      <c r="J789" s="220"/>
      <c r="K789" s="220"/>
      <c r="L789" s="226"/>
      <c r="M789" s="227"/>
      <c r="N789" s="228"/>
      <c r="O789" s="228"/>
      <c r="P789" s="228"/>
      <c r="Q789" s="228"/>
      <c r="R789" s="228"/>
      <c r="S789" s="228"/>
      <c r="T789" s="229"/>
      <c r="AT789" s="230" t="s">
        <v>210</v>
      </c>
      <c r="AU789" s="230" t="s">
        <v>87</v>
      </c>
      <c r="AV789" s="12" t="s">
        <v>85</v>
      </c>
      <c r="AW789" s="12" t="s">
        <v>41</v>
      </c>
      <c r="AX789" s="12" t="s">
        <v>78</v>
      </c>
      <c r="AY789" s="230" t="s">
        <v>197</v>
      </c>
    </row>
    <row r="790" spans="2:65" s="13" customFormat="1">
      <c r="B790" s="231"/>
      <c r="C790" s="232"/>
      <c r="D790" s="221" t="s">
        <v>210</v>
      </c>
      <c r="E790" s="233" t="s">
        <v>34</v>
      </c>
      <c r="F790" s="234" t="s">
        <v>1341</v>
      </c>
      <c r="G790" s="232"/>
      <c r="H790" s="235">
        <v>167.96</v>
      </c>
      <c r="I790" s="236"/>
      <c r="J790" s="232"/>
      <c r="K790" s="232"/>
      <c r="L790" s="237"/>
      <c r="M790" s="238"/>
      <c r="N790" s="239"/>
      <c r="O790" s="239"/>
      <c r="P790" s="239"/>
      <c r="Q790" s="239"/>
      <c r="R790" s="239"/>
      <c r="S790" s="239"/>
      <c r="T790" s="240"/>
      <c r="AT790" s="241" t="s">
        <v>210</v>
      </c>
      <c r="AU790" s="241" t="s">
        <v>87</v>
      </c>
      <c r="AV790" s="13" t="s">
        <v>87</v>
      </c>
      <c r="AW790" s="13" t="s">
        <v>41</v>
      </c>
      <c r="AX790" s="13" t="s">
        <v>78</v>
      </c>
      <c r="AY790" s="241" t="s">
        <v>197</v>
      </c>
    </row>
    <row r="791" spans="2:65" s="14" customFormat="1">
      <c r="B791" s="242"/>
      <c r="C791" s="243"/>
      <c r="D791" s="216" t="s">
        <v>210</v>
      </c>
      <c r="E791" s="244" t="s">
        <v>34</v>
      </c>
      <c r="F791" s="245" t="s">
        <v>221</v>
      </c>
      <c r="G791" s="243"/>
      <c r="H791" s="246">
        <v>167.96</v>
      </c>
      <c r="I791" s="247"/>
      <c r="J791" s="243"/>
      <c r="K791" s="243"/>
      <c r="L791" s="248"/>
      <c r="M791" s="249"/>
      <c r="N791" s="250"/>
      <c r="O791" s="250"/>
      <c r="P791" s="250"/>
      <c r="Q791" s="250"/>
      <c r="R791" s="250"/>
      <c r="S791" s="250"/>
      <c r="T791" s="251"/>
      <c r="AT791" s="252" t="s">
        <v>210</v>
      </c>
      <c r="AU791" s="252" t="s">
        <v>87</v>
      </c>
      <c r="AV791" s="14" t="s">
        <v>126</v>
      </c>
      <c r="AW791" s="14" t="s">
        <v>41</v>
      </c>
      <c r="AX791" s="14" t="s">
        <v>85</v>
      </c>
      <c r="AY791" s="252" t="s">
        <v>197</v>
      </c>
    </row>
    <row r="792" spans="2:65" s="1" customFormat="1" ht="25.5" customHeight="1">
      <c r="B792" s="43"/>
      <c r="C792" s="204" t="s">
        <v>1342</v>
      </c>
      <c r="D792" s="204" t="s">
        <v>200</v>
      </c>
      <c r="E792" s="205" t="s">
        <v>1343</v>
      </c>
      <c r="F792" s="206" t="s">
        <v>1344</v>
      </c>
      <c r="G792" s="207" t="s">
        <v>423</v>
      </c>
      <c r="H792" s="208">
        <v>339.44</v>
      </c>
      <c r="I792" s="209"/>
      <c r="J792" s="210">
        <f>ROUND(I792*H792,2)</f>
        <v>0</v>
      </c>
      <c r="K792" s="206" t="s">
        <v>352</v>
      </c>
      <c r="L792" s="63"/>
      <c r="M792" s="211" t="s">
        <v>34</v>
      </c>
      <c r="N792" s="212" t="s">
        <v>49</v>
      </c>
      <c r="O792" s="44"/>
      <c r="P792" s="213">
        <f>O792*H792</f>
        <v>0</v>
      </c>
      <c r="Q792" s="213">
        <v>1.5709999999999998E-2</v>
      </c>
      <c r="R792" s="213">
        <f>Q792*H792</f>
        <v>5.332602399999999</v>
      </c>
      <c r="S792" s="213">
        <v>0</v>
      </c>
      <c r="T792" s="214">
        <f>S792*H792</f>
        <v>0</v>
      </c>
      <c r="AR792" s="25" t="s">
        <v>275</v>
      </c>
      <c r="AT792" s="25" t="s">
        <v>200</v>
      </c>
      <c r="AU792" s="25" t="s">
        <v>87</v>
      </c>
      <c r="AY792" s="25" t="s">
        <v>197</v>
      </c>
      <c r="BE792" s="215">
        <f>IF(N792="základní",J792,0)</f>
        <v>0</v>
      </c>
      <c r="BF792" s="215">
        <f>IF(N792="snížená",J792,0)</f>
        <v>0</v>
      </c>
      <c r="BG792" s="215">
        <f>IF(N792="zákl. přenesená",J792,0)</f>
        <v>0</v>
      </c>
      <c r="BH792" s="215">
        <f>IF(N792="sníž. přenesená",J792,0)</f>
        <v>0</v>
      </c>
      <c r="BI792" s="215">
        <f>IF(N792="nulová",J792,0)</f>
        <v>0</v>
      </c>
      <c r="BJ792" s="25" t="s">
        <v>85</v>
      </c>
      <c r="BK792" s="215">
        <f>ROUND(I792*H792,2)</f>
        <v>0</v>
      </c>
      <c r="BL792" s="25" t="s">
        <v>275</v>
      </c>
      <c r="BM792" s="25" t="s">
        <v>1345</v>
      </c>
    </row>
    <row r="793" spans="2:65" s="12" customFormat="1">
      <c r="B793" s="219"/>
      <c r="C793" s="220"/>
      <c r="D793" s="221" t="s">
        <v>210</v>
      </c>
      <c r="E793" s="222" t="s">
        <v>34</v>
      </c>
      <c r="F793" s="223" t="s">
        <v>364</v>
      </c>
      <c r="G793" s="220"/>
      <c r="H793" s="224" t="s">
        <v>34</v>
      </c>
      <c r="I793" s="225"/>
      <c r="J793" s="220"/>
      <c r="K793" s="220"/>
      <c r="L793" s="226"/>
      <c r="M793" s="227"/>
      <c r="N793" s="228"/>
      <c r="O793" s="228"/>
      <c r="P793" s="228"/>
      <c r="Q793" s="228"/>
      <c r="R793" s="228"/>
      <c r="S793" s="228"/>
      <c r="T793" s="229"/>
      <c r="AT793" s="230" t="s">
        <v>210</v>
      </c>
      <c r="AU793" s="230" t="s">
        <v>87</v>
      </c>
      <c r="AV793" s="12" t="s">
        <v>85</v>
      </c>
      <c r="AW793" s="12" t="s">
        <v>41</v>
      </c>
      <c r="AX793" s="12" t="s">
        <v>78</v>
      </c>
      <c r="AY793" s="230" t="s">
        <v>197</v>
      </c>
    </row>
    <row r="794" spans="2:65" s="13" customFormat="1">
      <c r="B794" s="231"/>
      <c r="C794" s="232"/>
      <c r="D794" s="221" t="s">
        <v>210</v>
      </c>
      <c r="E794" s="233" t="s">
        <v>34</v>
      </c>
      <c r="F794" s="234" t="s">
        <v>1346</v>
      </c>
      <c r="G794" s="232"/>
      <c r="H794" s="235">
        <v>266.92</v>
      </c>
      <c r="I794" s="236"/>
      <c r="J794" s="232"/>
      <c r="K794" s="232"/>
      <c r="L794" s="237"/>
      <c r="M794" s="238"/>
      <c r="N794" s="239"/>
      <c r="O794" s="239"/>
      <c r="P794" s="239"/>
      <c r="Q794" s="239"/>
      <c r="R794" s="239"/>
      <c r="S794" s="239"/>
      <c r="T794" s="240"/>
      <c r="AT794" s="241" t="s">
        <v>210</v>
      </c>
      <c r="AU794" s="241" t="s">
        <v>87</v>
      </c>
      <c r="AV794" s="13" t="s">
        <v>87</v>
      </c>
      <c r="AW794" s="13" t="s">
        <v>41</v>
      </c>
      <c r="AX794" s="13" t="s">
        <v>78</v>
      </c>
      <c r="AY794" s="241" t="s">
        <v>197</v>
      </c>
    </row>
    <row r="795" spans="2:65" s="13" customFormat="1">
      <c r="B795" s="231"/>
      <c r="C795" s="232"/>
      <c r="D795" s="221" t="s">
        <v>210</v>
      </c>
      <c r="E795" s="233" t="s">
        <v>34</v>
      </c>
      <c r="F795" s="234" t="s">
        <v>1347</v>
      </c>
      <c r="G795" s="232"/>
      <c r="H795" s="235">
        <v>60.9</v>
      </c>
      <c r="I795" s="236"/>
      <c r="J795" s="232"/>
      <c r="K795" s="232"/>
      <c r="L795" s="237"/>
      <c r="M795" s="238"/>
      <c r="N795" s="239"/>
      <c r="O795" s="239"/>
      <c r="P795" s="239"/>
      <c r="Q795" s="239"/>
      <c r="R795" s="239"/>
      <c r="S795" s="239"/>
      <c r="T795" s="240"/>
      <c r="AT795" s="241" t="s">
        <v>210</v>
      </c>
      <c r="AU795" s="241" t="s">
        <v>87</v>
      </c>
      <c r="AV795" s="13" t="s">
        <v>87</v>
      </c>
      <c r="AW795" s="13" t="s">
        <v>41</v>
      </c>
      <c r="AX795" s="13" t="s">
        <v>78</v>
      </c>
      <c r="AY795" s="241" t="s">
        <v>197</v>
      </c>
    </row>
    <row r="796" spans="2:65" s="13" customFormat="1">
      <c r="B796" s="231"/>
      <c r="C796" s="232"/>
      <c r="D796" s="221" t="s">
        <v>210</v>
      </c>
      <c r="E796" s="233" t="s">
        <v>34</v>
      </c>
      <c r="F796" s="234" t="s">
        <v>1348</v>
      </c>
      <c r="G796" s="232"/>
      <c r="H796" s="235">
        <v>11.62</v>
      </c>
      <c r="I796" s="236"/>
      <c r="J796" s="232"/>
      <c r="K796" s="232"/>
      <c r="L796" s="237"/>
      <c r="M796" s="238"/>
      <c r="N796" s="239"/>
      <c r="O796" s="239"/>
      <c r="P796" s="239"/>
      <c r="Q796" s="239"/>
      <c r="R796" s="239"/>
      <c r="S796" s="239"/>
      <c r="T796" s="240"/>
      <c r="AT796" s="241" t="s">
        <v>210</v>
      </c>
      <c r="AU796" s="241" t="s">
        <v>87</v>
      </c>
      <c r="AV796" s="13" t="s">
        <v>87</v>
      </c>
      <c r="AW796" s="13" t="s">
        <v>41</v>
      </c>
      <c r="AX796" s="13" t="s">
        <v>78</v>
      </c>
      <c r="AY796" s="241" t="s">
        <v>197</v>
      </c>
    </row>
    <row r="797" spans="2:65" s="14" customFormat="1">
      <c r="B797" s="242"/>
      <c r="C797" s="243"/>
      <c r="D797" s="216" t="s">
        <v>210</v>
      </c>
      <c r="E797" s="244" t="s">
        <v>34</v>
      </c>
      <c r="F797" s="245" t="s">
        <v>221</v>
      </c>
      <c r="G797" s="243"/>
      <c r="H797" s="246">
        <v>339.44</v>
      </c>
      <c r="I797" s="247"/>
      <c r="J797" s="243"/>
      <c r="K797" s="243"/>
      <c r="L797" s="248"/>
      <c r="M797" s="249"/>
      <c r="N797" s="250"/>
      <c r="O797" s="250"/>
      <c r="P797" s="250"/>
      <c r="Q797" s="250"/>
      <c r="R797" s="250"/>
      <c r="S797" s="250"/>
      <c r="T797" s="251"/>
      <c r="AT797" s="252" t="s">
        <v>210</v>
      </c>
      <c r="AU797" s="252" t="s">
        <v>87</v>
      </c>
      <c r="AV797" s="14" t="s">
        <v>126</v>
      </c>
      <c r="AW797" s="14" t="s">
        <v>41</v>
      </c>
      <c r="AX797" s="14" t="s">
        <v>85</v>
      </c>
      <c r="AY797" s="252" t="s">
        <v>197</v>
      </c>
    </row>
    <row r="798" spans="2:65" s="1" customFormat="1" ht="16.5" customHeight="1">
      <c r="B798" s="43"/>
      <c r="C798" s="204" t="s">
        <v>1349</v>
      </c>
      <c r="D798" s="204" t="s">
        <v>200</v>
      </c>
      <c r="E798" s="205" t="s">
        <v>1350</v>
      </c>
      <c r="F798" s="206" t="s">
        <v>1351</v>
      </c>
      <c r="G798" s="207" t="s">
        <v>423</v>
      </c>
      <c r="H798" s="208">
        <v>290.92</v>
      </c>
      <c r="I798" s="209"/>
      <c r="J798" s="210">
        <f>ROUND(I798*H798,2)</f>
        <v>0</v>
      </c>
      <c r="K798" s="206" t="s">
        <v>352</v>
      </c>
      <c r="L798" s="63"/>
      <c r="M798" s="211" t="s">
        <v>34</v>
      </c>
      <c r="N798" s="212" t="s">
        <v>49</v>
      </c>
      <c r="O798" s="44"/>
      <c r="P798" s="213">
        <f>O798*H798</f>
        <v>0</v>
      </c>
      <c r="Q798" s="213">
        <v>0</v>
      </c>
      <c r="R798" s="213">
        <f>Q798*H798</f>
        <v>0</v>
      </c>
      <c r="S798" s="213">
        <v>2.4E-2</v>
      </c>
      <c r="T798" s="214">
        <f>S798*H798</f>
        <v>6.9820800000000007</v>
      </c>
      <c r="AR798" s="25" t="s">
        <v>275</v>
      </c>
      <c r="AT798" s="25" t="s">
        <v>200</v>
      </c>
      <c r="AU798" s="25" t="s">
        <v>87</v>
      </c>
      <c r="AY798" s="25" t="s">
        <v>197</v>
      </c>
      <c r="BE798" s="215">
        <f>IF(N798="základní",J798,0)</f>
        <v>0</v>
      </c>
      <c r="BF798" s="215">
        <f>IF(N798="snížená",J798,0)</f>
        <v>0</v>
      </c>
      <c r="BG798" s="215">
        <f>IF(N798="zákl. přenesená",J798,0)</f>
        <v>0</v>
      </c>
      <c r="BH798" s="215">
        <f>IF(N798="sníž. přenesená",J798,0)</f>
        <v>0</v>
      </c>
      <c r="BI798" s="215">
        <f>IF(N798="nulová",J798,0)</f>
        <v>0</v>
      </c>
      <c r="BJ798" s="25" t="s">
        <v>85</v>
      </c>
      <c r="BK798" s="215">
        <f>ROUND(I798*H798,2)</f>
        <v>0</v>
      </c>
      <c r="BL798" s="25" t="s">
        <v>275</v>
      </c>
      <c r="BM798" s="25" t="s">
        <v>1352</v>
      </c>
    </row>
    <row r="799" spans="2:65" s="12" customFormat="1">
      <c r="B799" s="219"/>
      <c r="C799" s="220"/>
      <c r="D799" s="221" t="s">
        <v>210</v>
      </c>
      <c r="E799" s="222" t="s">
        <v>34</v>
      </c>
      <c r="F799" s="223" t="s">
        <v>364</v>
      </c>
      <c r="G799" s="220"/>
      <c r="H799" s="224" t="s">
        <v>34</v>
      </c>
      <c r="I799" s="225"/>
      <c r="J799" s="220"/>
      <c r="K799" s="220"/>
      <c r="L799" s="226"/>
      <c r="M799" s="227"/>
      <c r="N799" s="228"/>
      <c r="O799" s="228"/>
      <c r="P799" s="228"/>
      <c r="Q799" s="228"/>
      <c r="R799" s="228"/>
      <c r="S799" s="228"/>
      <c r="T799" s="229"/>
      <c r="AT799" s="230" t="s">
        <v>210</v>
      </c>
      <c r="AU799" s="230" t="s">
        <v>87</v>
      </c>
      <c r="AV799" s="12" t="s">
        <v>85</v>
      </c>
      <c r="AW799" s="12" t="s">
        <v>41</v>
      </c>
      <c r="AX799" s="12" t="s">
        <v>78</v>
      </c>
      <c r="AY799" s="230" t="s">
        <v>197</v>
      </c>
    </row>
    <row r="800" spans="2:65" s="13" customFormat="1">
      <c r="B800" s="231"/>
      <c r="C800" s="232"/>
      <c r="D800" s="221" t="s">
        <v>210</v>
      </c>
      <c r="E800" s="233" t="s">
        <v>34</v>
      </c>
      <c r="F800" s="234" t="s">
        <v>1353</v>
      </c>
      <c r="G800" s="232"/>
      <c r="H800" s="235">
        <v>290.92</v>
      </c>
      <c r="I800" s="236"/>
      <c r="J800" s="232"/>
      <c r="K800" s="232"/>
      <c r="L800" s="237"/>
      <c r="M800" s="238"/>
      <c r="N800" s="239"/>
      <c r="O800" s="239"/>
      <c r="P800" s="239"/>
      <c r="Q800" s="239"/>
      <c r="R800" s="239"/>
      <c r="S800" s="239"/>
      <c r="T800" s="240"/>
      <c r="AT800" s="241" t="s">
        <v>210</v>
      </c>
      <c r="AU800" s="241" t="s">
        <v>87</v>
      </c>
      <c r="AV800" s="13" t="s">
        <v>87</v>
      </c>
      <c r="AW800" s="13" t="s">
        <v>41</v>
      </c>
      <c r="AX800" s="13" t="s">
        <v>78</v>
      </c>
      <c r="AY800" s="241" t="s">
        <v>197</v>
      </c>
    </row>
    <row r="801" spans="2:65" s="14" customFormat="1">
      <c r="B801" s="242"/>
      <c r="C801" s="243"/>
      <c r="D801" s="216" t="s">
        <v>210</v>
      </c>
      <c r="E801" s="244" t="s">
        <v>34</v>
      </c>
      <c r="F801" s="245" t="s">
        <v>221</v>
      </c>
      <c r="G801" s="243"/>
      <c r="H801" s="246">
        <v>290.92</v>
      </c>
      <c r="I801" s="247"/>
      <c r="J801" s="243"/>
      <c r="K801" s="243"/>
      <c r="L801" s="248"/>
      <c r="M801" s="249"/>
      <c r="N801" s="250"/>
      <c r="O801" s="250"/>
      <c r="P801" s="250"/>
      <c r="Q801" s="250"/>
      <c r="R801" s="250"/>
      <c r="S801" s="250"/>
      <c r="T801" s="251"/>
      <c r="AT801" s="252" t="s">
        <v>210</v>
      </c>
      <c r="AU801" s="252" t="s">
        <v>87</v>
      </c>
      <c r="AV801" s="14" t="s">
        <v>126</v>
      </c>
      <c r="AW801" s="14" t="s">
        <v>41</v>
      </c>
      <c r="AX801" s="14" t="s">
        <v>85</v>
      </c>
      <c r="AY801" s="252" t="s">
        <v>197</v>
      </c>
    </row>
    <row r="802" spans="2:65" s="1" customFormat="1" ht="16.5" customHeight="1">
      <c r="B802" s="43"/>
      <c r="C802" s="204" t="s">
        <v>1354</v>
      </c>
      <c r="D802" s="204" t="s">
        <v>200</v>
      </c>
      <c r="E802" s="205" t="s">
        <v>1355</v>
      </c>
      <c r="F802" s="206" t="s">
        <v>1356</v>
      </c>
      <c r="G802" s="207" t="s">
        <v>423</v>
      </c>
      <c r="H802" s="208">
        <v>140.125</v>
      </c>
      <c r="I802" s="209"/>
      <c r="J802" s="210">
        <f>ROUND(I802*H802,2)</f>
        <v>0</v>
      </c>
      <c r="K802" s="206" t="s">
        <v>352</v>
      </c>
      <c r="L802" s="63"/>
      <c r="M802" s="211" t="s">
        <v>34</v>
      </c>
      <c r="N802" s="212" t="s">
        <v>49</v>
      </c>
      <c r="O802" s="44"/>
      <c r="P802" s="213">
        <f>O802*H802</f>
        <v>0</v>
      </c>
      <c r="Q802" s="213">
        <v>0</v>
      </c>
      <c r="R802" s="213">
        <f>Q802*H802</f>
        <v>0</v>
      </c>
      <c r="S802" s="213">
        <v>0.03</v>
      </c>
      <c r="T802" s="214">
        <f>S802*H802</f>
        <v>4.2037499999999994</v>
      </c>
      <c r="AR802" s="25" t="s">
        <v>275</v>
      </c>
      <c r="AT802" s="25" t="s">
        <v>200</v>
      </c>
      <c r="AU802" s="25" t="s">
        <v>87</v>
      </c>
      <c r="AY802" s="25" t="s">
        <v>197</v>
      </c>
      <c r="BE802" s="215">
        <f>IF(N802="základní",J802,0)</f>
        <v>0</v>
      </c>
      <c r="BF802" s="215">
        <f>IF(N802="snížená",J802,0)</f>
        <v>0</v>
      </c>
      <c r="BG802" s="215">
        <f>IF(N802="zákl. přenesená",J802,0)</f>
        <v>0</v>
      </c>
      <c r="BH802" s="215">
        <f>IF(N802="sníž. přenesená",J802,0)</f>
        <v>0</v>
      </c>
      <c r="BI802" s="215">
        <f>IF(N802="nulová",J802,0)</f>
        <v>0</v>
      </c>
      <c r="BJ802" s="25" t="s">
        <v>85</v>
      </c>
      <c r="BK802" s="215">
        <f>ROUND(I802*H802,2)</f>
        <v>0</v>
      </c>
      <c r="BL802" s="25" t="s">
        <v>275</v>
      </c>
      <c r="BM802" s="25" t="s">
        <v>1357</v>
      </c>
    </row>
    <row r="803" spans="2:65" s="12" customFormat="1">
      <c r="B803" s="219"/>
      <c r="C803" s="220"/>
      <c r="D803" s="221" t="s">
        <v>210</v>
      </c>
      <c r="E803" s="222" t="s">
        <v>34</v>
      </c>
      <c r="F803" s="223" t="s">
        <v>364</v>
      </c>
      <c r="G803" s="220"/>
      <c r="H803" s="224" t="s">
        <v>34</v>
      </c>
      <c r="I803" s="225"/>
      <c r="J803" s="220"/>
      <c r="K803" s="220"/>
      <c r="L803" s="226"/>
      <c r="M803" s="227"/>
      <c r="N803" s="228"/>
      <c r="O803" s="228"/>
      <c r="P803" s="228"/>
      <c r="Q803" s="228"/>
      <c r="R803" s="228"/>
      <c r="S803" s="228"/>
      <c r="T803" s="229"/>
      <c r="AT803" s="230" t="s">
        <v>210</v>
      </c>
      <c r="AU803" s="230" t="s">
        <v>87</v>
      </c>
      <c r="AV803" s="12" t="s">
        <v>85</v>
      </c>
      <c r="AW803" s="12" t="s">
        <v>41</v>
      </c>
      <c r="AX803" s="12" t="s">
        <v>78</v>
      </c>
      <c r="AY803" s="230" t="s">
        <v>197</v>
      </c>
    </row>
    <row r="804" spans="2:65" s="13" customFormat="1">
      <c r="B804" s="231"/>
      <c r="C804" s="232"/>
      <c r="D804" s="221" t="s">
        <v>210</v>
      </c>
      <c r="E804" s="233" t="s">
        <v>34</v>
      </c>
      <c r="F804" s="234" t="s">
        <v>1358</v>
      </c>
      <c r="G804" s="232"/>
      <c r="H804" s="235">
        <v>140.125</v>
      </c>
      <c r="I804" s="236"/>
      <c r="J804" s="232"/>
      <c r="K804" s="232"/>
      <c r="L804" s="237"/>
      <c r="M804" s="238"/>
      <c r="N804" s="239"/>
      <c r="O804" s="239"/>
      <c r="P804" s="239"/>
      <c r="Q804" s="239"/>
      <c r="R804" s="239"/>
      <c r="S804" s="239"/>
      <c r="T804" s="240"/>
      <c r="AT804" s="241" t="s">
        <v>210</v>
      </c>
      <c r="AU804" s="241" t="s">
        <v>87</v>
      </c>
      <c r="AV804" s="13" t="s">
        <v>87</v>
      </c>
      <c r="AW804" s="13" t="s">
        <v>41</v>
      </c>
      <c r="AX804" s="13" t="s">
        <v>78</v>
      </c>
      <c r="AY804" s="241" t="s">
        <v>197</v>
      </c>
    </row>
    <row r="805" spans="2:65" s="14" customFormat="1">
      <c r="B805" s="242"/>
      <c r="C805" s="243"/>
      <c r="D805" s="216" t="s">
        <v>210</v>
      </c>
      <c r="E805" s="244" t="s">
        <v>34</v>
      </c>
      <c r="F805" s="245" t="s">
        <v>221</v>
      </c>
      <c r="G805" s="243"/>
      <c r="H805" s="246">
        <v>140.125</v>
      </c>
      <c r="I805" s="247"/>
      <c r="J805" s="243"/>
      <c r="K805" s="243"/>
      <c r="L805" s="248"/>
      <c r="M805" s="249"/>
      <c r="N805" s="250"/>
      <c r="O805" s="250"/>
      <c r="P805" s="250"/>
      <c r="Q805" s="250"/>
      <c r="R805" s="250"/>
      <c r="S805" s="250"/>
      <c r="T805" s="251"/>
      <c r="AT805" s="252" t="s">
        <v>210</v>
      </c>
      <c r="AU805" s="252" t="s">
        <v>87</v>
      </c>
      <c r="AV805" s="14" t="s">
        <v>126</v>
      </c>
      <c r="AW805" s="14" t="s">
        <v>41</v>
      </c>
      <c r="AX805" s="14" t="s">
        <v>85</v>
      </c>
      <c r="AY805" s="252" t="s">
        <v>197</v>
      </c>
    </row>
    <row r="806" spans="2:65" s="1" customFormat="1" ht="25.5" customHeight="1">
      <c r="B806" s="43"/>
      <c r="C806" s="204" t="s">
        <v>1359</v>
      </c>
      <c r="D806" s="204" t="s">
        <v>200</v>
      </c>
      <c r="E806" s="205" t="s">
        <v>1360</v>
      </c>
      <c r="F806" s="206" t="s">
        <v>1361</v>
      </c>
      <c r="G806" s="207" t="s">
        <v>423</v>
      </c>
      <c r="H806" s="208">
        <v>102.58</v>
      </c>
      <c r="I806" s="209"/>
      <c r="J806" s="210">
        <f>ROUND(I806*H806,2)</f>
        <v>0</v>
      </c>
      <c r="K806" s="206" t="s">
        <v>352</v>
      </c>
      <c r="L806" s="63"/>
      <c r="M806" s="211" t="s">
        <v>34</v>
      </c>
      <c r="N806" s="212" t="s">
        <v>49</v>
      </c>
      <c r="O806" s="44"/>
      <c r="P806" s="213">
        <f>O806*H806</f>
        <v>0</v>
      </c>
      <c r="Q806" s="213">
        <v>0</v>
      </c>
      <c r="R806" s="213">
        <f>Q806*H806</f>
        <v>0</v>
      </c>
      <c r="S806" s="213">
        <v>0.03</v>
      </c>
      <c r="T806" s="214">
        <f>S806*H806</f>
        <v>3.0773999999999999</v>
      </c>
      <c r="AR806" s="25" t="s">
        <v>275</v>
      </c>
      <c r="AT806" s="25" t="s">
        <v>200</v>
      </c>
      <c r="AU806" s="25" t="s">
        <v>87</v>
      </c>
      <c r="AY806" s="25" t="s">
        <v>197</v>
      </c>
      <c r="BE806" s="215">
        <f>IF(N806="základní",J806,0)</f>
        <v>0</v>
      </c>
      <c r="BF806" s="215">
        <f>IF(N806="snížená",J806,0)</f>
        <v>0</v>
      </c>
      <c r="BG806" s="215">
        <f>IF(N806="zákl. přenesená",J806,0)</f>
        <v>0</v>
      </c>
      <c r="BH806" s="215">
        <f>IF(N806="sníž. přenesená",J806,0)</f>
        <v>0</v>
      </c>
      <c r="BI806" s="215">
        <f>IF(N806="nulová",J806,0)</f>
        <v>0</v>
      </c>
      <c r="BJ806" s="25" t="s">
        <v>85</v>
      </c>
      <c r="BK806" s="215">
        <f>ROUND(I806*H806,2)</f>
        <v>0</v>
      </c>
      <c r="BL806" s="25" t="s">
        <v>275</v>
      </c>
      <c r="BM806" s="25" t="s">
        <v>1362</v>
      </c>
    </row>
    <row r="807" spans="2:65" s="12" customFormat="1">
      <c r="B807" s="219"/>
      <c r="C807" s="220"/>
      <c r="D807" s="221" t="s">
        <v>210</v>
      </c>
      <c r="E807" s="222" t="s">
        <v>34</v>
      </c>
      <c r="F807" s="223" t="s">
        <v>364</v>
      </c>
      <c r="G807" s="220"/>
      <c r="H807" s="224" t="s">
        <v>34</v>
      </c>
      <c r="I807" s="225"/>
      <c r="J807" s="220"/>
      <c r="K807" s="220"/>
      <c r="L807" s="226"/>
      <c r="M807" s="227"/>
      <c r="N807" s="228"/>
      <c r="O807" s="228"/>
      <c r="P807" s="228"/>
      <c r="Q807" s="228"/>
      <c r="R807" s="228"/>
      <c r="S807" s="228"/>
      <c r="T807" s="229"/>
      <c r="AT807" s="230" t="s">
        <v>210</v>
      </c>
      <c r="AU807" s="230" t="s">
        <v>87</v>
      </c>
      <c r="AV807" s="12" t="s">
        <v>85</v>
      </c>
      <c r="AW807" s="12" t="s">
        <v>41</v>
      </c>
      <c r="AX807" s="12" t="s">
        <v>78</v>
      </c>
      <c r="AY807" s="230" t="s">
        <v>197</v>
      </c>
    </row>
    <row r="808" spans="2:65" s="13" customFormat="1">
      <c r="B808" s="231"/>
      <c r="C808" s="232"/>
      <c r="D808" s="221" t="s">
        <v>210</v>
      </c>
      <c r="E808" s="233" t="s">
        <v>34</v>
      </c>
      <c r="F808" s="234" t="s">
        <v>1363</v>
      </c>
      <c r="G808" s="232"/>
      <c r="H808" s="235">
        <v>102.58</v>
      </c>
      <c r="I808" s="236"/>
      <c r="J808" s="232"/>
      <c r="K808" s="232"/>
      <c r="L808" s="237"/>
      <c r="M808" s="238"/>
      <c r="N808" s="239"/>
      <c r="O808" s="239"/>
      <c r="P808" s="239"/>
      <c r="Q808" s="239"/>
      <c r="R808" s="239"/>
      <c r="S808" s="239"/>
      <c r="T808" s="240"/>
      <c r="AT808" s="241" t="s">
        <v>210</v>
      </c>
      <c r="AU808" s="241" t="s">
        <v>87</v>
      </c>
      <c r="AV808" s="13" t="s">
        <v>87</v>
      </c>
      <c r="AW808" s="13" t="s">
        <v>41</v>
      </c>
      <c r="AX808" s="13" t="s">
        <v>78</v>
      </c>
      <c r="AY808" s="241" t="s">
        <v>197</v>
      </c>
    </row>
    <row r="809" spans="2:65" s="14" customFormat="1">
      <c r="B809" s="242"/>
      <c r="C809" s="243"/>
      <c r="D809" s="216" t="s">
        <v>210</v>
      </c>
      <c r="E809" s="244" t="s">
        <v>34</v>
      </c>
      <c r="F809" s="245" t="s">
        <v>221</v>
      </c>
      <c r="G809" s="243"/>
      <c r="H809" s="246">
        <v>102.58</v>
      </c>
      <c r="I809" s="247"/>
      <c r="J809" s="243"/>
      <c r="K809" s="243"/>
      <c r="L809" s="248"/>
      <c r="M809" s="249"/>
      <c r="N809" s="250"/>
      <c r="O809" s="250"/>
      <c r="P809" s="250"/>
      <c r="Q809" s="250"/>
      <c r="R809" s="250"/>
      <c r="S809" s="250"/>
      <c r="T809" s="251"/>
      <c r="AT809" s="252" t="s">
        <v>210</v>
      </c>
      <c r="AU809" s="252" t="s">
        <v>87</v>
      </c>
      <c r="AV809" s="14" t="s">
        <v>126</v>
      </c>
      <c r="AW809" s="14" t="s">
        <v>41</v>
      </c>
      <c r="AX809" s="14" t="s">
        <v>85</v>
      </c>
      <c r="AY809" s="252" t="s">
        <v>197</v>
      </c>
    </row>
    <row r="810" spans="2:65" s="1" customFormat="1" ht="16.5" customHeight="1">
      <c r="B810" s="43"/>
      <c r="C810" s="204" t="s">
        <v>1364</v>
      </c>
      <c r="D810" s="204" t="s">
        <v>200</v>
      </c>
      <c r="E810" s="205" t="s">
        <v>1365</v>
      </c>
      <c r="F810" s="206" t="s">
        <v>1366</v>
      </c>
      <c r="G810" s="207" t="s">
        <v>536</v>
      </c>
      <c r="H810" s="208">
        <v>1</v>
      </c>
      <c r="I810" s="209"/>
      <c r="J810" s="210">
        <f>ROUND(I810*H810,2)</f>
        <v>0</v>
      </c>
      <c r="K810" s="206" t="s">
        <v>34</v>
      </c>
      <c r="L810" s="63"/>
      <c r="M810" s="211" t="s">
        <v>34</v>
      </c>
      <c r="N810" s="212" t="s">
        <v>49</v>
      </c>
      <c r="O810" s="44"/>
      <c r="P810" s="213">
        <f>O810*H810</f>
        <v>0</v>
      </c>
      <c r="Q810" s="213">
        <v>0</v>
      </c>
      <c r="R810" s="213">
        <f>Q810*H810</f>
        <v>0</v>
      </c>
      <c r="S810" s="213">
        <v>0</v>
      </c>
      <c r="T810" s="214">
        <f>S810*H810</f>
        <v>0</v>
      </c>
      <c r="AR810" s="25" t="s">
        <v>275</v>
      </c>
      <c r="AT810" s="25" t="s">
        <v>200</v>
      </c>
      <c r="AU810" s="25" t="s">
        <v>87</v>
      </c>
      <c r="AY810" s="25" t="s">
        <v>197</v>
      </c>
      <c r="BE810" s="215">
        <f>IF(N810="základní",J810,0)</f>
        <v>0</v>
      </c>
      <c r="BF810" s="215">
        <f>IF(N810="snížená",J810,0)</f>
        <v>0</v>
      </c>
      <c r="BG810" s="215">
        <f>IF(N810="zákl. přenesená",J810,0)</f>
        <v>0</v>
      </c>
      <c r="BH810" s="215">
        <f>IF(N810="sníž. přenesená",J810,0)</f>
        <v>0</v>
      </c>
      <c r="BI810" s="215">
        <f>IF(N810="nulová",J810,0)</f>
        <v>0</v>
      </c>
      <c r="BJ810" s="25" t="s">
        <v>85</v>
      </c>
      <c r="BK810" s="215">
        <f>ROUND(I810*H810,2)</f>
        <v>0</v>
      </c>
      <c r="BL810" s="25" t="s">
        <v>275</v>
      </c>
      <c r="BM810" s="25" t="s">
        <v>1367</v>
      </c>
    </row>
    <row r="811" spans="2:65" s="11" customFormat="1" ht="29.85" customHeight="1">
      <c r="B811" s="187"/>
      <c r="C811" s="188"/>
      <c r="D811" s="201" t="s">
        <v>77</v>
      </c>
      <c r="E811" s="202" t="s">
        <v>1368</v>
      </c>
      <c r="F811" s="202" t="s">
        <v>1369</v>
      </c>
      <c r="G811" s="188"/>
      <c r="H811" s="188"/>
      <c r="I811" s="191"/>
      <c r="J811" s="203">
        <f>BK811</f>
        <v>0</v>
      </c>
      <c r="K811" s="188"/>
      <c r="L811" s="193"/>
      <c r="M811" s="194"/>
      <c r="N811" s="195"/>
      <c r="O811" s="195"/>
      <c r="P811" s="196">
        <f>SUM(P812:P859)</f>
        <v>0</v>
      </c>
      <c r="Q811" s="195"/>
      <c r="R811" s="196">
        <f>SUM(R812:R859)</f>
        <v>18.307008709999998</v>
      </c>
      <c r="S811" s="195"/>
      <c r="T811" s="197">
        <f>SUM(T812:T859)</f>
        <v>1.2890699999999999</v>
      </c>
      <c r="AR811" s="198" t="s">
        <v>87</v>
      </c>
      <c r="AT811" s="199" t="s">
        <v>77</v>
      </c>
      <c r="AU811" s="199" t="s">
        <v>85</v>
      </c>
      <c r="AY811" s="198" t="s">
        <v>197</v>
      </c>
      <c r="BK811" s="200">
        <f>SUM(BK812:BK859)</f>
        <v>0</v>
      </c>
    </row>
    <row r="812" spans="2:65" s="1" customFormat="1" ht="25.5" customHeight="1">
      <c r="B812" s="43"/>
      <c r="C812" s="204" t="s">
        <v>1370</v>
      </c>
      <c r="D812" s="204" t="s">
        <v>200</v>
      </c>
      <c r="E812" s="205" t="s">
        <v>1371</v>
      </c>
      <c r="F812" s="206" t="s">
        <v>1372</v>
      </c>
      <c r="G812" s="207" t="s">
        <v>423</v>
      </c>
      <c r="H812" s="208">
        <v>49.82</v>
      </c>
      <c r="I812" s="209"/>
      <c r="J812" s="210">
        <f>ROUND(I812*H812,2)</f>
        <v>0</v>
      </c>
      <c r="K812" s="206" t="s">
        <v>352</v>
      </c>
      <c r="L812" s="63"/>
      <c r="M812" s="211" t="s">
        <v>34</v>
      </c>
      <c r="N812" s="212" t="s">
        <v>49</v>
      </c>
      <c r="O812" s="44"/>
      <c r="P812" s="213">
        <f>O812*H812</f>
        <v>0</v>
      </c>
      <c r="Q812" s="213">
        <v>5.2490000000000002E-2</v>
      </c>
      <c r="R812" s="213">
        <f>Q812*H812</f>
        <v>2.6150518000000003</v>
      </c>
      <c r="S812" s="213">
        <v>0</v>
      </c>
      <c r="T812" s="214">
        <f>S812*H812</f>
        <v>0</v>
      </c>
      <c r="AR812" s="25" t="s">
        <v>275</v>
      </c>
      <c r="AT812" s="25" t="s">
        <v>200</v>
      </c>
      <c r="AU812" s="25" t="s">
        <v>87</v>
      </c>
      <c r="AY812" s="25" t="s">
        <v>197</v>
      </c>
      <c r="BE812" s="215">
        <f>IF(N812="základní",J812,0)</f>
        <v>0</v>
      </c>
      <c r="BF812" s="215">
        <f>IF(N812="snížená",J812,0)</f>
        <v>0</v>
      </c>
      <c r="BG812" s="215">
        <f>IF(N812="zákl. přenesená",J812,0)</f>
        <v>0</v>
      </c>
      <c r="BH812" s="215">
        <f>IF(N812="sníž. přenesená",J812,0)</f>
        <v>0</v>
      </c>
      <c r="BI812" s="215">
        <f>IF(N812="nulová",J812,0)</f>
        <v>0</v>
      </c>
      <c r="BJ812" s="25" t="s">
        <v>85</v>
      </c>
      <c r="BK812" s="215">
        <f>ROUND(I812*H812,2)</f>
        <v>0</v>
      </c>
      <c r="BL812" s="25" t="s">
        <v>275</v>
      </c>
      <c r="BM812" s="25" t="s">
        <v>1373</v>
      </c>
    </row>
    <row r="813" spans="2:65" s="13" customFormat="1">
      <c r="B813" s="231"/>
      <c r="C813" s="232"/>
      <c r="D813" s="221" t="s">
        <v>210</v>
      </c>
      <c r="E813" s="233" t="s">
        <v>34</v>
      </c>
      <c r="F813" s="234" t="s">
        <v>1374</v>
      </c>
      <c r="G813" s="232"/>
      <c r="H813" s="235">
        <v>49.82</v>
      </c>
      <c r="I813" s="236"/>
      <c r="J813" s="232"/>
      <c r="K813" s="232"/>
      <c r="L813" s="237"/>
      <c r="M813" s="238"/>
      <c r="N813" s="239"/>
      <c r="O813" s="239"/>
      <c r="P813" s="239"/>
      <c r="Q813" s="239"/>
      <c r="R813" s="239"/>
      <c r="S813" s="239"/>
      <c r="T813" s="240"/>
      <c r="AT813" s="241" t="s">
        <v>210</v>
      </c>
      <c r="AU813" s="241" t="s">
        <v>87</v>
      </c>
      <c r="AV813" s="13" t="s">
        <v>87</v>
      </c>
      <c r="AW813" s="13" t="s">
        <v>41</v>
      </c>
      <c r="AX813" s="13" t="s">
        <v>78</v>
      </c>
      <c r="AY813" s="241" t="s">
        <v>197</v>
      </c>
    </row>
    <row r="814" spans="2:65" s="14" customFormat="1">
      <c r="B814" s="242"/>
      <c r="C814" s="243"/>
      <c r="D814" s="216" t="s">
        <v>210</v>
      </c>
      <c r="E814" s="244" t="s">
        <v>34</v>
      </c>
      <c r="F814" s="245" t="s">
        <v>221</v>
      </c>
      <c r="G814" s="243"/>
      <c r="H814" s="246">
        <v>49.82</v>
      </c>
      <c r="I814" s="247"/>
      <c r="J814" s="243"/>
      <c r="K814" s="243"/>
      <c r="L814" s="248"/>
      <c r="M814" s="249"/>
      <c r="N814" s="250"/>
      <c r="O814" s="250"/>
      <c r="P814" s="250"/>
      <c r="Q814" s="250"/>
      <c r="R814" s="250"/>
      <c r="S814" s="250"/>
      <c r="T814" s="251"/>
      <c r="AT814" s="252" t="s">
        <v>210</v>
      </c>
      <c r="AU814" s="252" t="s">
        <v>87</v>
      </c>
      <c r="AV814" s="14" t="s">
        <v>126</v>
      </c>
      <c r="AW814" s="14" t="s">
        <v>41</v>
      </c>
      <c r="AX814" s="14" t="s">
        <v>85</v>
      </c>
      <c r="AY814" s="252" t="s">
        <v>197</v>
      </c>
    </row>
    <row r="815" spans="2:65" s="1" customFormat="1" ht="16.5" customHeight="1">
      <c r="B815" s="43"/>
      <c r="C815" s="204" t="s">
        <v>1375</v>
      </c>
      <c r="D815" s="204" t="s">
        <v>200</v>
      </c>
      <c r="E815" s="205" t="s">
        <v>1376</v>
      </c>
      <c r="F815" s="206" t="s">
        <v>1377</v>
      </c>
      <c r="G815" s="207" t="s">
        <v>423</v>
      </c>
      <c r="H815" s="208">
        <v>99.64</v>
      </c>
      <c r="I815" s="209"/>
      <c r="J815" s="210">
        <f>ROUND(I815*H815,2)</f>
        <v>0</v>
      </c>
      <c r="K815" s="206" t="s">
        <v>608</v>
      </c>
      <c r="L815" s="63"/>
      <c r="M815" s="211" t="s">
        <v>34</v>
      </c>
      <c r="N815" s="212" t="s">
        <v>49</v>
      </c>
      <c r="O815" s="44"/>
      <c r="P815" s="213">
        <f>O815*H815</f>
        <v>0</v>
      </c>
      <c r="Q815" s="213">
        <v>2.0000000000000001E-4</v>
      </c>
      <c r="R815" s="213">
        <f>Q815*H815</f>
        <v>1.9928000000000001E-2</v>
      </c>
      <c r="S815" s="213">
        <v>0</v>
      </c>
      <c r="T815" s="214">
        <f>S815*H815</f>
        <v>0</v>
      </c>
      <c r="AR815" s="25" t="s">
        <v>275</v>
      </c>
      <c r="AT815" s="25" t="s">
        <v>200</v>
      </c>
      <c r="AU815" s="25" t="s">
        <v>87</v>
      </c>
      <c r="AY815" s="25" t="s">
        <v>197</v>
      </c>
      <c r="BE815" s="215">
        <f>IF(N815="základní",J815,0)</f>
        <v>0</v>
      </c>
      <c r="BF815" s="215">
        <f>IF(N815="snížená",J815,0)</f>
        <v>0</v>
      </c>
      <c r="BG815" s="215">
        <f>IF(N815="zákl. přenesená",J815,0)</f>
        <v>0</v>
      </c>
      <c r="BH815" s="215">
        <f>IF(N815="sníž. přenesená",J815,0)</f>
        <v>0</v>
      </c>
      <c r="BI815" s="215">
        <f>IF(N815="nulová",J815,0)</f>
        <v>0</v>
      </c>
      <c r="BJ815" s="25" t="s">
        <v>85</v>
      </c>
      <c r="BK815" s="215">
        <f>ROUND(I815*H815,2)</f>
        <v>0</v>
      </c>
      <c r="BL815" s="25" t="s">
        <v>275</v>
      </c>
      <c r="BM815" s="25" t="s">
        <v>1378</v>
      </c>
    </row>
    <row r="816" spans="2:65" s="1" customFormat="1" ht="16.5" customHeight="1">
      <c r="B816" s="43"/>
      <c r="C816" s="204" t="s">
        <v>1379</v>
      </c>
      <c r="D816" s="204" t="s">
        <v>200</v>
      </c>
      <c r="E816" s="205" t="s">
        <v>1380</v>
      </c>
      <c r="F816" s="206" t="s">
        <v>1381</v>
      </c>
      <c r="G816" s="207" t="s">
        <v>423</v>
      </c>
      <c r="H816" s="208">
        <v>99.64</v>
      </c>
      <c r="I816" s="209"/>
      <c r="J816" s="210">
        <f>ROUND(I816*H816,2)</f>
        <v>0</v>
      </c>
      <c r="K816" s="206" t="s">
        <v>608</v>
      </c>
      <c r="L816" s="63"/>
      <c r="M816" s="211" t="s">
        <v>34</v>
      </c>
      <c r="N816" s="212" t="s">
        <v>49</v>
      </c>
      <c r="O816" s="44"/>
      <c r="P816" s="213">
        <f>O816*H816</f>
        <v>0</v>
      </c>
      <c r="Q816" s="213">
        <v>2.0000000000000001E-4</v>
      </c>
      <c r="R816" s="213">
        <f>Q816*H816</f>
        <v>1.9928000000000001E-2</v>
      </c>
      <c r="S816" s="213">
        <v>0</v>
      </c>
      <c r="T816" s="214">
        <f>S816*H816</f>
        <v>0</v>
      </c>
      <c r="AR816" s="25" t="s">
        <v>275</v>
      </c>
      <c r="AT816" s="25" t="s">
        <v>200</v>
      </c>
      <c r="AU816" s="25" t="s">
        <v>87</v>
      </c>
      <c r="AY816" s="25" t="s">
        <v>197</v>
      </c>
      <c r="BE816" s="215">
        <f>IF(N816="základní",J816,0)</f>
        <v>0</v>
      </c>
      <c r="BF816" s="215">
        <f>IF(N816="snížená",J816,0)</f>
        <v>0</v>
      </c>
      <c r="BG816" s="215">
        <f>IF(N816="zákl. přenesená",J816,0)</f>
        <v>0</v>
      </c>
      <c r="BH816" s="215">
        <f>IF(N816="sníž. přenesená",J816,0)</f>
        <v>0</v>
      </c>
      <c r="BI816" s="215">
        <f>IF(N816="nulová",J816,0)</f>
        <v>0</v>
      </c>
      <c r="BJ816" s="25" t="s">
        <v>85</v>
      </c>
      <c r="BK816" s="215">
        <f>ROUND(I816*H816,2)</f>
        <v>0</v>
      </c>
      <c r="BL816" s="25" t="s">
        <v>275</v>
      </c>
      <c r="BM816" s="25" t="s">
        <v>1382</v>
      </c>
    </row>
    <row r="817" spans="2:65" s="1" customFormat="1" ht="25.5" customHeight="1">
      <c r="B817" s="43"/>
      <c r="C817" s="204" t="s">
        <v>1383</v>
      </c>
      <c r="D817" s="204" t="s">
        <v>200</v>
      </c>
      <c r="E817" s="205" t="s">
        <v>1384</v>
      </c>
      <c r="F817" s="206" t="s">
        <v>1385</v>
      </c>
      <c r="G817" s="207" t="s">
        <v>423</v>
      </c>
      <c r="H817" s="208">
        <v>39.840000000000003</v>
      </c>
      <c r="I817" s="209"/>
      <c r="J817" s="210">
        <f>ROUND(I817*H817,2)</f>
        <v>0</v>
      </c>
      <c r="K817" s="206" t="s">
        <v>352</v>
      </c>
      <c r="L817" s="63"/>
      <c r="M817" s="211" t="s">
        <v>34</v>
      </c>
      <c r="N817" s="212" t="s">
        <v>49</v>
      </c>
      <c r="O817" s="44"/>
      <c r="P817" s="213">
        <f>O817*H817</f>
        <v>0</v>
      </c>
      <c r="Q817" s="213">
        <v>0</v>
      </c>
      <c r="R817" s="213">
        <f>Q817*H817</f>
        <v>0</v>
      </c>
      <c r="S817" s="213">
        <v>3.175E-2</v>
      </c>
      <c r="T817" s="214">
        <f>S817*H817</f>
        <v>1.26492</v>
      </c>
      <c r="AR817" s="25" t="s">
        <v>275</v>
      </c>
      <c r="AT817" s="25" t="s">
        <v>200</v>
      </c>
      <c r="AU817" s="25" t="s">
        <v>87</v>
      </c>
      <c r="AY817" s="25" t="s">
        <v>197</v>
      </c>
      <c r="BE817" s="215">
        <f>IF(N817="základní",J817,0)</f>
        <v>0</v>
      </c>
      <c r="BF817" s="215">
        <f>IF(N817="snížená",J817,0)</f>
        <v>0</v>
      </c>
      <c r="BG817" s="215">
        <f>IF(N817="zákl. přenesená",J817,0)</f>
        <v>0</v>
      </c>
      <c r="BH817" s="215">
        <f>IF(N817="sníž. přenesená",J817,0)</f>
        <v>0</v>
      </c>
      <c r="BI817" s="215">
        <f>IF(N817="nulová",J817,0)</f>
        <v>0</v>
      </c>
      <c r="BJ817" s="25" t="s">
        <v>85</v>
      </c>
      <c r="BK817" s="215">
        <f>ROUND(I817*H817,2)</f>
        <v>0</v>
      </c>
      <c r="BL817" s="25" t="s">
        <v>275</v>
      </c>
      <c r="BM817" s="25" t="s">
        <v>1386</v>
      </c>
    </row>
    <row r="818" spans="2:65" s="1" customFormat="1" ht="25.5" customHeight="1">
      <c r="B818" s="43"/>
      <c r="C818" s="204" t="s">
        <v>1387</v>
      </c>
      <c r="D818" s="204" t="s">
        <v>200</v>
      </c>
      <c r="E818" s="205" t="s">
        <v>1388</v>
      </c>
      <c r="F818" s="206" t="s">
        <v>1389</v>
      </c>
      <c r="G818" s="207" t="s">
        <v>423</v>
      </c>
      <c r="H818" s="208">
        <v>18.390999999999998</v>
      </c>
      <c r="I818" s="209"/>
      <c r="J818" s="210">
        <f>ROUND(I818*H818,2)</f>
        <v>0</v>
      </c>
      <c r="K818" s="206" t="s">
        <v>352</v>
      </c>
      <c r="L818" s="63"/>
      <c r="M818" s="211" t="s">
        <v>34</v>
      </c>
      <c r="N818" s="212" t="s">
        <v>49</v>
      </c>
      <c r="O818" s="44"/>
      <c r="P818" s="213">
        <f>O818*H818</f>
        <v>0</v>
      </c>
      <c r="Q818" s="213">
        <v>1.1809999999999999E-2</v>
      </c>
      <c r="R818" s="213">
        <f>Q818*H818</f>
        <v>0.21719770999999996</v>
      </c>
      <c r="S818" s="213">
        <v>0</v>
      </c>
      <c r="T818" s="214">
        <f>S818*H818</f>
        <v>0</v>
      </c>
      <c r="AR818" s="25" t="s">
        <v>275</v>
      </c>
      <c r="AT818" s="25" t="s">
        <v>200</v>
      </c>
      <c r="AU818" s="25" t="s">
        <v>87</v>
      </c>
      <c r="AY818" s="25" t="s">
        <v>197</v>
      </c>
      <c r="BE818" s="215">
        <f>IF(N818="základní",J818,0)</f>
        <v>0</v>
      </c>
      <c r="BF818" s="215">
        <f>IF(N818="snížená",J818,0)</f>
        <v>0</v>
      </c>
      <c r="BG818" s="215">
        <f>IF(N818="zákl. přenesená",J818,0)</f>
        <v>0</v>
      </c>
      <c r="BH818" s="215">
        <f>IF(N818="sníž. přenesená",J818,0)</f>
        <v>0</v>
      </c>
      <c r="BI818" s="215">
        <f>IF(N818="nulová",J818,0)</f>
        <v>0</v>
      </c>
      <c r="BJ818" s="25" t="s">
        <v>85</v>
      </c>
      <c r="BK818" s="215">
        <f>ROUND(I818*H818,2)</f>
        <v>0</v>
      </c>
      <c r="BL818" s="25" t="s">
        <v>275</v>
      </c>
      <c r="BM818" s="25" t="s">
        <v>1390</v>
      </c>
    </row>
    <row r="819" spans="2:65" s="13" customFormat="1">
      <c r="B819" s="231"/>
      <c r="C819" s="232"/>
      <c r="D819" s="221" t="s">
        <v>210</v>
      </c>
      <c r="E819" s="233" t="s">
        <v>34</v>
      </c>
      <c r="F819" s="234" t="s">
        <v>1391</v>
      </c>
      <c r="G819" s="232"/>
      <c r="H819" s="235">
        <v>18.390999999999998</v>
      </c>
      <c r="I819" s="236"/>
      <c r="J819" s="232"/>
      <c r="K819" s="232"/>
      <c r="L819" s="237"/>
      <c r="M819" s="238"/>
      <c r="N819" s="239"/>
      <c r="O819" s="239"/>
      <c r="P819" s="239"/>
      <c r="Q819" s="239"/>
      <c r="R819" s="239"/>
      <c r="S819" s="239"/>
      <c r="T819" s="240"/>
      <c r="AT819" s="241" t="s">
        <v>210</v>
      </c>
      <c r="AU819" s="241" t="s">
        <v>87</v>
      </c>
      <c r="AV819" s="13" t="s">
        <v>87</v>
      </c>
      <c r="AW819" s="13" t="s">
        <v>41</v>
      </c>
      <c r="AX819" s="13" t="s">
        <v>78</v>
      </c>
      <c r="AY819" s="241" t="s">
        <v>197</v>
      </c>
    </row>
    <row r="820" spans="2:65" s="14" customFormat="1">
      <c r="B820" s="242"/>
      <c r="C820" s="243"/>
      <c r="D820" s="216" t="s">
        <v>210</v>
      </c>
      <c r="E820" s="244" t="s">
        <v>34</v>
      </c>
      <c r="F820" s="245" t="s">
        <v>221</v>
      </c>
      <c r="G820" s="243"/>
      <c r="H820" s="246">
        <v>18.390999999999998</v>
      </c>
      <c r="I820" s="247"/>
      <c r="J820" s="243"/>
      <c r="K820" s="243"/>
      <c r="L820" s="248"/>
      <c r="M820" s="249"/>
      <c r="N820" s="250"/>
      <c r="O820" s="250"/>
      <c r="P820" s="250"/>
      <c r="Q820" s="250"/>
      <c r="R820" s="250"/>
      <c r="S820" s="250"/>
      <c r="T820" s="251"/>
      <c r="AT820" s="252" t="s">
        <v>210</v>
      </c>
      <c r="AU820" s="252" t="s">
        <v>87</v>
      </c>
      <c r="AV820" s="14" t="s">
        <v>126</v>
      </c>
      <c r="AW820" s="14" t="s">
        <v>41</v>
      </c>
      <c r="AX820" s="14" t="s">
        <v>85</v>
      </c>
      <c r="AY820" s="252" t="s">
        <v>197</v>
      </c>
    </row>
    <row r="821" spans="2:65" s="1" customFormat="1" ht="25.5" customHeight="1">
      <c r="B821" s="43"/>
      <c r="C821" s="204" t="s">
        <v>1392</v>
      </c>
      <c r="D821" s="204" t="s">
        <v>200</v>
      </c>
      <c r="E821" s="205" t="s">
        <v>1393</v>
      </c>
      <c r="F821" s="206" t="s">
        <v>1394</v>
      </c>
      <c r="G821" s="207" t="s">
        <v>423</v>
      </c>
      <c r="H821" s="208">
        <v>4.54</v>
      </c>
      <c r="I821" s="209"/>
      <c r="J821" s="210">
        <f>ROUND(I821*H821,2)</f>
        <v>0</v>
      </c>
      <c r="K821" s="206" t="s">
        <v>352</v>
      </c>
      <c r="L821" s="63"/>
      <c r="M821" s="211" t="s">
        <v>34</v>
      </c>
      <c r="N821" s="212" t="s">
        <v>49</v>
      </c>
      <c r="O821" s="44"/>
      <c r="P821" s="213">
        <f>O821*H821</f>
        <v>0</v>
      </c>
      <c r="Q821" s="213">
        <v>1.206E-2</v>
      </c>
      <c r="R821" s="213">
        <f>Q821*H821</f>
        <v>5.47524E-2</v>
      </c>
      <c r="S821" s="213">
        <v>0</v>
      </c>
      <c r="T821" s="214">
        <f>S821*H821</f>
        <v>0</v>
      </c>
      <c r="AR821" s="25" t="s">
        <v>275</v>
      </c>
      <c r="AT821" s="25" t="s">
        <v>200</v>
      </c>
      <c r="AU821" s="25" t="s">
        <v>87</v>
      </c>
      <c r="AY821" s="25" t="s">
        <v>197</v>
      </c>
      <c r="BE821" s="215">
        <f>IF(N821="základní",J821,0)</f>
        <v>0</v>
      </c>
      <c r="BF821" s="215">
        <f>IF(N821="snížená",J821,0)</f>
        <v>0</v>
      </c>
      <c r="BG821" s="215">
        <f>IF(N821="zákl. přenesená",J821,0)</f>
        <v>0</v>
      </c>
      <c r="BH821" s="215">
        <f>IF(N821="sníž. přenesená",J821,0)</f>
        <v>0</v>
      </c>
      <c r="BI821" s="215">
        <f>IF(N821="nulová",J821,0)</f>
        <v>0</v>
      </c>
      <c r="BJ821" s="25" t="s">
        <v>85</v>
      </c>
      <c r="BK821" s="215">
        <f>ROUND(I821*H821,2)</f>
        <v>0</v>
      </c>
      <c r="BL821" s="25" t="s">
        <v>275</v>
      </c>
      <c r="BM821" s="25" t="s">
        <v>1395</v>
      </c>
    </row>
    <row r="822" spans="2:65" s="13" customFormat="1">
      <c r="B822" s="231"/>
      <c r="C822" s="232"/>
      <c r="D822" s="221" t="s">
        <v>210</v>
      </c>
      <c r="E822" s="233" t="s">
        <v>34</v>
      </c>
      <c r="F822" s="234" t="s">
        <v>1396</v>
      </c>
      <c r="G822" s="232"/>
      <c r="H822" s="235">
        <v>4.54</v>
      </c>
      <c r="I822" s="236"/>
      <c r="J822" s="232"/>
      <c r="K822" s="232"/>
      <c r="L822" s="237"/>
      <c r="M822" s="238"/>
      <c r="N822" s="239"/>
      <c r="O822" s="239"/>
      <c r="P822" s="239"/>
      <c r="Q822" s="239"/>
      <c r="R822" s="239"/>
      <c r="S822" s="239"/>
      <c r="T822" s="240"/>
      <c r="AT822" s="241" t="s">
        <v>210</v>
      </c>
      <c r="AU822" s="241" t="s">
        <v>87</v>
      </c>
      <c r="AV822" s="13" t="s">
        <v>87</v>
      </c>
      <c r="AW822" s="13" t="s">
        <v>41</v>
      </c>
      <c r="AX822" s="13" t="s">
        <v>78</v>
      </c>
      <c r="AY822" s="241" t="s">
        <v>197</v>
      </c>
    </row>
    <row r="823" spans="2:65" s="14" customFormat="1">
      <c r="B823" s="242"/>
      <c r="C823" s="243"/>
      <c r="D823" s="216" t="s">
        <v>210</v>
      </c>
      <c r="E823" s="244" t="s">
        <v>34</v>
      </c>
      <c r="F823" s="245" t="s">
        <v>221</v>
      </c>
      <c r="G823" s="243"/>
      <c r="H823" s="246">
        <v>4.54</v>
      </c>
      <c r="I823" s="247"/>
      <c r="J823" s="243"/>
      <c r="K823" s="243"/>
      <c r="L823" s="248"/>
      <c r="M823" s="249"/>
      <c r="N823" s="250"/>
      <c r="O823" s="250"/>
      <c r="P823" s="250"/>
      <c r="Q823" s="250"/>
      <c r="R823" s="250"/>
      <c r="S823" s="250"/>
      <c r="T823" s="251"/>
      <c r="AT823" s="252" t="s">
        <v>210</v>
      </c>
      <c r="AU823" s="252" t="s">
        <v>87</v>
      </c>
      <c r="AV823" s="14" t="s">
        <v>126</v>
      </c>
      <c r="AW823" s="14" t="s">
        <v>41</v>
      </c>
      <c r="AX823" s="14" t="s">
        <v>85</v>
      </c>
      <c r="AY823" s="252" t="s">
        <v>197</v>
      </c>
    </row>
    <row r="824" spans="2:65" s="1" customFormat="1" ht="25.5" customHeight="1">
      <c r="B824" s="43"/>
      <c r="C824" s="204" t="s">
        <v>1397</v>
      </c>
      <c r="D824" s="204" t="s">
        <v>200</v>
      </c>
      <c r="E824" s="205" t="s">
        <v>1398</v>
      </c>
      <c r="F824" s="206" t="s">
        <v>1399</v>
      </c>
      <c r="G824" s="207" t="s">
        <v>423</v>
      </c>
      <c r="H824" s="208">
        <v>10.759</v>
      </c>
      <c r="I824" s="209"/>
      <c r="J824" s="210">
        <f>ROUND(I824*H824,2)</f>
        <v>0</v>
      </c>
      <c r="K824" s="206" t="s">
        <v>352</v>
      </c>
      <c r="L824" s="63"/>
      <c r="M824" s="211" t="s">
        <v>34</v>
      </c>
      <c r="N824" s="212" t="s">
        <v>49</v>
      </c>
      <c r="O824" s="44"/>
      <c r="P824" s="213">
        <f>O824*H824</f>
        <v>0</v>
      </c>
      <c r="Q824" s="213">
        <v>1.2359999999999999E-2</v>
      </c>
      <c r="R824" s="213">
        <f>Q824*H824</f>
        <v>0.13298124</v>
      </c>
      <c r="S824" s="213">
        <v>0</v>
      </c>
      <c r="T824" s="214">
        <f>S824*H824</f>
        <v>0</v>
      </c>
      <c r="AR824" s="25" t="s">
        <v>275</v>
      </c>
      <c r="AT824" s="25" t="s">
        <v>200</v>
      </c>
      <c r="AU824" s="25" t="s">
        <v>87</v>
      </c>
      <c r="AY824" s="25" t="s">
        <v>197</v>
      </c>
      <c r="BE824" s="215">
        <f>IF(N824="základní",J824,0)</f>
        <v>0</v>
      </c>
      <c r="BF824" s="215">
        <f>IF(N824="snížená",J824,0)</f>
        <v>0</v>
      </c>
      <c r="BG824" s="215">
        <f>IF(N824="zákl. přenesená",J824,0)</f>
        <v>0</v>
      </c>
      <c r="BH824" s="215">
        <f>IF(N824="sníž. přenesená",J824,0)</f>
        <v>0</v>
      </c>
      <c r="BI824" s="215">
        <f>IF(N824="nulová",J824,0)</f>
        <v>0</v>
      </c>
      <c r="BJ824" s="25" t="s">
        <v>85</v>
      </c>
      <c r="BK824" s="215">
        <f>ROUND(I824*H824,2)</f>
        <v>0</v>
      </c>
      <c r="BL824" s="25" t="s">
        <v>275</v>
      </c>
      <c r="BM824" s="25" t="s">
        <v>1400</v>
      </c>
    </row>
    <row r="825" spans="2:65" s="13" customFormat="1">
      <c r="B825" s="231"/>
      <c r="C825" s="232"/>
      <c r="D825" s="221" t="s">
        <v>210</v>
      </c>
      <c r="E825" s="233" t="s">
        <v>34</v>
      </c>
      <c r="F825" s="234" t="s">
        <v>1401</v>
      </c>
      <c r="G825" s="232"/>
      <c r="H825" s="235">
        <v>3.1920000000000002</v>
      </c>
      <c r="I825" s="236"/>
      <c r="J825" s="232"/>
      <c r="K825" s="232"/>
      <c r="L825" s="237"/>
      <c r="M825" s="238"/>
      <c r="N825" s="239"/>
      <c r="O825" s="239"/>
      <c r="P825" s="239"/>
      <c r="Q825" s="239"/>
      <c r="R825" s="239"/>
      <c r="S825" s="239"/>
      <c r="T825" s="240"/>
      <c r="AT825" s="241" t="s">
        <v>210</v>
      </c>
      <c r="AU825" s="241" t="s">
        <v>87</v>
      </c>
      <c r="AV825" s="13" t="s">
        <v>87</v>
      </c>
      <c r="AW825" s="13" t="s">
        <v>41</v>
      </c>
      <c r="AX825" s="13" t="s">
        <v>78</v>
      </c>
      <c r="AY825" s="241" t="s">
        <v>197</v>
      </c>
    </row>
    <row r="826" spans="2:65" s="13" customFormat="1">
      <c r="B826" s="231"/>
      <c r="C826" s="232"/>
      <c r="D826" s="221" t="s">
        <v>210</v>
      </c>
      <c r="E826" s="233" t="s">
        <v>34</v>
      </c>
      <c r="F826" s="234" t="s">
        <v>1402</v>
      </c>
      <c r="G826" s="232"/>
      <c r="H826" s="235">
        <v>7.5670000000000002</v>
      </c>
      <c r="I826" s="236"/>
      <c r="J826" s="232"/>
      <c r="K826" s="232"/>
      <c r="L826" s="237"/>
      <c r="M826" s="238"/>
      <c r="N826" s="239"/>
      <c r="O826" s="239"/>
      <c r="P826" s="239"/>
      <c r="Q826" s="239"/>
      <c r="R826" s="239"/>
      <c r="S826" s="239"/>
      <c r="T826" s="240"/>
      <c r="AT826" s="241" t="s">
        <v>210</v>
      </c>
      <c r="AU826" s="241" t="s">
        <v>87</v>
      </c>
      <c r="AV826" s="13" t="s">
        <v>87</v>
      </c>
      <c r="AW826" s="13" t="s">
        <v>41</v>
      </c>
      <c r="AX826" s="13" t="s">
        <v>78</v>
      </c>
      <c r="AY826" s="241" t="s">
        <v>197</v>
      </c>
    </row>
    <row r="827" spans="2:65" s="14" customFormat="1">
      <c r="B827" s="242"/>
      <c r="C827" s="243"/>
      <c r="D827" s="216" t="s">
        <v>210</v>
      </c>
      <c r="E827" s="244" t="s">
        <v>34</v>
      </c>
      <c r="F827" s="245" t="s">
        <v>221</v>
      </c>
      <c r="G827" s="243"/>
      <c r="H827" s="246">
        <v>10.759</v>
      </c>
      <c r="I827" s="247"/>
      <c r="J827" s="243"/>
      <c r="K827" s="243"/>
      <c r="L827" s="248"/>
      <c r="M827" s="249"/>
      <c r="N827" s="250"/>
      <c r="O827" s="250"/>
      <c r="P827" s="250"/>
      <c r="Q827" s="250"/>
      <c r="R827" s="250"/>
      <c r="S827" s="250"/>
      <c r="T827" s="251"/>
      <c r="AT827" s="252" t="s">
        <v>210</v>
      </c>
      <c r="AU827" s="252" t="s">
        <v>87</v>
      </c>
      <c r="AV827" s="14" t="s">
        <v>126</v>
      </c>
      <c r="AW827" s="14" t="s">
        <v>41</v>
      </c>
      <c r="AX827" s="14" t="s">
        <v>85</v>
      </c>
      <c r="AY827" s="252" t="s">
        <v>197</v>
      </c>
    </row>
    <row r="828" spans="2:65" s="1" customFormat="1" ht="25.5" customHeight="1">
      <c r="B828" s="43"/>
      <c r="C828" s="204" t="s">
        <v>1403</v>
      </c>
      <c r="D828" s="204" t="s">
        <v>200</v>
      </c>
      <c r="E828" s="205" t="s">
        <v>1404</v>
      </c>
      <c r="F828" s="206" t="s">
        <v>1405</v>
      </c>
      <c r="G828" s="207" t="s">
        <v>423</v>
      </c>
      <c r="H828" s="208">
        <v>10.693</v>
      </c>
      <c r="I828" s="209"/>
      <c r="J828" s="210">
        <f>ROUND(I828*H828,2)</f>
        <v>0</v>
      </c>
      <c r="K828" s="206" t="s">
        <v>352</v>
      </c>
      <c r="L828" s="63"/>
      <c r="M828" s="211" t="s">
        <v>34</v>
      </c>
      <c r="N828" s="212" t="s">
        <v>49</v>
      </c>
      <c r="O828" s="44"/>
      <c r="P828" s="213">
        <f>O828*H828</f>
        <v>0</v>
      </c>
      <c r="Q828" s="213">
        <v>1.796E-2</v>
      </c>
      <c r="R828" s="213">
        <f>Q828*H828</f>
        <v>0.19204627999999999</v>
      </c>
      <c r="S828" s="213">
        <v>0</v>
      </c>
      <c r="T828" s="214">
        <f>S828*H828</f>
        <v>0</v>
      </c>
      <c r="AR828" s="25" t="s">
        <v>275</v>
      </c>
      <c r="AT828" s="25" t="s">
        <v>200</v>
      </c>
      <c r="AU828" s="25" t="s">
        <v>87</v>
      </c>
      <c r="AY828" s="25" t="s">
        <v>197</v>
      </c>
      <c r="BE828" s="215">
        <f>IF(N828="základní",J828,0)</f>
        <v>0</v>
      </c>
      <c r="BF828" s="215">
        <f>IF(N828="snížená",J828,0)</f>
        <v>0</v>
      </c>
      <c r="BG828" s="215">
        <f>IF(N828="zákl. přenesená",J828,0)</f>
        <v>0</v>
      </c>
      <c r="BH828" s="215">
        <f>IF(N828="sníž. přenesená",J828,0)</f>
        <v>0</v>
      </c>
      <c r="BI828" s="215">
        <f>IF(N828="nulová",J828,0)</f>
        <v>0</v>
      </c>
      <c r="BJ828" s="25" t="s">
        <v>85</v>
      </c>
      <c r="BK828" s="215">
        <f>ROUND(I828*H828,2)</f>
        <v>0</v>
      </c>
      <c r="BL828" s="25" t="s">
        <v>275</v>
      </c>
      <c r="BM828" s="25" t="s">
        <v>1406</v>
      </c>
    </row>
    <row r="829" spans="2:65" s="13" customFormat="1">
      <c r="B829" s="231"/>
      <c r="C829" s="232"/>
      <c r="D829" s="221" t="s">
        <v>210</v>
      </c>
      <c r="E829" s="233" t="s">
        <v>34</v>
      </c>
      <c r="F829" s="234" t="s">
        <v>1407</v>
      </c>
      <c r="G829" s="232"/>
      <c r="H829" s="235">
        <v>10.693</v>
      </c>
      <c r="I829" s="236"/>
      <c r="J829" s="232"/>
      <c r="K829" s="232"/>
      <c r="L829" s="237"/>
      <c r="M829" s="238"/>
      <c r="N829" s="239"/>
      <c r="O829" s="239"/>
      <c r="P829" s="239"/>
      <c r="Q829" s="239"/>
      <c r="R829" s="239"/>
      <c r="S829" s="239"/>
      <c r="T829" s="240"/>
      <c r="AT829" s="241" t="s">
        <v>210</v>
      </c>
      <c r="AU829" s="241" t="s">
        <v>87</v>
      </c>
      <c r="AV829" s="13" t="s">
        <v>87</v>
      </c>
      <c r="AW829" s="13" t="s">
        <v>41</v>
      </c>
      <c r="AX829" s="13" t="s">
        <v>78</v>
      </c>
      <c r="AY829" s="241" t="s">
        <v>197</v>
      </c>
    </row>
    <row r="830" spans="2:65" s="14" customFormat="1">
      <c r="B830" s="242"/>
      <c r="C830" s="243"/>
      <c r="D830" s="216" t="s">
        <v>210</v>
      </c>
      <c r="E830" s="244" t="s">
        <v>34</v>
      </c>
      <c r="F830" s="245" t="s">
        <v>221</v>
      </c>
      <c r="G830" s="243"/>
      <c r="H830" s="246">
        <v>10.693</v>
      </c>
      <c r="I830" s="247"/>
      <c r="J830" s="243"/>
      <c r="K830" s="243"/>
      <c r="L830" s="248"/>
      <c r="M830" s="249"/>
      <c r="N830" s="250"/>
      <c r="O830" s="250"/>
      <c r="P830" s="250"/>
      <c r="Q830" s="250"/>
      <c r="R830" s="250"/>
      <c r="S830" s="250"/>
      <c r="T830" s="251"/>
      <c r="AT830" s="252" t="s">
        <v>210</v>
      </c>
      <c r="AU830" s="252" t="s">
        <v>87</v>
      </c>
      <c r="AV830" s="14" t="s">
        <v>126</v>
      </c>
      <c r="AW830" s="14" t="s">
        <v>41</v>
      </c>
      <c r="AX830" s="14" t="s">
        <v>85</v>
      </c>
      <c r="AY830" s="252" t="s">
        <v>197</v>
      </c>
    </row>
    <row r="831" spans="2:65" s="1" customFormat="1" ht="16.5" customHeight="1">
      <c r="B831" s="43"/>
      <c r="C831" s="204" t="s">
        <v>1408</v>
      </c>
      <c r="D831" s="204" t="s">
        <v>200</v>
      </c>
      <c r="E831" s="205" t="s">
        <v>1409</v>
      </c>
      <c r="F831" s="206" t="s">
        <v>1410</v>
      </c>
      <c r="G831" s="207" t="s">
        <v>423</v>
      </c>
      <c r="H831" s="208">
        <v>44.383000000000003</v>
      </c>
      <c r="I831" s="209"/>
      <c r="J831" s="210">
        <f>ROUND(I831*H831,2)</f>
        <v>0</v>
      </c>
      <c r="K831" s="206" t="s">
        <v>352</v>
      </c>
      <c r="L831" s="63"/>
      <c r="M831" s="211" t="s">
        <v>34</v>
      </c>
      <c r="N831" s="212" t="s">
        <v>49</v>
      </c>
      <c r="O831" s="44"/>
      <c r="P831" s="213">
        <f>O831*H831</f>
        <v>0</v>
      </c>
      <c r="Q831" s="213">
        <v>1E-4</v>
      </c>
      <c r="R831" s="213">
        <f>Q831*H831</f>
        <v>4.4383000000000001E-3</v>
      </c>
      <c r="S831" s="213">
        <v>0</v>
      </c>
      <c r="T831" s="214">
        <f>S831*H831</f>
        <v>0</v>
      </c>
      <c r="AR831" s="25" t="s">
        <v>126</v>
      </c>
      <c r="AT831" s="25" t="s">
        <v>200</v>
      </c>
      <c r="AU831" s="25" t="s">
        <v>87</v>
      </c>
      <c r="AY831" s="25" t="s">
        <v>197</v>
      </c>
      <c r="BE831" s="215">
        <f>IF(N831="základní",J831,0)</f>
        <v>0</v>
      </c>
      <c r="BF831" s="215">
        <f>IF(N831="snížená",J831,0)</f>
        <v>0</v>
      </c>
      <c r="BG831" s="215">
        <f>IF(N831="zákl. přenesená",J831,0)</f>
        <v>0</v>
      </c>
      <c r="BH831" s="215">
        <f>IF(N831="sníž. přenesená",J831,0)</f>
        <v>0</v>
      </c>
      <c r="BI831" s="215">
        <f>IF(N831="nulová",J831,0)</f>
        <v>0</v>
      </c>
      <c r="BJ831" s="25" t="s">
        <v>85</v>
      </c>
      <c r="BK831" s="215">
        <f>ROUND(I831*H831,2)</f>
        <v>0</v>
      </c>
      <c r="BL831" s="25" t="s">
        <v>126</v>
      </c>
      <c r="BM831" s="25" t="s">
        <v>1411</v>
      </c>
    </row>
    <row r="832" spans="2:65" s="13" customFormat="1">
      <c r="B832" s="231"/>
      <c r="C832" s="232"/>
      <c r="D832" s="221" t="s">
        <v>210</v>
      </c>
      <c r="E832" s="233" t="s">
        <v>34</v>
      </c>
      <c r="F832" s="234" t="s">
        <v>1412</v>
      </c>
      <c r="G832" s="232"/>
      <c r="H832" s="235">
        <v>44.383000000000003</v>
      </c>
      <c r="I832" s="236"/>
      <c r="J832" s="232"/>
      <c r="K832" s="232"/>
      <c r="L832" s="237"/>
      <c r="M832" s="238"/>
      <c r="N832" s="239"/>
      <c r="O832" s="239"/>
      <c r="P832" s="239"/>
      <c r="Q832" s="239"/>
      <c r="R832" s="239"/>
      <c r="S832" s="239"/>
      <c r="T832" s="240"/>
      <c r="AT832" s="241" t="s">
        <v>210</v>
      </c>
      <c r="AU832" s="241" t="s">
        <v>87</v>
      </c>
      <c r="AV832" s="13" t="s">
        <v>87</v>
      </c>
      <c r="AW832" s="13" t="s">
        <v>41</v>
      </c>
      <c r="AX832" s="13" t="s">
        <v>78</v>
      </c>
      <c r="AY832" s="241" t="s">
        <v>197</v>
      </c>
    </row>
    <row r="833" spans="2:65" s="14" customFormat="1">
      <c r="B833" s="242"/>
      <c r="C833" s="243"/>
      <c r="D833" s="216" t="s">
        <v>210</v>
      </c>
      <c r="E833" s="244" t="s">
        <v>34</v>
      </c>
      <c r="F833" s="245" t="s">
        <v>221</v>
      </c>
      <c r="G833" s="243"/>
      <c r="H833" s="246">
        <v>44.383000000000003</v>
      </c>
      <c r="I833" s="247"/>
      <c r="J833" s="243"/>
      <c r="K833" s="243"/>
      <c r="L833" s="248"/>
      <c r="M833" s="249"/>
      <c r="N833" s="250"/>
      <c r="O833" s="250"/>
      <c r="P833" s="250"/>
      <c r="Q833" s="250"/>
      <c r="R833" s="250"/>
      <c r="S833" s="250"/>
      <c r="T833" s="251"/>
      <c r="AT833" s="252" t="s">
        <v>210</v>
      </c>
      <c r="AU833" s="252" t="s">
        <v>87</v>
      </c>
      <c r="AV833" s="14" t="s">
        <v>126</v>
      </c>
      <c r="AW833" s="14" t="s">
        <v>41</v>
      </c>
      <c r="AX833" s="14" t="s">
        <v>85</v>
      </c>
      <c r="AY833" s="252" t="s">
        <v>197</v>
      </c>
    </row>
    <row r="834" spans="2:65" s="1" customFormat="1" ht="16.5" customHeight="1">
      <c r="B834" s="43"/>
      <c r="C834" s="204" t="s">
        <v>1413</v>
      </c>
      <c r="D834" s="204" t="s">
        <v>200</v>
      </c>
      <c r="E834" s="205" t="s">
        <v>1414</v>
      </c>
      <c r="F834" s="206" t="s">
        <v>1415</v>
      </c>
      <c r="G834" s="207" t="s">
        <v>423</v>
      </c>
      <c r="H834" s="208">
        <v>44.383000000000003</v>
      </c>
      <c r="I834" s="209"/>
      <c r="J834" s="210">
        <f>ROUND(I834*H834,2)</f>
        <v>0</v>
      </c>
      <c r="K834" s="206" t="s">
        <v>352</v>
      </c>
      <c r="L834" s="63"/>
      <c r="M834" s="211" t="s">
        <v>34</v>
      </c>
      <c r="N834" s="212" t="s">
        <v>49</v>
      </c>
      <c r="O834" s="44"/>
      <c r="P834" s="213">
        <f>O834*H834</f>
        <v>0</v>
      </c>
      <c r="Q834" s="213">
        <v>1E-4</v>
      </c>
      <c r="R834" s="213">
        <f>Q834*H834</f>
        <v>4.4383000000000001E-3</v>
      </c>
      <c r="S834" s="213">
        <v>0</v>
      </c>
      <c r="T834" s="214">
        <f>S834*H834</f>
        <v>0</v>
      </c>
      <c r="AR834" s="25" t="s">
        <v>275</v>
      </c>
      <c r="AT834" s="25" t="s">
        <v>200</v>
      </c>
      <c r="AU834" s="25" t="s">
        <v>87</v>
      </c>
      <c r="AY834" s="25" t="s">
        <v>197</v>
      </c>
      <c r="BE834" s="215">
        <f>IF(N834="základní",J834,0)</f>
        <v>0</v>
      </c>
      <c r="BF834" s="215">
        <f>IF(N834="snížená",J834,0)</f>
        <v>0</v>
      </c>
      <c r="BG834" s="215">
        <f>IF(N834="zákl. přenesená",J834,0)</f>
        <v>0</v>
      </c>
      <c r="BH834" s="215">
        <f>IF(N834="sníž. přenesená",J834,0)</f>
        <v>0</v>
      </c>
      <c r="BI834" s="215">
        <f>IF(N834="nulová",J834,0)</f>
        <v>0</v>
      </c>
      <c r="BJ834" s="25" t="s">
        <v>85</v>
      </c>
      <c r="BK834" s="215">
        <f>ROUND(I834*H834,2)</f>
        <v>0</v>
      </c>
      <c r="BL834" s="25" t="s">
        <v>275</v>
      </c>
      <c r="BM834" s="25" t="s">
        <v>1416</v>
      </c>
    </row>
    <row r="835" spans="2:65" s="1" customFormat="1" ht="16.5" customHeight="1">
      <c r="B835" s="43"/>
      <c r="C835" s="204" t="s">
        <v>1417</v>
      </c>
      <c r="D835" s="204" t="s">
        <v>200</v>
      </c>
      <c r="E835" s="205" t="s">
        <v>1418</v>
      </c>
      <c r="F835" s="206" t="s">
        <v>1419</v>
      </c>
      <c r="G835" s="207" t="s">
        <v>423</v>
      </c>
      <c r="H835" s="208">
        <v>618.20000000000005</v>
      </c>
      <c r="I835" s="209"/>
      <c r="J835" s="210">
        <f>ROUND(I835*H835,2)</f>
        <v>0</v>
      </c>
      <c r="K835" s="206" t="s">
        <v>352</v>
      </c>
      <c r="L835" s="63"/>
      <c r="M835" s="211" t="s">
        <v>34</v>
      </c>
      <c r="N835" s="212" t="s">
        <v>49</v>
      </c>
      <c r="O835" s="44"/>
      <c r="P835" s="213">
        <f>O835*H835</f>
        <v>0</v>
      </c>
      <c r="Q835" s="213">
        <v>2.1999999999999999E-2</v>
      </c>
      <c r="R835" s="213">
        <f>Q835*H835</f>
        <v>13.6004</v>
      </c>
      <c r="S835" s="213">
        <v>0</v>
      </c>
      <c r="T835" s="214">
        <f>S835*H835</f>
        <v>0</v>
      </c>
      <c r="AR835" s="25" t="s">
        <v>275</v>
      </c>
      <c r="AT835" s="25" t="s">
        <v>200</v>
      </c>
      <c r="AU835" s="25" t="s">
        <v>87</v>
      </c>
      <c r="AY835" s="25" t="s">
        <v>197</v>
      </c>
      <c r="BE835" s="215">
        <f>IF(N835="základní",J835,0)</f>
        <v>0</v>
      </c>
      <c r="BF835" s="215">
        <f>IF(N835="snížená",J835,0)</f>
        <v>0</v>
      </c>
      <c r="BG835" s="215">
        <f>IF(N835="zákl. přenesená",J835,0)</f>
        <v>0</v>
      </c>
      <c r="BH835" s="215">
        <f>IF(N835="sníž. přenesená",J835,0)</f>
        <v>0</v>
      </c>
      <c r="BI835" s="215">
        <f>IF(N835="nulová",J835,0)</f>
        <v>0</v>
      </c>
      <c r="BJ835" s="25" t="s">
        <v>85</v>
      </c>
      <c r="BK835" s="215">
        <f>ROUND(I835*H835,2)</f>
        <v>0</v>
      </c>
      <c r="BL835" s="25" t="s">
        <v>275</v>
      </c>
      <c r="BM835" s="25" t="s">
        <v>1420</v>
      </c>
    </row>
    <row r="836" spans="2:65" s="12" customFormat="1">
      <c r="B836" s="219"/>
      <c r="C836" s="220"/>
      <c r="D836" s="221" t="s">
        <v>210</v>
      </c>
      <c r="E836" s="222" t="s">
        <v>34</v>
      </c>
      <c r="F836" s="223" t="s">
        <v>364</v>
      </c>
      <c r="G836" s="220"/>
      <c r="H836" s="224" t="s">
        <v>34</v>
      </c>
      <c r="I836" s="225"/>
      <c r="J836" s="220"/>
      <c r="K836" s="220"/>
      <c r="L836" s="226"/>
      <c r="M836" s="227"/>
      <c r="N836" s="228"/>
      <c r="O836" s="228"/>
      <c r="P836" s="228"/>
      <c r="Q836" s="228"/>
      <c r="R836" s="228"/>
      <c r="S836" s="228"/>
      <c r="T836" s="229"/>
      <c r="AT836" s="230" t="s">
        <v>210</v>
      </c>
      <c r="AU836" s="230" t="s">
        <v>87</v>
      </c>
      <c r="AV836" s="12" t="s">
        <v>85</v>
      </c>
      <c r="AW836" s="12" t="s">
        <v>41</v>
      </c>
      <c r="AX836" s="12" t="s">
        <v>78</v>
      </c>
      <c r="AY836" s="230" t="s">
        <v>197</v>
      </c>
    </row>
    <row r="837" spans="2:65" s="13" customFormat="1">
      <c r="B837" s="231"/>
      <c r="C837" s="232"/>
      <c r="D837" s="221" t="s">
        <v>210</v>
      </c>
      <c r="E837" s="233" t="s">
        <v>34</v>
      </c>
      <c r="F837" s="234" t="s">
        <v>1421</v>
      </c>
      <c r="G837" s="232"/>
      <c r="H837" s="235">
        <v>320.04000000000002</v>
      </c>
      <c r="I837" s="236"/>
      <c r="J837" s="232"/>
      <c r="K837" s="232"/>
      <c r="L837" s="237"/>
      <c r="M837" s="238"/>
      <c r="N837" s="239"/>
      <c r="O837" s="239"/>
      <c r="P837" s="239"/>
      <c r="Q837" s="239"/>
      <c r="R837" s="239"/>
      <c r="S837" s="239"/>
      <c r="T837" s="240"/>
      <c r="AT837" s="241" t="s">
        <v>210</v>
      </c>
      <c r="AU837" s="241" t="s">
        <v>87</v>
      </c>
      <c r="AV837" s="13" t="s">
        <v>87</v>
      </c>
      <c r="AW837" s="13" t="s">
        <v>41</v>
      </c>
      <c r="AX837" s="13" t="s">
        <v>78</v>
      </c>
      <c r="AY837" s="241" t="s">
        <v>197</v>
      </c>
    </row>
    <row r="838" spans="2:65" s="13" customFormat="1">
      <c r="B838" s="231"/>
      <c r="C838" s="232"/>
      <c r="D838" s="221" t="s">
        <v>210</v>
      </c>
      <c r="E838" s="233" t="s">
        <v>34</v>
      </c>
      <c r="F838" s="234" t="s">
        <v>1422</v>
      </c>
      <c r="G838" s="232"/>
      <c r="H838" s="235">
        <v>298.16000000000003</v>
      </c>
      <c r="I838" s="236"/>
      <c r="J838" s="232"/>
      <c r="K838" s="232"/>
      <c r="L838" s="237"/>
      <c r="M838" s="238"/>
      <c r="N838" s="239"/>
      <c r="O838" s="239"/>
      <c r="P838" s="239"/>
      <c r="Q838" s="239"/>
      <c r="R838" s="239"/>
      <c r="S838" s="239"/>
      <c r="T838" s="240"/>
      <c r="AT838" s="241" t="s">
        <v>210</v>
      </c>
      <c r="AU838" s="241" t="s">
        <v>87</v>
      </c>
      <c r="AV838" s="13" t="s">
        <v>87</v>
      </c>
      <c r="AW838" s="13" t="s">
        <v>41</v>
      </c>
      <c r="AX838" s="13" t="s">
        <v>78</v>
      </c>
      <c r="AY838" s="241" t="s">
        <v>197</v>
      </c>
    </row>
    <row r="839" spans="2:65" s="14" customFormat="1">
      <c r="B839" s="242"/>
      <c r="C839" s="243"/>
      <c r="D839" s="216" t="s">
        <v>210</v>
      </c>
      <c r="E839" s="244" t="s">
        <v>34</v>
      </c>
      <c r="F839" s="245" t="s">
        <v>221</v>
      </c>
      <c r="G839" s="243"/>
      <c r="H839" s="246">
        <v>618.20000000000005</v>
      </c>
      <c r="I839" s="247"/>
      <c r="J839" s="243"/>
      <c r="K839" s="243"/>
      <c r="L839" s="248"/>
      <c r="M839" s="249"/>
      <c r="N839" s="250"/>
      <c r="O839" s="250"/>
      <c r="P839" s="250"/>
      <c r="Q839" s="250"/>
      <c r="R839" s="250"/>
      <c r="S839" s="250"/>
      <c r="T839" s="251"/>
      <c r="AT839" s="252" t="s">
        <v>210</v>
      </c>
      <c r="AU839" s="252" t="s">
        <v>87</v>
      </c>
      <c r="AV839" s="14" t="s">
        <v>126</v>
      </c>
      <c r="AW839" s="14" t="s">
        <v>41</v>
      </c>
      <c r="AX839" s="14" t="s">
        <v>85</v>
      </c>
      <c r="AY839" s="252" t="s">
        <v>197</v>
      </c>
    </row>
    <row r="840" spans="2:65" s="1" customFormat="1" ht="16.5" customHeight="1">
      <c r="B840" s="43"/>
      <c r="C840" s="204" t="s">
        <v>1423</v>
      </c>
      <c r="D840" s="204" t="s">
        <v>200</v>
      </c>
      <c r="E840" s="205" t="s">
        <v>1424</v>
      </c>
      <c r="F840" s="206" t="s">
        <v>1425</v>
      </c>
      <c r="G840" s="207" t="s">
        <v>423</v>
      </c>
      <c r="H840" s="208">
        <v>27.6</v>
      </c>
      <c r="I840" s="209"/>
      <c r="J840" s="210">
        <f>ROUND(I840*H840,2)</f>
        <v>0</v>
      </c>
      <c r="K840" s="206" t="s">
        <v>352</v>
      </c>
      <c r="L840" s="63"/>
      <c r="M840" s="211" t="s">
        <v>34</v>
      </c>
      <c r="N840" s="212" t="s">
        <v>49</v>
      </c>
      <c r="O840" s="44"/>
      <c r="P840" s="213">
        <f>O840*H840</f>
        <v>0</v>
      </c>
      <c r="Q840" s="213">
        <v>2.2630000000000001E-2</v>
      </c>
      <c r="R840" s="213">
        <f>Q840*H840</f>
        <v>0.62458800000000003</v>
      </c>
      <c r="S840" s="213">
        <v>0</v>
      </c>
      <c r="T840" s="214">
        <f>S840*H840</f>
        <v>0</v>
      </c>
      <c r="AR840" s="25" t="s">
        <v>275</v>
      </c>
      <c r="AT840" s="25" t="s">
        <v>200</v>
      </c>
      <c r="AU840" s="25" t="s">
        <v>87</v>
      </c>
      <c r="AY840" s="25" t="s">
        <v>197</v>
      </c>
      <c r="BE840" s="215">
        <f>IF(N840="základní",J840,0)</f>
        <v>0</v>
      </c>
      <c r="BF840" s="215">
        <f>IF(N840="snížená",J840,0)</f>
        <v>0</v>
      </c>
      <c r="BG840" s="215">
        <f>IF(N840="zákl. přenesená",J840,0)</f>
        <v>0</v>
      </c>
      <c r="BH840" s="215">
        <f>IF(N840="sníž. přenesená",J840,0)</f>
        <v>0</v>
      </c>
      <c r="BI840" s="215">
        <f>IF(N840="nulová",J840,0)</f>
        <v>0</v>
      </c>
      <c r="BJ840" s="25" t="s">
        <v>85</v>
      </c>
      <c r="BK840" s="215">
        <f>ROUND(I840*H840,2)</f>
        <v>0</v>
      </c>
      <c r="BL840" s="25" t="s">
        <v>275</v>
      </c>
      <c r="BM840" s="25" t="s">
        <v>1426</v>
      </c>
    </row>
    <row r="841" spans="2:65" s="12" customFormat="1">
      <c r="B841" s="219"/>
      <c r="C841" s="220"/>
      <c r="D841" s="221" t="s">
        <v>210</v>
      </c>
      <c r="E841" s="222" t="s">
        <v>34</v>
      </c>
      <c r="F841" s="223" t="s">
        <v>364</v>
      </c>
      <c r="G841" s="220"/>
      <c r="H841" s="224" t="s">
        <v>34</v>
      </c>
      <c r="I841" s="225"/>
      <c r="J841" s="220"/>
      <c r="K841" s="220"/>
      <c r="L841" s="226"/>
      <c r="M841" s="227"/>
      <c r="N841" s="228"/>
      <c r="O841" s="228"/>
      <c r="P841" s="228"/>
      <c r="Q841" s="228"/>
      <c r="R841" s="228"/>
      <c r="S841" s="228"/>
      <c r="T841" s="229"/>
      <c r="AT841" s="230" t="s">
        <v>210</v>
      </c>
      <c r="AU841" s="230" t="s">
        <v>87</v>
      </c>
      <c r="AV841" s="12" t="s">
        <v>85</v>
      </c>
      <c r="AW841" s="12" t="s">
        <v>41</v>
      </c>
      <c r="AX841" s="12" t="s">
        <v>78</v>
      </c>
      <c r="AY841" s="230" t="s">
        <v>197</v>
      </c>
    </row>
    <row r="842" spans="2:65" s="13" customFormat="1">
      <c r="B842" s="231"/>
      <c r="C842" s="232"/>
      <c r="D842" s="221" t="s">
        <v>210</v>
      </c>
      <c r="E842" s="233" t="s">
        <v>34</v>
      </c>
      <c r="F842" s="234" t="s">
        <v>1427</v>
      </c>
      <c r="G842" s="232"/>
      <c r="H842" s="235">
        <v>27.6</v>
      </c>
      <c r="I842" s="236"/>
      <c r="J842" s="232"/>
      <c r="K842" s="232"/>
      <c r="L842" s="237"/>
      <c r="M842" s="238"/>
      <c r="N842" s="239"/>
      <c r="O842" s="239"/>
      <c r="P842" s="239"/>
      <c r="Q842" s="239"/>
      <c r="R842" s="239"/>
      <c r="S842" s="239"/>
      <c r="T842" s="240"/>
      <c r="AT842" s="241" t="s">
        <v>210</v>
      </c>
      <c r="AU842" s="241" t="s">
        <v>87</v>
      </c>
      <c r="AV842" s="13" t="s">
        <v>87</v>
      </c>
      <c r="AW842" s="13" t="s">
        <v>41</v>
      </c>
      <c r="AX842" s="13" t="s">
        <v>78</v>
      </c>
      <c r="AY842" s="241" t="s">
        <v>197</v>
      </c>
    </row>
    <row r="843" spans="2:65" s="14" customFormat="1">
      <c r="B843" s="242"/>
      <c r="C843" s="243"/>
      <c r="D843" s="216" t="s">
        <v>210</v>
      </c>
      <c r="E843" s="244" t="s">
        <v>34</v>
      </c>
      <c r="F843" s="245" t="s">
        <v>221</v>
      </c>
      <c r="G843" s="243"/>
      <c r="H843" s="246">
        <v>27.6</v>
      </c>
      <c r="I843" s="247"/>
      <c r="J843" s="243"/>
      <c r="K843" s="243"/>
      <c r="L843" s="248"/>
      <c r="M843" s="249"/>
      <c r="N843" s="250"/>
      <c r="O843" s="250"/>
      <c r="P843" s="250"/>
      <c r="Q843" s="250"/>
      <c r="R843" s="250"/>
      <c r="S843" s="250"/>
      <c r="T843" s="251"/>
      <c r="AT843" s="252" t="s">
        <v>210</v>
      </c>
      <c r="AU843" s="252" t="s">
        <v>87</v>
      </c>
      <c r="AV843" s="14" t="s">
        <v>126</v>
      </c>
      <c r="AW843" s="14" t="s">
        <v>41</v>
      </c>
      <c r="AX843" s="14" t="s">
        <v>85</v>
      </c>
      <c r="AY843" s="252" t="s">
        <v>197</v>
      </c>
    </row>
    <row r="844" spans="2:65" s="1" customFormat="1" ht="16.5" customHeight="1">
      <c r="B844" s="43"/>
      <c r="C844" s="204" t="s">
        <v>1428</v>
      </c>
      <c r="D844" s="204" t="s">
        <v>200</v>
      </c>
      <c r="E844" s="205" t="s">
        <v>1429</v>
      </c>
      <c r="F844" s="206" t="s">
        <v>1430</v>
      </c>
      <c r="G844" s="207" t="s">
        <v>423</v>
      </c>
      <c r="H844" s="208">
        <v>645.79999999999995</v>
      </c>
      <c r="I844" s="209"/>
      <c r="J844" s="210">
        <f>ROUND(I844*H844,2)</f>
        <v>0</v>
      </c>
      <c r="K844" s="206" t="s">
        <v>352</v>
      </c>
      <c r="L844" s="63"/>
      <c r="M844" s="211" t="s">
        <v>34</v>
      </c>
      <c r="N844" s="212" t="s">
        <v>49</v>
      </c>
      <c r="O844" s="44"/>
      <c r="P844" s="213">
        <f>O844*H844</f>
        <v>0</v>
      </c>
      <c r="Q844" s="213">
        <v>1E-4</v>
      </c>
      <c r="R844" s="213">
        <f>Q844*H844</f>
        <v>6.4579999999999999E-2</v>
      </c>
      <c r="S844" s="213">
        <v>0</v>
      </c>
      <c r="T844" s="214">
        <f>S844*H844</f>
        <v>0</v>
      </c>
      <c r="AR844" s="25" t="s">
        <v>275</v>
      </c>
      <c r="AT844" s="25" t="s">
        <v>200</v>
      </c>
      <c r="AU844" s="25" t="s">
        <v>87</v>
      </c>
      <c r="AY844" s="25" t="s">
        <v>197</v>
      </c>
      <c r="BE844" s="215">
        <f>IF(N844="základní",J844,0)</f>
        <v>0</v>
      </c>
      <c r="BF844" s="215">
        <f>IF(N844="snížená",J844,0)</f>
        <v>0</v>
      </c>
      <c r="BG844" s="215">
        <f>IF(N844="zákl. přenesená",J844,0)</f>
        <v>0</v>
      </c>
      <c r="BH844" s="215">
        <f>IF(N844="sníž. přenesená",J844,0)</f>
        <v>0</v>
      </c>
      <c r="BI844" s="215">
        <f>IF(N844="nulová",J844,0)</f>
        <v>0</v>
      </c>
      <c r="BJ844" s="25" t="s">
        <v>85</v>
      </c>
      <c r="BK844" s="215">
        <f>ROUND(I844*H844,2)</f>
        <v>0</v>
      </c>
      <c r="BL844" s="25" t="s">
        <v>275</v>
      </c>
      <c r="BM844" s="25" t="s">
        <v>1431</v>
      </c>
    </row>
    <row r="845" spans="2:65" s="1" customFormat="1" ht="16.5" customHeight="1">
      <c r="B845" s="43"/>
      <c r="C845" s="204" t="s">
        <v>1432</v>
      </c>
      <c r="D845" s="204" t="s">
        <v>200</v>
      </c>
      <c r="E845" s="205" t="s">
        <v>1433</v>
      </c>
      <c r="F845" s="206" t="s">
        <v>1434</v>
      </c>
      <c r="G845" s="207" t="s">
        <v>423</v>
      </c>
      <c r="H845" s="208">
        <v>645.79999999999995</v>
      </c>
      <c r="I845" s="209"/>
      <c r="J845" s="210">
        <f>ROUND(I845*H845,2)</f>
        <v>0</v>
      </c>
      <c r="K845" s="206" t="s">
        <v>352</v>
      </c>
      <c r="L845" s="63"/>
      <c r="M845" s="211" t="s">
        <v>34</v>
      </c>
      <c r="N845" s="212" t="s">
        <v>49</v>
      </c>
      <c r="O845" s="44"/>
      <c r="P845" s="213">
        <f>O845*H845</f>
        <v>0</v>
      </c>
      <c r="Q845" s="213">
        <v>1E-4</v>
      </c>
      <c r="R845" s="213">
        <f>Q845*H845</f>
        <v>6.4579999999999999E-2</v>
      </c>
      <c r="S845" s="213">
        <v>0</v>
      </c>
      <c r="T845" s="214">
        <f>S845*H845</f>
        <v>0</v>
      </c>
      <c r="AR845" s="25" t="s">
        <v>275</v>
      </c>
      <c r="AT845" s="25" t="s">
        <v>200</v>
      </c>
      <c r="AU845" s="25" t="s">
        <v>87</v>
      </c>
      <c r="AY845" s="25" t="s">
        <v>197</v>
      </c>
      <c r="BE845" s="215">
        <f>IF(N845="základní",J845,0)</f>
        <v>0</v>
      </c>
      <c r="BF845" s="215">
        <f>IF(N845="snížená",J845,0)</f>
        <v>0</v>
      </c>
      <c r="BG845" s="215">
        <f>IF(N845="zákl. přenesená",J845,0)</f>
        <v>0</v>
      </c>
      <c r="BH845" s="215">
        <f>IF(N845="sníž. přenesená",J845,0)</f>
        <v>0</v>
      </c>
      <c r="BI845" s="215">
        <f>IF(N845="nulová",J845,0)</f>
        <v>0</v>
      </c>
      <c r="BJ845" s="25" t="s">
        <v>85</v>
      </c>
      <c r="BK845" s="215">
        <f>ROUND(I845*H845,2)</f>
        <v>0</v>
      </c>
      <c r="BL845" s="25" t="s">
        <v>275</v>
      </c>
      <c r="BM845" s="25" t="s">
        <v>1435</v>
      </c>
    </row>
    <row r="846" spans="2:65" s="1" customFormat="1" ht="25.5" customHeight="1">
      <c r="B846" s="43"/>
      <c r="C846" s="204" t="s">
        <v>1436</v>
      </c>
      <c r="D846" s="204" t="s">
        <v>200</v>
      </c>
      <c r="E846" s="205" t="s">
        <v>1437</v>
      </c>
      <c r="F846" s="206" t="s">
        <v>1438</v>
      </c>
      <c r="G846" s="207" t="s">
        <v>423</v>
      </c>
      <c r="H846" s="208">
        <v>29.405999999999999</v>
      </c>
      <c r="I846" s="209"/>
      <c r="J846" s="210">
        <f>ROUND(I846*H846,2)</f>
        <v>0</v>
      </c>
      <c r="K846" s="206" t="s">
        <v>34</v>
      </c>
      <c r="L846" s="63"/>
      <c r="M846" s="211" t="s">
        <v>34</v>
      </c>
      <c r="N846" s="212" t="s">
        <v>49</v>
      </c>
      <c r="O846" s="44"/>
      <c r="P846" s="213">
        <f>O846*H846</f>
        <v>0</v>
      </c>
      <c r="Q846" s="213">
        <v>2.2630000000000001E-2</v>
      </c>
      <c r="R846" s="213">
        <f>Q846*H846</f>
        <v>0.66545778</v>
      </c>
      <c r="S846" s="213">
        <v>0</v>
      </c>
      <c r="T846" s="214">
        <f>S846*H846</f>
        <v>0</v>
      </c>
      <c r="AR846" s="25" t="s">
        <v>275</v>
      </c>
      <c r="AT846" s="25" t="s">
        <v>200</v>
      </c>
      <c r="AU846" s="25" t="s">
        <v>87</v>
      </c>
      <c r="AY846" s="25" t="s">
        <v>197</v>
      </c>
      <c r="BE846" s="215">
        <f>IF(N846="základní",J846,0)</f>
        <v>0</v>
      </c>
      <c r="BF846" s="215">
        <f>IF(N846="snížená",J846,0)</f>
        <v>0</v>
      </c>
      <c r="BG846" s="215">
        <f>IF(N846="zákl. přenesená",J846,0)</f>
        <v>0</v>
      </c>
      <c r="BH846" s="215">
        <f>IF(N846="sníž. přenesená",J846,0)</f>
        <v>0</v>
      </c>
      <c r="BI846" s="215">
        <f>IF(N846="nulová",J846,0)</f>
        <v>0</v>
      </c>
      <c r="BJ846" s="25" t="s">
        <v>85</v>
      </c>
      <c r="BK846" s="215">
        <f>ROUND(I846*H846,2)</f>
        <v>0</v>
      </c>
      <c r="BL846" s="25" t="s">
        <v>275</v>
      </c>
      <c r="BM846" s="25" t="s">
        <v>1439</v>
      </c>
    </row>
    <row r="847" spans="2:65" s="12" customFormat="1">
      <c r="B847" s="219"/>
      <c r="C847" s="220"/>
      <c r="D847" s="221" t="s">
        <v>210</v>
      </c>
      <c r="E847" s="222" t="s">
        <v>34</v>
      </c>
      <c r="F847" s="223" t="s">
        <v>364</v>
      </c>
      <c r="G847" s="220"/>
      <c r="H847" s="224" t="s">
        <v>34</v>
      </c>
      <c r="I847" s="225"/>
      <c r="J847" s="220"/>
      <c r="K847" s="220"/>
      <c r="L847" s="226"/>
      <c r="M847" s="227"/>
      <c r="N847" s="228"/>
      <c r="O847" s="228"/>
      <c r="P847" s="228"/>
      <c r="Q847" s="228"/>
      <c r="R847" s="228"/>
      <c r="S847" s="228"/>
      <c r="T847" s="229"/>
      <c r="AT847" s="230" t="s">
        <v>210</v>
      </c>
      <c r="AU847" s="230" t="s">
        <v>87</v>
      </c>
      <c r="AV847" s="12" t="s">
        <v>85</v>
      </c>
      <c r="AW847" s="12" t="s">
        <v>41</v>
      </c>
      <c r="AX847" s="12" t="s">
        <v>78</v>
      </c>
      <c r="AY847" s="230" t="s">
        <v>197</v>
      </c>
    </row>
    <row r="848" spans="2:65" s="13" customFormat="1">
      <c r="B848" s="231"/>
      <c r="C848" s="232"/>
      <c r="D848" s="221" t="s">
        <v>210</v>
      </c>
      <c r="E848" s="233" t="s">
        <v>34</v>
      </c>
      <c r="F848" s="234" t="s">
        <v>1440</v>
      </c>
      <c r="G848" s="232"/>
      <c r="H848" s="235">
        <v>29.405999999999999</v>
      </c>
      <c r="I848" s="236"/>
      <c r="J848" s="232"/>
      <c r="K848" s="232"/>
      <c r="L848" s="237"/>
      <c r="M848" s="238"/>
      <c r="N848" s="239"/>
      <c r="O848" s="239"/>
      <c r="P848" s="239"/>
      <c r="Q848" s="239"/>
      <c r="R848" s="239"/>
      <c r="S848" s="239"/>
      <c r="T848" s="240"/>
      <c r="AT848" s="241" t="s">
        <v>210</v>
      </c>
      <c r="AU848" s="241" t="s">
        <v>87</v>
      </c>
      <c r="AV848" s="13" t="s">
        <v>87</v>
      </c>
      <c r="AW848" s="13" t="s">
        <v>41</v>
      </c>
      <c r="AX848" s="13" t="s">
        <v>78</v>
      </c>
      <c r="AY848" s="241" t="s">
        <v>197</v>
      </c>
    </row>
    <row r="849" spans="2:65" s="14" customFormat="1">
      <c r="B849" s="242"/>
      <c r="C849" s="243"/>
      <c r="D849" s="216" t="s">
        <v>210</v>
      </c>
      <c r="E849" s="244" t="s">
        <v>34</v>
      </c>
      <c r="F849" s="245" t="s">
        <v>221</v>
      </c>
      <c r="G849" s="243"/>
      <c r="H849" s="246">
        <v>29.405999999999999</v>
      </c>
      <c r="I849" s="247"/>
      <c r="J849" s="243"/>
      <c r="K849" s="243"/>
      <c r="L849" s="248"/>
      <c r="M849" s="249"/>
      <c r="N849" s="250"/>
      <c r="O849" s="250"/>
      <c r="P849" s="250"/>
      <c r="Q849" s="250"/>
      <c r="R849" s="250"/>
      <c r="S849" s="250"/>
      <c r="T849" s="251"/>
      <c r="AT849" s="252" t="s">
        <v>210</v>
      </c>
      <c r="AU849" s="252" t="s">
        <v>87</v>
      </c>
      <c r="AV849" s="14" t="s">
        <v>126</v>
      </c>
      <c r="AW849" s="14" t="s">
        <v>41</v>
      </c>
      <c r="AX849" s="14" t="s">
        <v>85</v>
      </c>
      <c r="AY849" s="252" t="s">
        <v>197</v>
      </c>
    </row>
    <row r="850" spans="2:65" s="1" customFormat="1" ht="16.5" customHeight="1">
      <c r="B850" s="43"/>
      <c r="C850" s="204" t="s">
        <v>1441</v>
      </c>
      <c r="D850" s="204" t="s">
        <v>200</v>
      </c>
      <c r="E850" s="205" t="s">
        <v>1442</v>
      </c>
      <c r="F850" s="206" t="s">
        <v>1443</v>
      </c>
      <c r="G850" s="207" t="s">
        <v>423</v>
      </c>
      <c r="H850" s="208">
        <v>11.5</v>
      </c>
      <c r="I850" s="209"/>
      <c r="J850" s="210">
        <f>ROUND(I850*H850,2)</f>
        <v>0</v>
      </c>
      <c r="K850" s="206" t="s">
        <v>352</v>
      </c>
      <c r="L850" s="63"/>
      <c r="M850" s="211" t="s">
        <v>34</v>
      </c>
      <c r="N850" s="212" t="s">
        <v>49</v>
      </c>
      <c r="O850" s="44"/>
      <c r="P850" s="213">
        <f>O850*H850</f>
        <v>0</v>
      </c>
      <c r="Q850" s="213">
        <v>0</v>
      </c>
      <c r="R850" s="213">
        <f>Q850*H850</f>
        <v>0</v>
      </c>
      <c r="S850" s="213">
        <v>2.0999999999999999E-3</v>
      </c>
      <c r="T850" s="214">
        <f>S850*H850</f>
        <v>2.4149999999999998E-2</v>
      </c>
      <c r="AR850" s="25" t="s">
        <v>275</v>
      </c>
      <c r="AT850" s="25" t="s">
        <v>200</v>
      </c>
      <c r="AU850" s="25" t="s">
        <v>87</v>
      </c>
      <c r="AY850" s="25" t="s">
        <v>197</v>
      </c>
      <c r="BE850" s="215">
        <f>IF(N850="základní",J850,0)</f>
        <v>0</v>
      </c>
      <c r="BF850" s="215">
        <f>IF(N850="snížená",J850,0)</f>
        <v>0</v>
      </c>
      <c r="BG850" s="215">
        <f>IF(N850="zákl. přenesená",J850,0)</f>
        <v>0</v>
      </c>
      <c r="BH850" s="215">
        <f>IF(N850="sníž. přenesená",J850,0)</f>
        <v>0</v>
      </c>
      <c r="BI850" s="215">
        <f>IF(N850="nulová",J850,0)</f>
        <v>0</v>
      </c>
      <c r="BJ850" s="25" t="s">
        <v>85</v>
      </c>
      <c r="BK850" s="215">
        <f>ROUND(I850*H850,2)</f>
        <v>0</v>
      </c>
      <c r="BL850" s="25" t="s">
        <v>275</v>
      </c>
      <c r="BM850" s="25" t="s">
        <v>1444</v>
      </c>
    </row>
    <row r="851" spans="2:65" s="12" customFormat="1">
      <c r="B851" s="219"/>
      <c r="C851" s="220"/>
      <c r="D851" s="221" t="s">
        <v>210</v>
      </c>
      <c r="E851" s="222" t="s">
        <v>34</v>
      </c>
      <c r="F851" s="223" t="s">
        <v>1445</v>
      </c>
      <c r="G851" s="220"/>
      <c r="H851" s="224" t="s">
        <v>34</v>
      </c>
      <c r="I851" s="225"/>
      <c r="J851" s="220"/>
      <c r="K851" s="220"/>
      <c r="L851" s="226"/>
      <c r="M851" s="227"/>
      <c r="N851" s="228"/>
      <c r="O851" s="228"/>
      <c r="P851" s="228"/>
      <c r="Q851" s="228"/>
      <c r="R851" s="228"/>
      <c r="S851" s="228"/>
      <c r="T851" s="229"/>
      <c r="AT851" s="230" t="s">
        <v>210</v>
      </c>
      <c r="AU851" s="230" t="s">
        <v>87</v>
      </c>
      <c r="AV851" s="12" t="s">
        <v>85</v>
      </c>
      <c r="AW851" s="12" t="s">
        <v>41</v>
      </c>
      <c r="AX851" s="12" t="s">
        <v>78</v>
      </c>
      <c r="AY851" s="230" t="s">
        <v>197</v>
      </c>
    </row>
    <row r="852" spans="2:65" s="13" customFormat="1">
      <c r="B852" s="231"/>
      <c r="C852" s="232"/>
      <c r="D852" s="221" t="s">
        <v>210</v>
      </c>
      <c r="E852" s="233" t="s">
        <v>34</v>
      </c>
      <c r="F852" s="234" t="s">
        <v>1446</v>
      </c>
      <c r="G852" s="232"/>
      <c r="H852" s="235">
        <v>11.5</v>
      </c>
      <c r="I852" s="236"/>
      <c r="J852" s="232"/>
      <c r="K852" s="232"/>
      <c r="L852" s="237"/>
      <c r="M852" s="238"/>
      <c r="N852" s="239"/>
      <c r="O852" s="239"/>
      <c r="P852" s="239"/>
      <c r="Q852" s="239"/>
      <c r="R852" s="239"/>
      <c r="S852" s="239"/>
      <c r="T852" s="240"/>
      <c r="AT852" s="241" t="s">
        <v>210</v>
      </c>
      <c r="AU852" s="241" t="s">
        <v>87</v>
      </c>
      <c r="AV852" s="13" t="s">
        <v>87</v>
      </c>
      <c r="AW852" s="13" t="s">
        <v>41</v>
      </c>
      <c r="AX852" s="13" t="s">
        <v>78</v>
      </c>
      <c r="AY852" s="241" t="s">
        <v>197</v>
      </c>
    </row>
    <row r="853" spans="2:65" s="14" customFormat="1">
      <c r="B853" s="242"/>
      <c r="C853" s="243"/>
      <c r="D853" s="216" t="s">
        <v>210</v>
      </c>
      <c r="E853" s="244" t="s">
        <v>34</v>
      </c>
      <c r="F853" s="245" t="s">
        <v>221</v>
      </c>
      <c r="G853" s="243"/>
      <c r="H853" s="246">
        <v>11.5</v>
      </c>
      <c r="I853" s="247"/>
      <c r="J853" s="243"/>
      <c r="K853" s="243"/>
      <c r="L853" s="248"/>
      <c r="M853" s="249"/>
      <c r="N853" s="250"/>
      <c r="O853" s="250"/>
      <c r="P853" s="250"/>
      <c r="Q853" s="250"/>
      <c r="R853" s="250"/>
      <c r="S853" s="250"/>
      <c r="T853" s="251"/>
      <c r="AT853" s="252" t="s">
        <v>210</v>
      </c>
      <c r="AU853" s="252" t="s">
        <v>87</v>
      </c>
      <c r="AV853" s="14" t="s">
        <v>126</v>
      </c>
      <c r="AW853" s="14" t="s">
        <v>41</v>
      </c>
      <c r="AX853" s="14" t="s">
        <v>85</v>
      </c>
      <c r="AY853" s="252" t="s">
        <v>197</v>
      </c>
    </row>
    <row r="854" spans="2:65" s="1" customFormat="1" ht="25.5" customHeight="1">
      <c r="B854" s="43"/>
      <c r="C854" s="204" t="s">
        <v>1447</v>
      </c>
      <c r="D854" s="204" t="s">
        <v>200</v>
      </c>
      <c r="E854" s="205" t="s">
        <v>1448</v>
      </c>
      <c r="F854" s="206" t="s">
        <v>1449</v>
      </c>
      <c r="G854" s="207" t="s">
        <v>423</v>
      </c>
      <c r="H854" s="208">
        <v>22.77</v>
      </c>
      <c r="I854" s="209"/>
      <c r="J854" s="210">
        <f>ROUND(I854*H854,2)</f>
        <v>0</v>
      </c>
      <c r="K854" s="206" t="s">
        <v>34</v>
      </c>
      <c r="L854" s="63"/>
      <c r="M854" s="211" t="s">
        <v>34</v>
      </c>
      <c r="N854" s="212" t="s">
        <v>49</v>
      </c>
      <c r="O854" s="44"/>
      <c r="P854" s="213">
        <f>O854*H854</f>
        <v>0</v>
      </c>
      <c r="Q854" s="213">
        <v>1.17E-3</v>
      </c>
      <c r="R854" s="213">
        <f>Q854*H854</f>
        <v>2.6640899999999999E-2</v>
      </c>
      <c r="S854" s="213">
        <v>0</v>
      </c>
      <c r="T854" s="214">
        <f>S854*H854</f>
        <v>0</v>
      </c>
      <c r="AR854" s="25" t="s">
        <v>275</v>
      </c>
      <c r="AT854" s="25" t="s">
        <v>200</v>
      </c>
      <c r="AU854" s="25" t="s">
        <v>87</v>
      </c>
      <c r="AY854" s="25" t="s">
        <v>197</v>
      </c>
      <c r="BE854" s="215">
        <f>IF(N854="základní",J854,0)</f>
        <v>0</v>
      </c>
      <c r="BF854" s="215">
        <f>IF(N854="snížená",J854,0)</f>
        <v>0</v>
      </c>
      <c r="BG854" s="215">
        <f>IF(N854="zákl. přenesená",J854,0)</f>
        <v>0</v>
      </c>
      <c r="BH854" s="215">
        <f>IF(N854="sníž. přenesená",J854,0)</f>
        <v>0</v>
      </c>
      <c r="BI854" s="215">
        <f>IF(N854="nulová",J854,0)</f>
        <v>0</v>
      </c>
      <c r="BJ854" s="25" t="s">
        <v>85</v>
      </c>
      <c r="BK854" s="215">
        <f>ROUND(I854*H854,2)</f>
        <v>0</v>
      </c>
      <c r="BL854" s="25" t="s">
        <v>275</v>
      </c>
      <c r="BM854" s="25" t="s">
        <v>1450</v>
      </c>
    </row>
    <row r="855" spans="2:65" s="1" customFormat="1" ht="27">
      <c r="B855" s="43"/>
      <c r="C855" s="65"/>
      <c r="D855" s="221" t="s">
        <v>205</v>
      </c>
      <c r="E855" s="65"/>
      <c r="F855" s="253" t="s">
        <v>1451</v>
      </c>
      <c r="G855" s="65"/>
      <c r="H855" s="65"/>
      <c r="I855" s="174"/>
      <c r="J855" s="65"/>
      <c r="K855" s="65"/>
      <c r="L855" s="63"/>
      <c r="M855" s="218"/>
      <c r="N855" s="44"/>
      <c r="O855" s="44"/>
      <c r="P855" s="44"/>
      <c r="Q855" s="44"/>
      <c r="R855" s="44"/>
      <c r="S855" s="44"/>
      <c r="T855" s="80"/>
      <c r="AT855" s="25" t="s">
        <v>205</v>
      </c>
      <c r="AU855" s="25" t="s">
        <v>87</v>
      </c>
    </row>
    <row r="856" spans="2:65" s="12" customFormat="1">
      <c r="B856" s="219"/>
      <c r="C856" s="220"/>
      <c r="D856" s="221" t="s">
        <v>210</v>
      </c>
      <c r="E856" s="222" t="s">
        <v>34</v>
      </c>
      <c r="F856" s="223" t="s">
        <v>620</v>
      </c>
      <c r="G856" s="220"/>
      <c r="H856" s="224" t="s">
        <v>34</v>
      </c>
      <c r="I856" s="225"/>
      <c r="J856" s="220"/>
      <c r="K856" s="220"/>
      <c r="L856" s="226"/>
      <c r="M856" s="227"/>
      <c r="N856" s="228"/>
      <c r="O856" s="228"/>
      <c r="P856" s="228"/>
      <c r="Q856" s="228"/>
      <c r="R856" s="228"/>
      <c r="S856" s="228"/>
      <c r="T856" s="229"/>
      <c r="AT856" s="230" t="s">
        <v>210</v>
      </c>
      <c r="AU856" s="230" t="s">
        <v>87</v>
      </c>
      <c r="AV856" s="12" t="s">
        <v>85</v>
      </c>
      <c r="AW856" s="12" t="s">
        <v>41</v>
      </c>
      <c r="AX856" s="12" t="s">
        <v>78</v>
      </c>
      <c r="AY856" s="230" t="s">
        <v>197</v>
      </c>
    </row>
    <row r="857" spans="2:65" s="13" customFormat="1">
      <c r="B857" s="231"/>
      <c r="C857" s="232"/>
      <c r="D857" s="221" t="s">
        <v>210</v>
      </c>
      <c r="E857" s="233" t="s">
        <v>34</v>
      </c>
      <c r="F857" s="234" t="s">
        <v>1452</v>
      </c>
      <c r="G857" s="232"/>
      <c r="H857" s="235">
        <v>22.77</v>
      </c>
      <c r="I857" s="236"/>
      <c r="J857" s="232"/>
      <c r="K857" s="232"/>
      <c r="L857" s="237"/>
      <c r="M857" s="238"/>
      <c r="N857" s="239"/>
      <c r="O857" s="239"/>
      <c r="P857" s="239"/>
      <c r="Q857" s="239"/>
      <c r="R857" s="239"/>
      <c r="S857" s="239"/>
      <c r="T857" s="240"/>
      <c r="AT857" s="241" t="s">
        <v>210</v>
      </c>
      <c r="AU857" s="241" t="s">
        <v>87</v>
      </c>
      <c r="AV857" s="13" t="s">
        <v>87</v>
      </c>
      <c r="AW857" s="13" t="s">
        <v>41</v>
      </c>
      <c r="AX857" s="13" t="s">
        <v>78</v>
      </c>
      <c r="AY857" s="241" t="s">
        <v>197</v>
      </c>
    </row>
    <row r="858" spans="2:65" s="14" customFormat="1">
      <c r="B858" s="242"/>
      <c r="C858" s="243"/>
      <c r="D858" s="216" t="s">
        <v>210</v>
      </c>
      <c r="E858" s="244" t="s">
        <v>34</v>
      </c>
      <c r="F858" s="245" t="s">
        <v>221</v>
      </c>
      <c r="G858" s="243"/>
      <c r="H858" s="246">
        <v>22.77</v>
      </c>
      <c r="I858" s="247"/>
      <c r="J858" s="243"/>
      <c r="K858" s="243"/>
      <c r="L858" s="248"/>
      <c r="M858" s="249"/>
      <c r="N858" s="250"/>
      <c r="O858" s="250"/>
      <c r="P858" s="250"/>
      <c r="Q858" s="250"/>
      <c r="R858" s="250"/>
      <c r="S858" s="250"/>
      <c r="T858" s="251"/>
      <c r="AT858" s="252" t="s">
        <v>210</v>
      </c>
      <c r="AU858" s="252" t="s">
        <v>87</v>
      </c>
      <c r="AV858" s="14" t="s">
        <v>126</v>
      </c>
      <c r="AW858" s="14" t="s">
        <v>41</v>
      </c>
      <c r="AX858" s="14" t="s">
        <v>85</v>
      </c>
      <c r="AY858" s="252" t="s">
        <v>197</v>
      </c>
    </row>
    <row r="859" spans="2:65" s="1" customFormat="1" ht="16.5" customHeight="1">
      <c r="B859" s="43"/>
      <c r="C859" s="204" t="s">
        <v>1453</v>
      </c>
      <c r="D859" s="204" t="s">
        <v>200</v>
      </c>
      <c r="E859" s="205" t="s">
        <v>1454</v>
      </c>
      <c r="F859" s="206" t="s">
        <v>1455</v>
      </c>
      <c r="G859" s="207" t="s">
        <v>536</v>
      </c>
      <c r="H859" s="208">
        <v>1</v>
      </c>
      <c r="I859" s="209"/>
      <c r="J859" s="210">
        <f>ROUND(I859*H859,2)</f>
        <v>0</v>
      </c>
      <c r="K859" s="206" t="s">
        <v>34</v>
      </c>
      <c r="L859" s="63"/>
      <c r="M859" s="211" t="s">
        <v>34</v>
      </c>
      <c r="N859" s="212" t="s">
        <v>49</v>
      </c>
      <c r="O859" s="44"/>
      <c r="P859" s="213">
        <f>O859*H859</f>
        <v>0</v>
      </c>
      <c r="Q859" s="213">
        <v>0</v>
      </c>
      <c r="R859" s="213">
        <f>Q859*H859</f>
        <v>0</v>
      </c>
      <c r="S859" s="213">
        <v>0</v>
      </c>
      <c r="T859" s="214">
        <f>S859*H859</f>
        <v>0</v>
      </c>
      <c r="AR859" s="25" t="s">
        <v>275</v>
      </c>
      <c r="AT859" s="25" t="s">
        <v>200</v>
      </c>
      <c r="AU859" s="25" t="s">
        <v>87</v>
      </c>
      <c r="AY859" s="25" t="s">
        <v>197</v>
      </c>
      <c r="BE859" s="215">
        <f>IF(N859="základní",J859,0)</f>
        <v>0</v>
      </c>
      <c r="BF859" s="215">
        <f>IF(N859="snížená",J859,0)</f>
        <v>0</v>
      </c>
      <c r="BG859" s="215">
        <f>IF(N859="zákl. přenesená",J859,0)</f>
        <v>0</v>
      </c>
      <c r="BH859" s="215">
        <f>IF(N859="sníž. přenesená",J859,0)</f>
        <v>0</v>
      </c>
      <c r="BI859" s="215">
        <f>IF(N859="nulová",J859,0)</f>
        <v>0</v>
      </c>
      <c r="BJ859" s="25" t="s">
        <v>85</v>
      </c>
      <c r="BK859" s="215">
        <f>ROUND(I859*H859,2)</f>
        <v>0</v>
      </c>
      <c r="BL859" s="25" t="s">
        <v>275</v>
      </c>
      <c r="BM859" s="25" t="s">
        <v>1456</v>
      </c>
    </row>
    <row r="860" spans="2:65" s="11" customFormat="1" ht="29.85" customHeight="1">
      <c r="B860" s="187"/>
      <c r="C860" s="188"/>
      <c r="D860" s="201" t="s">
        <v>77</v>
      </c>
      <c r="E860" s="202" t="s">
        <v>1457</v>
      </c>
      <c r="F860" s="202" t="s">
        <v>1458</v>
      </c>
      <c r="G860" s="188"/>
      <c r="H860" s="188"/>
      <c r="I860" s="191"/>
      <c r="J860" s="203">
        <f>BK860</f>
        <v>0</v>
      </c>
      <c r="K860" s="188"/>
      <c r="L860" s="193"/>
      <c r="M860" s="194"/>
      <c r="N860" s="195"/>
      <c r="O860" s="195"/>
      <c r="P860" s="196">
        <f>SUM(P861:P1017)</f>
        <v>0</v>
      </c>
      <c r="Q860" s="195"/>
      <c r="R860" s="196">
        <f>SUM(R861:R1017)</f>
        <v>0</v>
      </c>
      <c r="S860" s="195"/>
      <c r="T860" s="197">
        <f>SUM(T861:T1017)</f>
        <v>0</v>
      </c>
      <c r="AR860" s="198" t="s">
        <v>87</v>
      </c>
      <c r="AT860" s="199" t="s">
        <v>77</v>
      </c>
      <c r="AU860" s="199" t="s">
        <v>85</v>
      </c>
      <c r="AY860" s="198" t="s">
        <v>197</v>
      </c>
      <c r="BK860" s="200">
        <f>SUM(BK861:BK1017)</f>
        <v>0</v>
      </c>
    </row>
    <row r="861" spans="2:65" s="1" customFormat="1" ht="25.5" customHeight="1">
      <c r="B861" s="43"/>
      <c r="C861" s="204" t="s">
        <v>1459</v>
      </c>
      <c r="D861" s="204" t="s">
        <v>200</v>
      </c>
      <c r="E861" s="205" t="s">
        <v>1460</v>
      </c>
      <c r="F861" s="206" t="s">
        <v>1461</v>
      </c>
      <c r="G861" s="207" t="s">
        <v>445</v>
      </c>
      <c r="H861" s="208">
        <v>5</v>
      </c>
      <c r="I861" s="209"/>
      <c r="J861" s="210">
        <f>ROUND(I861*H861,2)</f>
        <v>0</v>
      </c>
      <c r="K861" s="206" t="s">
        <v>34</v>
      </c>
      <c r="L861" s="63"/>
      <c r="M861" s="211" t="s">
        <v>34</v>
      </c>
      <c r="N861" s="212" t="s">
        <v>49</v>
      </c>
      <c r="O861" s="44"/>
      <c r="P861" s="213">
        <f>O861*H861</f>
        <v>0</v>
      </c>
      <c r="Q861" s="213">
        <v>0</v>
      </c>
      <c r="R861" s="213">
        <f>Q861*H861</f>
        <v>0</v>
      </c>
      <c r="S861" s="213">
        <v>0</v>
      </c>
      <c r="T861" s="214">
        <f>S861*H861</f>
        <v>0</v>
      </c>
      <c r="AR861" s="25" t="s">
        <v>126</v>
      </c>
      <c r="AT861" s="25" t="s">
        <v>200</v>
      </c>
      <c r="AU861" s="25" t="s">
        <v>87</v>
      </c>
      <c r="AY861" s="25" t="s">
        <v>197</v>
      </c>
      <c r="BE861" s="215">
        <f>IF(N861="základní",J861,0)</f>
        <v>0</v>
      </c>
      <c r="BF861" s="215">
        <f>IF(N861="snížená",J861,0)</f>
        <v>0</v>
      </c>
      <c r="BG861" s="215">
        <f>IF(N861="zákl. přenesená",J861,0)</f>
        <v>0</v>
      </c>
      <c r="BH861" s="215">
        <f>IF(N861="sníž. přenesená",J861,0)</f>
        <v>0</v>
      </c>
      <c r="BI861" s="215">
        <f>IF(N861="nulová",J861,0)</f>
        <v>0</v>
      </c>
      <c r="BJ861" s="25" t="s">
        <v>85</v>
      </c>
      <c r="BK861" s="215">
        <f>ROUND(I861*H861,2)</f>
        <v>0</v>
      </c>
      <c r="BL861" s="25" t="s">
        <v>126</v>
      </c>
      <c r="BM861" s="25" t="s">
        <v>1462</v>
      </c>
    </row>
    <row r="862" spans="2:65" s="12" customFormat="1" ht="27">
      <c r="B862" s="219"/>
      <c r="C862" s="220"/>
      <c r="D862" s="221" t="s">
        <v>210</v>
      </c>
      <c r="E862" s="222" t="s">
        <v>34</v>
      </c>
      <c r="F862" s="223" t="s">
        <v>1463</v>
      </c>
      <c r="G862" s="220"/>
      <c r="H862" s="224" t="s">
        <v>34</v>
      </c>
      <c r="I862" s="225"/>
      <c r="J862" s="220"/>
      <c r="K862" s="220"/>
      <c r="L862" s="226"/>
      <c r="M862" s="227"/>
      <c r="N862" s="228"/>
      <c r="O862" s="228"/>
      <c r="P862" s="228"/>
      <c r="Q862" s="228"/>
      <c r="R862" s="228"/>
      <c r="S862" s="228"/>
      <c r="T862" s="229"/>
      <c r="AT862" s="230" t="s">
        <v>210</v>
      </c>
      <c r="AU862" s="230" t="s">
        <v>87</v>
      </c>
      <c r="AV862" s="12" t="s">
        <v>85</v>
      </c>
      <c r="AW862" s="12" t="s">
        <v>41</v>
      </c>
      <c r="AX862" s="12" t="s">
        <v>78</v>
      </c>
      <c r="AY862" s="230" t="s">
        <v>197</v>
      </c>
    </row>
    <row r="863" spans="2:65" s="12" customFormat="1" ht="27">
      <c r="B863" s="219"/>
      <c r="C863" s="220"/>
      <c r="D863" s="221" t="s">
        <v>210</v>
      </c>
      <c r="E863" s="222" t="s">
        <v>34</v>
      </c>
      <c r="F863" s="223" t="s">
        <v>1464</v>
      </c>
      <c r="G863" s="220"/>
      <c r="H863" s="224" t="s">
        <v>34</v>
      </c>
      <c r="I863" s="225"/>
      <c r="J863" s="220"/>
      <c r="K863" s="220"/>
      <c r="L863" s="226"/>
      <c r="M863" s="227"/>
      <c r="N863" s="228"/>
      <c r="O863" s="228"/>
      <c r="P863" s="228"/>
      <c r="Q863" s="228"/>
      <c r="R863" s="228"/>
      <c r="S863" s="228"/>
      <c r="T863" s="229"/>
      <c r="AT863" s="230" t="s">
        <v>210</v>
      </c>
      <c r="AU863" s="230" t="s">
        <v>87</v>
      </c>
      <c r="AV863" s="12" t="s">
        <v>85</v>
      </c>
      <c r="AW863" s="12" t="s">
        <v>41</v>
      </c>
      <c r="AX863" s="12" t="s">
        <v>78</v>
      </c>
      <c r="AY863" s="230" t="s">
        <v>197</v>
      </c>
    </row>
    <row r="864" spans="2:65" s="12" customFormat="1">
      <c r="B864" s="219"/>
      <c r="C864" s="220"/>
      <c r="D864" s="221" t="s">
        <v>210</v>
      </c>
      <c r="E864" s="222" t="s">
        <v>34</v>
      </c>
      <c r="F864" s="223" t="s">
        <v>1465</v>
      </c>
      <c r="G864" s="220"/>
      <c r="H864" s="224" t="s">
        <v>34</v>
      </c>
      <c r="I864" s="225"/>
      <c r="J864" s="220"/>
      <c r="K864" s="220"/>
      <c r="L864" s="226"/>
      <c r="M864" s="227"/>
      <c r="N864" s="228"/>
      <c r="O864" s="228"/>
      <c r="P864" s="228"/>
      <c r="Q864" s="228"/>
      <c r="R864" s="228"/>
      <c r="S864" s="228"/>
      <c r="T864" s="229"/>
      <c r="AT864" s="230" t="s">
        <v>210</v>
      </c>
      <c r="AU864" s="230" t="s">
        <v>87</v>
      </c>
      <c r="AV864" s="12" t="s">
        <v>85</v>
      </c>
      <c r="AW864" s="12" t="s">
        <v>41</v>
      </c>
      <c r="AX864" s="12" t="s">
        <v>78</v>
      </c>
      <c r="AY864" s="230" t="s">
        <v>197</v>
      </c>
    </row>
    <row r="865" spans="2:65" s="13" customFormat="1">
      <c r="B865" s="231"/>
      <c r="C865" s="232"/>
      <c r="D865" s="221" t="s">
        <v>210</v>
      </c>
      <c r="E865" s="233" t="s">
        <v>34</v>
      </c>
      <c r="F865" s="234" t="s">
        <v>196</v>
      </c>
      <c r="G865" s="232"/>
      <c r="H865" s="235">
        <v>5</v>
      </c>
      <c r="I865" s="236"/>
      <c r="J865" s="232"/>
      <c r="K865" s="232"/>
      <c r="L865" s="237"/>
      <c r="M865" s="238"/>
      <c r="N865" s="239"/>
      <c r="O865" s="239"/>
      <c r="P865" s="239"/>
      <c r="Q865" s="239"/>
      <c r="R865" s="239"/>
      <c r="S865" s="239"/>
      <c r="T865" s="240"/>
      <c r="AT865" s="241" t="s">
        <v>210</v>
      </c>
      <c r="AU865" s="241" t="s">
        <v>87</v>
      </c>
      <c r="AV865" s="13" t="s">
        <v>87</v>
      </c>
      <c r="AW865" s="13" t="s">
        <v>41</v>
      </c>
      <c r="AX865" s="13" t="s">
        <v>78</v>
      </c>
      <c r="AY865" s="241" t="s">
        <v>197</v>
      </c>
    </row>
    <row r="866" spans="2:65" s="14" customFormat="1">
      <c r="B866" s="242"/>
      <c r="C866" s="243"/>
      <c r="D866" s="216" t="s">
        <v>210</v>
      </c>
      <c r="E866" s="244" t="s">
        <v>34</v>
      </c>
      <c r="F866" s="245" t="s">
        <v>221</v>
      </c>
      <c r="G866" s="243"/>
      <c r="H866" s="246">
        <v>5</v>
      </c>
      <c r="I866" s="247"/>
      <c r="J866" s="243"/>
      <c r="K866" s="243"/>
      <c r="L866" s="248"/>
      <c r="M866" s="249"/>
      <c r="N866" s="250"/>
      <c r="O866" s="250"/>
      <c r="P866" s="250"/>
      <c r="Q866" s="250"/>
      <c r="R866" s="250"/>
      <c r="S866" s="250"/>
      <c r="T866" s="251"/>
      <c r="AT866" s="252" t="s">
        <v>210</v>
      </c>
      <c r="AU866" s="252" t="s">
        <v>87</v>
      </c>
      <c r="AV866" s="14" t="s">
        <v>126</v>
      </c>
      <c r="AW866" s="14" t="s">
        <v>41</v>
      </c>
      <c r="AX866" s="14" t="s">
        <v>85</v>
      </c>
      <c r="AY866" s="252" t="s">
        <v>197</v>
      </c>
    </row>
    <row r="867" spans="2:65" s="1" customFormat="1" ht="25.5" customHeight="1">
      <c r="B867" s="43"/>
      <c r="C867" s="204" t="s">
        <v>1466</v>
      </c>
      <c r="D867" s="204" t="s">
        <v>200</v>
      </c>
      <c r="E867" s="205" t="s">
        <v>1467</v>
      </c>
      <c r="F867" s="206" t="s">
        <v>1468</v>
      </c>
      <c r="G867" s="207" t="s">
        <v>445</v>
      </c>
      <c r="H867" s="208">
        <v>1.1399999999999999</v>
      </c>
      <c r="I867" s="209"/>
      <c r="J867" s="210">
        <f>ROUND(I867*H867,2)</f>
        <v>0</v>
      </c>
      <c r="K867" s="206" t="s">
        <v>34</v>
      </c>
      <c r="L867" s="63"/>
      <c r="M867" s="211" t="s">
        <v>34</v>
      </c>
      <c r="N867" s="212" t="s">
        <v>49</v>
      </c>
      <c r="O867" s="44"/>
      <c r="P867" s="213">
        <f>O867*H867</f>
        <v>0</v>
      </c>
      <c r="Q867" s="213">
        <v>0</v>
      </c>
      <c r="R867" s="213">
        <f>Q867*H867</f>
        <v>0</v>
      </c>
      <c r="S867" s="213">
        <v>0</v>
      </c>
      <c r="T867" s="214">
        <f>S867*H867</f>
        <v>0</v>
      </c>
      <c r="AR867" s="25" t="s">
        <v>126</v>
      </c>
      <c r="AT867" s="25" t="s">
        <v>200</v>
      </c>
      <c r="AU867" s="25" t="s">
        <v>87</v>
      </c>
      <c r="AY867" s="25" t="s">
        <v>197</v>
      </c>
      <c r="BE867" s="215">
        <f>IF(N867="základní",J867,0)</f>
        <v>0</v>
      </c>
      <c r="BF867" s="215">
        <f>IF(N867="snížená",J867,0)</f>
        <v>0</v>
      </c>
      <c r="BG867" s="215">
        <f>IF(N867="zákl. přenesená",J867,0)</f>
        <v>0</v>
      </c>
      <c r="BH867" s="215">
        <f>IF(N867="sníž. přenesená",J867,0)</f>
        <v>0</v>
      </c>
      <c r="BI867" s="215">
        <f>IF(N867="nulová",J867,0)</f>
        <v>0</v>
      </c>
      <c r="BJ867" s="25" t="s">
        <v>85</v>
      </c>
      <c r="BK867" s="215">
        <f>ROUND(I867*H867,2)</f>
        <v>0</v>
      </c>
      <c r="BL867" s="25" t="s">
        <v>126</v>
      </c>
      <c r="BM867" s="25" t="s">
        <v>1469</v>
      </c>
    </row>
    <row r="868" spans="2:65" s="12" customFormat="1" ht="27">
      <c r="B868" s="219"/>
      <c r="C868" s="220"/>
      <c r="D868" s="221" t="s">
        <v>210</v>
      </c>
      <c r="E868" s="222" t="s">
        <v>34</v>
      </c>
      <c r="F868" s="223" t="s">
        <v>1463</v>
      </c>
      <c r="G868" s="220"/>
      <c r="H868" s="224" t="s">
        <v>34</v>
      </c>
      <c r="I868" s="225"/>
      <c r="J868" s="220"/>
      <c r="K868" s="220"/>
      <c r="L868" s="226"/>
      <c r="M868" s="227"/>
      <c r="N868" s="228"/>
      <c r="O868" s="228"/>
      <c r="P868" s="228"/>
      <c r="Q868" s="228"/>
      <c r="R868" s="228"/>
      <c r="S868" s="228"/>
      <c r="T868" s="229"/>
      <c r="AT868" s="230" t="s">
        <v>210</v>
      </c>
      <c r="AU868" s="230" t="s">
        <v>87</v>
      </c>
      <c r="AV868" s="12" t="s">
        <v>85</v>
      </c>
      <c r="AW868" s="12" t="s">
        <v>41</v>
      </c>
      <c r="AX868" s="12" t="s">
        <v>78</v>
      </c>
      <c r="AY868" s="230" t="s">
        <v>197</v>
      </c>
    </row>
    <row r="869" spans="2:65" s="12" customFormat="1" ht="27">
      <c r="B869" s="219"/>
      <c r="C869" s="220"/>
      <c r="D869" s="221" t="s">
        <v>210</v>
      </c>
      <c r="E869" s="222" t="s">
        <v>34</v>
      </c>
      <c r="F869" s="223" t="s">
        <v>1464</v>
      </c>
      <c r="G869" s="220"/>
      <c r="H869" s="224" t="s">
        <v>34</v>
      </c>
      <c r="I869" s="225"/>
      <c r="J869" s="220"/>
      <c r="K869" s="220"/>
      <c r="L869" s="226"/>
      <c r="M869" s="227"/>
      <c r="N869" s="228"/>
      <c r="O869" s="228"/>
      <c r="P869" s="228"/>
      <c r="Q869" s="228"/>
      <c r="R869" s="228"/>
      <c r="S869" s="228"/>
      <c r="T869" s="229"/>
      <c r="AT869" s="230" t="s">
        <v>210</v>
      </c>
      <c r="AU869" s="230" t="s">
        <v>87</v>
      </c>
      <c r="AV869" s="12" t="s">
        <v>85</v>
      </c>
      <c r="AW869" s="12" t="s">
        <v>41</v>
      </c>
      <c r="AX869" s="12" t="s">
        <v>78</v>
      </c>
      <c r="AY869" s="230" t="s">
        <v>197</v>
      </c>
    </row>
    <row r="870" spans="2:65" s="12" customFormat="1">
      <c r="B870" s="219"/>
      <c r="C870" s="220"/>
      <c r="D870" s="221" t="s">
        <v>210</v>
      </c>
      <c r="E870" s="222" t="s">
        <v>34</v>
      </c>
      <c r="F870" s="223" t="s">
        <v>1465</v>
      </c>
      <c r="G870" s="220"/>
      <c r="H870" s="224" t="s">
        <v>34</v>
      </c>
      <c r="I870" s="225"/>
      <c r="J870" s="220"/>
      <c r="K870" s="220"/>
      <c r="L870" s="226"/>
      <c r="M870" s="227"/>
      <c r="N870" s="228"/>
      <c r="O870" s="228"/>
      <c r="P870" s="228"/>
      <c r="Q870" s="228"/>
      <c r="R870" s="228"/>
      <c r="S870" s="228"/>
      <c r="T870" s="229"/>
      <c r="AT870" s="230" t="s">
        <v>210</v>
      </c>
      <c r="AU870" s="230" t="s">
        <v>87</v>
      </c>
      <c r="AV870" s="12" t="s">
        <v>85</v>
      </c>
      <c r="AW870" s="12" t="s">
        <v>41</v>
      </c>
      <c r="AX870" s="12" t="s">
        <v>78</v>
      </c>
      <c r="AY870" s="230" t="s">
        <v>197</v>
      </c>
    </row>
    <row r="871" spans="2:65" s="13" customFormat="1">
      <c r="B871" s="231"/>
      <c r="C871" s="232"/>
      <c r="D871" s="221" t="s">
        <v>210</v>
      </c>
      <c r="E871" s="233" t="s">
        <v>34</v>
      </c>
      <c r="F871" s="234" t="s">
        <v>1470</v>
      </c>
      <c r="G871" s="232"/>
      <c r="H871" s="235">
        <v>1.1399999999999999</v>
      </c>
      <c r="I871" s="236"/>
      <c r="J871" s="232"/>
      <c r="K871" s="232"/>
      <c r="L871" s="237"/>
      <c r="M871" s="238"/>
      <c r="N871" s="239"/>
      <c r="O871" s="239"/>
      <c r="P871" s="239"/>
      <c r="Q871" s="239"/>
      <c r="R871" s="239"/>
      <c r="S871" s="239"/>
      <c r="T871" s="240"/>
      <c r="AT871" s="241" t="s">
        <v>210</v>
      </c>
      <c r="AU871" s="241" t="s">
        <v>87</v>
      </c>
      <c r="AV871" s="13" t="s">
        <v>87</v>
      </c>
      <c r="AW871" s="13" t="s">
        <v>41</v>
      </c>
      <c r="AX871" s="13" t="s">
        <v>78</v>
      </c>
      <c r="AY871" s="241" t="s">
        <v>197</v>
      </c>
    </row>
    <row r="872" spans="2:65" s="14" customFormat="1">
      <c r="B872" s="242"/>
      <c r="C872" s="243"/>
      <c r="D872" s="216" t="s">
        <v>210</v>
      </c>
      <c r="E872" s="244" t="s">
        <v>34</v>
      </c>
      <c r="F872" s="245" t="s">
        <v>221</v>
      </c>
      <c r="G872" s="243"/>
      <c r="H872" s="246">
        <v>1.1399999999999999</v>
      </c>
      <c r="I872" s="247"/>
      <c r="J872" s="243"/>
      <c r="K872" s="243"/>
      <c r="L872" s="248"/>
      <c r="M872" s="249"/>
      <c r="N872" s="250"/>
      <c r="O872" s="250"/>
      <c r="P872" s="250"/>
      <c r="Q872" s="250"/>
      <c r="R872" s="250"/>
      <c r="S872" s="250"/>
      <c r="T872" s="251"/>
      <c r="AT872" s="252" t="s">
        <v>210</v>
      </c>
      <c r="AU872" s="252" t="s">
        <v>87</v>
      </c>
      <c r="AV872" s="14" t="s">
        <v>126</v>
      </c>
      <c r="AW872" s="14" t="s">
        <v>41</v>
      </c>
      <c r="AX872" s="14" t="s">
        <v>85</v>
      </c>
      <c r="AY872" s="252" t="s">
        <v>197</v>
      </c>
    </row>
    <row r="873" spans="2:65" s="1" customFormat="1" ht="25.5" customHeight="1">
      <c r="B873" s="43"/>
      <c r="C873" s="204" t="s">
        <v>1471</v>
      </c>
      <c r="D873" s="204" t="s">
        <v>200</v>
      </c>
      <c r="E873" s="205" t="s">
        <v>1472</v>
      </c>
      <c r="F873" s="206" t="s">
        <v>1473</v>
      </c>
      <c r="G873" s="207" t="s">
        <v>445</v>
      </c>
      <c r="H873" s="208">
        <v>7.2</v>
      </c>
      <c r="I873" s="209"/>
      <c r="J873" s="210">
        <f>ROUND(I873*H873,2)</f>
        <v>0</v>
      </c>
      <c r="K873" s="206" t="s">
        <v>34</v>
      </c>
      <c r="L873" s="63"/>
      <c r="M873" s="211" t="s">
        <v>34</v>
      </c>
      <c r="N873" s="212" t="s">
        <v>49</v>
      </c>
      <c r="O873" s="44"/>
      <c r="P873" s="213">
        <f>O873*H873</f>
        <v>0</v>
      </c>
      <c r="Q873" s="213">
        <v>0</v>
      </c>
      <c r="R873" s="213">
        <f>Q873*H873</f>
        <v>0</v>
      </c>
      <c r="S873" s="213">
        <v>0</v>
      </c>
      <c r="T873" s="214">
        <f>S873*H873</f>
        <v>0</v>
      </c>
      <c r="AR873" s="25" t="s">
        <v>126</v>
      </c>
      <c r="AT873" s="25" t="s">
        <v>200</v>
      </c>
      <c r="AU873" s="25" t="s">
        <v>87</v>
      </c>
      <c r="AY873" s="25" t="s">
        <v>197</v>
      </c>
      <c r="BE873" s="215">
        <f>IF(N873="základní",J873,0)</f>
        <v>0</v>
      </c>
      <c r="BF873" s="215">
        <f>IF(N873="snížená",J873,0)</f>
        <v>0</v>
      </c>
      <c r="BG873" s="215">
        <f>IF(N873="zákl. přenesená",J873,0)</f>
        <v>0</v>
      </c>
      <c r="BH873" s="215">
        <f>IF(N873="sníž. přenesená",J873,0)</f>
        <v>0</v>
      </c>
      <c r="BI873" s="215">
        <f>IF(N873="nulová",J873,0)</f>
        <v>0</v>
      </c>
      <c r="BJ873" s="25" t="s">
        <v>85</v>
      </c>
      <c r="BK873" s="215">
        <f>ROUND(I873*H873,2)</f>
        <v>0</v>
      </c>
      <c r="BL873" s="25" t="s">
        <v>126</v>
      </c>
      <c r="BM873" s="25" t="s">
        <v>1474</v>
      </c>
    </row>
    <row r="874" spans="2:65" s="12" customFormat="1" ht="27">
      <c r="B874" s="219"/>
      <c r="C874" s="220"/>
      <c r="D874" s="221" t="s">
        <v>210</v>
      </c>
      <c r="E874" s="222" t="s">
        <v>34</v>
      </c>
      <c r="F874" s="223" t="s">
        <v>1463</v>
      </c>
      <c r="G874" s="220"/>
      <c r="H874" s="224" t="s">
        <v>34</v>
      </c>
      <c r="I874" s="225"/>
      <c r="J874" s="220"/>
      <c r="K874" s="220"/>
      <c r="L874" s="226"/>
      <c r="M874" s="227"/>
      <c r="N874" s="228"/>
      <c r="O874" s="228"/>
      <c r="P874" s="228"/>
      <c r="Q874" s="228"/>
      <c r="R874" s="228"/>
      <c r="S874" s="228"/>
      <c r="T874" s="229"/>
      <c r="AT874" s="230" t="s">
        <v>210</v>
      </c>
      <c r="AU874" s="230" t="s">
        <v>87</v>
      </c>
      <c r="AV874" s="12" t="s">
        <v>85</v>
      </c>
      <c r="AW874" s="12" t="s">
        <v>41</v>
      </c>
      <c r="AX874" s="12" t="s">
        <v>78</v>
      </c>
      <c r="AY874" s="230" t="s">
        <v>197</v>
      </c>
    </row>
    <row r="875" spans="2:65" s="12" customFormat="1" ht="27">
      <c r="B875" s="219"/>
      <c r="C875" s="220"/>
      <c r="D875" s="221" t="s">
        <v>210</v>
      </c>
      <c r="E875" s="222" t="s">
        <v>34</v>
      </c>
      <c r="F875" s="223" t="s">
        <v>1464</v>
      </c>
      <c r="G875" s="220"/>
      <c r="H875" s="224" t="s">
        <v>34</v>
      </c>
      <c r="I875" s="225"/>
      <c r="J875" s="220"/>
      <c r="K875" s="220"/>
      <c r="L875" s="226"/>
      <c r="M875" s="227"/>
      <c r="N875" s="228"/>
      <c r="O875" s="228"/>
      <c r="P875" s="228"/>
      <c r="Q875" s="228"/>
      <c r="R875" s="228"/>
      <c r="S875" s="228"/>
      <c r="T875" s="229"/>
      <c r="AT875" s="230" t="s">
        <v>210</v>
      </c>
      <c r="AU875" s="230" t="s">
        <v>87</v>
      </c>
      <c r="AV875" s="12" t="s">
        <v>85</v>
      </c>
      <c r="AW875" s="12" t="s">
        <v>41</v>
      </c>
      <c r="AX875" s="12" t="s">
        <v>78</v>
      </c>
      <c r="AY875" s="230" t="s">
        <v>197</v>
      </c>
    </row>
    <row r="876" spans="2:65" s="12" customFormat="1">
      <c r="B876" s="219"/>
      <c r="C876" s="220"/>
      <c r="D876" s="221" t="s">
        <v>210</v>
      </c>
      <c r="E876" s="222" t="s">
        <v>34</v>
      </c>
      <c r="F876" s="223" t="s">
        <v>1465</v>
      </c>
      <c r="G876" s="220"/>
      <c r="H876" s="224" t="s">
        <v>34</v>
      </c>
      <c r="I876" s="225"/>
      <c r="J876" s="220"/>
      <c r="K876" s="220"/>
      <c r="L876" s="226"/>
      <c r="M876" s="227"/>
      <c r="N876" s="228"/>
      <c r="O876" s="228"/>
      <c r="P876" s="228"/>
      <c r="Q876" s="228"/>
      <c r="R876" s="228"/>
      <c r="S876" s="228"/>
      <c r="T876" s="229"/>
      <c r="AT876" s="230" t="s">
        <v>210</v>
      </c>
      <c r="AU876" s="230" t="s">
        <v>87</v>
      </c>
      <c r="AV876" s="12" t="s">
        <v>85</v>
      </c>
      <c r="AW876" s="12" t="s">
        <v>41</v>
      </c>
      <c r="AX876" s="12" t="s">
        <v>78</v>
      </c>
      <c r="AY876" s="230" t="s">
        <v>197</v>
      </c>
    </row>
    <row r="877" spans="2:65" s="13" customFormat="1">
      <c r="B877" s="231"/>
      <c r="C877" s="232"/>
      <c r="D877" s="221" t="s">
        <v>210</v>
      </c>
      <c r="E877" s="233" t="s">
        <v>34</v>
      </c>
      <c r="F877" s="234" t="s">
        <v>1475</v>
      </c>
      <c r="G877" s="232"/>
      <c r="H877" s="235">
        <v>7.2</v>
      </c>
      <c r="I877" s="236"/>
      <c r="J877" s="232"/>
      <c r="K877" s="232"/>
      <c r="L877" s="237"/>
      <c r="M877" s="238"/>
      <c r="N877" s="239"/>
      <c r="O877" s="239"/>
      <c r="P877" s="239"/>
      <c r="Q877" s="239"/>
      <c r="R877" s="239"/>
      <c r="S877" s="239"/>
      <c r="T877" s="240"/>
      <c r="AT877" s="241" t="s">
        <v>210</v>
      </c>
      <c r="AU877" s="241" t="s">
        <v>87</v>
      </c>
      <c r="AV877" s="13" t="s">
        <v>87</v>
      </c>
      <c r="AW877" s="13" t="s">
        <v>41</v>
      </c>
      <c r="AX877" s="13" t="s">
        <v>78</v>
      </c>
      <c r="AY877" s="241" t="s">
        <v>197</v>
      </c>
    </row>
    <row r="878" spans="2:65" s="14" customFormat="1">
      <c r="B878" s="242"/>
      <c r="C878" s="243"/>
      <c r="D878" s="216" t="s">
        <v>210</v>
      </c>
      <c r="E878" s="244" t="s">
        <v>34</v>
      </c>
      <c r="F878" s="245" t="s">
        <v>221</v>
      </c>
      <c r="G878" s="243"/>
      <c r="H878" s="246">
        <v>7.2</v>
      </c>
      <c r="I878" s="247"/>
      <c r="J878" s="243"/>
      <c r="K878" s="243"/>
      <c r="L878" s="248"/>
      <c r="M878" s="249"/>
      <c r="N878" s="250"/>
      <c r="O878" s="250"/>
      <c r="P878" s="250"/>
      <c r="Q878" s="250"/>
      <c r="R878" s="250"/>
      <c r="S878" s="250"/>
      <c r="T878" s="251"/>
      <c r="AT878" s="252" t="s">
        <v>210</v>
      </c>
      <c r="AU878" s="252" t="s">
        <v>87</v>
      </c>
      <c r="AV878" s="14" t="s">
        <v>126</v>
      </c>
      <c r="AW878" s="14" t="s">
        <v>41</v>
      </c>
      <c r="AX878" s="14" t="s">
        <v>85</v>
      </c>
      <c r="AY878" s="252" t="s">
        <v>197</v>
      </c>
    </row>
    <row r="879" spans="2:65" s="1" customFormat="1" ht="25.5" customHeight="1">
      <c r="B879" s="43"/>
      <c r="C879" s="204" t="s">
        <v>1476</v>
      </c>
      <c r="D879" s="204" t="s">
        <v>200</v>
      </c>
      <c r="E879" s="205" t="s">
        <v>1477</v>
      </c>
      <c r="F879" s="206" t="s">
        <v>1478</v>
      </c>
      <c r="G879" s="207" t="s">
        <v>445</v>
      </c>
      <c r="H879" s="208">
        <v>8.5</v>
      </c>
      <c r="I879" s="209"/>
      <c r="J879" s="210">
        <f>ROUND(I879*H879,2)</f>
        <v>0</v>
      </c>
      <c r="K879" s="206" t="s">
        <v>34</v>
      </c>
      <c r="L879" s="63"/>
      <c r="M879" s="211" t="s">
        <v>34</v>
      </c>
      <c r="N879" s="212" t="s">
        <v>49</v>
      </c>
      <c r="O879" s="44"/>
      <c r="P879" s="213">
        <f>O879*H879</f>
        <v>0</v>
      </c>
      <c r="Q879" s="213">
        <v>0</v>
      </c>
      <c r="R879" s="213">
        <f>Q879*H879</f>
        <v>0</v>
      </c>
      <c r="S879" s="213">
        <v>0</v>
      </c>
      <c r="T879" s="214">
        <f>S879*H879</f>
        <v>0</v>
      </c>
      <c r="AR879" s="25" t="s">
        <v>126</v>
      </c>
      <c r="AT879" s="25" t="s">
        <v>200</v>
      </c>
      <c r="AU879" s="25" t="s">
        <v>87</v>
      </c>
      <c r="AY879" s="25" t="s">
        <v>197</v>
      </c>
      <c r="BE879" s="215">
        <f>IF(N879="základní",J879,0)</f>
        <v>0</v>
      </c>
      <c r="BF879" s="215">
        <f>IF(N879="snížená",J879,0)</f>
        <v>0</v>
      </c>
      <c r="BG879" s="215">
        <f>IF(N879="zákl. přenesená",J879,0)</f>
        <v>0</v>
      </c>
      <c r="BH879" s="215">
        <f>IF(N879="sníž. přenesená",J879,0)</f>
        <v>0</v>
      </c>
      <c r="BI879" s="215">
        <f>IF(N879="nulová",J879,0)</f>
        <v>0</v>
      </c>
      <c r="BJ879" s="25" t="s">
        <v>85</v>
      </c>
      <c r="BK879" s="215">
        <f>ROUND(I879*H879,2)</f>
        <v>0</v>
      </c>
      <c r="BL879" s="25" t="s">
        <v>126</v>
      </c>
      <c r="BM879" s="25" t="s">
        <v>1479</v>
      </c>
    </row>
    <row r="880" spans="2:65" s="12" customFormat="1" ht="27">
      <c r="B880" s="219"/>
      <c r="C880" s="220"/>
      <c r="D880" s="221" t="s">
        <v>210</v>
      </c>
      <c r="E880" s="222" t="s">
        <v>34</v>
      </c>
      <c r="F880" s="223" t="s">
        <v>1463</v>
      </c>
      <c r="G880" s="220"/>
      <c r="H880" s="224" t="s">
        <v>34</v>
      </c>
      <c r="I880" s="225"/>
      <c r="J880" s="220"/>
      <c r="K880" s="220"/>
      <c r="L880" s="226"/>
      <c r="M880" s="227"/>
      <c r="N880" s="228"/>
      <c r="O880" s="228"/>
      <c r="P880" s="228"/>
      <c r="Q880" s="228"/>
      <c r="R880" s="228"/>
      <c r="S880" s="228"/>
      <c r="T880" s="229"/>
      <c r="AT880" s="230" t="s">
        <v>210</v>
      </c>
      <c r="AU880" s="230" t="s">
        <v>87</v>
      </c>
      <c r="AV880" s="12" t="s">
        <v>85</v>
      </c>
      <c r="AW880" s="12" t="s">
        <v>41</v>
      </c>
      <c r="AX880" s="12" t="s">
        <v>78</v>
      </c>
      <c r="AY880" s="230" t="s">
        <v>197</v>
      </c>
    </row>
    <row r="881" spans="2:65" s="12" customFormat="1" ht="27">
      <c r="B881" s="219"/>
      <c r="C881" s="220"/>
      <c r="D881" s="221" t="s">
        <v>210</v>
      </c>
      <c r="E881" s="222" t="s">
        <v>34</v>
      </c>
      <c r="F881" s="223" t="s">
        <v>1464</v>
      </c>
      <c r="G881" s="220"/>
      <c r="H881" s="224" t="s">
        <v>34</v>
      </c>
      <c r="I881" s="225"/>
      <c r="J881" s="220"/>
      <c r="K881" s="220"/>
      <c r="L881" s="226"/>
      <c r="M881" s="227"/>
      <c r="N881" s="228"/>
      <c r="O881" s="228"/>
      <c r="P881" s="228"/>
      <c r="Q881" s="228"/>
      <c r="R881" s="228"/>
      <c r="S881" s="228"/>
      <c r="T881" s="229"/>
      <c r="AT881" s="230" t="s">
        <v>210</v>
      </c>
      <c r="AU881" s="230" t="s">
        <v>87</v>
      </c>
      <c r="AV881" s="12" t="s">
        <v>85</v>
      </c>
      <c r="AW881" s="12" t="s">
        <v>41</v>
      </c>
      <c r="AX881" s="12" t="s">
        <v>78</v>
      </c>
      <c r="AY881" s="230" t="s">
        <v>197</v>
      </c>
    </row>
    <row r="882" spans="2:65" s="12" customFormat="1">
      <c r="B882" s="219"/>
      <c r="C882" s="220"/>
      <c r="D882" s="221" t="s">
        <v>210</v>
      </c>
      <c r="E882" s="222" t="s">
        <v>34</v>
      </c>
      <c r="F882" s="223" t="s">
        <v>1465</v>
      </c>
      <c r="G882" s="220"/>
      <c r="H882" s="224" t="s">
        <v>34</v>
      </c>
      <c r="I882" s="225"/>
      <c r="J882" s="220"/>
      <c r="K882" s="220"/>
      <c r="L882" s="226"/>
      <c r="M882" s="227"/>
      <c r="N882" s="228"/>
      <c r="O882" s="228"/>
      <c r="P882" s="228"/>
      <c r="Q882" s="228"/>
      <c r="R882" s="228"/>
      <c r="S882" s="228"/>
      <c r="T882" s="229"/>
      <c r="AT882" s="230" t="s">
        <v>210</v>
      </c>
      <c r="AU882" s="230" t="s">
        <v>87</v>
      </c>
      <c r="AV882" s="12" t="s">
        <v>85</v>
      </c>
      <c r="AW882" s="12" t="s">
        <v>41</v>
      </c>
      <c r="AX882" s="12" t="s">
        <v>78</v>
      </c>
      <c r="AY882" s="230" t="s">
        <v>197</v>
      </c>
    </row>
    <row r="883" spans="2:65" s="13" customFormat="1">
      <c r="B883" s="231"/>
      <c r="C883" s="232"/>
      <c r="D883" s="221" t="s">
        <v>210</v>
      </c>
      <c r="E883" s="233" t="s">
        <v>34</v>
      </c>
      <c r="F883" s="234" t="s">
        <v>1480</v>
      </c>
      <c r="G883" s="232"/>
      <c r="H883" s="235">
        <v>8.5</v>
      </c>
      <c r="I883" s="236"/>
      <c r="J883" s="232"/>
      <c r="K883" s="232"/>
      <c r="L883" s="237"/>
      <c r="M883" s="238"/>
      <c r="N883" s="239"/>
      <c r="O883" s="239"/>
      <c r="P883" s="239"/>
      <c r="Q883" s="239"/>
      <c r="R883" s="239"/>
      <c r="S883" s="239"/>
      <c r="T883" s="240"/>
      <c r="AT883" s="241" t="s">
        <v>210</v>
      </c>
      <c r="AU883" s="241" t="s">
        <v>87</v>
      </c>
      <c r="AV883" s="13" t="s">
        <v>87</v>
      </c>
      <c r="AW883" s="13" t="s">
        <v>41</v>
      </c>
      <c r="AX883" s="13" t="s">
        <v>78</v>
      </c>
      <c r="AY883" s="241" t="s">
        <v>197</v>
      </c>
    </row>
    <row r="884" spans="2:65" s="14" customFormat="1">
      <c r="B884" s="242"/>
      <c r="C884" s="243"/>
      <c r="D884" s="216" t="s">
        <v>210</v>
      </c>
      <c r="E884" s="244" t="s">
        <v>34</v>
      </c>
      <c r="F884" s="245" t="s">
        <v>221</v>
      </c>
      <c r="G884" s="243"/>
      <c r="H884" s="246">
        <v>8.5</v>
      </c>
      <c r="I884" s="247"/>
      <c r="J884" s="243"/>
      <c r="K884" s="243"/>
      <c r="L884" s="248"/>
      <c r="M884" s="249"/>
      <c r="N884" s="250"/>
      <c r="O884" s="250"/>
      <c r="P884" s="250"/>
      <c r="Q884" s="250"/>
      <c r="R884" s="250"/>
      <c r="S884" s="250"/>
      <c r="T884" s="251"/>
      <c r="AT884" s="252" t="s">
        <v>210</v>
      </c>
      <c r="AU884" s="252" t="s">
        <v>87</v>
      </c>
      <c r="AV884" s="14" t="s">
        <v>126</v>
      </c>
      <c r="AW884" s="14" t="s">
        <v>41</v>
      </c>
      <c r="AX884" s="14" t="s">
        <v>85</v>
      </c>
      <c r="AY884" s="252" t="s">
        <v>197</v>
      </c>
    </row>
    <row r="885" spans="2:65" s="1" customFormat="1" ht="25.5" customHeight="1">
      <c r="B885" s="43"/>
      <c r="C885" s="204" t="s">
        <v>1481</v>
      </c>
      <c r="D885" s="204" t="s">
        <v>200</v>
      </c>
      <c r="E885" s="205" t="s">
        <v>1482</v>
      </c>
      <c r="F885" s="206" t="s">
        <v>1483</v>
      </c>
      <c r="G885" s="207" t="s">
        <v>445</v>
      </c>
      <c r="H885" s="208">
        <v>1.1499999999999999</v>
      </c>
      <c r="I885" s="209"/>
      <c r="J885" s="210">
        <f>ROUND(I885*H885,2)</f>
        <v>0</v>
      </c>
      <c r="K885" s="206" t="s">
        <v>34</v>
      </c>
      <c r="L885" s="63"/>
      <c r="M885" s="211" t="s">
        <v>34</v>
      </c>
      <c r="N885" s="212" t="s">
        <v>49</v>
      </c>
      <c r="O885" s="44"/>
      <c r="P885" s="213">
        <f>O885*H885</f>
        <v>0</v>
      </c>
      <c r="Q885" s="213">
        <v>0</v>
      </c>
      <c r="R885" s="213">
        <f>Q885*H885</f>
        <v>0</v>
      </c>
      <c r="S885" s="213">
        <v>0</v>
      </c>
      <c r="T885" s="214">
        <f>S885*H885</f>
        <v>0</v>
      </c>
      <c r="AR885" s="25" t="s">
        <v>126</v>
      </c>
      <c r="AT885" s="25" t="s">
        <v>200</v>
      </c>
      <c r="AU885" s="25" t="s">
        <v>87</v>
      </c>
      <c r="AY885" s="25" t="s">
        <v>197</v>
      </c>
      <c r="BE885" s="215">
        <f>IF(N885="základní",J885,0)</f>
        <v>0</v>
      </c>
      <c r="BF885" s="215">
        <f>IF(N885="snížená",J885,0)</f>
        <v>0</v>
      </c>
      <c r="BG885" s="215">
        <f>IF(N885="zákl. přenesená",J885,0)</f>
        <v>0</v>
      </c>
      <c r="BH885" s="215">
        <f>IF(N885="sníž. přenesená",J885,0)</f>
        <v>0</v>
      </c>
      <c r="BI885" s="215">
        <f>IF(N885="nulová",J885,0)</f>
        <v>0</v>
      </c>
      <c r="BJ885" s="25" t="s">
        <v>85</v>
      </c>
      <c r="BK885" s="215">
        <f>ROUND(I885*H885,2)</f>
        <v>0</v>
      </c>
      <c r="BL885" s="25" t="s">
        <v>126</v>
      </c>
      <c r="BM885" s="25" t="s">
        <v>1484</v>
      </c>
    </row>
    <row r="886" spans="2:65" s="12" customFormat="1" ht="27">
      <c r="B886" s="219"/>
      <c r="C886" s="220"/>
      <c r="D886" s="221" t="s">
        <v>210</v>
      </c>
      <c r="E886" s="222" t="s">
        <v>34</v>
      </c>
      <c r="F886" s="223" t="s">
        <v>1463</v>
      </c>
      <c r="G886" s="220"/>
      <c r="H886" s="224" t="s">
        <v>34</v>
      </c>
      <c r="I886" s="225"/>
      <c r="J886" s="220"/>
      <c r="K886" s="220"/>
      <c r="L886" s="226"/>
      <c r="M886" s="227"/>
      <c r="N886" s="228"/>
      <c r="O886" s="228"/>
      <c r="P886" s="228"/>
      <c r="Q886" s="228"/>
      <c r="R886" s="228"/>
      <c r="S886" s="228"/>
      <c r="T886" s="229"/>
      <c r="AT886" s="230" t="s">
        <v>210</v>
      </c>
      <c r="AU886" s="230" t="s">
        <v>87</v>
      </c>
      <c r="AV886" s="12" t="s">
        <v>85</v>
      </c>
      <c r="AW886" s="12" t="s">
        <v>41</v>
      </c>
      <c r="AX886" s="12" t="s">
        <v>78</v>
      </c>
      <c r="AY886" s="230" t="s">
        <v>197</v>
      </c>
    </row>
    <row r="887" spans="2:65" s="12" customFormat="1" ht="27">
      <c r="B887" s="219"/>
      <c r="C887" s="220"/>
      <c r="D887" s="221" t="s">
        <v>210</v>
      </c>
      <c r="E887" s="222" t="s">
        <v>34</v>
      </c>
      <c r="F887" s="223" t="s">
        <v>1464</v>
      </c>
      <c r="G887" s="220"/>
      <c r="H887" s="224" t="s">
        <v>34</v>
      </c>
      <c r="I887" s="225"/>
      <c r="J887" s="220"/>
      <c r="K887" s="220"/>
      <c r="L887" s="226"/>
      <c r="M887" s="227"/>
      <c r="N887" s="228"/>
      <c r="O887" s="228"/>
      <c r="P887" s="228"/>
      <c r="Q887" s="228"/>
      <c r="R887" s="228"/>
      <c r="S887" s="228"/>
      <c r="T887" s="229"/>
      <c r="AT887" s="230" t="s">
        <v>210</v>
      </c>
      <c r="AU887" s="230" t="s">
        <v>87</v>
      </c>
      <c r="AV887" s="12" t="s">
        <v>85</v>
      </c>
      <c r="AW887" s="12" t="s">
        <v>41</v>
      </c>
      <c r="AX887" s="12" t="s">
        <v>78</v>
      </c>
      <c r="AY887" s="230" t="s">
        <v>197</v>
      </c>
    </row>
    <row r="888" spans="2:65" s="12" customFormat="1">
      <c r="B888" s="219"/>
      <c r="C888" s="220"/>
      <c r="D888" s="221" t="s">
        <v>210</v>
      </c>
      <c r="E888" s="222" t="s">
        <v>34</v>
      </c>
      <c r="F888" s="223" t="s">
        <v>1465</v>
      </c>
      <c r="G888" s="220"/>
      <c r="H888" s="224" t="s">
        <v>34</v>
      </c>
      <c r="I888" s="225"/>
      <c r="J888" s="220"/>
      <c r="K888" s="220"/>
      <c r="L888" s="226"/>
      <c r="M888" s="227"/>
      <c r="N888" s="228"/>
      <c r="O888" s="228"/>
      <c r="P888" s="228"/>
      <c r="Q888" s="228"/>
      <c r="R888" s="228"/>
      <c r="S888" s="228"/>
      <c r="T888" s="229"/>
      <c r="AT888" s="230" t="s">
        <v>210</v>
      </c>
      <c r="AU888" s="230" t="s">
        <v>87</v>
      </c>
      <c r="AV888" s="12" t="s">
        <v>85</v>
      </c>
      <c r="AW888" s="12" t="s">
        <v>41</v>
      </c>
      <c r="AX888" s="12" t="s">
        <v>78</v>
      </c>
      <c r="AY888" s="230" t="s">
        <v>197</v>
      </c>
    </row>
    <row r="889" spans="2:65" s="13" customFormat="1">
      <c r="B889" s="231"/>
      <c r="C889" s="232"/>
      <c r="D889" s="221" t="s">
        <v>210</v>
      </c>
      <c r="E889" s="233" t="s">
        <v>34</v>
      </c>
      <c r="F889" s="234" t="s">
        <v>1485</v>
      </c>
      <c r="G889" s="232"/>
      <c r="H889" s="235">
        <v>1.1499999999999999</v>
      </c>
      <c r="I889" s="236"/>
      <c r="J889" s="232"/>
      <c r="K889" s="232"/>
      <c r="L889" s="237"/>
      <c r="M889" s="238"/>
      <c r="N889" s="239"/>
      <c r="O889" s="239"/>
      <c r="P889" s="239"/>
      <c r="Q889" s="239"/>
      <c r="R889" s="239"/>
      <c r="S889" s="239"/>
      <c r="T889" s="240"/>
      <c r="AT889" s="241" t="s">
        <v>210</v>
      </c>
      <c r="AU889" s="241" t="s">
        <v>87</v>
      </c>
      <c r="AV889" s="13" t="s">
        <v>87</v>
      </c>
      <c r="AW889" s="13" t="s">
        <v>41</v>
      </c>
      <c r="AX889" s="13" t="s">
        <v>78</v>
      </c>
      <c r="AY889" s="241" t="s">
        <v>197</v>
      </c>
    </row>
    <row r="890" spans="2:65" s="14" customFormat="1">
      <c r="B890" s="242"/>
      <c r="C890" s="243"/>
      <c r="D890" s="216" t="s">
        <v>210</v>
      </c>
      <c r="E890" s="244" t="s">
        <v>34</v>
      </c>
      <c r="F890" s="245" t="s">
        <v>221</v>
      </c>
      <c r="G890" s="243"/>
      <c r="H890" s="246">
        <v>1.1499999999999999</v>
      </c>
      <c r="I890" s="247"/>
      <c r="J890" s="243"/>
      <c r="K890" s="243"/>
      <c r="L890" s="248"/>
      <c r="M890" s="249"/>
      <c r="N890" s="250"/>
      <c r="O890" s="250"/>
      <c r="P890" s="250"/>
      <c r="Q890" s="250"/>
      <c r="R890" s="250"/>
      <c r="S890" s="250"/>
      <c r="T890" s="251"/>
      <c r="AT890" s="252" t="s">
        <v>210</v>
      </c>
      <c r="AU890" s="252" t="s">
        <v>87</v>
      </c>
      <c r="AV890" s="14" t="s">
        <v>126</v>
      </c>
      <c r="AW890" s="14" t="s">
        <v>41</v>
      </c>
      <c r="AX890" s="14" t="s">
        <v>85</v>
      </c>
      <c r="AY890" s="252" t="s">
        <v>197</v>
      </c>
    </row>
    <row r="891" spans="2:65" s="1" customFormat="1" ht="25.5" customHeight="1">
      <c r="B891" s="43"/>
      <c r="C891" s="204" t="s">
        <v>1486</v>
      </c>
      <c r="D891" s="204" t="s">
        <v>200</v>
      </c>
      <c r="E891" s="205" t="s">
        <v>1487</v>
      </c>
      <c r="F891" s="206" t="s">
        <v>1488</v>
      </c>
      <c r="G891" s="207" t="s">
        <v>445</v>
      </c>
      <c r="H891" s="208">
        <v>2.2000000000000002</v>
      </c>
      <c r="I891" s="209"/>
      <c r="J891" s="210">
        <f>ROUND(I891*H891,2)</f>
        <v>0</v>
      </c>
      <c r="K891" s="206" t="s">
        <v>34</v>
      </c>
      <c r="L891" s="63"/>
      <c r="M891" s="211" t="s">
        <v>34</v>
      </c>
      <c r="N891" s="212" t="s">
        <v>49</v>
      </c>
      <c r="O891" s="44"/>
      <c r="P891" s="213">
        <f>O891*H891</f>
        <v>0</v>
      </c>
      <c r="Q891" s="213">
        <v>0</v>
      </c>
      <c r="R891" s="213">
        <f>Q891*H891</f>
        <v>0</v>
      </c>
      <c r="S891" s="213">
        <v>0</v>
      </c>
      <c r="T891" s="214">
        <f>S891*H891</f>
        <v>0</v>
      </c>
      <c r="AR891" s="25" t="s">
        <v>126</v>
      </c>
      <c r="AT891" s="25" t="s">
        <v>200</v>
      </c>
      <c r="AU891" s="25" t="s">
        <v>87</v>
      </c>
      <c r="AY891" s="25" t="s">
        <v>197</v>
      </c>
      <c r="BE891" s="215">
        <f>IF(N891="základní",J891,0)</f>
        <v>0</v>
      </c>
      <c r="BF891" s="215">
        <f>IF(N891="snížená",J891,0)</f>
        <v>0</v>
      </c>
      <c r="BG891" s="215">
        <f>IF(N891="zákl. přenesená",J891,0)</f>
        <v>0</v>
      </c>
      <c r="BH891" s="215">
        <f>IF(N891="sníž. přenesená",J891,0)</f>
        <v>0</v>
      </c>
      <c r="BI891" s="215">
        <f>IF(N891="nulová",J891,0)</f>
        <v>0</v>
      </c>
      <c r="BJ891" s="25" t="s">
        <v>85</v>
      </c>
      <c r="BK891" s="215">
        <f>ROUND(I891*H891,2)</f>
        <v>0</v>
      </c>
      <c r="BL891" s="25" t="s">
        <v>126</v>
      </c>
      <c r="BM891" s="25" t="s">
        <v>1489</v>
      </c>
    </row>
    <row r="892" spans="2:65" s="12" customFormat="1" ht="27">
      <c r="B892" s="219"/>
      <c r="C892" s="220"/>
      <c r="D892" s="221" t="s">
        <v>210</v>
      </c>
      <c r="E892" s="222" t="s">
        <v>34</v>
      </c>
      <c r="F892" s="223" t="s">
        <v>1463</v>
      </c>
      <c r="G892" s="220"/>
      <c r="H892" s="224" t="s">
        <v>34</v>
      </c>
      <c r="I892" s="225"/>
      <c r="J892" s="220"/>
      <c r="K892" s="220"/>
      <c r="L892" s="226"/>
      <c r="M892" s="227"/>
      <c r="N892" s="228"/>
      <c r="O892" s="228"/>
      <c r="P892" s="228"/>
      <c r="Q892" s="228"/>
      <c r="R892" s="228"/>
      <c r="S892" s="228"/>
      <c r="T892" s="229"/>
      <c r="AT892" s="230" t="s">
        <v>210</v>
      </c>
      <c r="AU892" s="230" t="s">
        <v>87</v>
      </c>
      <c r="AV892" s="12" t="s">
        <v>85</v>
      </c>
      <c r="AW892" s="12" t="s">
        <v>41</v>
      </c>
      <c r="AX892" s="12" t="s">
        <v>78</v>
      </c>
      <c r="AY892" s="230" t="s">
        <v>197</v>
      </c>
    </row>
    <row r="893" spans="2:65" s="12" customFormat="1" ht="27">
      <c r="B893" s="219"/>
      <c r="C893" s="220"/>
      <c r="D893" s="221" t="s">
        <v>210</v>
      </c>
      <c r="E893" s="222" t="s">
        <v>34</v>
      </c>
      <c r="F893" s="223" t="s">
        <v>1464</v>
      </c>
      <c r="G893" s="220"/>
      <c r="H893" s="224" t="s">
        <v>34</v>
      </c>
      <c r="I893" s="225"/>
      <c r="J893" s="220"/>
      <c r="K893" s="220"/>
      <c r="L893" s="226"/>
      <c r="M893" s="227"/>
      <c r="N893" s="228"/>
      <c r="O893" s="228"/>
      <c r="P893" s="228"/>
      <c r="Q893" s="228"/>
      <c r="R893" s="228"/>
      <c r="S893" s="228"/>
      <c r="T893" s="229"/>
      <c r="AT893" s="230" t="s">
        <v>210</v>
      </c>
      <c r="AU893" s="230" t="s">
        <v>87</v>
      </c>
      <c r="AV893" s="12" t="s">
        <v>85</v>
      </c>
      <c r="AW893" s="12" t="s">
        <v>41</v>
      </c>
      <c r="AX893" s="12" t="s">
        <v>78</v>
      </c>
      <c r="AY893" s="230" t="s">
        <v>197</v>
      </c>
    </row>
    <row r="894" spans="2:65" s="12" customFormat="1">
      <c r="B894" s="219"/>
      <c r="C894" s="220"/>
      <c r="D894" s="221" t="s">
        <v>210</v>
      </c>
      <c r="E894" s="222" t="s">
        <v>34</v>
      </c>
      <c r="F894" s="223" t="s">
        <v>1465</v>
      </c>
      <c r="G894" s="220"/>
      <c r="H894" s="224" t="s">
        <v>34</v>
      </c>
      <c r="I894" s="225"/>
      <c r="J894" s="220"/>
      <c r="K894" s="220"/>
      <c r="L894" s="226"/>
      <c r="M894" s="227"/>
      <c r="N894" s="228"/>
      <c r="O894" s="228"/>
      <c r="P894" s="228"/>
      <c r="Q894" s="228"/>
      <c r="R894" s="228"/>
      <c r="S894" s="228"/>
      <c r="T894" s="229"/>
      <c r="AT894" s="230" t="s">
        <v>210</v>
      </c>
      <c r="AU894" s="230" t="s">
        <v>87</v>
      </c>
      <c r="AV894" s="12" t="s">
        <v>85</v>
      </c>
      <c r="AW894" s="12" t="s">
        <v>41</v>
      </c>
      <c r="AX894" s="12" t="s">
        <v>78</v>
      </c>
      <c r="AY894" s="230" t="s">
        <v>197</v>
      </c>
    </row>
    <row r="895" spans="2:65" s="13" customFormat="1">
      <c r="B895" s="231"/>
      <c r="C895" s="232"/>
      <c r="D895" s="221" t="s">
        <v>210</v>
      </c>
      <c r="E895" s="233" t="s">
        <v>34</v>
      </c>
      <c r="F895" s="234" t="s">
        <v>1490</v>
      </c>
      <c r="G895" s="232"/>
      <c r="H895" s="235">
        <v>2.2000000000000002</v>
      </c>
      <c r="I895" s="236"/>
      <c r="J895" s="232"/>
      <c r="K895" s="232"/>
      <c r="L895" s="237"/>
      <c r="M895" s="238"/>
      <c r="N895" s="239"/>
      <c r="O895" s="239"/>
      <c r="P895" s="239"/>
      <c r="Q895" s="239"/>
      <c r="R895" s="239"/>
      <c r="S895" s="239"/>
      <c r="T895" s="240"/>
      <c r="AT895" s="241" t="s">
        <v>210</v>
      </c>
      <c r="AU895" s="241" t="s">
        <v>87</v>
      </c>
      <c r="AV895" s="13" t="s">
        <v>87</v>
      </c>
      <c r="AW895" s="13" t="s">
        <v>41</v>
      </c>
      <c r="AX895" s="13" t="s">
        <v>78</v>
      </c>
      <c r="AY895" s="241" t="s">
        <v>197</v>
      </c>
    </row>
    <row r="896" spans="2:65" s="14" customFormat="1">
      <c r="B896" s="242"/>
      <c r="C896" s="243"/>
      <c r="D896" s="216" t="s">
        <v>210</v>
      </c>
      <c r="E896" s="244" t="s">
        <v>34</v>
      </c>
      <c r="F896" s="245" t="s">
        <v>221</v>
      </c>
      <c r="G896" s="243"/>
      <c r="H896" s="246">
        <v>2.2000000000000002</v>
      </c>
      <c r="I896" s="247"/>
      <c r="J896" s="243"/>
      <c r="K896" s="243"/>
      <c r="L896" s="248"/>
      <c r="M896" s="249"/>
      <c r="N896" s="250"/>
      <c r="O896" s="250"/>
      <c r="P896" s="250"/>
      <c r="Q896" s="250"/>
      <c r="R896" s="250"/>
      <c r="S896" s="250"/>
      <c r="T896" s="251"/>
      <c r="AT896" s="252" t="s">
        <v>210</v>
      </c>
      <c r="AU896" s="252" t="s">
        <v>87</v>
      </c>
      <c r="AV896" s="14" t="s">
        <v>126</v>
      </c>
      <c r="AW896" s="14" t="s">
        <v>41</v>
      </c>
      <c r="AX896" s="14" t="s">
        <v>85</v>
      </c>
      <c r="AY896" s="252" t="s">
        <v>197</v>
      </c>
    </row>
    <row r="897" spans="2:65" s="1" customFormat="1" ht="25.5" customHeight="1">
      <c r="B897" s="43"/>
      <c r="C897" s="204" t="s">
        <v>1491</v>
      </c>
      <c r="D897" s="204" t="s">
        <v>200</v>
      </c>
      <c r="E897" s="205" t="s">
        <v>1492</v>
      </c>
      <c r="F897" s="206" t="s">
        <v>1493</v>
      </c>
      <c r="G897" s="207" t="s">
        <v>445</v>
      </c>
      <c r="H897" s="208">
        <v>1.8</v>
      </c>
      <c r="I897" s="209"/>
      <c r="J897" s="210">
        <f>ROUND(I897*H897,2)</f>
        <v>0</v>
      </c>
      <c r="K897" s="206" t="s">
        <v>34</v>
      </c>
      <c r="L897" s="63"/>
      <c r="M897" s="211" t="s">
        <v>34</v>
      </c>
      <c r="N897" s="212" t="s">
        <v>49</v>
      </c>
      <c r="O897" s="44"/>
      <c r="P897" s="213">
        <f>O897*H897</f>
        <v>0</v>
      </c>
      <c r="Q897" s="213">
        <v>0</v>
      </c>
      <c r="R897" s="213">
        <f>Q897*H897</f>
        <v>0</v>
      </c>
      <c r="S897" s="213">
        <v>0</v>
      </c>
      <c r="T897" s="214">
        <f>S897*H897</f>
        <v>0</v>
      </c>
      <c r="AR897" s="25" t="s">
        <v>126</v>
      </c>
      <c r="AT897" s="25" t="s">
        <v>200</v>
      </c>
      <c r="AU897" s="25" t="s">
        <v>87</v>
      </c>
      <c r="AY897" s="25" t="s">
        <v>197</v>
      </c>
      <c r="BE897" s="215">
        <f>IF(N897="základní",J897,0)</f>
        <v>0</v>
      </c>
      <c r="BF897" s="215">
        <f>IF(N897="snížená",J897,0)</f>
        <v>0</v>
      </c>
      <c r="BG897" s="215">
        <f>IF(N897="zákl. přenesená",J897,0)</f>
        <v>0</v>
      </c>
      <c r="BH897" s="215">
        <f>IF(N897="sníž. přenesená",J897,0)</f>
        <v>0</v>
      </c>
      <c r="BI897" s="215">
        <f>IF(N897="nulová",J897,0)</f>
        <v>0</v>
      </c>
      <c r="BJ897" s="25" t="s">
        <v>85</v>
      </c>
      <c r="BK897" s="215">
        <f>ROUND(I897*H897,2)</f>
        <v>0</v>
      </c>
      <c r="BL897" s="25" t="s">
        <v>126</v>
      </c>
      <c r="BM897" s="25" t="s">
        <v>1494</v>
      </c>
    </row>
    <row r="898" spans="2:65" s="12" customFormat="1" ht="27">
      <c r="B898" s="219"/>
      <c r="C898" s="220"/>
      <c r="D898" s="221" t="s">
        <v>210</v>
      </c>
      <c r="E898" s="222" t="s">
        <v>34</v>
      </c>
      <c r="F898" s="223" t="s">
        <v>1463</v>
      </c>
      <c r="G898" s="220"/>
      <c r="H898" s="224" t="s">
        <v>34</v>
      </c>
      <c r="I898" s="225"/>
      <c r="J898" s="220"/>
      <c r="K898" s="220"/>
      <c r="L898" s="226"/>
      <c r="M898" s="227"/>
      <c r="N898" s="228"/>
      <c r="O898" s="228"/>
      <c r="P898" s="228"/>
      <c r="Q898" s="228"/>
      <c r="R898" s="228"/>
      <c r="S898" s="228"/>
      <c r="T898" s="229"/>
      <c r="AT898" s="230" t="s">
        <v>210</v>
      </c>
      <c r="AU898" s="230" t="s">
        <v>87</v>
      </c>
      <c r="AV898" s="12" t="s">
        <v>85</v>
      </c>
      <c r="AW898" s="12" t="s">
        <v>41</v>
      </c>
      <c r="AX898" s="12" t="s">
        <v>78</v>
      </c>
      <c r="AY898" s="230" t="s">
        <v>197</v>
      </c>
    </row>
    <row r="899" spans="2:65" s="12" customFormat="1" ht="27">
      <c r="B899" s="219"/>
      <c r="C899" s="220"/>
      <c r="D899" s="221" t="s">
        <v>210</v>
      </c>
      <c r="E899" s="222" t="s">
        <v>34</v>
      </c>
      <c r="F899" s="223" t="s">
        <v>1464</v>
      </c>
      <c r="G899" s="220"/>
      <c r="H899" s="224" t="s">
        <v>34</v>
      </c>
      <c r="I899" s="225"/>
      <c r="J899" s="220"/>
      <c r="K899" s="220"/>
      <c r="L899" s="226"/>
      <c r="M899" s="227"/>
      <c r="N899" s="228"/>
      <c r="O899" s="228"/>
      <c r="P899" s="228"/>
      <c r="Q899" s="228"/>
      <c r="R899" s="228"/>
      <c r="S899" s="228"/>
      <c r="T899" s="229"/>
      <c r="AT899" s="230" t="s">
        <v>210</v>
      </c>
      <c r="AU899" s="230" t="s">
        <v>87</v>
      </c>
      <c r="AV899" s="12" t="s">
        <v>85</v>
      </c>
      <c r="AW899" s="12" t="s">
        <v>41</v>
      </c>
      <c r="AX899" s="12" t="s">
        <v>78</v>
      </c>
      <c r="AY899" s="230" t="s">
        <v>197</v>
      </c>
    </row>
    <row r="900" spans="2:65" s="12" customFormat="1">
      <c r="B900" s="219"/>
      <c r="C900" s="220"/>
      <c r="D900" s="221" t="s">
        <v>210</v>
      </c>
      <c r="E900" s="222" t="s">
        <v>34</v>
      </c>
      <c r="F900" s="223" t="s">
        <v>1465</v>
      </c>
      <c r="G900" s="220"/>
      <c r="H900" s="224" t="s">
        <v>34</v>
      </c>
      <c r="I900" s="225"/>
      <c r="J900" s="220"/>
      <c r="K900" s="220"/>
      <c r="L900" s="226"/>
      <c r="M900" s="227"/>
      <c r="N900" s="228"/>
      <c r="O900" s="228"/>
      <c r="P900" s="228"/>
      <c r="Q900" s="228"/>
      <c r="R900" s="228"/>
      <c r="S900" s="228"/>
      <c r="T900" s="229"/>
      <c r="AT900" s="230" t="s">
        <v>210</v>
      </c>
      <c r="AU900" s="230" t="s">
        <v>87</v>
      </c>
      <c r="AV900" s="12" t="s">
        <v>85</v>
      </c>
      <c r="AW900" s="12" t="s">
        <v>41</v>
      </c>
      <c r="AX900" s="12" t="s">
        <v>78</v>
      </c>
      <c r="AY900" s="230" t="s">
        <v>197</v>
      </c>
    </row>
    <row r="901" spans="2:65" s="13" customFormat="1">
      <c r="B901" s="231"/>
      <c r="C901" s="232"/>
      <c r="D901" s="221" t="s">
        <v>210</v>
      </c>
      <c r="E901" s="233" t="s">
        <v>34</v>
      </c>
      <c r="F901" s="234" t="s">
        <v>1495</v>
      </c>
      <c r="G901" s="232"/>
      <c r="H901" s="235">
        <v>1.8</v>
      </c>
      <c r="I901" s="236"/>
      <c r="J901" s="232"/>
      <c r="K901" s="232"/>
      <c r="L901" s="237"/>
      <c r="M901" s="238"/>
      <c r="N901" s="239"/>
      <c r="O901" s="239"/>
      <c r="P901" s="239"/>
      <c r="Q901" s="239"/>
      <c r="R901" s="239"/>
      <c r="S901" s="239"/>
      <c r="T901" s="240"/>
      <c r="AT901" s="241" t="s">
        <v>210</v>
      </c>
      <c r="AU901" s="241" t="s">
        <v>87</v>
      </c>
      <c r="AV901" s="13" t="s">
        <v>87</v>
      </c>
      <c r="AW901" s="13" t="s">
        <v>41</v>
      </c>
      <c r="AX901" s="13" t="s">
        <v>78</v>
      </c>
      <c r="AY901" s="241" t="s">
        <v>197</v>
      </c>
    </row>
    <row r="902" spans="2:65" s="14" customFormat="1">
      <c r="B902" s="242"/>
      <c r="C902" s="243"/>
      <c r="D902" s="216" t="s">
        <v>210</v>
      </c>
      <c r="E902" s="244" t="s">
        <v>34</v>
      </c>
      <c r="F902" s="245" t="s">
        <v>221</v>
      </c>
      <c r="G902" s="243"/>
      <c r="H902" s="246">
        <v>1.8</v>
      </c>
      <c r="I902" s="247"/>
      <c r="J902" s="243"/>
      <c r="K902" s="243"/>
      <c r="L902" s="248"/>
      <c r="M902" s="249"/>
      <c r="N902" s="250"/>
      <c r="O902" s="250"/>
      <c r="P902" s="250"/>
      <c r="Q902" s="250"/>
      <c r="R902" s="250"/>
      <c r="S902" s="250"/>
      <c r="T902" s="251"/>
      <c r="AT902" s="252" t="s">
        <v>210</v>
      </c>
      <c r="AU902" s="252" t="s">
        <v>87</v>
      </c>
      <c r="AV902" s="14" t="s">
        <v>126</v>
      </c>
      <c r="AW902" s="14" t="s">
        <v>41</v>
      </c>
      <c r="AX902" s="14" t="s">
        <v>85</v>
      </c>
      <c r="AY902" s="252" t="s">
        <v>197</v>
      </c>
    </row>
    <row r="903" spans="2:65" s="1" customFormat="1" ht="25.5" customHeight="1">
      <c r="B903" s="43"/>
      <c r="C903" s="204" t="s">
        <v>1496</v>
      </c>
      <c r="D903" s="204" t="s">
        <v>200</v>
      </c>
      <c r="E903" s="205" t="s">
        <v>1497</v>
      </c>
      <c r="F903" s="206" t="s">
        <v>1498</v>
      </c>
      <c r="G903" s="207" t="s">
        <v>445</v>
      </c>
      <c r="H903" s="208">
        <v>0.8</v>
      </c>
      <c r="I903" s="209"/>
      <c r="J903" s="210">
        <f>ROUND(I903*H903,2)</f>
        <v>0</v>
      </c>
      <c r="K903" s="206" t="s">
        <v>34</v>
      </c>
      <c r="L903" s="63"/>
      <c r="M903" s="211" t="s">
        <v>34</v>
      </c>
      <c r="N903" s="212" t="s">
        <v>49</v>
      </c>
      <c r="O903" s="44"/>
      <c r="P903" s="213">
        <f>O903*H903</f>
        <v>0</v>
      </c>
      <c r="Q903" s="213">
        <v>0</v>
      </c>
      <c r="R903" s="213">
        <f>Q903*H903</f>
        <v>0</v>
      </c>
      <c r="S903" s="213">
        <v>0</v>
      </c>
      <c r="T903" s="214">
        <f>S903*H903</f>
        <v>0</v>
      </c>
      <c r="AR903" s="25" t="s">
        <v>126</v>
      </c>
      <c r="AT903" s="25" t="s">
        <v>200</v>
      </c>
      <c r="AU903" s="25" t="s">
        <v>87</v>
      </c>
      <c r="AY903" s="25" t="s">
        <v>197</v>
      </c>
      <c r="BE903" s="215">
        <f>IF(N903="základní",J903,0)</f>
        <v>0</v>
      </c>
      <c r="BF903" s="215">
        <f>IF(N903="snížená",J903,0)</f>
        <v>0</v>
      </c>
      <c r="BG903" s="215">
        <f>IF(N903="zákl. přenesená",J903,0)</f>
        <v>0</v>
      </c>
      <c r="BH903" s="215">
        <f>IF(N903="sníž. přenesená",J903,0)</f>
        <v>0</v>
      </c>
      <c r="BI903" s="215">
        <f>IF(N903="nulová",J903,0)</f>
        <v>0</v>
      </c>
      <c r="BJ903" s="25" t="s">
        <v>85</v>
      </c>
      <c r="BK903" s="215">
        <f>ROUND(I903*H903,2)</f>
        <v>0</v>
      </c>
      <c r="BL903" s="25" t="s">
        <v>126</v>
      </c>
      <c r="BM903" s="25" t="s">
        <v>1499</v>
      </c>
    </row>
    <row r="904" spans="2:65" s="12" customFormat="1" ht="27">
      <c r="B904" s="219"/>
      <c r="C904" s="220"/>
      <c r="D904" s="221" t="s">
        <v>210</v>
      </c>
      <c r="E904" s="222" t="s">
        <v>34</v>
      </c>
      <c r="F904" s="223" t="s">
        <v>1463</v>
      </c>
      <c r="G904" s="220"/>
      <c r="H904" s="224" t="s">
        <v>34</v>
      </c>
      <c r="I904" s="225"/>
      <c r="J904" s="220"/>
      <c r="K904" s="220"/>
      <c r="L904" s="226"/>
      <c r="M904" s="227"/>
      <c r="N904" s="228"/>
      <c r="O904" s="228"/>
      <c r="P904" s="228"/>
      <c r="Q904" s="228"/>
      <c r="R904" s="228"/>
      <c r="S904" s="228"/>
      <c r="T904" s="229"/>
      <c r="AT904" s="230" t="s">
        <v>210</v>
      </c>
      <c r="AU904" s="230" t="s">
        <v>87</v>
      </c>
      <c r="AV904" s="12" t="s">
        <v>85</v>
      </c>
      <c r="AW904" s="12" t="s">
        <v>41</v>
      </c>
      <c r="AX904" s="12" t="s">
        <v>78</v>
      </c>
      <c r="AY904" s="230" t="s">
        <v>197</v>
      </c>
    </row>
    <row r="905" spans="2:65" s="12" customFormat="1" ht="27">
      <c r="B905" s="219"/>
      <c r="C905" s="220"/>
      <c r="D905" s="221" t="s">
        <v>210</v>
      </c>
      <c r="E905" s="222" t="s">
        <v>34</v>
      </c>
      <c r="F905" s="223" t="s">
        <v>1464</v>
      </c>
      <c r="G905" s="220"/>
      <c r="H905" s="224" t="s">
        <v>34</v>
      </c>
      <c r="I905" s="225"/>
      <c r="J905" s="220"/>
      <c r="K905" s="220"/>
      <c r="L905" s="226"/>
      <c r="M905" s="227"/>
      <c r="N905" s="228"/>
      <c r="O905" s="228"/>
      <c r="P905" s="228"/>
      <c r="Q905" s="228"/>
      <c r="R905" s="228"/>
      <c r="S905" s="228"/>
      <c r="T905" s="229"/>
      <c r="AT905" s="230" t="s">
        <v>210</v>
      </c>
      <c r="AU905" s="230" t="s">
        <v>87</v>
      </c>
      <c r="AV905" s="12" t="s">
        <v>85</v>
      </c>
      <c r="AW905" s="12" t="s">
        <v>41</v>
      </c>
      <c r="AX905" s="12" t="s">
        <v>78</v>
      </c>
      <c r="AY905" s="230" t="s">
        <v>197</v>
      </c>
    </row>
    <row r="906" spans="2:65" s="12" customFormat="1">
      <c r="B906" s="219"/>
      <c r="C906" s="220"/>
      <c r="D906" s="221" t="s">
        <v>210</v>
      </c>
      <c r="E906" s="222" t="s">
        <v>34</v>
      </c>
      <c r="F906" s="223" t="s">
        <v>1465</v>
      </c>
      <c r="G906" s="220"/>
      <c r="H906" s="224" t="s">
        <v>34</v>
      </c>
      <c r="I906" s="225"/>
      <c r="J906" s="220"/>
      <c r="K906" s="220"/>
      <c r="L906" s="226"/>
      <c r="M906" s="227"/>
      <c r="N906" s="228"/>
      <c r="O906" s="228"/>
      <c r="P906" s="228"/>
      <c r="Q906" s="228"/>
      <c r="R906" s="228"/>
      <c r="S906" s="228"/>
      <c r="T906" s="229"/>
      <c r="AT906" s="230" t="s">
        <v>210</v>
      </c>
      <c r="AU906" s="230" t="s">
        <v>87</v>
      </c>
      <c r="AV906" s="12" t="s">
        <v>85</v>
      </c>
      <c r="AW906" s="12" t="s">
        <v>41</v>
      </c>
      <c r="AX906" s="12" t="s">
        <v>78</v>
      </c>
      <c r="AY906" s="230" t="s">
        <v>197</v>
      </c>
    </row>
    <row r="907" spans="2:65" s="13" customFormat="1">
      <c r="B907" s="231"/>
      <c r="C907" s="232"/>
      <c r="D907" s="221" t="s">
        <v>210</v>
      </c>
      <c r="E907" s="233" t="s">
        <v>34</v>
      </c>
      <c r="F907" s="234" t="s">
        <v>1500</v>
      </c>
      <c r="G907" s="232"/>
      <c r="H907" s="235">
        <v>0.8</v>
      </c>
      <c r="I907" s="236"/>
      <c r="J907" s="232"/>
      <c r="K907" s="232"/>
      <c r="L907" s="237"/>
      <c r="M907" s="238"/>
      <c r="N907" s="239"/>
      <c r="O907" s="239"/>
      <c r="P907" s="239"/>
      <c r="Q907" s="239"/>
      <c r="R907" s="239"/>
      <c r="S907" s="239"/>
      <c r="T907" s="240"/>
      <c r="AT907" s="241" t="s">
        <v>210</v>
      </c>
      <c r="AU907" s="241" t="s">
        <v>87</v>
      </c>
      <c r="AV907" s="13" t="s">
        <v>87</v>
      </c>
      <c r="AW907" s="13" t="s">
        <v>41</v>
      </c>
      <c r="AX907" s="13" t="s">
        <v>78</v>
      </c>
      <c r="AY907" s="241" t="s">
        <v>197</v>
      </c>
    </row>
    <row r="908" spans="2:65" s="14" customFormat="1">
      <c r="B908" s="242"/>
      <c r="C908" s="243"/>
      <c r="D908" s="216" t="s">
        <v>210</v>
      </c>
      <c r="E908" s="244" t="s">
        <v>34</v>
      </c>
      <c r="F908" s="245" t="s">
        <v>221</v>
      </c>
      <c r="G908" s="243"/>
      <c r="H908" s="246">
        <v>0.8</v>
      </c>
      <c r="I908" s="247"/>
      <c r="J908" s="243"/>
      <c r="K908" s="243"/>
      <c r="L908" s="248"/>
      <c r="M908" s="249"/>
      <c r="N908" s="250"/>
      <c r="O908" s="250"/>
      <c r="P908" s="250"/>
      <c r="Q908" s="250"/>
      <c r="R908" s="250"/>
      <c r="S908" s="250"/>
      <c r="T908" s="251"/>
      <c r="AT908" s="252" t="s">
        <v>210</v>
      </c>
      <c r="AU908" s="252" t="s">
        <v>87</v>
      </c>
      <c r="AV908" s="14" t="s">
        <v>126</v>
      </c>
      <c r="AW908" s="14" t="s">
        <v>41</v>
      </c>
      <c r="AX908" s="14" t="s">
        <v>85</v>
      </c>
      <c r="AY908" s="252" t="s">
        <v>197</v>
      </c>
    </row>
    <row r="909" spans="2:65" s="1" customFormat="1" ht="25.5" customHeight="1">
      <c r="B909" s="43"/>
      <c r="C909" s="204" t="s">
        <v>1501</v>
      </c>
      <c r="D909" s="204" t="s">
        <v>200</v>
      </c>
      <c r="E909" s="205" t="s">
        <v>1502</v>
      </c>
      <c r="F909" s="206" t="s">
        <v>1503</v>
      </c>
      <c r="G909" s="207" t="s">
        <v>445</v>
      </c>
      <c r="H909" s="208">
        <v>8.1</v>
      </c>
      <c r="I909" s="209"/>
      <c r="J909" s="210">
        <f>ROUND(I909*H909,2)</f>
        <v>0</v>
      </c>
      <c r="K909" s="206" t="s">
        <v>34</v>
      </c>
      <c r="L909" s="63"/>
      <c r="M909" s="211" t="s">
        <v>34</v>
      </c>
      <c r="N909" s="212" t="s">
        <v>49</v>
      </c>
      <c r="O909" s="44"/>
      <c r="P909" s="213">
        <f>O909*H909</f>
        <v>0</v>
      </c>
      <c r="Q909" s="213">
        <v>0</v>
      </c>
      <c r="R909" s="213">
        <f>Q909*H909</f>
        <v>0</v>
      </c>
      <c r="S909" s="213">
        <v>0</v>
      </c>
      <c r="T909" s="214">
        <f>S909*H909</f>
        <v>0</v>
      </c>
      <c r="AR909" s="25" t="s">
        <v>126</v>
      </c>
      <c r="AT909" s="25" t="s">
        <v>200</v>
      </c>
      <c r="AU909" s="25" t="s">
        <v>87</v>
      </c>
      <c r="AY909" s="25" t="s">
        <v>197</v>
      </c>
      <c r="BE909" s="215">
        <f>IF(N909="základní",J909,0)</f>
        <v>0</v>
      </c>
      <c r="BF909" s="215">
        <f>IF(N909="snížená",J909,0)</f>
        <v>0</v>
      </c>
      <c r="BG909" s="215">
        <f>IF(N909="zákl. přenesená",J909,0)</f>
        <v>0</v>
      </c>
      <c r="BH909" s="215">
        <f>IF(N909="sníž. přenesená",J909,0)</f>
        <v>0</v>
      </c>
      <c r="BI909" s="215">
        <f>IF(N909="nulová",J909,0)</f>
        <v>0</v>
      </c>
      <c r="BJ909" s="25" t="s">
        <v>85</v>
      </c>
      <c r="BK909" s="215">
        <f>ROUND(I909*H909,2)</f>
        <v>0</v>
      </c>
      <c r="BL909" s="25" t="s">
        <v>126</v>
      </c>
      <c r="BM909" s="25" t="s">
        <v>1504</v>
      </c>
    </row>
    <row r="910" spans="2:65" s="12" customFormat="1" ht="27">
      <c r="B910" s="219"/>
      <c r="C910" s="220"/>
      <c r="D910" s="221" t="s">
        <v>210</v>
      </c>
      <c r="E910" s="222" t="s">
        <v>34</v>
      </c>
      <c r="F910" s="223" t="s">
        <v>1463</v>
      </c>
      <c r="G910" s="220"/>
      <c r="H910" s="224" t="s">
        <v>34</v>
      </c>
      <c r="I910" s="225"/>
      <c r="J910" s="220"/>
      <c r="K910" s="220"/>
      <c r="L910" s="226"/>
      <c r="M910" s="227"/>
      <c r="N910" s="228"/>
      <c r="O910" s="228"/>
      <c r="P910" s="228"/>
      <c r="Q910" s="228"/>
      <c r="R910" s="228"/>
      <c r="S910" s="228"/>
      <c r="T910" s="229"/>
      <c r="AT910" s="230" t="s">
        <v>210</v>
      </c>
      <c r="AU910" s="230" t="s">
        <v>87</v>
      </c>
      <c r="AV910" s="12" t="s">
        <v>85</v>
      </c>
      <c r="AW910" s="12" t="s">
        <v>41</v>
      </c>
      <c r="AX910" s="12" t="s">
        <v>78</v>
      </c>
      <c r="AY910" s="230" t="s">
        <v>197</v>
      </c>
    </row>
    <row r="911" spans="2:65" s="12" customFormat="1" ht="27">
      <c r="B911" s="219"/>
      <c r="C911" s="220"/>
      <c r="D911" s="221" t="s">
        <v>210</v>
      </c>
      <c r="E911" s="222" t="s">
        <v>34</v>
      </c>
      <c r="F911" s="223" t="s">
        <v>1464</v>
      </c>
      <c r="G911" s="220"/>
      <c r="H911" s="224" t="s">
        <v>34</v>
      </c>
      <c r="I911" s="225"/>
      <c r="J911" s="220"/>
      <c r="K911" s="220"/>
      <c r="L911" s="226"/>
      <c r="M911" s="227"/>
      <c r="N911" s="228"/>
      <c r="O911" s="228"/>
      <c r="P911" s="228"/>
      <c r="Q911" s="228"/>
      <c r="R911" s="228"/>
      <c r="S911" s="228"/>
      <c r="T911" s="229"/>
      <c r="AT911" s="230" t="s">
        <v>210</v>
      </c>
      <c r="AU911" s="230" t="s">
        <v>87</v>
      </c>
      <c r="AV911" s="12" t="s">
        <v>85</v>
      </c>
      <c r="AW911" s="12" t="s">
        <v>41</v>
      </c>
      <c r="AX911" s="12" t="s">
        <v>78</v>
      </c>
      <c r="AY911" s="230" t="s">
        <v>197</v>
      </c>
    </row>
    <row r="912" spans="2:65" s="12" customFormat="1">
      <c r="B912" s="219"/>
      <c r="C912" s="220"/>
      <c r="D912" s="221" t="s">
        <v>210</v>
      </c>
      <c r="E912" s="222" t="s">
        <v>34</v>
      </c>
      <c r="F912" s="223" t="s">
        <v>1465</v>
      </c>
      <c r="G912" s="220"/>
      <c r="H912" s="224" t="s">
        <v>34</v>
      </c>
      <c r="I912" s="225"/>
      <c r="J912" s="220"/>
      <c r="K912" s="220"/>
      <c r="L912" s="226"/>
      <c r="M912" s="227"/>
      <c r="N912" s="228"/>
      <c r="O912" s="228"/>
      <c r="P912" s="228"/>
      <c r="Q912" s="228"/>
      <c r="R912" s="228"/>
      <c r="S912" s="228"/>
      <c r="T912" s="229"/>
      <c r="AT912" s="230" t="s">
        <v>210</v>
      </c>
      <c r="AU912" s="230" t="s">
        <v>87</v>
      </c>
      <c r="AV912" s="12" t="s">
        <v>85</v>
      </c>
      <c r="AW912" s="12" t="s">
        <v>41</v>
      </c>
      <c r="AX912" s="12" t="s">
        <v>78</v>
      </c>
      <c r="AY912" s="230" t="s">
        <v>197</v>
      </c>
    </row>
    <row r="913" spans="2:65" s="13" customFormat="1">
      <c r="B913" s="231"/>
      <c r="C913" s="232"/>
      <c r="D913" s="221" t="s">
        <v>210</v>
      </c>
      <c r="E913" s="233" t="s">
        <v>34</v>
      </c>
      <c r="F913" s="234" t="s">
        <v>1505</v>
      </c>
      <c r="G913" s="232"/>
      <c r="H913" s="235">
        <v>8.1</v>
      </c>
      <c r="I913" s="236"/>
      <c r="J913" s="232"/>
      <c r="K913" s="232"/>
      <c r="L913" s="237"/>
      <c r="M913" s="238"/>
      <c r="N913" s="239"/>
      <c r="O913" s="239"/>
      <c r="P913" s="239"/>
      <c r="Q913" s="239"/>
      <c r="R913" s="239"/>
      <c r="S913" s="239"/>
      <c r="T913" s="240"/>
      <c r="AT913" s="241" t="s">
        <v>210</v>
      </c>
      <c r="AU913" s="241" t="s">
        <v>87</v>
      </c>
      <c r="AV913" s="13" t="s">
        <v>87</v>
      </c>
      <c r="AW913" s="13" t="s">
        <v>41</v>
      </c>
      <c r="AX913" s="13" t="s">
        <v>78</v>
      </c>
      <c r="AY913" s="241" t="s">
        <v>197</v>
      </c>
    </row>
    <row r="914" spans="2:65" s="14" customFormat="1">
      <c r="B914" s="242"/>
      <c r="C914" s="243"/>
      <c r="D914" s="216" t="s">
        <v>210</v>
      </c>
      <c r="E914" s="244" t="s">
        <v>34</v>
      </c>
      <c r="F914" s="245" t="s">
        <v>221</v>
      </c>
      <c r="G914" s="243"/>
      <c r="H914" s="246">
        <v>8.1</v>
      </c>
      <c r="I914" s="247"/>
      <c r="J914" s="243"/>
      <c r="K914" s="243"/>
      <c r="L914" s="248"/>
      <c r="M914" s="249"/>
      <c r="N914" s="250"/>
      <c r="O914" s="250"/>
      <c r="P914" s="250"/>
      <c r="Q914" s="250"/>
      <c r="R914" s="250"/>
      <c r="S914" s="250"/>
      <c r="T914" s="251"/>
      <c r="AT914" s="252" t="s">
        <v>210</v>
      </c>
      <c r="AU914" s="252" t="s">
        <v>87</v>
      </c>
      <c r="AV914" s="14" t="s">
        <v>126</v>
      </c>
      <c r="AW914" s="14" t="s">
        <v>41</v>
      </c>
      <c r="AX914" s="14" t="s">
        <v>85</v>
      </c>
      <c r="AY914" s="252" t="s">
        <v>197</v>
      </c>
    </row>
    <row r="915" spans="2:65" s="1" customFormat="1" ht="25.5" customHeight="1">
      <c r="B915" s="43"/>
      <c r="C915" s="204" t="s">
        <v>1506</v>
      </c>
      <c r="D915" s="204" t="s">
        <v>200</v>
      </c>
      <c r="E915" s="205" t="s">
        <v>1507</v>
      </c>
      <c r="F915" s="206" t="s">
        <v>1508</v>
      </c>
      <c r="G915" s="207" t="s">
        <v>445</v>
      </c>
      <c r="H915" s="208">
        <v>3.55</v>
      </c>
      <c r="I915" s="209"/>
      <c r="J915" s="210">
        <f>ROUND(I915*H915,2)</f>
        <v>0</v>
      </c>
      <c r="K915" s="206" t="s">
        <v>34</v>
      </c>
      <c r="L915" s="63"/>
      <c r="M915" s="211" t="s">
        <v>34</v>
      </c>
      <c r="N915" s="212" t="s">
        <v>49</v>
      </c>
      <c r="O915" s="44"/>
      <c r="P915" s="213">
        <f>O915*H915</f>
        <v>0</v>
      </c>
      <c r="Q915" s="213">
        <v>0</v>
      </c>
      <c r="R915" s="213">
        <f>Q915*H915</f>
        <v>0</v>
      </c>
      <c r="S915" s="213">
        <v>0</v>
      </c>
      <c r="T915" s="214">
        <f>S915*H915</f>
        <v>0</v>
      </c>
      <c r="AR915" s="25" t="s">
        <v>126</v>
      </c>
      <c r="AT915" s="25" t="s">
        <v>200</v>
      </c>
      <c r="AU915" s="25" t="s">
        <v>87</v>
      </c>
      <c r="AY915" s="25" t="s">
        <v>197</v>
      </c>
      <c r="BE915" s="215">
        <f>IF(N915="základní",J915,0)</f>
        <v>0</v>
      </c>
      <c r="BF915" s="215">
        <f>IF(N915="snížená",J915,0)</f>
        <v>0</v>
      </c>
      <c r="BG915" s="215">
        <f>IF(N915="zákl. přenesená",J915,0)</f>
        <v>0</v>
      </c>
      <c r="BH915" s="215">
        <f>IF(N915="sníž. přenesená",J915,0)</f>
        <v>0</v>
      </c>
      <c r="BI915" s="215">
        <f>IF(N915="nulová",J915,0)</f>
        <v>0</v>
      </c>
      <c r="BJ915" s="25" t="s">
        <v>85</v>
      </c>
      <c r="BK915" s="215">
        <f>ROUND(I915*H915,2)</f>
        <v>0</v>
      </c>
      <c r="BL915" s="25" t="s">
        <v>126</v>
      </c>
      <c r="BM915" s="25" t="s">
        <v>1509</v>
      </c>
    </row>
    <row r="916" spans="2:65" s="12" customFormat="1" ht="27">
      <c r="B916" s="219"/>
      <c r="C916" s="220"/>
      <c r="D916" s="221" t="s">
        <v>210</v>
      </c>
      <c r="E916" s="222" t="s">
        <v>34</v>
      </c>
      <c r="F916" s="223" t="s">
        <v>1463</v>
      </c>
      <c r="G916" s="220"/>
      <c r="H916" s="224" t="s">
        <v>34</v>
      </c>
      <c r="I916" s="225"/>
      <c r="J916" s="220"/>
      <c r="K916" s="220"/>
      <c r="L916" s="226"/>
      <c r="M916" s="227"/>
      <c r="N916" s="228"/>
      <c r="O916" s="228"/>
      <c r="P916" s="228"/>
      <c r="Q916" s="228"/>
      <c r="R916" s="228"/>
      <c r="S916" s="228"/>
      <c r="T916" s="229"/>
      <c r="AT916" s="230" t="s">
        <v>210</v>
      </c>
      <c r="AU916" s="230" t="s">
        <v>87</v>
      </c>
      <c r="AV916" s="12" t="s">
        <v>85</v>
      </c>
      <c r="AW916" s="12" t="s">
        <v>41</v>
      </c>
      <c r="AX916" s="12" t="s">
        <v>78</v>
      </c>
      <c r="AY916" s="230" t="s">
        <v>197</v>
      </c>
    </row>
    <row r="917" spans="2:65" s="12" customFormat="1" ht="27">
      <c r="B917" s="219"/>
      <c r="C917" s="220"/>
      <c r="D917" s="221" t="s">
        <v>210</v>
      </c>
      <c r="E917" s="222" t="s">
        <v>34</v>
      </c>
      <c r="F917" s="223" t="s">
        <v>1464</v>
      </c>
      <c r="G917" s="220"/>
      <c r="H917" s="224" t="s">
        <v>34</v>
      </c>
      <c r="I917" s="225"/>
      <c r="J917" s="220"/>
      <c r="K917" s="220"/>
      <c r="L917" s="226"/>
      <c r="M917" s="227"/>
      <c r="N917" s="228"/>
      <c r="O917" s="228"/>
      <c r="P917" s="228"/>
      <c r="Q917" s="228"/>
      <c r="R917" s="228"/>
      <c r="S917" s="228"/>
      <c r="T917" s="229"/>
      <c r="AT917" s="230" t="s">
        <v>210</v>
      </c>
      <c r="AU917" s="230" t="s">
        <v>87</v>
      </c>
      <c r="AV917" s="12" t="s">
        <v>85</v>
      </c>
      <c r="AW917" s="12" t="s">
        <v>41</v>
      </c>
      <c r="AX917" s="12" t="s">
        <v>78</v>
      </c>
      <c r="AY917" s="230" t="s">
        <v>197</v>
      </c>
    </row>
    <row r="918" spans="2:65" s="12" customFormat="1">
      <c r="B918" s="219"/>
      <c r="C918" s="220"/>
      <c r="D918" s="221" t="s">
        <v>210</v>
      </c>
      <c r="E918" s="222" t="s">
        <v>34</v>
      </c>
      <c r="F918" s="223" t="s">
        <v>1465</v>
      </c>
      <c r="G918" s="220"/>
      <c r="H918" s="224" t="s">
        <v>34</v>
      </c>
      <c r="I918" s="225"/>
      <c r="J918" s="220"/>
      <c r="K918" s="220"/>
      <c r="L918" s="226"/>
      <c r="M918" s="227"/>
      <c r="N918" s="228"/>
      <c r="O918" s="228"/>
      <c r="P918" s="228"/>
      <c r="Q918" s="228"/>
      <c r="R918" s="228"/>
      <c r="S918" s="228"/>
      <c r="T918" s="229"/>
      <c r="AT918" s="230" t="s">
        <v>210</v>
      </c>
      <c r="AU918" s="230" t="s">
        <v>87</v>
      </c>
      <c r="AV918" s="12" t="s">
        <v>85</v>
      </c>
      <c r="AW918" s="12" t="s">
        <v>41</v>
      </c>
      <c r="AX918" s="12" t="s">
        <v>78</v>
      </c>
      <c r="AY918" s="230" t="s">
        <v>197</v>
      </c>
    </row>
    <row r="919" spans="2:65" s="13" customFormat="1">
      <c r="B919" s="231"/>
      <c r="C919" s="232"/>
      <c r="D919" s="221" t="s">
        <v>210</v>
      </c>
      <c r="E919" s="233" t="s">
        <v>34</v>
      </c>
      <c r="F919" s="234" t="s">
        <v>1510</v>
      </c>
      <c r="G919" s="232"/>
      <c r="H919" s="235">
        <v>3.55</v>
      </c>
      <c r="I919" s="236"/>
      <c r="J919" s="232"/>
      <c r="K919" s="232"/>
      <c r="L919" s="237"/>
      <c r="M919" s="238"/>
      <c r="N919" s="239"/>
      <c r="O919" s="239"/>
      <c r="P919" s="239"/>
      <c r="Q919" s="239"/>
      <c r="R919" s="239"/>
      <c r="S919" s="239"/>
      <c r="T919" s="240"/>
      <c r="AT919" s="241" t="s">
        <v>210</v>
      </c>
      <c r="AU919" s="241" t="s">
        <v>87</v>
      </c>
      <c r="AV919" s="13" t="s">
        <v>87</v>
      </c>
      <c r="AW919" s="13" t="s">
        <v>41</v>
      </c>
      <c r="AX919" s="13" t="s">
        <v>78</v>
      </c>
      <c r="AY919" s="241" t="s">
        <v>197</v>
      </c>
    </row>
    <row r="920" spans="2:65" s="14" customFormat="1">
      <c r="B920" s="242"/>
      <c r="C920" s="243"/>
      <c r="D920" s="216" t="s">
        <v>210</v>
      </c>
      <c r="E920" s="244" t="s">
        <v>34</v>
      </c>
      <c r="F920" s="245" t="s">
        <v>221</v>
      </c>
      <c r="G920" s="243"/>
      <c r="H920" s="246">
        <v>3.55</v>
      </c>
      <c r="I920" s="247"/>
      <c r="J920" s="243"/>
      <c r="K920" s="243"/>
      <c r="L920" s="248"/>
      <c r="M920" s="249"/>
      <c r="N920" s="250"/>
      <c r="O920" s="250"/>
      <c r="P920" s="250"/>
      <c r="Q920" s="250"/>
      <c r="R920" s="250"/>
      <c r="S920" s="250"/>
      <c r="T920" s="251"/>
      <c r="AT920" s="252" t="s">
        <v>210</v>
      </c>
      <c r="AU920" s="252" t="s">
        <v>87</v>
      </c>
      <c r="AV920" s="14" t="s">
        <v>126</v>
      </c>
      <c r="AW920" s="14" t="s">
        <v>41</v>
      </c>
      <c r="AX920" s="14" t="s">
        <v>85</v>
      </c>
      <c r="AY920" s="252" t="s">
        <v>197</v>
      </c>
    </row>
    <row r="921" spans="2:65" s="1" customFormat="1" ht="25.5" customHeight="1">
      <c r="B921" s="43"/>
      <c r="C921" s="204" t="s">
        <v>1511</v>
      </c>
      <c r="D921" s="204" t="s">
        <v>200</v>
      </c>
      <c r="E921" s="205" t="s">
        <v>1512</v>
      </c>
      <c r="F921" s="206" t="s">
        <v>1513</v>
      </c>
      <c r="G921" s="207" t="s">
        <v>445</v>
      </c>
      <c r="H921" s="208">
        <v>8.8000000000000007</v>
      </c>
      <c r="I921" s="209"/>
      <c r="J921" s="210">
        <f>ROUND(I921*H921,2)</f>
        <v>0</v>
      </c>
      <c r="K921" s="206" t="s">
        <v>34</v>
      </c>
      <c r="L921" s="63"/>
      <c r="M921" s="211" t="s">
        <v>34</v>
      </c>
      <c r="N921" s="212" t="s">
        <v>49</v>
      </c>
      <c r="O921" s="44"/>
      <c r="P921" s="213">
        <f>O921*H921</f>
        <v>0</v>
      </c>
      <c r="Q921" s="213">
        <v>0</v>
      </c>
      <c r="R921" s="213">
        <f>Q921*H921</f>
        <v>0</v>
      </c>
      <c r="S921" s="213">
        <v>0</v>
      </c>
      <c r="T921" s="214">
        <f>S921*H921</f>
        <v>0</v>
      </c>
      <c r="AR921" s="25" t="s">
        <v>126</v>
      </c>
      <c r="AT921" s="25" t="s">
        <v>200</v>
      </c>
      <c r="AU921" s="25" t="s">
        <v>87</v>
      </c>
      <c r="AY921" s="25" t="s">
        <v>197</v>
      </c>
      <c r="BE921" s="215">
        <f>IF(N921="základní",J921,0)</f>
        <v>0</v>
      </c>
      <c r="BF921" s="215">
        <f>IF(N921="snížená",J921,0)</f>
        <v>0</v>
      </c>
      <c r="BG921" s="215">
        <f>IF(N921="zákl. přenesená",J921,0)</f>
        <v>0</v>
      </c>
      <c r="BH921" s="215">
        <f>IF(N921="sníž. přenesená",J921,0)</f>
        <v>0</v>
      </c>
      <c r="BI921" s="215">
        <f>IF(N921="nulová",J921,0)</f>
        <v>0</v>
      </c>
      <c r="BJ921" s="25" t="s">
        <v>85</v>
      </c>
      <c r="BK921" s="215">
        <f>ROUND(I921*H921,2)</f>
        <v>0</v>
      </c>
      <c r="BL921" s="25" t="s">
        <v>126</v>
      </c>
      <c r="BM921" s="25" t="s">
        <v>1514</v>
      </c>
    </row>
    <row r="922" spans="2:65" s="12" customFormat="1" ht="27">
      <c r="B922" s="219"/>
      <c r="C922" s="220"/>
      <c r="D922" s="221" t="s">
        <v>210</v>
      </c>
      <c r="E922" s="222" t="s">
        <v>34</v>
      </c>
      <c r="F922" s="223" t="s">
        <v>1463</v>
      </c>
      <c r="G922" s="220"/>
      <c r="H922" s="224" t="s">
        <v>34</v>
      </c>
      <c r="I922" s="225"/>
      <c r="J922" s="220"/>
      <c r="K922" s="220"/>
      <c r="L922" s="226"/>
      <c r="M922" s="227"/>
      <c r="N922" s="228"/>
      <c r="O922" s="228"/>
      <c r="P922" s="228"/>
      <c r="Q922" s="228"/>
      <c r="R922" s="228"/>
      <c r="S922" s="228"/>
      <c r="T922" s="229"/>
      <c r="AT922" s="230" t="s">
        <v>210</v>
      </c>
      <c r="AU922" s="230" t="s">
        <v>87</v>
      </c>
      <c r="AV922" s="12" t="s">
        <v>85</v>
      </c>
      <c r="AW922" s="12" t="s">
        <v>41</v>
      </c>
      <c r="AX922" s="12" t="s">
        <v>78</v>
      </c>
      <c r="AY922" s="230" t="s">
        <v>197</v>
      </c>
    </row>
    <row r="923" spans="2:65" s="12" customFormat="1" ht="27">
      <c r="B923" s="219"/>
      <c r="C923" s="220"/>
      <c r="D923" s="221" t="s">
        <v>210</v>
      </c>
      <c r="E923" s="222" t="s">
        <v>34</v>
      </c>
      <c r="F923" s="223" t="s">
        <v>1464</v>
      </c>
      <c r="G923" s="220"/>
      <c r="H923" s="224" t="s">
        <v>34</v>
      </c>
      <c r="I923" s="225"/>
      <c r="J923" s="220"/>
      <c r="K923" s="220"/>
      <c r="L923" s="226"/>
      <c r="M923" s="227"/>
      <c r="N923" s="228"/>
      <c r="O923" s="228"/>
      <c r="P923" s="228"/>
      <c r="Q923" s="228"/>
      <c r="R923" s="228"/>
      <c r="S923" s="228"/>
      <c r="T923" s="229"/>
      <c r="AT923" s="230" t="s">
        <v>210</v>
      </c>
      <c r="AU923" s="230" t="s">
        <v>87</v>
      </c>
      <c r="AV923" s="12" t="s">
        <v>85</v>
      </c>
      <c r="AW923" s="12" t="s">
        <v>41</v>
      </c>
      <c r="AX923" s="12" t="s">
        <v>78</v>
      </c>
      <c r="AY923" s="230" t="s">
        <v>197</v>
      </c>
    </row>
    <row r="924" spans="2:65" s="12" customFormat="1">
      <c r="B924" s="219"/>
      <c r="C924" s="220"/>
      <c r="D924" s="221" t="s">
        <v>210</v>
      </c>
      <c r="E924" s="222" t="s">
        <v>34</v>
      </c>
      <c r="F924" s="223" t="s">
        <v>1465</v>
      </c>
      <c r="G924" s="220"/>
      <c r="H924" s="224" t="s">
        <v>34</v>
      </c>
      <c r="I924" s="225"/>
      <c r="J924" s="220"/>
      <c r="K924" s="220"/>
      <c r="L924" s="226"/>
      <c r="M924" s="227"/>
      <c r="N924" s="228"/>
      <c r="O924" s="228"/>
      <c r="P924" s="228"/>
      <c r="Q924" s="228"/>
      <c r="R924" s="228"/>
      <c r="S924" s="228"/>
      <c r="T924" s="229"/>
      <c r="AT924" s="230" t="s">
        <v>210</v>
      </c>
      <c r="AU924" s="230" t="s">
        <v>87</v>
      </c>
      <c r="AV924" s="12" t="s">
        <v>85</v>
      </c>
      <c r="AW924" s="12" t="s">
        <v>41</v>
      </c>
      <c r="AX924" s="12" t="s">
        <v>78</v>
      </c>
      <c r="AY924" s="230" t="s">
        <v>197</v>
      </c>
    </row>
    <row r="925" spans="2:65" s="13" customFormat="1">
      <c r="B925" s="231"/>
      <c r="C925" s="232"/>
      <c r="D925" s="221" t="s">
        <v>210</v>
      </c>
      <c r="E925" s="233" t="s">
        <v>34</v>
      </c>
      <c r="F925" s="234" t="s">
        <v>1515</v>
      </c>
      <c r="G925" s="232"/>
      <c r="H925" s="235">
        <v>8.8000000000000007</v>
      </c>
      <c r="I925" s="236"/>
      <c r="J925" s="232"/>
      <c r="K925" s="232"/>
      <c r="L925" s="237"/>
      <c r="M925" s="238"/>
      <c r="N925" s="239"/>
      <c r="O925" s="239"/>
      <c r="P925" s="239"/>
      <c r="Q925" s="239"/>
      <c r="R925" s="239"/>
      <c r="S925" s="239"/>
      <c r="T925" s="240"/>
      <c r="AT925" s="241" t="s">
        <v>210</v>
      </c>
      <c r="AU925" s="241" t="s">
        <v>87</v>
      </c>
      <c r="AV925" s="13" t="s">
        <v>87</v>
      </c>
      <c r="AW925" s="13" t="s">
        <v>41</v>
      </c>
      <c r="AX925" s="13" t="s">
        <v>78</v>
      </c>
      <c r="AY925" s="241" t="s">
        <v>197</v>
      </c>
    </row>
    <row r="926" spans="2:65" s="14" customFormat="1">
      <c r="B926" s="242"/>
      <c r="C926" s="243"/>
      <c r="D926" s="216" t="s">
        <v>210</v>
      </c>
      <c r="E926" s="244" t="s">
        <v>34</v>
      </c>
      <c r="F926" s="245" t="s">
        <v>221</v>
      </c>
      <c r="G926" s="243"/>
      <c r="H926" s="246">
        <v>8.8000000000000007</v>
      </c>
      <c r="I926" s="247"/>
      <c r="J926" s="243"/>
      <c r="K926" s="243"/>
      <c r="L926" s="248"/>
      <c r="M926" s="249"/>
      <c r="N926" s="250"/>
      <c r="O926" s="250"/>
      <c r="P926" s="250"/>
      <c r="Q926" s="250"/>
      <c r="R926" s="250"/>
      <c r="S926" s="250"/>
      <c r="T926" s="251"/>
      <c r="AT926" s="252" t="s">
        <v>210</v>
      </c>
      <c r="AU926" s="252" t="s">
        <v>87</v>
      </c>
      <c r="AV926" s="14" t="s">
        <v>126</v>
      </c>
      <c r="AW926" s="14" t="s">
        <v>41</v>
      </c>
      <c r="AX926" s="14" t="s">
        <v>85</v>
      </c>
      <c r="AY926" s="252" t="s">
        <v>197</v>
      </c>
    </row>
    <row r="927" spans="2:65" s="1" customFormat="1" ht="25.5" customHeight="1">
      <c r="B927" s="43"/>
      <c r="C927" s="204" t="s">
        <v>1516</v>
      </c>
      <c r="D927" s="204" t="s">
        <v>200</v>
      </c>
      <c r="E927" s="205" t="s">
        <v>1517</v>
      </c>
      <c r="F927" s="206" t="s">
        <v>1518</v>
      </c>
      <c r="G927" s="207" t="s">
        <v>445</v>
      </c>
      <c r="H927" s="208">
        <v>3.55</v>
      </c>
      <c r="I927" s="209"/>
      <c r="J927" s="210">
        <f>ROUND(I927*H927,2)</f>
        <v>0</v>
      </c>
      <c r="K927" s="206" t="s">
        <v>34</v>
      </c>
      <c r="L927" s="63"/>
      <c r="M927" s="211" t="s">
        <v>34</v>
      </c>
      <c r="N927" s="212" t="s">
        <v>49</v>
      </c>
      <c r="O927" s="44"/>
      <c r="P927" s="213">
        <f>O927*H927</f>
        <v>0</v>
      </c>
      <c r="Q927" s="213">
        <v>0</v>
      </c>
      <c r="R927" s="213">
        <f>Q927*H927</f>
        <v>0</v>
      </c>
      <c r="S927" s="213">
        <v>0</v>
      </c>
      <c r="T927" s="214">
        <f>S927*H927</f>
        <v>0</v>
      </c>
      <c r="AR927" s="25" t="s">
        <v>126</v>
      </c>
      <c r="AT927" s="25" t="s">
        <v>200</v>
      </c>
      <c r="AU927" s="25" t="s">
        <v>87</v>
      </c>
      <c r="AY927" s="25" t="s">
        <v>197</v>
      </c>
      <c r="BE927" s="215">
        <f>IF(N927="základní",J927,0)</f>
        <v>0</v>
      </c>
      <c r="BF927" s="215">
        <f>IF(N927="snížená",J927,0)</f>
        <v>0</v>
      </c>
      <c r="BG927" s="215">
        <f>IF(N927="zákl. přenesená",J927,0)</f>
        <v>0</v>
      </c>
      <c r="BH927" s="215">
        <f>IF(N927="sníž. přenesená",J927,0)</f>
        <v>0</v>
      </c>
      <c r="BI927" s="215">
        <f>IF(N927="nulová",J927,0)</f>
        <v>0</v>
      </c>
      <c r="BJ927" s="25" t="s">
        <v>85</v>
      </c>
      <c r="BK927" s="215">
        <f>ROUND(I927*H927,2)</f>
        <v>0</v>
      </c>
      <c r="BL927" s="25" t="s">
        <v>126</v>
      </c>
      <c r="BM927" s="25" t="s">
        <v>1519</v>
      </c>
    </row>
    <row r="928" spans="2:65" s="12" customFormat="1" ht="27">
      <c r="B928" s="219"/>
      <c r="C928" s="220"/>
      <c r="D928" s="221" t="s">
        <v>210</v>
      </c>
      <c r="E928" s="222" t="s">
        <v>34</v>
      </c>
      <c r="F928" s="223" t="s">
        <v>1463</v>
      </c>
      <c r="G928" s="220"/>
      <c r="H928" s="224" t="s">
        <v>34</v>
      </c>
      <c r="I928" s="225"/>
      <c r="J928" s="220"/>
      <c r="K928" s="220"/>
      <c r="L928" s="226"/>
      <c r="M928" s="227"/>
      <c r="N928" s="228"/>
      <c r="O928" s="228"/>
      <c r="P928" s="228"/>
      <c r="Q928" s="228"/>
      <c r="R928" s="228"/>
      <c r="S928" s="228"/>
      <c r="T928" s="229"/>
      <c r="AT928" s="230" t="s">
        <v>210</v>
      </c>
      <c r="AU928" s="230" t="s">
        <v>87</v>
      </c>
      <c r="AV928" s="12" t="s">
        <v>85</v>
      </c>
      <c r="AW928" s="12" t="s">
        <v>41</v>
      </c>
      <c r="AX928" s="12" t="s">
        <v>78</v>
      </c>
      <c r="AY928" s="230" t="s">
        <v>197</v>
      </c>
    </row>
    <row r="929" spans="2:65" s="12" customFormat="1" ht="27">
      <c r="B929" s="219"/>
      <c r="C929" s="220"/>
      <c r="D929" s="221" t="s">
        <v>210</v>
      </c>
      <c r="E929" s="222" t="s">
        <v>34</v>
      </c>
      <c r="F929" s="223" t="s">
        <v>1464</v>
      </c>
      <c r="G929" s="220"/>
      <c r="H929" s="224" t="s">
        <v>34</v>
      </c>
      <c r="I929" s="225"/>
      <c r="J929" s="220"/>
      <c r="K929" s="220"/>
      <c r="L929" s="226"/>
      <c r="M929" s="227"/>
      <c r="N929" s="228"/>
      <c r="O929" s="228"/>
      <c r="P929" s="228"/>
      <c r="Q929" s="228"/>
      <c r="R929" s="228"/>
      <c r="S929" s="228"/>
      <c r="T929" s="229"/>
      <c r="AT929" s="230" t="s">
        <v>210</v>
      </c>
      <c r="AU929" s="230" t="s">
        <v>87</v>
      </c>
      <c r="AV929" s="12" t="s">
        <v>85</v>
      </c>
      <c r="AW929" s="12" t="s">
        <v>41</v>
      </c>
      <c r="AX929" s="12" t="s">
        <v>78</v>
      </c>
      <c r="AY929" s="230" t="s">
        <v>197</v>
      </c>
    </row>
    <row r="930" spans="2:65" s="12" customFormat="1">
      <c r="B930" s="219"/>
      <c r="C930" s="220"/>
      <c r="D930" s="221" t="s">
        <v>210</v>
      </c>
      <c r="E930" s="222" t="s">
        <v>34</v>
      </c>
      <c r="F930" s="223" t="s">
        <v>1465</v>
      </c>
      <c r="G930" s="220"/>
      <c r="H930" s="224" t="s">
        <v>34</v>
      </c>
      <c r="I930" s="225"/>
      <c r="J930" s="220"/>
      <c r="K930" s="220"/>
      <c r="L930" s="226"/>
      <c r="M930" s="227"/>
      <c r="N930" s="228"/>
      <c r="O930" s="228"/>
      <c r="P930" s="228"/>
      <c r="Q930" s="228"/>
      <c r="R930" s="228"/>
      <c r="S930" s="228"/>
      <c r="T930" s="229"/>
      <c r="AT930" s="230" t="s">
        <v>210</v>
      </c>
      <c r="AU930" s="230" t="s">
        <v>87</v>
      </c>
      <c r="AV930" s="12" t="s">
        <v>85</v>
      </c>
      <c r="AW930" s="12" t="s">
        <v>41</v>
      </c>
      <c r="AX930" s="12" t="s">
        <v>78</v>
      </c>
      <c r="AY930" s="230" t="s">
        <v>197</v>
      </c>
    </row>
    <row r="931" spans="2:65" s="13" customFormat="1">
      <c r="B931" s="231"/>
      <c r="C931" s="232"/>
      <c r="D931" s="221" t="s">
        <v>210</v>
      </c>
      <c r="E931" s="233" t="s">
        <v>34</v>
      </c>
      <c r="F931" s="234" t="s">
        <v>1510</v>
      </c>
      <c r="G931" s="232"/>
      <c r="H931" s="235">
        <v>3.55</v>
      </c>
      <c r="I931" s="236"/>
      <c r="J931" s="232"/>
      <c r="K931" s="232"/>
      <c r="L931" s="237"/>
      <c r="M931" s="238"/>
      <c r="N931" s="239"/>
      <c r="O931" s="239"/>
      <c r="P931" s="239"/>
      <c r="Q931" s="239"/>
      <c r="R931" s="239"/>
      <c r="S931" s="239"/>
      <c r="T931" s="240"/>
      <c r="AT931" s="241" t="s">
        <v>210</v>
      </c>
      <c r="AU931" s="241" t="s">
        <v>87</v>
      </c>
      <c r="AV931" s="13" t="s">
        <v>87</v>
      </c>
      <c r="AW931" s="13" t="s">
        <v>41</v>
      </c>
      <c r="AX931" s="13" t="s">
        <v>78</v>
      </c>
      <c r="AY931" s="241" t="s">
        <v>197</v>
      </c>
    </row>
    <row r="932" spans="2:65" s="14" customFormat="1">
      <c r="B932" s="242"/>
      <c r="C932" s="243"/>
      <c r="D932" s="216" t="s">
        <v>210</v>
      </c>
      <c r="E932" s="244" t="s">
        <v>34</v>
      </c>
      <c r="F932" s="245" t="s">
        <v>221</v>
      </c>
      <c r="G932" s="243"/>
      <c r="H932" s="246">
        <v>3.55</v>
      </c>
      <c r="I932" s="247"/>
      <c r="J932" s="243"/>
      <c r="K932" s="243"/>
      <c r="L932" s="248"/>
      <c r="M932" s="249"/>
      <c r="N932" s="250"/>
      <c r="O932" s="250"/>
      <c r="P932" s="250"/>
      <c r="Q932" s="250"/>
      <c r="R932" s="250"/>
      <c r="S932" s="250"/>
      <c r="T932" s="251"/>
      <c r="AT932" s="252" t="s">
        <v>210</v>
      </c>
      <c r="AU932" s="252" t="s">
        <v>87</v>
      </c>
      <c r="AV932" s="14" t="s">
        <v>126</v>
      </c>
      <c r="AW932" s="14" t="s">
        <v>41</v>
      </c>
      <c r="AX932" s="14" t="s">
        <v>85</v>
      </c>
      <c r="AY932" s="252" t="s">
        <v>197</v>
      </c>
    </row>
    <row r="933" spans="2:65" s="1" customFormat="1" ht="25.5" customHeight="1">
      <c r="B933" s="43"/>
      <c r="C933" s="204" t="s">
        <v>1520</v>
      </c>
      <c r="D933" s="204" t="s">
        <v>200</v>
      </c>
      <c r="E933" s="205" t="s">
        <v>1521</v>
      </c>
      <c r="F933" s="206" t="s">
        <v>1522</v>
      </c>
      <c r="G933" s="207" t="s">
        <v>445</v>
      </c>
      <c r="H933" s="208">
        <v>9.75</v>
      </c>
      <c r="I933" s="209"/>
      <c r="J933" s="210">
        <f>ROUND(I933*H933,2)</f>
        <v>0</v>
      </c>
      <c r="K933" s="206" t="s">
        <v>34</v>
      </c>
      <c r="L933" s="63"/>
      <c r="M933" s="211" t="s">
        <v>34</v>
      </c>
      <c r="N933" s="212" t="s">
        <v>49</v>
      </c>
      <c r="O933" s="44"/>
      <c r="P933" s="213">
        <f>O933*H933</f>
        <v>0</v>
      </c>
      <c r="Q933" s="213">
        <v>0</v>
      </c>
      <c r="R933" s="213">
        <f>Q933*H933</f>
        <v>0</v>
      </c>
      <c r="S933" s="213">
        <v>0</v>
      </c>
      <c r="T933" s="214">
        <f>S933*H933</f>
        <v>0</v>
      </c>
      <c r="AR933" s="25" t="s">
        <v>126</v>
      </c>
      <c r="AT933" s="25" t="s">
        <v>200</v>
      </c>
      <c r="AU933" s="25" t="s">
        <v>87</v>
      </c>
      <c r="AY933" s="25" t="s">
        <v>197</v>
      </c>
      <c r="BE933" s="215">
        <f>IF(N933="základní",J933,0)</f>
        <v>0</v>
      </c>
      <c r="BF933" s="215">
        <f>IF(N933="snížená",J933,0)</f>
        <v>0</v>
      </c>
      <c r="BG933" s="215">
        <f>IF(N933="zákl. přenesená",J933,0)</f>
        <v>0</v>
      </c>
      <c r="BH933" s="215">
        <f>IF(N933="sníž. přenesená",J933,0)</f>
        <v>0</v>
      </c>
      <c r="BI933" s="215">
        <f>IF(N933="nulová",J933,0)</f>
        <v>0</v>
      </c>
      <c r="BJ933" s="25" t="s">
        <v>85</v>
      </c>
      <c r="BK933" s="215">
        <f>ROUND(I933*H933,2)</f>
        <v>0</v>
      </c>
      <c r="BL933" s="25" t="s">
        <v>126</v>
      </c>
      <c r="BM933" s="25" t="s">
        <v>1523</v>
      </c>
    </row>
    <row r="934" spans="2:65" s="12" customFormat="1" ht="27">
      <c r="B934" s="219"/>
      <c r="C934" s="220"/>
      <c r="D934" s="221" t="s">
        <v>210</v>
      </c>
      <c r="E934" s="222" t="s">
        <v>34</v>
      </c>
      <c r="F934" s="223" t="s">
        <v>1463</v>
      </c>
      <c r="G934" s="220"/>
      <c r="H934" s="224" t="s">
        <v>34</v>
      </c>
      <c r="I934" s="225"/>
      <c r="J934" s="220"/>
      <c r="K934" s="220"/>
      <c r="L934" s="226"/>
      <c r="M934" s="227"/>
      <c r="N934" s="228"/>
      <c r="O934" s="228"/>
      <c r="P934" s="228"/>
      <c r="Q934" s="228"/>
      <c r="R934" s="228"/>
      <c r="S934" s="228"/>
      <c r="T934" s="229"/>
      <c r="AT934" s="230" t="s">
        <v>210</v>
      </c>
      <c r="AU934" s="230" t="s">
        <v>87</v>
      </c>
      <c r="AV934" s="12" t="s">
        <v>85</v>
      </c>
      <c r="AW934" s="12" t="s">
        <v>41</v>
      </c>
      <c r="AX934" s="12" t="s">
        <v>78</v>
      </c>
      <c r="AY934" s="230" t="s">
        <v>197</v>
      </c>
    </row>
    <row r="935" spans="2:65" s="12" customFormat="1" ht="27">
      <c r="B935" s="219"/>
      <c r="C935" s="220"/>
      <c r="D935" s="221" t="s">
        <v>210</v>
      </c>
      <c r="E935" s="222" t="s">
        <v>34</v>
      </c>
      <c r="F935" s="223" t="s">
        <v>1464</v>
      </c>
      <c r="G935" s="220"/>
      <c r="H935" s="224" t="s">
        <v>34</v>
      </c>
      <c r="I935" s="225"/>
      <c r="J935" s="220"/>
      <c r="K935" s="220"/>
      <c r="L935" s="226"/>
      <c r="M935" s="227"/>
      <c r="N935" s="228"/>
      <c r="O935" s="228"/>
      <c r="P935" s="228"/>
      <c r="Q935" s="228"/>
      <c r="R935" s="228"/>
      <c r="S935" s="228"/>
      <c r="T935" s="229"/>
      <c r="AT935" s="230" t="s">
        <v>210</v>
      </c>
      <c r="AU935" s="230" t="s">
        <v>87</v>
      </c>
      <c r="AV935" s="12" t="s">
        <v>85</v>
      </c>
      <c r="AW935" s="12" t="s">
        <v>41</v>
      </c>
      <c r="AX935" s="12" t="s">
        <v>78</v>
      </c>
      <c r="AY935" s="230" t="s">
        <v>197</v>
      </c>
    </row>
    <row r="936" spans="2:65" s="12" customFormat="1">
      <c r="B936" s="219"/>
      <c r="C936" s="220"/>
      <c r="D936" s="221" t="s">
        <v>210</v>
      </c>
      <c r="E936" s="222" t="s">
        <v>34</v>
      </c>
      <c r="F936" s="223" t="s">
        <v>1465</v>
      </c>
      <c r="G936" s="220"/>
      <c r="H936" s="224" t="s">
        <v>34</v>
      </c>
      <c r="I936" s="225"/>
      <c r="J936" s="220"/>
      <c r="K936" s="220"/>
      <c r="L936" s="226"/>
      <c r="M936" s="227"/>
      <c r="N936" s="228"/>
      <c r="O936" s="228"/>
      <c r="P936" s="228"/>
      <c r="Q936" s="228"/>
      <c r="R936" s="228"/>
      <c r="S936" s="228"/>
      <c r="T936" s="229"/>
      <c r="AT936" s="230" t="s">
        <v>210</v>
      </c>
      <c r="AU936" s="230" t="s">
        <v>87</v>
      </c>
      <c r="AV936" s="12" t="s">
        <v>85</v>
      </c>
      <c r="AW936" s="12" t="s">
        <v>41</v>
      </c>
      <c r="AX936" s="12" t="s">
        <v>78</v>
      </c>
      <c r="AY936" s="230" t="s">
        <v>197</v>
      </c>
    </row>
    <row r="937" spans="2:65" s="13" customFormat="1">
      <c r="B937" s="231"/>
      <c r="C937" s="232"/>
      <c r="D937" s="221" t="s">
        <v>210</v>
      </c>
      <c r="E937" s="233" t="s">
        <v>34</v>
      </c>
      <c r="F937" s="234" t="s">
        <v>1524</v>
      </c>
      <c r="G937" s="232"/>
      <c r="H937" s="235">
        <v>9.75</v>
      </c>
      <c r="I937" s="236"/>
      <c r="J937" s="232"/>
      <c r="K937" s="232"/>
      <c r="L937" s="237"/>
      <c r="M937" s="238"/>
      <c r="N937" s="239"/>
      <c r="O937" s="239"/>
      <c r="P937" s="239"/>
      <c r="Q937" s="239"/>
      <c r="R937" s="239"/>
      <c r="S937" s="239"/>
      <c r="T937" s="240"/>
      <c r="AT937" s="241" t="s">
        <v>210</v>
      </c>
      <c r="AU937" s="241" t="s">
        <v>87</v>
      </c>
      <c r="AV937" s="13" t="s">
        <v>87</v>
      </c>
      <c r="AW937" s="13" t="s">
        <v>41</v>
      </c>
      <c r="AX937" s="13" t="s">
        <v>78</v>
      </c>
      <c r="AY937" s="241" t="s">
        <v>197</v>
      </c>
    </row>
    <row r="938" spans="2:65" s="14" customFormat="1">
      <c r="B938" s="242"/>
      <c r="C938" s="243"/>
      <c r="D938" s="216" t="s">
        <v>210</v>
      </c>
      <c r="E938" s="244" t="s">
        <v>34</v>
      </c>
      <c r="F938" s="245" t="s">
        <v>221</v>
      </c>
      <c r="G938" s="243"/>
      <c r="H938" s="246">
        <v>9.75</v>
      </c>
      <c r="I938" s="247"/>
      <c r="J938" s="243"/>
      <c r="K938" s="243"/>
      <c r="L938" s="248"/>
      <c r="M938" s="249"/>
      <c r="N938" s="250"/>
      <c r="O938" s="250"/>
      <c r="P938" s="250"/>
      <c r="Q938" s="250"/>
      <c r="R938" s="250"/>
      <c r="S938" s="250"/>
      <c r="T938" s="251"/>
      <c r="AT938" s="252" t="s">
        <v>210</v>
      </c>
      <c r="AU938" s="252" t="s">
        <v>87</v>
      </c>
      <c r="AV938" s="14" t="s">
        <v>126</v>
      </c>
      <c r="AW938" s="14" t="s">
        <v>41</v>
      </c>
      <c r="AX938" s="14" t="s">
        <v>85</v>
      </c>
      <c r="AY938" s="252" t="s">
        <v>197</v>
      </c>
    </row>
    <row r="939" spans="2:65" s="1" customFormat="1" ht="25.5" customHeight="1">
      <c r="B939" s="43"/>
      <c r="C939" s="204" t="s">
        <v>1525</v>
      </c>
      <c r="D939" s="204" t="s">
        <v>200</v>
      </c>
      <c r="E939" s="205" t="s">
        <v>1526</v>
      </c>
      <c r="F939" s="206" t="s">
        <v>1527</v>
      </c>
      <c r="G939" s="207" t="s">
        <v>445</v>
      </c>
      <c r="H939" s="208">
        <v>5.19</v>
      </c>
      <c r="I939" s="209"/>
      <c r="J939" s="210">
        <f>ROUND(I939*H939,2)</f>
        <v>0</v>
      </c>
      <c r="K939" s="206" t="s">
        <v>34</v>
      </c>
      <c r="L939" s="63"/>
      <c r="M939" s="211" t="s">
        <v>34</v>
      </c>
      <c r="N939" s="212" t="s">
        <v>49</v>
      </c>
      <c r="O939" s="44"/>
      <c r="P939" s="213">
        <f>O939*H939</f>
        <v>0</v>
      </c>
      <c r="Q939" s="213">
        <v>0</v>
      </c>
      <c r="R939" s="213">
        <f>Q939*H939</f>
        <v>0</v>
      </c>
      <c r="S939" s="213">
        <v>0</v>
      </c>
      <c r="T939" s="214">
        <f>S939*H939</f>
        <v>0</v>
      </c>
      <c r="AR939" s="25" t="s">
        <v>126</v>
      </c>
      <c r="AT939" s="25" t="s">
        <v>200</v>
      </c>
      <c r="AU939" s="25" t="s">
        <v>87</v>
      </c>
      <c r="AY939" s="25" t="s">
        <v>197</v>
      </c>
      <c r="BE939" s="215">
        <f>IF(N939="základní",J939,0)</f>
        <v>0</v>
      </c>
      <c r="BF939" s="215">
        <f>IF(N939="snížená",J939,0)</f>
        <v>0</v>
      </c>
      <c r="BG939" s="215">
        <f>IF(N939="zákl. přenesená",J939,0)</f>
        <v>0</v>
      </c>
      <c r="BH939" s="215">
        <f>IF(N939="sníž. přenesená",J939,0)</f>
        <v>0</v>
      </c>
      <c r="BI939" s="215">
        <f>IF(N939="nulová",J939,0)</f>
        <v>0</v>
      </c>
      <c r="BJ939" s="25" t="s">
        <v>85</v>
      </c>
      <c r="BK939" s="215">
        <f>ROUND(I939*H939,2)</f>
        <v>0</v>
      </c>
      <c r="BL939" s="25" t="s">
        <v>126</v>
      </c>
      <c r="BM939" s="25" t="s">
        <v>1528</v>
      </c>
    </row>
    <row r="940" spans="2:65" s="12" customFormat="1" ht="27">
      <c r="B940" s="219"/>
      <c r="C940" s="220"/>
      <c r="D940" s="221" t="s">
        <v>210</v>
      </c>
      <c r="E940" s="222" t="s">
        <v>34</v>
      </c>
      <c r="F940" s="223" t="s">
        <v>1463</v>
      </c>
      <c r="G940" s="220"/>
      <c r="H940" s="224" t="s">
        <v>34</v>
      </c>
      <c r="I940" s="225"/>
      <c r="J940" s="220"/>
      <c r="K940" s="220"/>
      <c r="L940" s="226"/>
      <c r="M940" s="227"/>
      <c r="N940" s="228"/>
      <c r="O940" s="228"/>
      <c r="P940" s="228"/>
      <c r="Q940" s="228"/>
      <c r="R940" s="228"/>
      <c r="S940" s="228"/>
      <c r="T940" s="229"/>
      <c r="AT940" s="230" t="s">
        <v>210</v>
      </c>
      <c r="AU940" s="230" t="s">
        <v>87</v>
      </c>
      <c r="AV940" s="12" t="s">
        <v>85</v>
      </c>
      <c r="AW940" s="12" t="s">
        <v>41</v>
      </c>
      <c r="AX940" s="12" t="s">
        <v>78</v>
      </c>
      <c r="AY940" s="230" t="s">
        <v>197</v>
      </c>
    </row>
    <row r="941" spans="2:65" s="12" customFormat="1" ht="27">
      <c r="B941" s="219"/>
      <c r="C941" s="220"/>
      <c r="D941" s="221" t="s">
        <v>210</v>
      </c>
      <c r="E941" s="222" t="s">
        <v>34</v>
      </c>
      <c r="F941" s="223" t="s">
        <v>1464</v>
      </c>
      <c r="G941" s="220"/>
      <c r="H941" s="224" t="s">
        <v>34</v>
      </c>
      <c r="I941" s="225"/>
      <c r="J941" s="220"/>
      <c r="K941" s="220"/>
      <c r="L941" s="226"/>
      <c r="M941" s="227"/>
      <c r="N941" s="228"/>
      <c r="O941" s="228"/>
      <c r="P941" s="228"/>
      <c r="Q941" s="228"/>
      <c r="R941" s="228"/>
      <c r="S941" s="228"/>
      <c r="T941" s="229"/>
      <c r="AT941" s="230" t="s">
        <v>210</v>
      </c>
      <c r="AU941" s="230" t="s">
        <v>87</v>
      </c>
      <c r="AV941" s="12" t="s">
        <v>85</v>
      </c>
      <c r="AW941" s="12" t="s">
        <v>41</v>
      </c>
      <c r="AX941" s="12" t="s">
        <v>78</v>
      </c>
      <c r="AY941" s="230" t="s">
        <v>197</v>
      </c>
    </row>
    <row r="942" spans="2:65" s="12" customFormat="1">
      <c r="B942" s="219"/>
      <c r="C942" s="220"/>
      <c r="D942" s="221" t="s">
        <v>210</v>
      </c>
      <c r="E942" s="222" t="s">
        <v>34</v>
      </c>
      <c r="F942" s="223" t="s">
        <v>1465</v>
      </c>
      <c r="G942" s="220"/>
      <c r="H942" s="224" t="s">
        <v>34</v>
      </c>
      <c r="I942" s="225"/>
      <c r="J942" s="220"/>
      <c r="K942" s="220"/>
      <c r="L942" s="226"/>
      <c r="M942" s="227"/>
      <c r="N942" s="228"/>
      <c r="O942" s="228"/>
      <c r="P942" s="228"/>
      <c r="Q942" s="228"/>
      <c r="R942" s="228"/>
      <c r="S942" s="228"/>
      <c r="T942" s="229"/>
      <c r="AT942" s="230" t="s">
        <v>210</v>
      </c>
      <c r="AU942" s="230" t="s">
        <v>87</v>
      </c>
      <c r="AV942" s="12" t="s">
        <v>85</v>
      </c>
      <c r="AW942" s="12" t="s">
        <v>41</v>
      </c>
      <c r="AX942" s="12" t="s">
        <v>78</v>
      </c>
      <c r="AY942" s="230" t="s">
        <v>197</v>
      </c>
    </row>
    <row r="943" spans="2:65" s="13" customFormat="1">
      <c r="B943" s="231"/>
      <c r="C943" s="232"/>
      <c r="D943" s="221" t="s">
        <v>210</v>
      </c>
      <c r="E943" s="233" t="s">
        <v>34</v>
      </c>
      <c r="F943" s="234" t="s">
        <v>1529</v>
      </c>
      <c r="G943" s="232"/>
      <c r="H943" s="235">
        <v>5.19</v>
      </c>
      <c r="I943" s="236"/>
      <c r="J943" s="232"/>
      <c r="K943" s="232"/>
      <c r="L943" s="237"/>
      <c r="M943" s="238"/>
      <c r="N943" s="239"/>
      <c r="O943" s="239"/>
      <c r="P943" s="239"/>
      <c r="Q943" s="239"/>
      <c r="R943" s="239"/>
      <c r="S943" s="239"/>
      <c r="T943" s="240"/>
      <c r="AT943" s="241" t="s">
        <v>210</v>
      </c>
      <c r="AU943" s="241" t="s">
        <v>87</v>
      </c>
      <c r="AV943" s="13" t="s">
        <v>87</v>
      </c>
      <c r="AW943" s="13" t="s">
        <v>41</v>
      </c>
      <c r="AX943" s="13" t="s">
        <v>78</v>
      </c>
      <c r="AY943" s="241" t="s">
        <v>197</v>
      </c>
    </row>
    <row r="944" spans="2:65" s="14" customFormat="1">
      <c r="B944" s="242"/>
      <c r="C944" s="243"/>
      <c r="D944" s="216" t="s">
        <v>210</v>
      </c>
      <c r="E944" s="244" t="s">
        <v>34</v>
      </c>
      <c r="F944" s="245" t="s">
        <v>221</v>
      </c>
      <c r="G944" s="243"/>
      <c r="H944" s="246">
        <v>5.19</v>
      </c>
      <c r="I944" s="247"/>
      <c r="J944" s="243"/>
      <c r="K944" s="243"/>
      <c r="L944" s="248"/>
      <c r="M944" s="249"/>
      <c r="N944" s="250"/>
      <c r="O944" s="250"/>
      <c r="P944" s="250"/>
      <c r="Q944" s="250"/>
      <c r="R944" s="250"/>
      <c r="S944" s="250"/>
      <c r="T944" s="251"/>
      <c r="AT944" s="252" t="s">
        <v>210</v>
      </c>
      <c r="AU944" s="252" t="s">
        <v>87</v>
      </c>
      <c r="AV944" s="14" t="s">
        <v>126</v>
      </c>
      <c r="AW944" s="14" t="s">
        <v>41</v>
      </c>
      <c r="AX944" s="14" t="s">
        <v>85</v>
      </c>
      <c r="AY944" s="252" t="s">
        <v>197</v>
      </c>
    </row>
    <row r="945" spans="2:65" s="1" customFormat="1" ht="25.5" customHeight="1">
      <c r="B945" s="43"/>
      <c r="C945" s="204" t="s">
        <v>1530</v>
      </c>
      <c r="D945" s="204" t="s">
        <v>200</v>
      </c>
      <c r="E945" s="205" t="s">
        <v>1531</v>
      </c>
      <c r="F945" s="206" t="s">
        <v>1532</v>
      </c>
      <c r="G945" s="207" t="s">
        <v>445</v>
      </c>
      <c r="H945" s="208">
        <v>7.53</v>
      </c>
      <c r="I945" s="209"/>
      <c r="J945" s="210">
        <f>ROUND(I945*H945,2)</f>
        <v>0</v>
      </c>
      <c r="K945" s="206" t="s">
        <v>34</v>
      </c>
      <c r="L945" s="63"/>
      <c r="M945" s="211" t="s">
        <v>34</v>
      </c>
      <c r="N945" s="212" t="s">
        <v>49</v>
      </c>
      <c r="O945" s="44"/>
      <c r="P945" s="213">
        <f>O945*H945</f>
        <v>0</v>
      </c>
      <c r="Q945" s="213">
        <v>0</v>
      </c>
      <c r="R945" s="213">
        <f>Q945*H945</f>
        <v>0</v>
      </c>
      <c r="S945" s="213">
        <v>0</v>
      </c>
      <c r="T945" s="214">
        <f>S945*H945</f>
        <v>0</v>
      </c>
      <c r="AR945" s="25" t="s">
        <v>126</v>
      </c>
      <c r="AT945" s="25" t="s">
        <v>200</v>
      </c>
      <c r="AU945" s="25" t="s">
        <v>87</v>
      </c>
      <c r="AY945" s="25" t="s">
        <v>197</v>
      </c>
      <c r="BE945" s="215">
        <f>IF(N945="základní",J945,0)</f>
        <v>0</v>
      </c>
      <c r="BF945" s="215">
        <f>IF(N945="snížená",J945,0)</f>
        <v>0</v>
      </c>
      <c r="BG945" s="215">
        <f>IF(N945="zákl. přenesená",J945,0)</f>
        <v>0</v>
      </c>
      <c r="BH945" s="215">
        <f>IF(N945="sníž. přenesená",J945,0)</f>
        <v>0</v>
      </c>
      <c r="BI945" s="215">
        <f>IF(N945="nulová",J945,0)</f>
        <v>0</v>
      </c>
      <c r="BJ945" s="25" t="s">
        <v>85</v>
      </c>
      <c r="BK945" s="215">
        <f>ROUND(I945*H945,2)</f>
        <v>0</v>
      </c>
      <c r="BL945" s="25" t="s">
        <v>126</v>
      </c>
      <c r="BM945" s="25" t="s">
        <v>1533</v>
      </c>
    </row>
    <row r="946" spans="2:65" s="12" customFormat="1" ht="27">
      <c r="B946" s="219"/>
      <c r="C946" s="220"/>
      <c r="D946" s="221" t="s">
        <v>210</v>
      </c>
      <c r="E946" s="222" t="s">
        <v>34</v>
      </c>
      <c r="F946" s="223" t="s">
        <v>1463</v>
      </c>
      <c r="G946" s="220"/>
      <c r="H946" s="224" t="s">
        <v>34</v>
      </c>
      <c r="I946" s="225"/>
      <c r="J946" s="220"/>
      <c r="K946" s="220"/>
      <c r="L946" s="226"/>
      <c r="M946" s="227"/>
      <c r="N946" s="228"/>
      <c r="O946" s="228"/>
      <c r="P946" s="228"/>
      <c r="Q946" s="228"/>
      <c r="R946" s="228"/>
      <c r="S946" s="228"/>
      <c r="T946" s="229"/>
      <c r="AT946" s="230" t="s">
        <v>210</v>
      </c>
      <c r="AU946" s="230" t="s">
        <v>87</v>
      </c>
      <c r="AV946" s="12" t="s">
        <v>85</v>
      </c>
      <c r="AW946" s="12" t="s">
        <v>41</v>
      </c>
      <c r="AX946" s="12" t="s">
        <v>78</v>
      </c>
      <c r="AY946" s="230" t="s">
        <v>197</v>
      </c>
    </row>
    <row r="947" spans="2:65" s="12" customFormat="1" ht="27">
      <c r="B947" s="219"/>
      <c r="C947" s="220"/>
      <c r="D947" s="221" t="s">
        <v>210</v>
      </c>
      <c r="E947" s="222" t="s">
        <v>34</v>
      </c>
      <c r="F947" s="223" t="s">
        <v>1464</v>
      </c>
      <c r="G947" s="220"/>
      <c r="H947" s="224" t="s">
        <v>34</v>
      </c>
      <c r="I947" s="225"/>
      <c r="J947" s="220"/>
      <c r="K947" s="220"/>
      <c r="L947" s="226"/>
      <c r="M947" s="227"/>
      <c r="N947" s="228"/>
      <c r="O947" s="228"/>
      <c r="P947" s="228"/>
      <c r="Q947" s="228"/>
      <c r="R947" s="228"/>
      <c r="S947" s="228"/>
      <c r="T947" s="229"/>
      <c r="AT947" s="230" t="s">
        <v>210</v>
      </c>
      <c r="AU947" s="230" t="s">
        <v>87</v>
      </c>
      <c r="AV947" s="12" t="s">
        <v>85</v>
      </c>
      <c r="AW947" s="12" t="s">
        <v>41</v>
      </c>
      <c r="AX947" s="12" t="s">
        <v>78</v>
      </c>
      <c r="AY947" s="230" t="s">
        <v>197</v>
      </c>
    </row>
    <row r="948" spans="2:65" s="12" customFormat="1">
      <c r="B948" s="219"/>
      <c r="C948" s="220"/>
      <c r="D948" s="221" t="s">
        <v>210</v>
      </c>
      <c r="E948" s="222" t="s">
        <v>34</v>
      </c>
      <c r="F948" s="223" t="s">
        <v>1465</v>
      </c>
      <c r="G948" s="220"/>
      <c r="H948" s="224" t="s">
        <v>34</v>
      </c>
      <c r="I948" s="225"/>
      <c r="J948" s="220"/>
      <c r="K948" s="220"/>
      <c r="L948" s="226"/>
      <c r="M948" s="227"/>
      <c r="N948" s="228"/>
      <c r="O948" s="228"/>
      <c r="P948" s="228"/>
      <c r="Q948" s="228"/>
      <c r="R948" s="228"/>
      <c r="S948" s="228"/>
      <c r="T948" s="229"/>
      <c r="AT948" s="230" t="s">
        <v>210</v>
      </c>
      <c r="AU948" s="230" t="s">
        <v>87</v>
      </c>
      <c r="AV948" s="12" t="s">
        <v>85</v>
      </c>
      <c r="AW948" s="12" t="s">
        <v>41</v>
      </c>
      <c r="AX948" s="12" t="s">
        <v>78</v>
      </c>
      <c r="AY948" s="230" t="s">
        <v>197</v>
      </c>
    </row>
    <row r="949" spans="2:65" s="13" customFormat="1">
      <c r="B949" s="231"/>
      <c r="C949" s="232"/>
      <c r="D949" s="221" t="s">
        <v>210</v>
      </c>
      <c r="E949" s="233" t="s">
        <v>34</v>
      </c>
      <c r="F949" s="234" t="s">
        <v>1534</v>
      </c>
      <c r="G949" s="232"/>
      <c r="H949" s="235">
        <v>7.53</v>
      </c>
      <c r="I949" s="236"/>
      <c r="J949" s="232"/>
      <c r="K949" s="232"/>
      <c r="L949" s="237"/>
      <c r="M949" s="238"/>
      <c r="N949" s="239"/>
      <c r="O949" s="239"/>
      <c r="P949" s="239"/>
      <c r="Q949" s="239"/>
      <c r="R949" s="239"/>
      <c r="S949" s="239"/>
      <c r="T949" s="240"/>
      <c r="AT949" s="241" t="s">
        <v>210</v>
      </c>
      <c r="AU949" s="241" t="s">
        <v>87</v>
      </c>
      <c r="AV949" s="13" t="s">
        <v>87</v>
      </c>
      <c r="AW949" s="13" t="s">
        <v>41</v>
      </c>
      <c r="AX949" s="13" t="s">
        <v>78</v>
      </c>
      <c r="AY949" s="241" t="s">
        <v>197</v>
      </c>
    </row>
    <row r="950" spans="2:65" s="14" customFormat="1">
      <c r="B950" s="242"/>
      <c r="C950" s="243"/>
      <c r="D950" s="216" t="s">
        <v>210</v>
      </c>
      <c r="E950" s="244" t="s">
        <v>34</v>
      </c>
      <c r="F950" s="245" t="s">
        <v>221</v>
      </c>
      <c r="G950" s="243"/>
      <c r="H950" s="246">
        <v>7.53</v>
      </c>
      <c r="I950" s="247"/>
      <c r="J950" s="243"/>
      <c r="K950" s="243"/>
      <c r="L950" s="248"/>
      <c r="M950" s="249"/>
      <c r="N950" s="250"/>
      <c r="O950" s="250"/>
      <c r="P950" s="250"/>
      <c r="Q950" s="250"/>
      <c r="R950" s="250"/>
      <c r="S950" s="250"/>
      <c r="T950" s="251"/>
      <c r="AT950" s="252" t="s">
        <v>210</v>
      </c>
      <c r="AU950" s="252" t="s">
        <v>87</v>
      </c>
      <c r="AV950" s="14" t="s">
        <v>126</v>
      </c>
      <c r="AW950" s="14" t="s">
        <v>41</v>
      </c>
      <c r="AX950" s="14" t="s">
        <v>85</v>
      </c>
      <c r="AY950" s="252" t="s">
        <v>197</v>
      </c>
    </row>
    <row r="951" spans="2:65" s="1" customFormat="1" ht="25.5" customHeight="1">
      <c r="B951" s="43"/>
      <c r="C951" s="204" t="s">
        <v>1535</v>
      </c>
      <c r="D951" s="204" t="s">
        <v>200</v>
      </c>
      <c r="E951" s="205" t="s">
        <v>1536</v>
      </c>
      <c r="F951" s="206" t="s">
        <v>1537</v>
      </c>
      <c r="G951" s="207" t="s">
        <v>445</v>
      </c>
      <c r="H951" s="208">
        <v>6.53</v>
      </c>
      <c r="I951" s="209"/>
      <c r="J951" s="210">
        <f>ROUND(I951*H951,2)</f>
        <v>0</v>
      </c>
      <c r="K951" s="206" t="s">
        <v>34</v>
      </c>
      <c r="L951" s="63"/>
      <c r="M951" s="211" t="s">
        <v>34</v>
      </c>
      <c r="N951" s="212" t="s">
        <v>49</v>
      </c>
      <c r="O951" s="44"/>
      <c r="P951" s="213">
        <f>O951*H951</f>
        <v>0</v>
      </c>
      <c r="Q951" s="213">
        <v>0</v>
      </c>
      <c r="R951" s="213">
        <f>Q951*H951</f>
        <v>0</v>
      </c>
      <c r="S951" s="213">
        <v>0</v>
      </c>
      <c r="T951" s="214">
        <f>S951*H951</f>
        <v>0</v>
      </c>
      <c r="AR951" s="25" t="s">
        <v>126</v>
      </c>
      <c r="AT951" s="25" t="s">
        <v>200</v>
      </c>
      <c r="AU951" s="25" t="s">
        <v>87</v>
      </c>
      <c r="AY951" s="25" t="s">
        <v>197</v>
      </c>
      <c r="BE951" s="215">
        <f>IF(N951="základní",J951,0)</f>
        <v>0</v>
      </c>
      <c r="BF951" s="215">
        <f>IF(N951="snížená",J951,0)</f>
        <v>0</v>
      </c>
      <c r="BG951" s="215">
        <f>IF(N951="zákl. přenesená",J951,0)</f>
        <v>0</v>
      </c>
      <c r="BH951" s="215">
        <f>IF(N951="sníž. přenesená",J951,0)</f>
        <v>0</v>
      </c>
      <c r="BI951" s="215">
        <f>IF(N951="nulová",J951,0)</f>
        <v>0</v>
      </c>
      <c r="BJ951" s="25" t="s">
        <v>85</v>
      </c>
      <c r="BK951" s="215">
        <f>ROUND(I951*H951,2)</f>
        <v>0</v>
      </c>
      <c r="BL951" s="25" t="s">
        <v>126</v>
      </c>
      <c r="BM951" s="25" t="s">
        <v>1538</v>
      </c>
    </row>
    <row r="952" spans="2:65" s="12" customFormat="1" ht="27">
      <c r="B952" s="219"/>
      <c r="C952" s="220"/>
      <c r="D952" s="221" t="s">
        <v>210</v>
      </c>
      <c r="E952" s="222" t="s">
        <v>34</v>
      </c>
      <c r="F952" s="223" t="s">
        <v>1463</v>
      </c>
      <c r="G952" s="220"/>
      <c r="H952" s="224" t="s">
        <v>34</v>
      </c>
      <c r="I952" s="225"/>
      <c r="J952" s="220"/>
      <c r="K952" s="220"/>
      <c r="L952" s="226"/>
      <c r="M952" s="227"/>
      <c r="N952" s="228"/>
      <c r="O952" s="228"/>
      <c r="P952" s="228"/>
      <c r="Q952" s="228"/>
      <c r="R952" s="228"/>
      <c r="S952" s="228"/>
      <c r="T952" s="229"/>
      <c r="AT952" s="230" t="s">
        <v>210</v>
      </c>
      <c r="AU952" s="230" t="s">
        <v>87</v>
      </c>
      <c r="AV952" s="12" t="s">
        <v>85</v>
      </c>
      <c r="AW952" s="12" t="s">
        <v>41</v>
      </c>
      <c r="AX952" s="12" t="s">
        <v>78</v>
      </c>
      <c r="AY952" s="230" t="s">
        <v>197</v>
      </c>
    </row>
    <row r="953" spans="2:65" s="12" customFormat="1" ht="27">
      <c r="B953" s="219"/>
      <c r="C953" s="220"/>
      <c r="D953" s="221" t="s">
        <v>210</v>
      </c>
      <c r="E953" s="222" t="s">
        <v>34</v>
      </c>
      <c r="F953" s="223" t="s">
        <v>1464</v>
      </c>
      <c r="G953" s="220"/>
      <c r="H953" s="224" t="s">
        <v>34</v>
      </c>
      <c r="I953" s="225"/>
      <c r="J953" s="220"/>
      <c r="K953" s="220"/>
      <c r="L953" s="226"/>
      <c r="M953" s="227"/>
      <c r="N953" s="228"/>
      <c r="O953" s="228"/>
      <c r="P953" s="228"/>
      <c r="Q953" s="228"/>
      <c r="R953" s="228"/>
      <c r="S953" s="228"/>
      <c r="T953" s="229"/>
      <c r="AT953" s="230" t="s">
        <v>210</v>
      </c>
      <c r="AU953" s="230" t="s">
        <v>87</v>
      </c>
      <c r="AV953" s="12" t="s">
        <v>85</v>
      </c>
      <c r="AW953" s="12" t="s">
        <v>41</v>
      </c>
      <c r="AX953" s="12" t="s">
        <v>78</v>
      </c>
      <c r="AY953" s="230" t="s">
        <v>197</v>
      </c>
    </row>
    <row r="954" spans="2:65" s="12" customFormat="1">
      <c r="B954" s="219"/>
      <c r="C954" s="220"/>
      <c r="D954" s="221" t="s">
        <v>210</v>
      </c>
      <c r="E954" s="222" t="s">
        <v>34</v>
      </c>
      <c r="F954" s="223" t="s">
        <v>1465</v>
      </c>
      <c r="G954" s="220"/>
      <c r="H954" s="224" t="s">
        <v>34</v>
      </c>
      <c r="I954" s="225"/>
      <c r="J954" s="220"/>
      <c r="K954" s="220"/>
      <c r="L954" s="226"/>
      <c r="M954" s="227"/>
      <c r="N954" s="228"/>
      <c r="O954" s="228"/>
      <c r="P954" s="228"/>
      <c r="Q954" s="228"/>
      <c r="R954" s="228"/>
      <c r="S954" s="228"/>
      <c r="T954" s="229"/>
      <c r="AT954" s="230" t="s">
        <v>210</v>
      </c>
      <c r="AU954" s="230" t="s">
        <v>87</v>
      </c>
      <c r="AV954" s="12" t="s">
        <v>85</v>
      </c>
      <c r="AW954" s="12" t="s">
        <v>41</v>
      </c>
      <c r="AX954" s="12" t="s">
        <v>78</v>
      </c>
      <c r="AY954" s="230" t="s">
        <v>197</v>
      </c>
    </row>
    <row r="955" spans="2:65" s="13" customFormat="1">
      <c r="B955" s="231"/>
      <c r="C955" s="232"/>
      <c r="D955" s="221" t="s">
        <v>210</v>
      </c>
      <c r="E955" s="233" t="s">
        <v>34</v>
      </c>
      <c r="F955" s="234" t="s">
        <v>1539</v>
      </c>
      <c r="G955" s="232"/>
      <c r="H955" s="235">
        <v>6.53</v>
      </c>
      <c r="I955" s="236"/>
      <c r="J955" s="232"/>
      <c r="K955" s="232"/>
      <c r="L955" s="237"/>
      <c r="M955" s="238"/>
      <c r="N955" s="239"/>
      <c r="O955" s="239"/>
      <c r="P955" s="239"/>
      <c r="Q955" s="239"/>
      <c r="R955" s="239"/>
      <c r="S955" s="239"/>
      <c r="T955" s="240"/>
      <c r="AT955" s="241" t="s">
        <v>210</v>
      </c>
      <c r="AU955" s="241" t="s">
        <v>87</v>
      </c>
      <c r="AV955" s="13" t="s">
        <v>87</v>
      </c>
      <c r="AW955" s="13" t="s">
        <v>41</v>
      </c>
      <c r="AX955" s="13" t="s">
        <v>78</v>
      </c>
      <c r="AY955" s="241" t="s">
        <v>197</v>
      </c>
    </row>
    <row r="956" spans="2:65" s="14" customFormat="1">
      <c r="B956" s="242"/>
      <c r="C956" s="243"/>
      <c r="D956" s="216" t="s">
        <v>210</v>
      </c>
      <c r="E956" s="244" t="s">
        <v>34</v>
      </c>
      <c r="F956" s="245" t="s">
        <v>221</v>
      </c>
      <c r="G956" s="243"/>
      <c r="H956" s="246">
        <v>6.53</v>
      </c>
      <c r="I956" s="247"/>
      <c r="J956" s="243"/>
      <c r="K956" s="243"/>
      <c r="L956" s="248"/>
      <c r="M956" s="249"/>
      <c r="N956" s="250"/>
      <c r="O956" s="250"/>
      <c r="P956" s="250"/>
      <c r="Q956" s="250"/>
      <c r="R956" s="250"/>
      <c r="S956" s="250"/>
      <c r="T956" s="251"/>
      <c r="AT956" s="252" t="s">
        <v>210</v>
      </c>
      <c r="AU956" s="252" t="s">
        <v>87</v>
      </c>
      <c r="AV956" s="14" t="s">
        <v>126</v>
      </c>
      <c r="AW956" s="14" t="s">
        <v>41</v>
      </c>
      <c r="AX956" s="14" t="s">
        <v>85</v>
      </c>
      <c r="AY956" s="252" t="s">
        <v>197</v>
      </c>
    </row>
    <row r="957" spans="2:65" s="1" customFormat="1" ht="25.5" customHeight="1">
      <c r="B957" s="43"/>
      <c r="C957" s="204" t="s">
        <v>1540</v>
      </c>
      <c r="D957" s="204" t="s">
        <v>200</v>
      </c>
      <c r="E957" s="205" t="s">
        <v>1541</v>
      </c>
      <c r="F957" s="206" t="s">
        <v>1542</v>
      </c>
      <c r="G957" s="207" t="s">
        <v>445</v>
      </c>
      <c r="H957" s="208">
        <v>10.5</v>
      </c>
      <c r="I957" s="209"/>
      <c r="J957" s="210">
        <f>ROUND(I957*H957,2)</f>
        <v>0</v>
      </c>
      <c r="K957" s="206" t="s">
        <v>34</v>
      </c>
      <c r="L957" s="63"/>
      <c r="M957" s="211" t="s">
        <v>34</v>
      </c>
      <c r="N957" s="212" t="s">
        <v>49</v>
      </c>
      <c r="O957" s="44"/>
      <c r="P957" s="213">
        <f>O957*H957</f>
        <v>0</v>
      </c>
      <c r="Q957" s="213">
        <v>0</v>
      </c>
      <c r="R957" s="213">
        <f>Q957*H957</f>
        <v>0</v>
      </c>
      <c r="S957" s="213">
        <v>0</v>
      </c>
      <c r="T957" s="214">
        <f>S957*H957</f>
        <v>0</v>
      </c>
      <c r="AR957" s="25" t="s">
        <v>126</v>
      </c>
      <c r="AT957" s="25" t="s">
        <v>200</v>
      </c>
      <c r="AU957" s="25" t="s">
        <v>87</v>
      </c>
      <c r="AY957" s="25" t="s">
        <v>197</v>
      </c>
      <c r="BE957" s="215">
        <f>IF(N957="základní",J957,0)</f>
        <v>0</v>
      </c>
      <c r="BF957" s="215">
        <f>IF(N957="snížená",J957,0)</f>
        <v>0</v>
      </c>
      <c r="BG957" s="215">
        <f>IF(N957="zákl. přenesená",J957,0)</f>
        <v>0</v>
      </c>
      <c r="BH957" s="215">
        <f>IF(N957="sníž. přenesená",J957,0)</f>
        <v>0</v>
      </c>
      <c r="BI957" s="215">
        <f>IF(N957="nulová",J957,0)</f>
        <v>0</v>
      </c>
      <c r="BJ957" s="25" t="s">
        <v>85</v>
      </c>
      <c r="BK957" s="215">
        <f>ROUND(I957*H957,2)</f>
        <v>0</v>
      </c>
      <c r="BL957" s="25" t="s">
        <v>126</v>
      </c>
      <c r="BM957" s="25" t="s">
        <v>1543</v>
      </c>
    </row>
    <row r="958" spans="2:65" s="12" customFormat="1" ht="27">
      <c r="B958" s="219"/>
      <c r="C958" s="220"/>
      <c r="D958" s="221" t="s">
        <v>210</v>
      </c>
      <c r="E958" s="222" t="s">
        <v>34</v>
      </c>
      <c r="F958" s="223" t="s">
        <v>1463</v>
      </c>
      <c r="G958" s="220"/>
      <c r="H958" s="224" t="s">
        <v>34</v>
      </c>
      <c r="I958" s="225"/>
      <c r="J958" s="220"/>
      <c r="K958" s="220"/>
      <c r="L958" s="226"/>
      <c r="M958" s="227"/>
      <c r="N958" s="228"/>
      <c r="O958" s="228"/>
      <c r="P958" s="228"/>
      <c r="Q958" s="228"/>
      <c r="R958" s="228"/>
      <c r="S958" s="228"/>
      <c r="T958" s="229"/>
      <c r="AT958" s="230" t="s">
        <v>210</v>
      </c>
      <c r="AU958" s="230" t="s">
        <v>87</v>
      </c>
      <c r="AV958" s="12" t="s">
        <v>85</v>
      </c>
      <c r="AW958" s="12" t="s">
        <v>41</v>
      </c>
      <c r="AX958" s="12" t="s">
        <v>78</v>
      </c>
      <c r="AY958" s="230" t="s">
        <v>197</v>
      </c>
    </row>
    <row r="959" spans="2:65" s="12" customFormat="1" ht="27">
      <c r="B959" s="219"/>
      <c r="C959" s="220"/>
      <c r="D959" s="221" t="s">
        <v>210</v>
      </c>
      <c r="E959" s="222" t="s">
        <v>34</v>
      </c>
      <c r="F959" s="223" t="s">
        <v>1464</v>
      </c>
      <c r="G959" s="220"/>
      <c r="H959" s="224" t="s">
        <v>34</v>
      </c>
      <c r="I959" s="225"/>
      <c r="J959" s="220"/>
      <c r="K959" s="220"/>
      <c r="L959" s="226"/>
      <c r="M959" s="227"/>
      <c r="N959" s="228"/>
      <c r="O959" s="228"/>
      <c r="P959" s="228"/>
      <c r="Q959" s="228"/>
      <c r="R959" s="228"/>
      <c r="S959" s="228"/>
      <c r="T959" s="229"/>
      <c r="AT959" s="230" t="s">
        <v>210</v>
      </c>
      <c r="AU959" s="230" t="s">
        <v>87</v>
      </c>
      <c r="AV959" s="12" t="s">
        <v>85</v>
      </c>
      <c r="AW959" s="12" t="s">
        <v>41</v>
      </c>
      <c r="AX959" s="12" t="s">
        <v>78</v>
      </c>
      <c r="AY959" s="230" t="s">
        <v>197</v>
      </c>
    </row>
    <row r="960" spans="2:65" s="12" customFormat="1">
      <c r="B960" s="219"/>
      <c r="C960" s="220"/>
      <c r="D960" s="221" t="s">
        <v>210</v>
      </c>
      <c r="E960" s="222" t="s">
        <v>34</v>
      </c>
      <c r="F960" s="223" t="s">
        <v>1465</v>
      </c>
      <c r="G960" s="220"/>
      <c r="H960" s="224" t="s">
        <v>34</v>
      </c>
      <c r="I960" s="225"/>
      <c r="J960" s="220"/>
      <c r="K960" s="220"/>
      <c r="L960" s="226"/>
      <c r="M960" s="227"/>
      <c r="N960" s="228"/>
      <c r="O960" s="228"/>
      <c r="P960" s="228"/>
      <c r="Q960" s="228"/>
      <c r="R960" s="228"/>
      <c r="S960" s="228"/>
      <c r="T960" s="229"/>
      <c r="AT960" s="230" t="s">
        <v>210</v>
      </c>
      <c r="AU960" s="230" t="s">
        <v>87</v>
      </c>
      <c r="AV960" s="12" t="s">
        <v>85</v>
      </c>
      <c r="AW960" s="12" t="s">
        <v>41</v>
      </c>
      <c r="AX960" s="12" t="s">
        <v>78</v>
      </c>
      <c r="AY960" s="230" t="s">
        <v>197</v>
      </c>
    </row>
    <row r="961" spans="2:65" s="13" customFormat="1">
      <c r="B961" s="231"/>
      <c r="C961" s="232"/>
      <c r="D961" s="221" t="s">
        <v>210</v>
      </c>
      <c r="E961" s="233" t="s">
        <v>34</v>
      </c>
      <c r="F961" s="234" t="s">
        <v>1544</v>
      </c>
      <c r="G961" s="232"/>
      <c r="H961" s="235">
        <v>10.5</v>
      </c>
      <c r="I961" s="236"/>
      <c r="J961" s="232"/>
      <c r="K961" s="232"/>
      <c r="L961" s="237"/>
      <c r="M961" s="238"/>
      <c r="N961" s="239"/>
      <c r="O961" s="239"/>
      <c r="P961" s="239"/>
      <c r="Q961" s="239"/>
      <c r="R961" s="239"/>
      <c r="S961" s="239"/>
      <c r="T961" s="240"/>
      <c r="AT961" s="241" t="s">
        <v>210</v>
      </c>
      <c r="AU961" s="241" t="s">
        <v>87</v>
      </c>
      <c r="AV961" s="13" t="s">
        <v>87</v>
      </c>
      <c r="AW961" s="13" t="s">
        <v>41</v>
      </c>
      <c r="AX961" s="13" t="s">
        <v>78</v>
      </c>
      <c r="AY961" s="241" t="s">
        <v>197</v>
      </c>
    </row>
    <row r="962" spans="2:65" s="14" customFormat="1">
      <c r="B962" s="242"/>
      <c r="C962" s="243"/>
      <c r="D962" s="216" t="s">
        <v>210</v>
      </c>
      <c r="E962" s="244" t="s">
        <v>34</v>
      </c>
      <c r="F962" s="245" t="s">
        <v>221</v>
      </c>
      <c r="G962" s="243"/>
      <c r="H962" s="246">
        <v>10.5</v>
      </c>
      <c r="I962" s="247"/>
      <c r="J962" s="243"/>
      <c r="K962" s="243"/>
      <c r="L962" s="248"/>
      <c r="M962" s="249"/>
      <c r="N962" s="250"/>
      <c r="O962" s="250"/>
      <c r="P962" s="250"/>
      <c r="Q962" s="250"/>
      <c r="R962" s="250"/>
      <c r="S962" s="250"/>
      <c r="T962" s="251"/>
      <c r="AT962" s="252" t="s">
        <v>210</v>
      </c>
      <c r="AU962" s="252" t="s">
        <v>87</v>
      </c>
      <c r="AV962" s="14" t="s">
        <v>126</v>
      </c>
      <c r="AW962" s="14" t="s">
        <v>41</v>
      </c>
      <c r="AX962" s="14" t="s">
        <v>85</v>
      </c>
      <c r="AY962" s="252" t="s">
        <v>197</v>
      </c>
    </row>
    <row r="963" spans="2:65" s="1" customFormat="1" ht="25.5" customHeight="1">
      <c r="B963" s="43"/>
      <c r="C963" s="204" t="s">
        <v>1545</v>
      </c>
      <c r="D963" s="204" t="s">
        <v>200</v>
      </c>
      <c r="E963" s="205" t="s">
        <v>1546</v>
      </c>
      <c r="F963" s="206" t="s">
        <v>1547</v>
      </c>
      <c r="G963" s="207" t="s">
        <v>445</v>
      </c>
      <c r="H963" s="208">
        <v>32.46</v>
      </c>
      <c r="I963" s="209"/>
      <c r="J963" s="210">
        <f>ROUND(I963*H963,2)</f>
        <v>0</v>
      </c>
      <c r="K963" s="206" t="s">
        <v>34</v>
      </c>
      <c r="L963" s="63"/>
      <c r="M963" s="211" t="s">
        <v>34</v>
      </c>
      <c r="N963" s="212" t="s">
        <v>49</v>
      </c>
      <c r="O963" s="44"/>
      <c r="P963" s="213">
        <f>O963*H963</f>
        <v>0</v>
      </c>
      <c r="Q963" s="213">
        <v>0</v>
      </c>
      <c r="R963" s="213">
        <f>Q963*H963</f>
        <v>0</v>
      </c>
      <c r="S963" s="213">
        <v>0</v>
      </c>
      <c r="T963" s="214">
        <f>S963*H963</f>
        <v>0</v>
      </c>
      <c r="AR963" s="25" t="s">
        <v>126</v>
      </c>
      <c r="AT963" s="25" t="s">
        <v>200</v>
      </c>
      <c r="AU963" s="25" t="s">
        <v>87</v>
      </c>
      <c r="AY963" s="25" t="s">
        <v>197</v>
      </c>
      <c r="BE963" s="215">
        <f>IF(N963="základní",J963,0)</f>
        <v>0</v>
      </c>
      <c r="BF963" s="215">
        <f>IF(N963="snížená",J963,0)</f>
        <v>0</v>
      </c>
      <c r="BG963" s="215">
        <f>IF(N963="zákl. přenesená",J963,0)</f>
        <v>0</v>
      </c>
      <c r="BH963" s="215">
        <f>IF(N963="sníž. přenesená",J963,0)</f>
        <v>0</v>
      </c>
      <c r="BI963" s="215">
        <f>IF(N963="nulová",J963,0)</f>
        <v>0</v>
      </c>
      <c r="BJ963" s="25" t="s">
        <v>85</v>
      </c>
      <c r="BK963" s="215">
        <f>ROUND(I963*H963,2)</f>
        <v>0</v>
      </c>
      <c r="BL963" s="25" t="s">
        <v>126</v>
      </c>
      <c r="BM963" s="25" t="s">
        <v>1548</v>
      </c>
    </row>
    <row r="964" spans="2:65" s="12" customFormat="1" ht="27">
      <c r="B964" s="219"/>
      <c r="C964" s="220"/>
      <c r="D964" s="221" t="s">
        <v>210</v>
      </c>
      <c r="E964" s="222" t="s">
        <v>34</v>
      </c>
      <c r="F964" s="223" t="s">
        <v>1463</v>
      </c>
      <c r="G964" s="220"/>
      <c r="H964" s="224" t="s">
        <v>34</v>
      </c>
      <c r="I964" s="225"/>
      <c r="J964" s="220"/>
      <c r="K964" s="220"/>
      <c r="L964" s="226"/>
      <c r="M964" s="227"/>
      <c r="N964" s="228"/>
      <c r="O964" s="228"/>
      <c r="P964" s="228"/>
      <c r="Q964" s="228"/>
      <c r="R964" s="228"/>
      <c r="S964" s="228"/>
      <c r="T964" s="229"/>
      <c r="AT964" s="230" t="s">
        <v>210</v>
      </c>
      <c r="AU964" s="230" t="s">
        <v>87</v>
      </c>
      <c r="AV964" s="12" t="s">
        <v>85</v>
      </c>
      <c r="AW964" s="12" t="s">
        <v>41</v>
      </c>
      <c r="AX964" s="12" t="s">
        <v>78</v>
      </c>
      <c r="AY964" s="230" t="s">
        <v>197</v>
      </c>
    </row>
    <row r="965" spans="2:65" s="12" customFormat="1" ht="27">
      <c r="B965" s="219"/>
      <c r="C965" s="220"/>
      <c r="D965" s="221" t="s">
        <v>210</v>
      </c>
      <c r="E965" s="222" t="s">
        <v>34</v>
      </c>
      <c r="F965" s="223" t="s">
        <v>1464</v>
      </c>
      <c r="G965" s="220"/>
      <c r="H965" s="224" t="s">
        <v>34</v>
      </c>
      <c r="I965" s="225"/>
      <c r="J965" s="220"/>
      <c r="K965" s="220"/>
      <c r="L965" s="226"/>
      <c r="M965" s="227"/>
      <c r="N965" s="228"/>
      <c r="O965" s="228"/>
      <c r="P965" s="228"/>
      <c r="Q965" s="228"/>
      <c r="R965" s="228"/>
      <c r="S965" s="228"/>
      <c r="T965" s="229"/>
      <c r="AT965" s="230" t="s">
        <v>210</v>
      </c>
      <c r="AU965" s="230" t="s">
        <v>87</v>
      </c>
      <c r="AV965" s="12" t="s">
        <v>85</v>
      </c>
      <c r="AW965" s="12" t="s">
        <v>41</v>
      </c>
      <c r="AX965" s="12" t="s">
        <v>78</v>
      </c>
      <c r="AY965" s="230" t="s">
        <v>197</v>
      </c>
    </row>
    <row r="966" spans="2:65" s="12" customFormat="1">
      <c r="B966" s="219"/>
      <c r="C966" s="220"/>
      <c r="D966" s="221" t="s">
        <v>210</v>
      </c>
      <c r="E966" s="222" t="s">
        <v>34</v>
      </c>
      <c r="F966" s="223" t="s">
        <v>1465</v>
      </c>
      <c r="G966" s="220"/>
      <c r="H966" s="224" t="s">
        <v>34</v>
      </c>
      <c r="I966" s="225"/>
      <c r="J966" s="220"/>
      <c r="K966" s="220"/>
      <c r="L966" s="226"/>
      <c r="M966" s="227"/>
      <c r="N966" s="228"/>
      <c r="O966" s="228"/>
      <c r="P966" s="228"/>
      <c r="Q966" s="228"/>
      <c r="R966" s="228"/>
      <c r="S966" s="228"/>
      <c r="T966" s="229"/>
      <c r="AT966" s="230" t="s">
        <v>210</v>
      </c>
      <c r="AU966" s="230" t="s">
        <v>87</v>
      </c>
      <c r="AV966" s="12" t="s">
        <v>85</v>
      </c>
      <c r="AW966" s="12" t="s">
        <v>41</v>
      </c>
      <c r="AX966" s="12" t="s">
        <v>78</v>
      </c>
      <c r="AY966" s="230" t="s">
        <v>197</v>
      </c>
    </row>
    <row r="967" spans="2:65" s="13" customFormat="1">
      <c r="B967" s="231"/>
      <c r="C967" s="232"/>
      <c r="D967" s="221" t="s">
        <v>210</v>
      </c>
      <c r="E967" s="233" t="s">
        <v>34</v>
      </c>
      <c r="F967" s="234" t="s">
        <v>1549</v>
      </c>
      <c r="G967" s="232"/>
      <c r="H967" s="235">
        <v>32.46</v>
      </c>
      <c r="I967" s="236"/>
      <c r="J967" s="232"/>
      <c r="K967" s="232"/>
      <c r="L967" s="237"/>
      <c r="M967" s="238"/>
      <c r="N967" s="239"/>
      <c r="O967" s="239"/>
      <c r="P967" s="239"/>
      <c r="Q967" s="239"/>
      <c r="R967" s="239"/>
      <c r="S967" s="239"/>
      <c r="T967" s="240"/>
      <c r="AT967" s="241" t="s">
        <v>210</v>
      </c>
      <c r="AU967" s="241" t="s">
        <v>87</v>
      </c>
      <c r="AV967" s="13" t="s">
        <v>87</v>
      </c>
      <c r="AW967" s="13" t="s">
        <v>41</v>
      </c>
      <c r="AX967" s="13" t="s">
        <v>78</v>
      </c>
      <c r="AY967" s="241" t="s">
        <v>197</v>
      </c>
    </row>
    <row r="968" spans="2:65" s="14" customFormat="1">
      <c r="B968" s="242"/>
      <c r="C968" s="243"/>
      <c r="D968" s="216" t="s">
        <v>210</v>
      </c>
      <c r="E968" s="244" t="s">
        <v>34</v>
      </c>
      <c r="F968" s="245" t="s">
        <v>221</v>
      </c>
      <c r="G968" s="243"/>
      <c r="H968" s="246">
        <v>32.46</v>
      </c>
      <c r="I968" s="247"/>
      <c r="J968" s="243"/>
      <c r="K968" s="243"/>
      <c r="L968" s="248"/>
      <c r="M968" s="249"/>
      <c r="N968" s="250"/>
      <c r="O968" s="250"/>
      <c r="P968" s="250"/>
      <c r="Q968" s="250"/>
      <c r="R968" s="250"/>
      <c r="S968" s="250"/>
      <c r="T968" s="251"/>
      <c r="AT968" s="252" t="s">
        <v>210</v>
      </c>
      <c r="AU968" s="252" t="s">
        <v>87</v>
      </c>
      <c r="AV968" s="14" t="s">
        <v>126</v>
      </c>
      <c r="AW968" s="14" t="s">
        <v>41</v>
      </c>
      <c r="AX968" s="14" t="s">
        <v>85</v>
      </c>
      <c r="AY968" s="252" t="s">
        <v>197</v>
      </c>
    </row>
    <row r="969" spans="2:65" s="1" customFormat="1" ht="25.5" customHeight="1">
      <c r="B969" s="43"/>
      <c r="C969" s="204" t="s">
        <v>1550</v>
      </c>
      <c r="D969" s="204" t="s">
        <v>200</v>
      </c>
      <c r="E969" s="205" t="s">
        <v>1551</v>
      </c>
      <c r="F969" s="206" t="s">
        <v>1552</v>
      </c>
      <c r="G969" s="207" t="s">
        <v>445</v>
      </c>
      <c r="H969" s="208">
        <v>6.15</v>
      </c>
      <c r="I969" s="209"/>
      <c r="J969" s="210">
        <f>ROUND(I969*H969,2)</f>
        <v>0</v>
      </c>
      <c r="K969" s="206" t="s">
        <v>34</v>
      </c>
      <c r="L969" s="63"/>
      <c r="M969" s="211" t="s">
        <v>34</v>
      </c>
      <c r="N969" s="212" t="s">
        <v>49</v>
      </c>
      <c r="O969" s="44"/>
      <c r="P969" s="213">
        <f>O969*H969</f>
        <v>0</v>
      </c>
      <c r="Q969" s="213">
        <v>0</v>
      </c>
      <c r="R969" s="213">
        <f>Q969*H969</f>
        <v>0</v>
      </c>
      <c r="S969" s="213">
        <v>0</v>
      </c>
      <c r="T969" s="214">
        <f>S969*H969</f>
        <v>0</v>
      </c>
      <c r="AR969" s="25" t="s">
        <v>126</v>
      </c>
      <c r="AT969" s="25" t="s">
        <v>200</v>
      </c>
      <c r="AU969" s="25" t="s">
        <v>87</v>
      </c>
      <c r="AY969" s="25" t="s">
        <v>197</v>
      </c>
      <c r="BE969" s="215">
        <f>IF(N969="základní",J969,0)</f>
        <v>0</v>
      </c>
      <c r="BF969" s="215">
        <f>IF(N969="snížená",J969,0)</f>
        <v>0</v>
      </c>
      <c r="BG969" s="215">
        <f>IF(N969="zákl. přenesená",J969,0)</f>
        <v>0</v>
      </c>
      <c r="BH969" s="215">
        <f>IF(N969="sníž. přenesená",J969,0)</f>
        <v>0</v>
      </c>
      <c r="BI969" s="215">
        <f>IF(N969="nulová",J969,0)</f>
        <v>0</v>
      </c>
      <c r="BJ969" s="25" t="s">
        <v>85</v>
      </c>
      <c r="BK969" s="215">
        <f>ROUND(I969*H969,2)</f>
        <v>0</v>
      </c>
      <c r="BL969" s="25" t="s">
        <v>126</v>
      </c>
      <c r="BM969" s="25" t="s">
        <v>1553</v>
      </c>
    </row>
    <row r="970" spans="2:65" s="12" customFormat="1" ht="27">
      <c r="B970" s="219"/>
      <c r="C970" s="220"/>
      <c r="D970" s="221" t="s">
        <v>210</v>
      </c>
      <c r="E970" s="222" t="s">
        <v>34</v>
      </c>
      <c r="F970" s="223" t="s">
        <v>1463</v>
      </c>
      <c r="G970" s="220"/>
      <c r="H970" s="224" t="s">
        <v>34</v>
      </c>
      <c r="I970" s="225"/>
      <c r="J970" s="220"/>
      <c r="K970" s="220"/>
      <c r="L970" s="226"/>
      <c r="M970" s="227"/>
      <c r="N970" s="228"/>
      <c r="O970" s="228"/>
      <c r="P970" s="228"/>
      <c r="Q970" s="228"/>
      <c r="R970" s="228"/>
      <c r="S970" s="228"/>
      <c r="T970" s="229"/>
      <c r="AT970" s="230" t="s">
        <v>210</v>
      </c>
      <c r="AU970" s="230" t="s">
        <v>87</v>
      </c>
      <c r="AV970" s="12" t="s">
        <v>85</v>
      </c>
      <c r="AW970" s="12" t="s">
        <v>41</v>
      </c>
      <c r="AX970" s="12" t="s">
        <v>78</v>
      </c>
      <c r="AY970" s="230" t="s">
        <v>197</v>
      </c>
    </row>
    <row r="971" spans="2:65" s="12" customFormat="1" ht="27">
      <c r="B971" s="219"/>
      <c r="C971" s="220"/>
      <c r="D971" s="221" t="s">
        <v>210</v>
      </c>
      <c r="E971" s="222" t="s">
        <v>34</v>
      </c>
      <c r="F971" s="223" t="s">
        <v>1464</v>
      </c>
      <c r="G971" s="220"/>
      <c r="H971" s="224" t="s">
        <v>34</v>
      </c>
      <c r="I971" s="225"/>
      <c r="J971" s="220"/>
      <c r="K971" s="220"/>
      <c r="L971" s="226"/>
      <c r="M971" s="227"/>
      <c r="N971" s="228"/>
      <c r="O971" s="228"/>
      <c r="P971" s="228"/>
      <c r="Q971" s="228"/>
      <c r="R971" s="228"/>
      <c r="S971" s="228"/>
      <c r="T971" s="229"/>
      <c r="AT971" s="230" t="s">
        <v>210</v>
      </c>
      <c r="AU971" s="230" t="s">
        <v>87</v>
      </c>
      <c r="AV971" s="12" t="s">
        <v>85</v>
      </c>
      <c r="AW971" s="12" t="s">
        <v>41</v>
      </c>
      <c r="AX971" s="12" t="s">
        <v>78</v>
      </c>
      <c r="AY971" s="230" t="s">
        <v>197</v>
      </c>
    </row>
    <row r="972" spans="2:65" s="12" customFormat="1">
      <c r="B972" s="219"/>
      <c r="C972" s="220"/>
      <c r="D972" s="221" t="s">
        <v>210</v>
      </c>
      <c r="E972" s="222" t="s">
        <v>34</v>
      </c>
      <c r="F972" s="223" t="s">
        <v>1465</v>
      </c>
      <c r="G972" s="220"/>
      <c r="H972" s="224" t="s">
        <v>34</v>
      </c>
      <c r="I972" s="225"/>
      <c r="J972" s="220"/>
      <c r="K972" s="220"/>
      <c r="L972" s="226"/>
      <c r="M972" s="227"/>
      <c r="N972" s="228"/>
      <c r="O972" s="228"/>
      <c r="P972" s="228"/>
      <c r="Q972" s="228"/>
      <c r="R972" s="228"/>
      <c r="S972" s="228"/>
      <c r="T972" s="229"/>
      <c r="AT972" s="230" t="s">
        <v>210</v>
      </c>
      <c r="AU972" s="230" t="s">
        <v>87</v>
      </c>
      <c r="AV972" s="12" t="s">
        <v>85</v>
      </c>
      <c r="AW972" s="12" t="s">
        <v>41</v>
      </c>
      <c r="AX972" s="12" t="s">
        <v>78</v>
      </c>
      <c r="AY972" s="230" t="s">
        <v>197</v>
      </c>
    </row>
    <row r="973" spans="2:65" s="13" customFormat="1">
      <c r="B973" s="231"/>
      <c r="C973" s="232"/>
      <c r="D973" s="221" t="s">
        <v>210</v>
      </c>
      <c r="E973" s="233" t="s">
        <v>34</v>
      </c>
      <c r="F973" s="234" t="s">
        <v>1554</v>
      </c>
      <c r="G973" s="232"/>
      <c r="H973" s="235">
        <v>6.15</v>
      </c>
      <c r="I973" s="236"/>
      <c r="J973" s="232"/>
      <c r="K973" s="232"/>
      <c r="L973" s="237"/>
      <c r="M973" s="238"/>
      <c r="N973" s="239"/>
      <c r="O973" s="239"/>
      <c r="P973" s="239"/>
      <c r="Q973" s="239"/>
      <c r="R973" s="239"/>
      <c r="S973" s="239"/>
      <c r="T973" s="240"/>
      <c r="AT973" s="241" t="s">
        <v>210</v>
      </c>
      <c r="AU973" s="241" t="s">
        <v>87</v>
      </c>
      <c r="AV973" s="13" t="s">
        <v>87</v>
      </c>
      <c r="AW973" s="13" t="s">
        <v>41</v>
      </c>
      <c r="AX973" s="13" t="s">
        <v>78</v>
      </c>
      <c r="AY973" s="241" t="s">
        <v>197</v>
      </c>
    </row>
    <row r="974" spans="2:65" s="14" customFormat="1">
      <c r="B974" s="242"/>
      <c r="C974" s="243"/>
      <c r="D974" s="216" t="s">
        <v>210</v>
      </c>
      <c r="E974" s="244" t="s">
        <v>34</v>
      </c>
      <c r="F974" s="245" t="s">
        <v>221</v>
      </c>
      <c r="G974" s="243"/>
      <c r="H974" s="246">
        <v>6.15</v>
      </c>
      <c r="I974" s="247"/>
      <c r="J974" s="243"/>
      <c r="K974" s="243"/>
      <c r="L974" s="248"/>
      <c r="M974" s="249"/>
      <c r="N974" s="250"/>
      <c r="O974" s="250"/>
      <c r="P974" s="250"/>
      <c r="Q974" s="250"/>
      <c r="R974" s="250"/>
      <c r="S974" s="250"/>
      <c r="T974" s="251"/>
      <c r="AT974" s="252" t="s">
        <v>210</v>
      </c>
      <c r="AU974" s="252" t="s">
        <v>87</v>
      </c>
      <c r="AV974" s="14" t="s">
        <v>126</v>
      </c>
      <c r="AW974" s="14" t="s">
        <v>41</v>
      </c>
      <c r="AX974" s="14" t="s">
        <v>85</v>
      </c>
      <c r="AY974" s="252" t="s">
        <v>197</v>
      </c>
    </row>
    <row r="975" spans="2:65" s="1" customFormat="1" ht="25.5" customHeight="1">
      <c r="B975" s="43"/>
      <c r="C975" s="204" t="s">
        <v>1555</v>
      </c>
      <c r="D975" s="204" t="s">
        <v>200</v>
      </c>
      <c r="E975" s="205" t="s">
        <v>1556</v>
      </c>
      <c r="F975" s="206" t="s">
        <v>1557</v>
      </c>
      <c r="G975" s="207" t="s">
        <v>445</v>
      </c>
      <c r="H975" s="208">
        <v>6.15</v>
      </c>
      <c r="I975" s="209"/>
      <c r="J975" s="210">
        <f>ROUND(I975*H975,2)</f>
        <v>0</v>
      </c>
      <c r="K975" s="206" t="s">
        <v>34</v>
      </c>
      <c r="L975" s="63"/>
      <c r="M975" s="211" t="s">
        <v>34</v>
      </c>
      <c r="N975" s="212" t="s">
        <v>49</v>
      </c>
      <c r="O975" s="44"/>
      <c r="P975" s="213">
        <f>O975*H975</f>
        <v>0</v>
      </c>
      <c r="Q975" s="213">
        <v>0</v>
      </c>
      <c r="R975" s="213">
        <f>Q975*H975</f>
        <v>0</v>
      </c>
      <c r="S975" s="213">
        <v>0</v>
      </c>
      <c r="T975" s="214">
        <f>S975*H975</f>
        <v>0</v>
      </c>
      <c r="AR975" s="25" t="s">
        <v>126</v>
      </c>
      <c r="AT975" s="25" t="s">
        <v>200</v>
      </c>
      <c r="AU975" s="25" t="s">
        <v>87</v>
      </c>
      <c r="AY975" s="25" t="s">
        <v>197</v>
      </c>
      <c r="BE975" s="215">
        <f>IF(N975="základní",J975,0)</f>
        <v>0</v>
      </c>
      <c r="BF975" s="215">
        <f>IF(N975="snížená",J975,0)</f>
        <v>0</v>
      </c>
      <c r="BG975" s="215">
        <f>IF(N975="zákl. přenesená",J975,0)</f>
        <v>0</v>
      </c>
      <c r="BH975" s="215">
        <f>IF(N975="sníž. přenesená",J975,0)</f>
        <v>0</v>
      </c>
      <c r="BI975" s="215">
        <f>IF(N975="nulová",J975,0)</f>
        <v>0</v>
      </c>
      <c r="BJ975" s="25" t="s">
        <v>85</v>
      </c>
      <c r="BK975" s="215">
        <f>ROUND(I975*H975,2)</f>
        <v>0</v>
      </c>
      <c r="BL975" s="25" t="s">
        <v>126</v>
      </c>
      <c r="BM975" s="25" t="s">
        <v>1558</v>
      </c>
    </row>
    <row r="976" spans="2:65" s="12" customFormat="1" ht="27">
      <c r="B976" s="219"/>
      <c r="C976" s="220"/>
      <c r="D976" s="221" t="s">
        <v>210</v>
      </c>
      <c r="E976" s="222" t="s">
        <v>34</v>
      </c>
      <c r="F976" s="223" t="s">
        <v>1463</v>
      </c>
      <c r="G976" s="220"/>
      <c r="H976" s="224" t="s">
        <v>34</v>
      </c>
      <c r="I976" s="225"/>
      <c r="J976" s="220"/>
      <c r="K976" s="220"/>
      <c r="L976" s="226"/>
      <c r="M976" s="227"/>
      <c r="N976" s="228"/>
      <c r="O976" s="228"/>
      <c r="P976" s="228"/>
      <c r="Q976" s="228"/>
      <c r="R976" s="228"/>
      <c r="S976" s="228"/>
      <c r="T976" s="229"/>
      <c r="AT976" s="230" t="s">
        <v>210</v>
      </c>
      <c r="AU976" s="230" t="s">
        <v>87</v>
      </c>
      <c r="AV976" s="12" t="s">
        <v>85</v>
      </c>
      <c r="AW976" s="12" t="s">
        <v>41</v>
      </c>
      <c r="AX976" s="12" t="s">
        <v>78</v>
      </c>
      <c r="AY976" s="230" t="s">
        <v>197</v>
      </c>
    </row>
    <row r="977" spans="2:65" s="12" customFormat="1" ht="27">
      <c r="B977" s="219"/>
      <c r="C977" s="220"/>
      <c r="D977" s="221" t="s">
        <v>210</v>
      </c>
      <c r="E977" s="222" t="s">
        <v>34</v>
      </c>
      <c r="F977" s="223" t="s">
        <v>1464</v>
      </c>
      <c r="G977" s="220"/>
      <c r="H977" s="224" t="s">
        <v>34</v>
      </c>
      <c r="I977" s="225"/>
      <c r="J977" s="220"/>
      <c r="K977" s="220"/>
      <c r="L977" s="226"/>
      <c r="M977" s="227"/>
      <c r="N977" s="228"/>
      <c r="O977" s="228"/>
      <c r="P977" s="228"/>
      <c r="Q977" s="228"/>
      <c r="R977" s="228"/>
      <c r="S977" s="228"/>
      <c r="T977" s="229"/>
      <c r="AT977" s="230" t="s">
        <v>210</v>
      </c>
      <c r="AU977" s="230" t="s">
        <v>87</v>
      </c>
      <c r="AV977" s="12" t="s">
        <v>85</v>
      </c>
      <c r="AW977" s="12" t="s">
        <v>41</v>
      </c>
      <c r="AX977" s="12" t="s">
        <v>78</v>
      </c>
      <c r="AY977" s="230" t="s">
        <v>197</v>
      </c>
    </row>
    <row r="978" spans="2:65" s="12" customFormat="1">
      <c r="B978" s="219"/>
      <c r="C978" s="220"/>
      <c r="D978" s="221" t="s">
        <v>210</v>
      </c>
      <c r="E978" s="222" t="s">
        <v>34</v>
      </c>
      <c r="F978" s="223" t="s">
        <v>1465</v>
      </c>
      <c r="G978" s="220"/>
      <c r="H978" s="224" t="s">
        <v>34</v>
      </c>
      <c r="I978" s="225"/>
      <c r="J978" s="220"/>
      <c r="K978" s="220"/>
      <c r="L978" s="226"/>
      <c r="M978" s="227"/>
      <c r="N978" s="228"/>
      <c r="O978" s="228"/>
      <c r="P978" s="228"/>
      <c r="Q978" s="228"/>
      <c r="R978" s="228"/>
      <c r="S978" s="228"/>
      <c r="T978" s="229"/>
      <c r="AT978" s="230" t="s">
        <v>210</v>
      </c>
      <c r="AU978" s="230" t="s">
        <v>87</v>
      </c>
      <c r="AV978" s="12" t="s">
        <v>85</v>
      </c>
      <c r="AW978" s="12" t="s">
        <v>41</v>
      </c>
      <c r="AX978" s="12" t="s">
        <v>78</v>
      </c>
      <c r="AY978" s="230" t="s">
        <v>197</v>
      </c>
    </row>
    <row r="979" spans="2:65" s="13" customFormat="1">
      <c r="B979" s="231"/>
      <c r="C979" s="232"/>
      <c r="D979" s="221" t="s">
        <v>210</v>
      </c>
      <c r="E979" s="233" t="s">
        <v>34</v>
      </c>
      <c r="F979" s="234" t="s">
        <v>1554</v>
      </c>
      <c r="G979" s="232"/>
      <c r="H979" s="235">
        <v>6.15</v>
      </c>
      <c r="I979" s="236"/>
      <c r="J979" s="232"/>
      <c r="K979" s="232"/>
      <c r="L979" s="237"/>
      <c r="M979" s="238"/>
      <c r="N979" s="239"/>
      <c r="O979" s="239"/>
      <c r="P979" s="239"/>
      <c r="Q979" s="239"/>
      <c r="R979" s="239"/>
      <c r="S979" s="239"/>
      <c r="T979" s="240"/>
      <c r="AT979" s="241" t="s">
        <v>210</v>
      </c>
      <c r="AU979" s="241" t="s">
        <v>87</v>
      </c>
      <c r="AV979" s="13" t="s">
        <v>87</v>
      </c>
      <c r="AW979" s="13" t="s">
        <v>41</v>
      </c>
      <c r="AX979" s="13" t="s">
        <v>78</v>
      </c>
      <c r="AY979" s="241" t="s">
        <v>197</v>
      </c>
    </row>
    <row r="980" spans="2:65" s="14" customFormat="1">
      <c r="B980" s="242"/>
      <c r="C980" s="243"/>
      <c r="D980" s="216" t="s">
        <v>210</v>
      </c>
      <c r="E980" s="244" t="s">
        <v>34</v>
      </c>
      <c r="F980" s="245" t="s">
        <v>221</v>
      </c>
      <c r="G980" s="243"/>
      <c r="H980" s="246">
        <v>6.15</v>
      </c>
      <c r="I980" s="247"/>
      <c r="J980" s="243"/>
      <c r="K980" s="243"/>
      <c r="L980" s="248"/>
      <c r="M980" s="249"/>
      <c r="N980" s="250"/>
      <c r="O980" s="250"/>
      <c r="P980" s="250"/>
      <c r="Q980" s="250"/>
      <c r="R980" s="250"/>
      <c r="S980" s="250"/>
      <c r="T980" s="251"/>
      <c r="AT980" s="252" t="s">
        <v>210</v>
      </c>
      <c r="AU980" s="252" t="s">
        <v>87</v>
      </c>
      <c r="AV980" s="14" t="s">
        <v>126</v>
      </c>
      <c r="AW980" s="14" t="s">
        <v>41</v>
      </c>
      <c r="AX980" s="14" t="s">
        <v>85</v>
      </c>
      <c r="AY980" s="252" t="s">
        <v>197</v>
      </c>
    </row>
    <row r="981" spans="2:65" s="1" customFormat="1" ht="25.5" customHeight="1">
      <c r="B981" s="43"/>
      <c r="C981" s="204" t="s">
        <v>1559</v>
      </c>
      <c r="D981" s="204" t="s">
        <v>200</v>
      </c>
      <c r="E981" s="205" t="s">
        <v>1560</v>
      </c>
      <c r="F981" s="206" t="s">
        <v>1561</v>
      </c>
      <c r="G981" s="207" t="s">
        <v>445</v>
      </c>
      <c r="H981" s="208">
        <v>6.16</v>
      </c>
      <c r="I981" s="209"/>
      <c r="J981" s="210">
        <f>ROUND(I981*H981,2)</f>
        <v>0</v>
      </c>
      <c r="K981" s="206" t="s">
        <v>34</v>
      </c>
      <c r="L981" s="63"/>
      <c r="M981" s="211" t="s">
        <v>34</v>
      </c>
      <c r="N981" s="212" t="s">
        <v>49</v>
      </c>
      <c r="O981" s="44"/>
      <c r="P981" s="213">
        <f>O981*H981</f>
        <v>0</v>
      </c>
      <c r="Q981" s="213">
        <v>0</v>
      </c>
      <c r="R981" s="213">
        <f>Q981*H981</f>
        <v>0</v>
      </c>
      <c r="S981" s="213">
        <v>0</v>
      </c>
      <c r="T981" s="214">
        <f>S981*H981</f>
        <v>0</v>
      </c>
      <c r="AR981" s="25" t="s">
        <v>126</v>
      </c>
      <c r="AT981" s="25" t="s">
        <v>200</v>
      </c>
      <c r="AU981" s="25" t="s">
        <v>87</v>
      </c>
      <c r="AY981" s="25" t="s">
        <v>197</v>
      </c>
      <c r="BE981" s="215">
        <f>IF(N981="základní",J981,0)</f>
        <v>0</v>
      </c>
      <c r="BF981" s="215">
        <f>IF(N981="snížená",J981,0)</f>
        <v>0</v>
      </c>
      <c r="BG981" s="215">
        <f>IF(N981="zákl. přenesená",J981,0)</f>
        <v>0</v>
      </c>
      <c r="BH981" s="215">
        <f>IF(N981="sníž. přenesená",J981,0)</f>
        <v>0</v>
      </c>
      <c r="BI981" s="215">
        <f>IF(N981="nulová",J981,0)</f>
        <v>0</v>
      </c>
      <c r="BJ981" s="25" t="s">
        <v>85</v>
      </c>
      <c r="BK981" s="215">
        <f>ROUND(I981*H981,2)</f>
        <v>0</v>
      </c>
      <c r="BL981" s="25" t="s">
        <v>126</v>
      </c>
      <c r="BM981" s="25" t="s">
        <v>1562</v>
      </c>
    </row>
    <row r="982" spans="2:65" s="12" customFormat="1" ht="27">
      <c r="B982" s="219"/>
      <c r="C982" s="220"/>
      <c r="D982" s="221" t="s">
        <v>210</v>
      </c>
      <c r="E982" s="222" t="s">
        <v>34</v>
      </c>
      <c r="F982" s="223" t="s">
        <v>1463</v>
      </c>
      <c r="G982" s="220"/>
      <c r="H982" s="224" t="s">
        <v>34</v>
      </c>
      <c r="I982" s="225"/>
      <c r="J982" s="220"/>
      <c r="K982" s="220"/>
      <c r="L982" s="226"/>
      <c r="M982" s="227"/>
      <c r="N982" s="228"/>
      <c r="O982" s="228"/>
      <c r="P982" s="228"/>
      <c r="Q982" s="228"/>
      <c r="R982" s="228"/>
      <c r="S982" s="228"/>
      <c r="T982" s="229"/>
      <c r="AT982" s="230" t="s">
        <v>210</v>
      </c>
      <c r="AU982" s="230" t="s">
        <v>87</v>
      </c>
      <c r="AV982" s="12" t="s">
        <v>85</v>
      </c>
      <c r="AW982" s="12" t="s">
        <v>41</v>
      </c>
      <c r="AX982" s="12" t="s">
        <v>78</v>
      </c>
      <c r="AY982" s="230" t="s">
        <v>197</v>
      </c>
    </row>
    <row r="983" spans="2:65" s="12" customFormat="1" ht="27">
      <c r="B983" s="219"/>
      <c r="C983" s="220"/>
      <c r="D983" s="221" t="s">
        <v>210</v>
      </c>
      <c r="E983" s="222" t="s">
        <v>34</v>
      </c>
      <c r="F983" s="223" t="s">
        <v>1464</v>
      </c>
      <c r="G983" s="220"/>
      <c r="H983" s="224" t="s">
        <v>34</v>
      </c>
      <c r="I983" s="225"/>
      <c r="J983" s="220"/>
      <c r="K983" s="220"/>
      <c r="L983" s="226"/>
      <c r="M983" s="227"/>
      <c r="N983" s="228"/>
      <c r="O983" s="228"/>
      <c r="P983" s="228"/>
      <c r="Q983" s="228"/>
      <c r="R983" s="228"/>
      <c r="S983" s="228"/>
      <c r="T983" s="229"/>
      <c r="AT983" s="230" t="s">
        <v>210</v>
      </c>
      <c r="AU983" s="230" t="s">
        <v>87</v>
      </c>
      <c r="AV983" s="12" t="s">
        <v>85</v>
      </c>
      <c r="AW983" s="12" t="s">
        <v>41</v>
      </c>
      <c r="AX983" s="12" t="s">
        <v>78</v>
      </c>
      <c r="AY983" s="230" t="s">
        <v>197</v>
      </c>
    </row>
    <row r="984" spans="2:65" s="12" customFormat="1">
      <c r="B984" s="219"/>
      <c r="C984" s="220"/>
      <c r="D984" s="221" t="s">
        <v>210</v>
      </c>
      <c r="E984" s="222" t="s">
        <v>34</v>
      </c>
      <c r="F984" s="223" t="s">
        <v>1465</v>
      </c>
      <c r="G984" s="220"/>
      <c r="H984" s="224" t="s">
        <v>34</v>
      </c>
      <c r="I984" s="225"/>
      <c r="J984" s="220"/>
      <c r="K984" s="220"/>
      <c r="L984" s="226"/>
      <c r="M984" s="227"/>
      <c r="N984" s="228"/>
      <c r="O984" s="228"/>
      <c r="P984" s="228"/>
      <c r="Q984" s="228"/>
      <c r="R984" s="228"/>
      <c r="S984" s="228"/>
      <c r="T984" s="229"/>
      <c r="AT984" s="230" t="s">
        <v>210</v>
      </c>
      <c r="AU984" s="230" t="s">
        <v>87</v>
      </c>
      <c r="AV984" s="12" t="s">
        <v>85</v>
      </c>
      <c r="AW984" s="12" t="s">
        <v>41</v>
      </c>
      <c r="AX984" s="12" t="s">
        <v>78</v>
      </c>
      <c r="AY984" s="230" t="s">
        <v>197</v>
      </c>
    </row>
    <row r="985" spans="2:65" s="13" customFormat="1">
      <c r="B985" s="231"/>
      <c r="C985" s="232"/>
      <c r="D985" s="221" t="s">
        <v>210</v>
      </c>
      <c r="E985" s="233" t="s">
        <v>34</v>
      </c>
      <c r="F985" s="234" t="s">
        <v>1563</v>
      </c>
      <c r="G985" s="232"/>
      <c r="H985" s="235">
        <v>6.16</v>
      </c>
      <c r="I985" s="236"/>
      <c r="J985" s="232"/>
      <c r="K985" s="232"/>
      <c r="L985" s="237"/>
      <c r="M985" s="238"/>
      <c r="N985" s="239"/>
      <c r="O985" s="239"/>
      <c r="P985" s="239"/>
      <c r="Q985" s="239"/>
      <c r="R985" s="239"/>
      <c r="S985" s="239"/>
      <c r="T985" s="240"/>
      <c r="AT985" s="241" t="s">
        <v>210</v>
      </c>
      <c r="AU985" s="241" t="s">
        <v>87</v>
      </c>
      <c r="AV985" s="13" t="s">
        <v>87</v>
      </c>
      <c r="AW985" s="13" t="s">
        <v>41</v>
      </c>
      <c r="AX985" s="13" t="s">
        <v>78</v>
      </c>
      <c r="AY985" s="241" t="s">
        <v>197</v>
      </c>
    </row>
    <row r="986" spans="2:65" s="14" customFormat="1">
      <c r="B986" s="242"/>
      <c r="C986" s="243"/>
      <c r="D986" s="216" t="s">
        <v>210</v>
      </c>
      <c r="E986" s="244" t="s">
        <v>34</v>
      </c>
      <c r="F986" s="245" t="s">
        <v>221</v>
      </c>
      <c r="G986" s="243"/>
      <c r="H986" s="246">
        <v>6.16</v>
      </c>
      <c r="I986" s="247"/>
      <c r="J986" s="243"/>
      <c r="K986" s="243"/>
      <c r="L986" s="248"/>
      <c r="M986" s="249"/>
      <c r="N986" s="250"/>
      <c r="O986" s="250"/>
      <c r="P986" s="250"/>
      <c r="Q986" s="250"/>
      <c r="R986" s="250"/>
      <c r="S986" s="250"/>
      <c r="T986" s="251"/>
      <c r="AT986" s="252" t="s">
        <v>210</v>
      </c>
      <c r="AU986" s="252" t="s">
        <v>87</v>
      </c>
      <c r="AV986" s="14" t="s">
        <v>126</v>
      </c>
      <c r="AW986" s="14" t="s">
        <v>41</v>
      </c>
      <c r="AX986" s="14" t="s">
        <v>85</v>
      </c>
      <c r="AY986" s="252" t="s">
        <v>197</v>
      </c>
    </row>
    <row r="987" spans="2:65" s="1" customFormat="1" ht="25.5" customHeight="1">
      <c r="B987" s="43"/>
      <c r="C987" s="204" t="s">
        <v>1564</v>
      </c>
      <c r="D987" s="204" t="s">
        <v>200</v>
      </c>
      <c r="E987" s="205" t="s">
        <v>1565</v>
      </c>
      <c r="F987" s="206" t="s">
        <v>1566</v>
      </c>
      <c r="G987" s="207" t="s">
        <v>445</v>
      </c>
      <c r="H987" s="208">
        <v>6.5</v>
      </c>
      <c r="I987" s="209"/>
      <c r="J987" s="210">
        <f>ROUND(I987*H987,2)</f>
        <v>0</v>
      </c>
      <c r="K987" s="206" t="s">
        <v>34</v>
      </c>
      <c r="L987" s="63"/>
      <c r="M987" s="211" t="s">
        <v>34</v>
      </c>
      <c r="N987" s="212" t="s">
        <v>49</v>
      </c>
      <c r="O987" s="44"/>
      <c r="P987" s="213">
        <f>O987*H987</f>
        <v>0</v>
      </c>
      <c r="Q987" s="213">
        <v>0</v>
      </c>
      <c r="R987" s="213">
        <f>Q987*H987</f>
        <v>0</v>
      </c>
      <c r="S987" s="213">
        <v>0</v>
      </c>
      <c r="T987" s="214">
        <f>S987*H987</f>
        <v>0</v>
      </c>
      <c r="AR987" s="25" t="s">
        <v>126</v>
      </c>
      <c r="AT987" s="25" t="s">
        <v>200</v>
      </c>
      <c r="AU987" s="25" t="s">
        <v>87</v>
      </c>
      <c r="AY987" s="25" t="s">
        <v>197</v>
      </c>
      <c r="BE987" s="215">
        <f>IF(N987="základní",J987,0)</f>
        <v>0</v>
      </c>
      <c r="BF987" s="215">
        <f>IF(N987="snížená",J987,0)</f>
        <v>0</v>
      </c>
      <c r="BG987" s="215">
        <f>IF(N987="zákl. přenesená",J987,0)</f>
        <v>0</v>
      </c>
      <c r="BH987" s="215">
        <f>IF(N987="sníž. přenesená",J987,0)</f>
        <v>0</v>
      </c>
      <c r="BI987" s="215">
        <f>IF(N987="nulová",J987,0)</f>
        <v>0</v>
      </c>
      <c r="BJ987" s="25" t="s">
        <v>85</v>
      </c>
      <c r="BK987" s="215">
        <f>ROUND(I987*H987,2)</f>
        <v>0</v>
      </c>
      <c r="BL987" s="25" t="s">
        <v>126</v>
      </c>
      <c r="BM987" s="25" t="s">
        <v>1567</v>
      </c>
    </row>
    <row r="988" spans="2:65" s="12" customFormat="1" ht="27">
      <c r="B988" s="219"/>
      <c r="C988" s="220"/>
      <c r="D988" s="221" t="s">
        <v>210</v>
      </c>
      <c r="E988" s="222" t="s">
        <v>34</v>
      </c>
      <c r="F988" s="223" t="s">
        <v>1463</v>
      </c>
      <c r="G988" s="220"/>
      <c r="H988" s="224" t="s">
        <v>34</v>
      </c>
      <c r="I988" s="225"/>
      <c r="J988" s="220"/>
      <c r="K988" s="220"/>
      <c r="L988" s="226"/>
      <c r="M988" s="227"/>
      <c r="N988" s="228"/>
      <c r="O988" s="228"/>
      <c r="P988" s="228"/>
      <c r="Q988" s="228"/>
      <c r="R988" s="228"/>
      <c r="S988" s="228"/>
      <c r="T988" s="229"/>
      <c r="AT988" s="230" t="s">
        <v>210</v>
      </c>
      <c r="AU988" s="230" t="s">
        <v>87</v>
      </c>
      <c r="AV988" s="12" t="s">
        <v>85</v>
      </c>
      <c r="AW988" s="12" t="s">
        <v>41</v>
      </c>
      <c r="AX988" s="12" t="s">
        <v>78</v>
      </c>
      <c r="AY988" s="230" t="s">
        <v>197</v>
      </c>
    </row>
    <row r="989" spans="2:65" s="12" customFormat="1" ht="27">
      <c r="B989" s="219"/>
      <c r="C989" s="220"/>
      <c r="D989" s="221" t="s">
        <v>210</v>
      </c>
      <c r="E989" s="222" t="s">
        <v>34</v>
      </c>
      <c r="F989" s="223" t="s">
        <v>1464</v>
      </c>
      <c r="G989" s="220"/>
      <c r="H989" s="224" t="s">
        <v>34</v>
      </c>
      <c r="I989" s="225"/>
      <c r="J989" s="220"/>
      <c r="K989" s="220"/>
      <c r="L989" s="226"/>
      <c r="M989" s="227"/>
      <c r="N989" s="228"/>
      <c r="O989" s="228"/>
      <c r="P989" s="228"/>
      <c r="Q989" s="228"/>
      <c r="R989" s="228"/>
      <c r="S989" s="228"/>
      <c r="T989" s="229"/>
      <c r="AT989" s="230" t="s">
        <v>210</v>
      </c>
      <c r="AU989" s="230" t="s">
        <v>87</v>
      </c>
      <c r="AV989" s="12" t="s">
        <v>85</v>
      </c>
      <c r="AW989" s="12" t="s">
        <v>41</v>
      </c>
      <c r="AX989" s="12" t="s">
        <v>78</v>
      </c>
      <c r="AY989" s="230" t="s">
        <v>197</v>
      </c>
    </row>
    <row r="990" spans="2:65" s="12" customFormat="1">
      <c r="B990" s="219"/>
      <c r="C990" s="220"/>
      <c r="D990" s="221" t="s">
        <v>210</v>
      </c>
      <c r="E990" s="222" t="s">
        <v>34</v>
      </c>
      <c r="F990" s="223" t="s">
        <v>1465</v>
      </c>
      <c r="G990" s="220"/>
      <c r="H990" s="224" t="s">
        <v>34</v>
      </c>
      <c r="I990" s="225"/>
      <c r="J990" s="220"/>
      <c r="K990" s="220"/>
      <c r="L990" s="226"/>
      <c r="M990" s="227"/>
      <c r="N990" s="228"/>
      <c r="O990" s="228"/>
      <c r="P990" s="228"/>
      <c r="Q990" s="228"/>
      <c r="R990" s="228"/>
      <c r="S990" s="228"/>
      <c r="T990" s="229"/>
      <c r="AT990" s="230" t="s">
        <v>210</v>
      </c>
      <c r="AU990" s="230" t="s">
        <v>87</v>
      </c>
      <c r="AV990" s="12" t="s">
        <v>85</v>
      </c>
      <c r="AW990" s="12" t="s">
        <v>41</v>
      </c>
      <c r="AX990" s="12" t="s">
        <v>78</v>
      </c>
      <c r="AY990" s="230" t="s">
        <v>197</v>
      </c>
    </row>
    <row r="991" spans="2:65" s="13" customFormat="1">
      <c r="B991" s="231"/>
      <c r="C991" s="232"/>
      <c r="D991" s="221" t="s">
        <v>210</v>
      </c>
      <c r="E991" s="233" t="s">
        <v>34</v>
      </c>
      <c r="F991" s="234" t="s">
        <v>1568</v>
      </c>
      <c r="G991" s="232"/>
      <c r="H991" s="235">
        <v>6.5</v>
      </c>
      <c r="I991" s="236"/>
      <c r="J991" s="232"/>
      <c r="K991" s="232"/>
      <c r="L991" s="237"/>
      <c r="M991" s="238"/>
      <c r="N991" s="239"/>
      <c r="O991" s="239"/>
      <c r="P991" s="239"/>
      <c r="Q991" s="239"/>
      <c r="R991" s="239"/>
      <c r="S991" s="239"/>
      <c r="T991" s="240"/>
      <c r="AT991" s="241" t="s">
        <v>210</v>
      </c>
      <c r="AU991" s="241" t="s">
        <v>87</v>
      </c>
      <c r="AV991" s="13" t="s">
        <v>87</v>
      </c>
      <c r="AW991" s="13" t="s">
        <v>41</v>
      </c>
      <c r="AX991" s="13" t="s">
        <v>78</v>
      </c>
      <c r="AY991" s="241" t="s">
        <v>197</v>
      </c>
    </row>
    <row r="992" spans="2:65" s="14" customFormat="1">
      <c r="B992" s="242"/>
      <c r="C992" s="243"/>
      <c r="D992" s="216" t="s">
        <v>210</v>
      </c>
      <c r="E992" s="244" t="s">
        <v>34</v>
      </c>
      <c r="F992" s="245" t="s">
        <v>221</v>
      </c>
      <c r="G992" s="243"/>
      <c r="H992" s="246">
        <v>6.5</v>
      </c>
      <c r="I992" s="247"/>
      <c r="J992" s="243"/>
      <c r="K992" s="243"/>
      <c r="L992" s="248"/>
      <c r="M992" s="249"/>
      <c r="N992" s="250"/>
      <c r="O992" s="250"/>
      <c r="P992" s="250"/>
      <c r="Q992" s="250"/>
      <c r="R992" s="250"/>
      <c r="S992" s="250"/>
      <c r="T992" s="251"/>
      <c r="AT992" s="252" t="s">
        <v>210</v>
      </c>
      <c r="AU992" s="252" t="s">
        <v>87</v>
      </c>
      <c r="AV992" s="14" t="s">
        <v>126</v>
      </c>
      <c r="AW992" s="14" t="s">
        <v>41</v>
      </c>
      <c r="AX992" s="14" t="s">
        <v>85</v>
      </c>
      <c r="AY992" s="252" t="s">
        <v>197</v>
      </c>
    </row>
    <row r="993" spans="2:65" s="1" customFormat="1" ht="25.5" customHeight="1">
      <c r="B993" s="43"/>
      <c r="C993" s="204" t="s">
        <v>1569</v>
      </c>
      <c r="D993" s="204" t="s">
        <v>200</v>
      </c>
      <c r="E993" s="205" t="s">
        <v>1570</v>
      </c>
      <c r="F993" s="206" t="s">
        <v>1571</v>
      </c>
      <c r="G993" s="207" t="s">
        <v>445</v>
      </c>
      <c r="H993" s="208">
        <v>9.6300000000000008</v>
      </c>
      <c r="I993" s="209"/>
      <c r="J993" s="210">
        <f>ROUND(I993*H993,2)</f>
        <v>0</v>
      </c>
      <c r="K993" s="206" t="s">
        <v>34</v>
      </c>
      <c r="L993" s="63"/>
      <c r="M993" s="211" t="s">
        <v>34</v>
      </c>
      <c r="N993" s="212" t="s">
        <v>49</v>
      </c>
      <c r="O993" s="44"/>
      <c r="P993" s="213">
        <f>O993*H993</f>
        <v>0</v>
      </c>
      <c r="Q993" s="213">
        <v>0</v>
      </c>
      <c r="R993" s="213">
        <f>Q993*H993</f>
        <v>0</v>
      </c>
      <c r="S993" s="213">
        <v>0</v>
      </c>
      <c r="T993" s="214">
        <f>S993*H993</f>
        <v>0</v>
      </c>
      <c r="AR993" s="25" t="s">
        <v>126</v>
      </c>
      <c r="AT993" s="25" t="s">
        <v>200</v>
      </c>
      <c r="AU993" s="25" t="s">
        <v>87</v>
      </c>
      <c r="AY993" s="25" t="s">
        <v>197</v>
      </c>
      <c r="BE993" s="215">
        <f>IF(N993="základní",J993,0)</f>
        <v>0</v>
      </c>
      <c r="BF993" s="215">
        <f>IF(N993="snížená",J993,0)</f>
        <v>0</v>
      </c>
      <c r="BG993" s="215">
        <f>IF(N993="zákl. přenesená",J993,0)</f>
        <v>0</v>
      </c>
      <c r="BH993" s="215">
        <f>IF(N993="sníž. přenesená",J993,0)</f>
        <v>0</v>
      </c>
      <c r="BI993" s="215">
        <f>IF(N993="nulová",J993,0)</f>
        <v>0</v>
      </c>
      <c r="BJ993" s="25" t="s">
        <v>85</v>
      </c>
      <c r="BK993" s="215">
        <f>ROUND(I993*H993,2)</f>
        <v>0</v>
      </c>
      <c r="BL993" s="25" t="s">
        <v>126</v>
      </c>
      <c r="BM993" s="25" t="s">
        <v>1572</v>
      </c>
    </row>
    <row r="994" spans="2:65" s="12" customFormat="1" ht="27">
      <c r="B994" s="219"/>
      <c r="C994" s="220"/>
      <c r="D994" s="221" t="s">
        <v>210</v>
      </c>
      <c r="E994" s="222" t="s">
        <v>34</v>
      </c>
      <c r="F994" s="223" t="s">
        <v>1463</v>
      </c>
      <c r="G994" s="220"/>
      <c r="H994" s="224" t="s">
        <v>34</v>
      </c>
      <c r="I994" s="225"/>
      <c r="J994" s="220"/>
      <c r="K994" s="220"/>
      <c r="L994" s="226"/>
      <c r="M994" s="227"/>
      <c r="N994" s="228"/>
      <c r="O994" s="228"/>
      <c r="P994" s="228"/>
      <c r="Q994" s="228"/>
      <c r="R994" s="228"/>
      <c r="S994" s="228"/>
      <c r="T994" s="229"/>
      <c r="AT994" s="230" t="s">
        <v>210</v>
      </c>
      <c r="AU994" s="230" t="s">
        <v>87</v>
      </c>
      <c r="AV994" s="12" t="s">
        <v>85</v>
      </c>
      <c r="AW994" s="12" t="s">
        <v>41</v>
      </c>
      <c r="AX994" s="12" t="s">
        <v>78</v>
      </c>
      <c r="AY994" s="230" t="s">
        <v>197</v>
      </c>
    </row>
    <row r="995" spans="2:65" s="12" customFormat="1" ht="27">
      <c r="B995" s="219"/>
      <c r="C995" s="220"/>
      <c r="D995" s="221" t="s">
        <v>210</v>
      </c>
      <c r="E995" s="222" t="s">
        <v>34</v>
      </c>
      <c r="F995" s="223" t="s">
        <v>1464</v>
      </c>
      <c r="G995" s="220"/>
      <c r="H995" s="224" t="s">
        <v>34</v>
      </c>
      <c r="I995" s="225"/>
      <c r="J995" s="220"/>
      <c r="K995" s="220"/>
      <c r="L995" s="226"/>
      <c r="M995" s="227"/>
      <c r="N995" s="228"/>
      <c r="O995" s="228"/>
      <c r="P995" s="228"/>
      <c r="Q995" s="228"/>
      <c r="R995" s="228"/>
      <c r="S995" s="228"/>
      <c r="T995" s="229"/>
      <c r="AT995" s="230" t="s">
        <v>210</v>
      </c>
      <c r="AU995" s="230" t="s">
        <v>87</v>
      </c>
      <c r="AV995" s="12" t="s">
        <v>85</v>
      </c>
      <c r="AW995" s="12" t="s">
        <v>41</v>
      </c>
      <c r="AX995" s="12" t="s">
        <v>78</v>
      </c>
      <c r="AY995" s="230" t="s">
        <v>197</v>
      </c>
    </row>
    <row r="996" spans="2:65" s="12" customFormat="1">
      <c r="B996" s="219"/>
      <c r="C996" s="220"/>
      <c r="D996" s="221" t="s">
        <v>210</v>
      </c>
      <c r="E996" s="222" t="s">
        <v>34</v>
      </c>
      <c r="F996" s="223" t="s">
        <v>1465</v>
      </c>
      <c r="G996" s="220"/>
      <c r="H996" s="224" t="s">
        <v>34</v>
      </c>
      <c r="I996" s="225"/>
      <c r="J996" s="220"/>
      <c r="K996" s="220"/>
      <c r="L996" s="226"/>
      <c r="M996" s="227"/>
      <c r="N996" s="228"/>
      <c r="O996" s="228"/>
      <c r="P996" s="228"/>
      <c r="Q996" s="228"/>
      <c r="R996" s="228"/>
      <c r="S996" s="228"/>
      <c r="T996" s="229"/>
      <c r="AT996" s="230" t="s">
        <v>210</v>
      </c>
      <c r="AU996" s="230" t="s">
        <v>87</v>
      </c>
      <c r="AV996" s="12" t="s">
        <v>85</v>
      </c>
      <c r="AW996" s="12" t="s">
        <v>41</v>
      </c>
      <c r="AX996" s="12" t="s">
        <v>78</v>
      </c>
      <c r="AY996" s="230" t="s">
        <v>197</v>
      </c>
    </row>
    <row r="997" spans="2:65" s="13" customFormat="1">
      <c r="B997" s="231"/>
      <c r="C997" s="232"/>
      <c r="D997" s="221" t="s">
        <v>210</v>
      </c>
      <c r="E997" s="233" t="s">
        <v>34</v>
      </c>
      <c r="F997" s="234" t="s">
        <v>1573</v>
      </c>
      <c r="G997" s="232"/>
      <c r="H997" s="235">
        <v>9.6300000000000008</v>
      </c>
      <c r="I997" s="236"/>
      <c r="J997" s="232"/>
      <c r="K997" s="232"/>
      <c r="L997" s="237"/>
      <c r="M997" s="238"/>
      <c r="N997" s="239"/>
      <c r="O997" s="239"/>
      <c r="P997" s="239"/>
      <c r="Q997" s="239"/>
      <c r="R997" s="239"/>
      <c r="S997" s="239"/>
      <c r="T997" s="240"/>
      <c r="AT997" s="241" t="s">
        <v>210</v>
      </c>
      <c r="AU997" s="241" t="s">
        <v>87</v>
      </c>
      <c r="AV997" s="13" t="s">
        <v>87</v>
      </c>
      <c r="AW997" s="13" t="s">
        <v>41</v>
      </c>
      <c r="AX997" s="13" t="s">
        <v>78</v>
      </c>
      <c r="AY997" s="241" t="s">
        <v>197</v>
      </c>
    </row>
    <row r="998" spans="2:65" s="14" customFormat="1">
      <c r="B998" s="242"/>
      <c r="C998" s="243"/>
      <c r="D998" s="216" t="s">
        <v>210</v>
      </c>
      <c r="E998" s="244" t="s">
        <v>34</v>
      </c>
      <c r="F998" s="245" t="s">
        <v>221</v>
      </c>
      <c r="G998" s="243"/>
      <c r="H998" s="246">
        <v>9.6300000000000008</v>
      </c>
      <c r="I998" s="247"/>
      <c r="J998" s="243"/>
      <c r="K998" s="243"/>
      <c r="L998" s="248"/>
      <c r="M998" s="249"/>
      <c r="N998" s="250"/>
      <c r="O998" s="250"/>
      <c r="P998" s="250"/>
      <c r="Q998" s="250"/>
      <c r="R998" s="250"/>
      <c r="S998" s="250"/>
      <c r="T998" s="251"/>
      <c r="AT998" s="252" t="s">
        <v>210</v>
      </c>
      <c r="AU998" s="252" t="s">
        <v>87</v>
      </c>
      <c r="AV998" s="14" t="s">
        <v>126</v>
      </c>
      <c r="AW998" s="14" t="s">
        <v>41</v>
      </c>
      <c r="AX998" s="14" t="s">
        <v>85</v>
      </c>
      <c r="AY998" s="252" t="s">
        <v>197</v>
      </c>
    </row>
    <row r="999" spans="2:65" s="1" customFormat="1" ht="25.5" customHeight="1">
      <c r="B999" s="43"/>
      <c r="C999" s="204" t="s">
        <v>1574</v>
      </c>
      <c r="D999" s="204" t="s">
        <v>200</v>
      </c>
      <c r="E999" s="205" t="s">
        <v>1575</v>
      </c>
      <c r="F999" s="206" t="s">
        <v>1576</v>
      </c>
      <c r="G999" s="207" t="s">
        <v>445</v>
      </c>
      <c r="H999" s="208">
        <v>7.6</v>
      </c>
      <c r="I999" s="209"/>
      <c r="J999" s="210">
        <f>ROUND(I999*H999,2)</f>
        <v>0</v>
      </c>
      <c r="K999" s="206" t="s">
        <v>34</v>
      </c>
      <c r="L999" s="63"/>
      <c r="M999" s="211" t="s">
        <v>34</v>
      </c>
      <c r="N999" s="212" t="s">
        <v>49</v>
      </c>
      <c r="O999" s="44"/>
      <c r="P999" s="213">
        <f>O999*H999</f>
        <v>0</v>
      </c>
      <c r="Q999" s="213">
        <v>0</v>
      </c>
      <c r="R999" s="213">
        <f>Q999*H999</f>
        <v>0</v>
      </c>
      <c r="S999" s="213">
        <v>0</v>
      </c>
      <c r="T999" s="214">
        <f>S999*H999</f>
        <v>0</v>
      </c>
      <c r="AR999" s="25" t="s">
        <v>126</v>
      </c>
      <c r="AT999" s="25" t="s">
        <v>200</v>
      </c>
      <c r="AU999" s="25" t="s">
        <v>87</v>
      </c>
      <c r="AY999" s="25" t="s">
        <v>197</v>
      </c>
      <c r="BE999" s="215">
        <f>IF(N999="základní",J999,0)</f>
        <v>0</v>
      </c>
      <c r="BF999" s="215">
        <f>IF(N999="snížená",J999,0)</f>
        <v>0</v>
      </c>
      <c r="BG999" s="215">
        <f>IF(N999="zákl. přenesená",J999,0)</f>
        <v>0</v>
      </c>
      <c r="BH999" s="215">
        <f>IF(N999="sníž. přenesená",J999,0)</f>
        <v>0</v>
      </c>
      <c r="BI999" s="215">
        <f>IF(N999="nulová",J999,0)</f>
        <v>0</v>
      </c>
      <c r="BJ999" s="25" t="s">
        <v>85</v>
      </c>
      <c r="BK999" s="215">
        <f>ROUND(I999*H999,2)</f>
        <v>0</v>
      </c>
      <c r="BL999" s="25" t="s">
        <v>126</v>
      </c>
      <c r="BM999" s="25" t="s">
        <v>1577</v>
      </c>
    </row>
    <row r="1000" spans="2:65" s="12" customFormat="1" ht="27">
      <c r="B1000" s="219"/>
      <c r="C1000" s="220"/>
      <c r="D1000" s="221" t="s">
        <v>210</v>
      </c>
      <c r="E1000" s="222" t="s">
        <v>34</v>
      </c>
      <c r="F1000" s="223" t="s">
        <v>1463</v>
      </c>
      <c r="G1000" s="220"/>
      <c r="H1000" s="224" t="s">
        <v>34</v>
      </c>
      <c r="I1000" s="225"/>
      <c r="J1000" s="220"/>
      <c r="K1000" s="220"/>
      <c r="L1000" s="226"/>
      <c r="M1000" s="227"/>
      <c r="N1000" s="228"/>
      <c r="O1000" s="228"/>
      <c r="P1000" s="228"/>
      <c r="Q1000" s="228"/>
      <c r="R1000" s="228"/>
      <c r="S1000" s="228"/>
      <c r="T1000" s="229"/>
      <c r="AT1000" s="230" t="s">
        <v>210</v>
      </c>
      <c r="AU1000" s="230" t="s">
        <v>87</v>
      </c>
      <c r="AV1000" s="12" t="s">
        <v>85</v>
      </c>
      <c r="AW1000" s="12" t="s">
        <v>41</v>
      </c>
      <c r="AX1000" s="12" t="s">
        <v>78</v>
      </c>
      <c r="AY1000" s="230" t="s">
        <v>197</v>
      </c>
    </row>
    <row r="1001" spans="2:65" s="12" customFormat="1" ht="27">
      <c r="B1001" s="219"/>
      <c r="C1001" s="220"/>
      <c r="D1001" s="221" t="s">
        <v>210</v>
      </c>
      <c r="E1001" s="222" t="s">
        <v>34</v>
      </c>
      <c r="F1001" s="223" t="s">
        <v>1464</v>
      </c>
      <c r="G1001" s="220"/>
      <c r="H1001" s="224" t="s">
        <v>34</v>
      </c>
      <c r="I1001" s="225"/>
      <c r="J1001" s="220"/>
      <c r="K1001" s="220"/>
      <c r="L1001" s="226"/>
      <c r="M1001" s="227"/>
      <c r="N1001" s="228"/>
      <c r="O1001" s="228"/>
      <c r="P1001" s="228"/>
      <c r="Q1001" s="228"/>
      <c r="R1001" s="228"/>
      <c r="S1001" s="228"/>
      <c r="T1001" s="229"/>
      <c r="AT1001" s="230" t="s">
        <v>210</v>
      </c>
      <c r="AU1001" s="230" t="s">
        <v>87</v>
      </c>
      <c r="AV1001" s="12" t="s">
        <v>85</v>
      </c>
      <c r="AW1001" s="12" t="s">
        <v>41</v>
      </c>
      <c r="AX1001" s="12" t="s">
        <v>78</v>
      </c>
      <c r="AY1001" s="230" t="s">
        <v>197</v>
      </c>
    </row>
    <row r="1002" spans="2:65" s="12" customFormat="1">
      <c r="B1002" s="219"/>
      <c r="C1002" s="220"/>
      <c r="D1002" s="221" t="s">
        <v>210</v>
      </c>
      <c r="E1002" s="222" t="s">
        <v>34</v>
      </c>
      <c r="F1002" s="223" t="s">
        <v>1465</v>
      </c>
      <c r="G1002" s="220"/>
      <c r="H1002" s="224" t="s">
        <v>34</v>
      </c>
      <c r="I1002" s="225"/>
      <c r="J1002" s="220"/>
      <c r="K1002" s="220"/>
      <c r="L1002" s="226"/>
      <c r="M1002" s="227"/>
      <c r="N1002" s="228"/>
      <c r="O1002" s="228"/>
      <c r="P1002" s="228"/>
      <c r="Q1002" s="228"/>
      <c r="R1002" s="228"/>
      <c r="S1002" s="228"/>
      <c r="T1002" s="229"/>
      <c r="AT1002" s="230" t="s">
        <v>210</v>
      </c>
      <c r="AU1002" s="230" t="s">
        <v>87</v>
      </c>
      <c r="AV1002" s="12" t="s">
        <v>85</v>
      </c>
      <c r="AW1002" s="12" t="s">
        <v>41</v>
      </c>
      <c r="AX1002" s="12" t="s">
        <v>78</v>
      </c>
      <c r="AY1002" s="230" t="s">
        <v>197</v>
      </c>
    </row>
    <row r="1003" spans="2:65" s="13" customFormat="1">
      <c r="B1003" s="231"/>
      <c r="C1003" s="232"/>
      <c r="D1003" s="221" t="s">
        <v>210</v>
      </c>
      <c r="E1003" s="233" t="s">
        <v>34</v>
      </c>
      <c r="F1003" s="234" t="s">
        <v>1578</v>
      </c>
      <c r="G1003" s="232"/>
      <c r="H1003" s="235">
        <v>7.6</v>
      </c>
      <c r="I1003" s="236"/>
      <c r="J1003" s="232"/>
      <c r="K1003" s="232"/>
      <c r="L1003" s="237"/>
      <c r="M1003" s="238"/>
      <c r="N1003" s="239"/>
      <c r="O1003" s="239"/>
      <c r="P1003" s="239"/>
      <c r="Q1003" s="239"/>
      <c r="R1003" s="239"/>
      <c r="S1003" s="239"/>
      <c r="T1003" s="240"/>
      <c r="AT1003" s="241" t="s">
        <v>210</v>
      </c>
      <c r="AU1003" s="241" t="s">
        <v>87</v>
      </c>
      <c r="AV1003" s="13" t="s">
        <v>87</v>
      </c>
      <c r="AW1003" s="13" t="s">
        <v>41</v>
      </c>
      <c r="AX1003" s="13" t="s">
        <v>78</v>
      </c>
      <c r="AY1003" s="241" t="s">
        <v>197</v>
      </c>
    </row>
    <row r="1004" spans="2:65" s="14" customFormat="1">
      <c r="B1004" s="242"/>
      <c r="C1004" s="243"/>
      <c r="D1004" s="216" t="s">
        <v>210</v>
      </c>
      <c r="E1004" s="244" t="s">
        <v>34</v>
      </c>
      <c r="F1004" s="245" t="s">
        <v>221</v>
      </c>
      <c r="G1004" s="243"/>
      <c r="H1004" s="246">
        <v>7.6</v>
      </c>
      <c r="I1004" s="247"/>
      <c r="J1004" s="243"/>
      <c r="K1004" s="243"/>
      <c r="L1004" s="248"/>
      <c r="M1004" s="249"/>
      <c r="N1004" s="250"/>
      <c r="O1004" s="250"/>
      <c r="P1004" s="250"/>
      <c r="Q1004" s="250"/>
      <c r="R1004" s="250"/>
      <c r="S1004" s="250"/>
      <c r="T1004" s="251"/>
      <c r="AT1004" s="252" t="s">
        <v>210</v>
      </c>
      <c r="AU1004" s="252" t="s">
        <v>87</v>
      </c>
      <c r="AV1004" s="14" t="s">
        <v>126</v>
      </c>
      <c r="AW1004" s="14" t="s">
        <v>41</v>
      </c>
      <c r="AX1004" s="14" t="s">
        <v>85</v>
      </c>
      <c r="AY1004" s="252" t="s">
        <v>197</v>
      </c>
    </row>
    <row r="1005" spans="2:65" s="1" customFormat="1" ht="25.5" customHeight="1">
      <c r="B1005" s="43"/>
      <c r="C1005" s="204" t="s">
        <v>1579</v>
      </c>
      <c r="D1005" s="204" t="s">
        <v>200</v>
      </c>
      <c r="E1005" s="205" t="s">
        <v>1580</v>
      </c>
      <c r="F1005" s="206" t="s">
        <v>1581</v>
      </c>
      <c r="G1005" s="207" t="s">
        <v>445</v>
      </c>
      <c r="H1005" s="208">
        <v>15.8</v>
      </c>
      <c r="I1005" s="209"/>
      <c r="J1005" s="210">
        <f>ROUND(I1005*H1005,2)</f>
        <v>0</v>
      </c>
      <c r="K1005" s="206" t="s">
        <v>34</v>
      </c>
      <c r="L1005" s="63"/>
      <c r="M1005" s="211" t="s">
        <v>34</v>
      </c>
      <c r="N1005" s="212" t="s">
        <v>49</v>
      </c>
      <c r="O1005" s="44"/>
      <c r="P1005" s="213">
        <f>O1005*H1005</f>
        <v>0</v>
      </c>
      <c r="Q1005" s="213">
        <v>0</v>
      </c>
      <c r="R1005" s="213">
        <f>Q1005*H1005</f>
        <v>0</v>
      </c>
      <c r="S1005" s="213">
        <v>0</v>
      </c>
      <c r="T1005" s="214">
        <f>S1005*H1005</f>
        <v>0</v>
      </c>
      <c r="AR1005" s="25" t="s">
        <v>126</v>
      </c>
      <c r="AT1005" s="25" t="s">
        <v>200</v>
      </c>
      <c r="AU1005" s="25" t="s">
        <v>87</v>
      </c>
      <c r="AY1005" s="25" t="s">
        <v>197</v>
      </c>
      <c r="BE1005" s="215">
        <f>IF(N1005="základní",J1005,0)</f>
        <v>0</v>
      </c>
      <c r="BF1005" s="215">
        <f>IF(N1005="snížená",J1005,0)</f>
        <v>0</v>
      </c>
      <c r="BG1005" s="215">
        <f>IF(N1005="zákl. přenesená",J1005,0)</f>
        <v>0</v>
      </c>
      <c r="BH1005" s="215">
        <f>IF(N1005="sníž. přenesená",J1005,0)</f>
        <v>0</v>
      </c>
      <c r="BI1005" s="215">
        <f>IF(N1005="nulová",J1005,0)</f>
        <v>0</v>
      </c>
      <c r="BJ1005" s="25" t="s">
        <v>85</v>
      </c>
      <c r="BK1005" s="215">
        <f>ROUND(I1005*H1005,2)</f>
        <v>0</v>
      </c>
      <c r="BL1005" s="25" t="s">
        <v>126</v>
      </c>
      <c r="BM1005" s="25" t="s">
        <v>1582</v>
      </c>
    </row>
    <row r="1006" spans="2:65" s="12" customFormat="1" ht="27">
      <c r="B1006" s="219"/>
      <c r="C1006" s="220"/>
      <c r="D1006" s="221" t="s">
        <v>210</v>
      </c>
      <c r="E1006" s="222" t="s">
        <v>34</v>
      </c>
      <c r="F1006" s="223" t="s">
        <v>1463</v>
      </c>
      <c r="G1006" s="220"/>
      <c r="H1006" s="224" t="s">
        <v>34</v>
      </c>
      <c r="I1006" s="225"/>
      <c r="J1006" s="220"/>
      <c r="K1006" s="220"/>
      <c r="L1006" s="226"/>
      <c r="M1006" s="227"/>
      <c r="N1006" s="228"/>
      <c r="O1006" s="228"/>
      <c r="P1006" s="228"/>
      <c r="Q1006" s="228"/>
      <c r="R1006" s="228"/>
      <c r="S1006" s="228"/>
      <c r="T1006" s="229"/>
      <c r="AT1006" s="230" t="s">
        <v>210</v>
      </c>
      <c r="AU1006" s="230" t="s">
        <v>87</v>
      </c>
      <c r="AV1006" s="12" t="s">
        <v>85</v>
      </c>
      <c r="AW1006" s="12" t="s">
        <v>41</v>
      </c>
      <c r="AX1006" s="12" t="s">
        <v>78</v>
      </c>
      <c r="AY1006" s="230" t="s">
        <v>197</v>
      </c>
    </row>
    <row r="1007" spans="2:65" s="12" customFormat="1" ht="27">
      <c r="B1007" s="219"/>
      <c r="C1007" s="220"/>
      <c r="D1007" s="221" t="s">
        <v>210</v>
      </c>
      <c r="E1007" s="222" t="s">
        <v>34</v>
      </c>
      <c r="F1007" s="223" t="s">
        <v>1464</v>
      </c>
      <c r="G1007" s="220"/>
      <c r="H1007" s="224" t="s">
        <v>34</v>
      </c>
      <c r="I1007" s="225"/>
      <c r="J1007" s="220"/>
      <c r="K1007" s="220"/>
      <c r="L1007" s="226"/>
      <c r="M1007" s="227"/>
      <c r="N1007" s="228"/>
      <c r="O1007" s="228"/>
      <c r="P1007" s="228"/>
      <c r="Q1007" s="228"/>
      <c r="R1007" s="228"/>
      <c r="S1007" s="228"/>
      <c r="T1007" s="229"/>
      <c r="AT1007" s="230" t="s">
        <v>210</v>
      </c>
      <c r="AU1007" s="230" t="s">
        <v>87</v>
      </c>
      <c r="AV1007" s="12" t="s">
        <v>85</v>
      </c>
      <c r="AW1007" s="12" t="s">
        <v>41</v>
      </c>
      <c r="AX1007" s="12" t="s">
        <v>78</v>
      </c>
      <c r="AY1007" s="230" t="s">
        <v>197</v>
      </c>
    </row>
    <row r="1008" spans="2:65" s="12" customFormat="1">
      <c r="B1008" s="219"/>
      <c r="C1008" s="220"/>
      <c r="D1008" s="221" t="s">
        <v>210</v>
      </c>
      <c r="E1008" s="222" t="s">
        <v>34</v>
      </c>
      <c r="F1008" s="223" t="s">
        <v>1465</v>
      </c>
      <c r="G1008" s="220"/>
      <c r="H1008" s="224" t="s">
        <v>34</v>
      </c>
      <c r="I1008" s="225"/>
      <c r="J1008" s="220"/>
      <c r="K1008" s="220"/>
      <c r="L1008" s="226"/>
      <c r="M1008" s="227"/>
      <c r="N1008" s="228"/>
      <c r="O1008" s="228"/>
      <c r="P1008" s="228"/>
      <c r="Q1008" s="228"/>
      <c r="R1008" s="228"/>
      <c r="S1008" s="228"/>
      <c r="T1008" s="229"/>
      <c r="AT1008" s="230" t="s">
        <v>210</v>
      </c>
      <c r="AU1008" s="230" t="s">
        <v>87</v>
      </c>
      <c r="AV1008" s="12" t="s">
        <v>85</v>
      </c>
      <c r="AW1008" s="12" t="s">
        <v>41</v>
      </c>
      <c r="AX1008" s="12" t="s">
        <v>78</v>
      </c>
      <c r="AY1008" s="230" t="s">
        <v>197</v>
      </c>
    </row>
    <row r="1009" spans="2:65" s="13" customFormat="1">
      <c r="B1009" s="231"/>
      <c r="C1009" s="232"/>
      <c r="D1009" s="221" t="s">
        <v>210</v>
      </c>
      <c r="E1009" s="233" t="s">
        <v>34</v>
      </c>
      <c r="F1009" s="234" t="s">
        <v>1583</v>
      </c>
      <c r="G1009" s="232"/>
      <c r="H1009" s="235">
        <v>15.8</v>
      </c>
      <c r="I1009" s="236"/>
      <c r="J1009" s="232"/>
      <c r="K1009" s="232"/>
      <c r="L1009" s="237"/>
      <c r="M1009" s="238"/>
      <c r="N1009" s="239"/>
      <c r="O1009" s="239"/>
      <c r="P1009" s="239"/>
      <c r="Q1009" s="239"/>
      <c r="R1009" s="239"/>
      <c r="S1009" s="239"/>
      <c r="T1009" s="240"/>
      <c r="AT1009" s="241" t="s">
        <v>210</v>
      </c>
      <c r="AU1009" s="241" t="s">
        <v>87</v>
      </c>
      <c r="AV1009" s="13" t="s">
        <v>87</v>
      </c>
      <c r="AW1009" s="13" t="s">
        <v>41</v>
      </c>
      <c r="AX1009" s="13" t="s">
        <v>78</v>
      </c>
      <c r="AY1009" s="241" t="s">
        <v>197</v>
      </c>
    </row>
    <row r="1010" spans="2:65" s="14" customFormat="1">
      <c r="B1010" s="242"/>
      <c r="C1010" s="243"/>
      <c r="D1010" s="216" t="s">
        <v>210</v>
      </c>
      <c r="E1010" s="244" t="s">
        <v>34</v>
      </c>
      <c r="F1010" s="245" t="s">
        <v>221</v>
      </c>
      <c r="G1010" s="243"/>
      <c r="H1010" s="246">
        <v>15.8</v>
      </c>
      <c r="I1010" s="247"/>
      <c r="J1010" s="243"/>
      <c r="K1010" s="243"/>
      <c r="L1010" s="248"/>
      <c r="M1010" s="249"/>
      <c r="N1010" s="250"/>
      <c r="O1010" s="250"/>
      <c r="P1010" s="250"/>
      <c r="Q1010" s="250"/>
      <c r="R1010" s="250"/>
      <c r="S1010" s="250"/>
      <c r="T1010" s="251"/>
      <c r="AT1010" s="252" t="s">
        <v>210</v>
      </c>
      <c r="AU1010" s="252" t="s">
        <v>87</v>
      </c>
      <c r="AV1010" s="14" t="s">
        <v>126</v>
      </c>
      <c r="AW1010" s="14" t="s">
        <v>41</v>
      </c>
      <c r="AX1010" s="14" t="s">
        <v>85</v>
      </c>
      <c r="AY1010" s="252" t="s">
        <v>197</v>
      </c>
    </row>
    <row r="1011" spans="2:65" s="1" customFormat="1" ht="16.5" customHeight="1">
      <c r="B1011" s="43"/>
      <c r="C1011" s="204" t="s">
        <v>1584</v>
      </c>
      <c r="D1011" s="204" t="s">
        <v>200</v>
      </c>
      <c r="E1011" s="205" t="s">
        <v>1585</v>
      </c>
      <c r="F1011" s="206" t="s">
        <v>1586</v>
      </c>
      <c r="G1011" s="207" t="s">
        <v>423</v>
      </c>
      <c r="H1011" s="208">
        <v>248.60499999999999</v>
      </c>
      <c r="I1011" s="209"/>
      <c r="J1011" s="210">
        <f>ROUND(I1011*H1011,2)</f>
        <v>0</v>
      </c>
      <c r="K1011" s="206" t="s">
        <v>34</v>
      </c>
      <c r="L1011" s="63"/>
      <c r="M1011" s="211" t="s">
        <v>34</v>
      </c>
      <c r="N1011" s="212" t="s">
        <v>49</v>
      </c>
      <c r="O1011" s="44"/>
      <c r="P1011" s="213">
        <f>O1011*H1011</f>
        <v>0</v>
      </c>
      <c r="Q1011" s="213">
        <v>0</v>
      </c>
      <c r="R1011" s="213">
        <f>Q1011*H1011</f>
        <v>0</v>
      </c>
      <c r="S1011" s="213">
        <v>0</v>
      </c>
      <c r="T1011" s="214">
        <f>S1011*H1011</f>
        <v>0</v>
      </c>
      <c r="AR1011" s="25" t="s">
        <v>275</v>
      </c>
      <c r="AT1011" s="25" t="s">
        <v>200</v>
      </c>
      <c r="AU1011" s="25" t="s">
        <v>87</v>
      </c>
      <c r="AY1011" s="25" t="s">
        <v>197</v>
      </c>
      <c r="BE1011" s="215">
        <f>IF(N1011="základní",J1011,0)</f>
        <v>0</v>
      </c>
      <c r="BF1011" s="215">
        <f>IF(N1011="snížená",J1011,0)</f>
        <v>0</v>
      </c>
      <c r="BG1011" s="215">
        <f>IF(N1011="zákl. přenesená",J1011,0)</f>
        <v>0</v>
      </c>
      <c r="BH1011" s="215">
        <f>IF(N1011="sníž. přenesená",J1011,0)</f>
        <v>0</v>
      </c>
      <c r="BI1011" s="215">
        <f>IF(N1011="nulová",J1011,0)</f>
        <v>0</v>
      </c>
      <c r="BJ1011" s="25" t="s">
        <v>85</v>
      </c>
      <c r="BK1011" s="215">
        <f>ROUND(I1011*H1011,2)</f>
        <v>0</v>
      </c>
      <c r="BL1011" s="25" t="s">
        <v>275</v>
      </c>
      <c r="BM1011" s="25" t="s">
        <v>1587</v>
      </c>
    </row>
    <row r="1012" spans="2:65" s="1" customFormat="1" ht="81">
      <c r="B1012" s="43"/>
      <c r="C1012" s="65"/>
      <c r="D1012" s="221" t="s">
        <v>205</v>
      </c>
      <c r="E1012" s="65"/>
      <c r="F1012" s="253" t="s">
        <v>1588</v>
      </c>
      <c r="G1012" s="65"/>
      <c r="H1012" s="65"/>
      <c r="I1012" s="174"/>
      <c r="J1012" s="65"/>
      <c r="K1012" s="65"/>
      <c r="L1012" s="63"/>
      <c r="M1012" s="218"/>
      <c r="N1012" s="44"/>
      <c r="O1012" s="44"/>
      <c r="P1012" s="44"/>
      <c r="Q1012" s="44"/>
      <c r="R1012" s="44"/>
      <c r="S1012" s="44"/>
      <c r="T1012" s="80"/>
      <c r="AT1012" s="25" t="s">
        <v>205</v>
      </c>
      <c r="AU1012" s="25" t="s">
        <v>87</v>
      </c>
    </row>
    <row r="1013" spans="2:65" s="12" customFormat="1">
      <c r="B1013" s="219"/>
      <c r="C1013" s="220"/>
      <c r="D1013" s="221" t="s">
        <v>210</v>
      </c>
      <c r="E1013" s="222" t="s">
        <v>34</v>
      </c>
      <c r="F1013" s="223" t="s">
        <v>620</v>
      </c>
      <c r="G1013" s="220"/>
      <c r="H1013" s="224" t="s">
        <v>34</v>
      </c>
      <c r="I1013" s="225"/>
      <c r="J1013" s="220"/>
      <c r="K1013" s="220"/>
      <c r="L1013" s="226"/>
      <c r="M1013" s="227"/>
      <c r="N1013" s="228"/>
      <c r="O1013" s="228"/>
      <c r="P1013" s="228"/>
      <c r="Q1013" s="228"/>
      <c r="R1013" s="228"/>
      <c r="S1013" s="228"/>
      <c r="T1013" s="229"/>
      <c r="AT1013" s="230" t="s">
        <v>210</v>
      </c>
      <c r="AU1013" s="230" t="s">
        <v>87</v>
      </c>
      <c r="AV1013" s="12" t="s">
        <v>85</v>
      </c>
      <c r="AW1013" s="12" t="s">
        <v>41</v>
      </c>
      <c r="AX1013" s="12" t="s">
        <v>78</v>
      </c>
      <c r="AY1013" s="230" t="s">
        <v>197</v>
      </c>
    </row>
    <row r="1014" spans="2:65" s="12" customFormat="1">
      <c r="B1014" s="219"/>
      <c r="C1014" s="220"/>
      <c r="D1014" s="221" t="s">
        <v>210</v>
      </c>
      <c r="E1014" s="222" t="s">
        <v>34</v>
      </c>
      <c r="F1014" s="223" t="s">
        <v>364</v>
      </c>
      <c r="G1014" s="220"/>
      <c r="H1014" s="224" t="s">
        <v>34</v>
      </c>
      <c r="I1014" s="225"/>
      <c r="J1014" s="220"/>
      <c r="K1014" s="220"/>
      <c r="L1014" s="226"/>
      <c r="M1014" s="227"/>
      <c r="N1014" s="228"/>
      <c r="O1014" s="228"/>
      <c r="P1014" s="228"/>
      <c r="Q1014" s="228"/>
      <c r="R1014" s="228"/>
      <c r="S1014" s="228"/>
      <c r="T1014" s="229"/>
      <c r="AT1014" s="230" t="s">
        <v>210</v>
      </c>
      <c r="AU1014" s="230" t="s">
        <v>87</v>
      </c>
      <c r="AV1014" s="12" t="s">
        <v>85</v>
      </c>
      <c r="AW1014" s="12" t="s">
        <v>41</v>
      </c>
      <c r="AX1014" s="12" t="s">
        <v>78</v>
      </c>
      <c r="AY1014" s="230" t="s">
        <v>197</v>
      </c>
    </row>
    <row r="1015" spans="2:65" s="13" customFormat="1">
      <c r="B1015" s="231"/>
      <c r="C1015" s="232"/>
      <c r="D1015" s="221" t="s">
        <v>210</v>
      </c>
      <c r="E1015" s="233" t="s">
        <v>34</v>
      </c>
      <c r="F1015" s="234" t="s">
        <v>1309</v>
      </c>
      <c r="G1015" s="232"/>
      <c r="H1015" s="235">
        <v>248.60499999999999</v>
      </c>
      <c r="I1015" s="236"/>
      <c r="J1015" s="232"/>
      <c r="K1015" s="232"/>
      <c r="L1015" s="237"/>
      <c r="M1015" s="238"/>
      <c r="N1015" s="239"/>
      <c r="O1015" s="239"/>
      <c r="P1015" s="239"/>
      <c r="Q1015" s="239"/>
      <c r="R1015" s="239"/>
      <c r="S1015" s="239"/>
      <c r="T1015" s="240"/>
      <c r="AT1015" s="241" t="s">
        <v>210</v>
      </c>
      <c r="AU1015" s="241" t="s">
        <v>87</v>
      </c>
      <c r="AV1015" s="13" t="s">
        <v>87</v>
      </c>
      <c r="AW1015" s="13" t="s">
        <v>41</v>
      </c>
      <c r="AX1015" s="13" t="s">
        <v>78</v>
      </c>
      <c r="AY1015" s="241" t="s">
        <v>197</v>
      </c>
    </row>
    <row r="1016" spans="2:65" s="14" customFormat="1">
      <c r="B1016" s="242"/>
      <c r="C1016" s="243"/>
      <c r="D1016" s="216" t="s">
        <v>210</v>
      </c>
      <c r="E1016" s="244" t="s">
        <v>34</v>
      </c>
      <c r="F1016" s="245" t="s">
        <v>221</v>
      </c>
      <c r="G1016" s="243"/>
      <c r="H1016" s="246">
        <v>248.60499999999999</v>
      </c>
      <c r="I1016" s="247"/>
      <c r="J1016" s="243"/>
      <c r="K1016" s="243"/>
      <c r="L1016" s="248"/>
      <c r="M1016" s="249"/>
      <c r="N1016" s="250"/>
      <c r="O1016" s="250"/>
      <c r="P1016" s="250"/>
      <c r="Q1016" s="250"/>
      <c r="R1016" s="250"/>
      <c r="S1016" s="250"/>
      <c r="T1016" s="251"/>
      <c r="AT1016" s="252" t="s">
        <v>210</v>
      </c>
      <c r="AU1016" s="252" t="s">
        <v>87</v>
      </c>
      <c r="AV1016" s="14" t="s">
        <v>126</v>
      </c>
      <c r="AW1016" s="14" t="s">
        <v>41</v>
      </c>
      <c r="AX1016" s="14" t="s">
        <v>85</v>
      </c>
      <c r="AY1016" s="252" t="s">
        <v>197</v>
      </c>
    </row>
    <row r="1017" spans="2:65" s="1" customFormat="1" ht="16.5" customHeight="1">
      <c r="B1017" s="43"/>
      <c r="C1017" s="204" t="s">
        <v>1589</v>
      </c>
      <c r="D1017" s="204" t="s">
        <v>200</v>
      </c>
      <c r="E1017" s="205" t="s">
        <v>1590</v>
      </c>
      <c r="F1017" s="206" t="s">
        <v>1591</v>
      </c>
      <c r="G1017" s="207" t="s">
        <v>536</v>
      </c>
      <c r="H1017" s="208">
        <v>1</v>
      </c>
      <c r="I1017" s="209"/>
      <c r="J1017" s="210">
        <f>ROUND(I1017*H1017,2)</f>
        <v>0</v>
      </c>
      <c r="K1017" s="206" t="s">
        <v>34</v>
      </c>
      <c r="L1017" s="63"/>
      <c r="M1017" s="211" t="s">
        <v>34</v>
      </c>
      <c r="N1017" s="212" t="s">
        <v>49</v>
      </c>
      <c r="O1017" s="44"/>
      <c r="P1017" s="213">
        <f>O1017*H1017</f>
        <v>0</v>
      </c>
      <c r="Q1017" s="213">
        <v>0</v>
      </c>
      <c r="R1017" s="213">
        <f>Q1017*H1017</f>
        <v>0</v>
      </c>
      <c r="S1017" s="213">
        <v>0</v>
      </c>
      <c r="T1017" s="214">
        <f>S1017*H1017</f>
        <v>0</v>
      </c>
      <c r="AR1017" s="25" t="s">
        <v>275</v>
      </c>
      <c r="AT1017" s="25" t="s">
        <v>200</v>
      </c>
      <c r="AU1017" s="25" t="s">
        <v>87</v>
      </c>
      <c r="AY1017" s="25" t="s">
        <v>197</v>
      </c>
      <c r="BE1017" s="215">
        <f>IF(N1017="základní",J1017,0)</f>
        <v>0</v>
      </c>
      <c r="BF1017" s="215">
        <f>IF(N1017="snížená",J1017,0)</f>
        <v>0</v>
      </c>
      <c r="BG1017" s="215">
        <f>IF(N1017="zákl. přenesená",J1017,0)</f>
        <v>0</v>
      </c>
      <c r="BH1017" s="215">
        <f>IF(N1017="sníž. přenesená",J1017,0)</f>
        <v>0</v>
      </c>
      <c r="BI1017" s="215">
        <f>IF(N1017="nulová",J1017,0)</f>
        <v>0</v>
      </c>
      <c r="BJ1017" s="25" t="s">
        <v>85</v>
      </c>
      <c r="BK1017" s="215">
        <f>ROUND(I1017*H1017,2)</f>
        <v>0</v>
      </c>
      <c r="BL1017" s="25" t="s">
        <v>275</v>
      </c>
      <c r="BM1017" s="25" t="s">
        <v>1592</v>
      </c>
    </row>
    <row r="1018" spans="2:65" s="11" customFormat="1" ht="29.85" customHeight="1">
      <c r="B1018" s="187"/>
      <c r="C1018" s="188"/>
      <c r="D1018" s="201" t="s">
        <v>77</v>
      </c>
      <c r="E1018" s="202" t="s">
        <v>1593</v>
      </c>
      <c r="F1018" s="202" t="s">
        <v>1594</v>
      </c>
      <c r="G1018" s="188"/>
      <c r="H1018" s="188"/>
      <c r="I1018" s="191"/>
      <c r="J1018" s="203">
        <f>BK1018</f>
        <v>0</v>
      </c>
      <c r="K1018" s="188"/>
      <c r="L1018" s="193"/>
      <c r="M1018" s="194"/>
      <c r="N1018" s="195"/>
      <c r="O1018" s="195"/>
      <c r="P1018" s="196">
        <f>SUM(P1019:P1219)</f>
        <v>0</v>
      </c>
      <c r="Q1018" s="195"/>
      <c r="R1018" s="196">
        <f>SUM(R1019:R1219)</f>
        <v>0</v>
      </c>
      <c r="S1018" s="195"/>
      <c r="T1018" s="197">
        <f>SUM(T1019:T1219)</f>
        <v>1.224</v>
      </c>
      <c r="AR1018" s="198" t="s">
        <v>87</v>
      </c>
      <c r="AT1018" s="199" t="s">
        <v>77</v>
      </c>
      <c r="AU1018" s="199" t="s">
        <v>85</v>
      </c>
      <c r="AY1018" s="198" t="s">
        <v>197</v>
      </c>
      <c r="BK1018" s="200">
        <f>SUM(BK1019:BK1219)</f>
        <v>0</v>
      </c>
    </row>
    <row r="1019" spans="2:65" s="1" customFormat="1" ht="25.5" customHeight="1">
      <c r="B1019" s="43"/>
      <c r="C1019" s="204" t="s">
        <v>1595</v>
      </c>
      <c r="D1019" s="204" t="s">
        <v>200</v>
      </c>
      <c r="E1019" s="205" t="s">
        <v>1596</v>
      </c>
      <c r="F1019" s="206" t="s">
        <v>1597</v>
      </c>
      <c r="G1019" s="207" t="s">
        <v>1598</v>
      </c>
      <c r="H1019" s="208">
        <v>5</v>
      </c>
      <c r="I1019" s="209"/>
      <c r="J1019" s="210">
        <f>ROUND(I1019*H1019,2)</f>
        <v>0</v>
      </c>
      <c r="K1019" s="206" t="s">
        <v>34</v>
      </c>
      <c r="L1019" s="63"/>
      <c r="M1019" s="211" t="s">
        <v>34</v>
      </c>
      <c r="N1019" s="212" t="s">
        <v>49</v>
      </c>
      <c r="O1019" s="44"/>
      <c r="P1019" s="213">
        <f>O1019*H1019</f>
        <v>0</v>
      </c>
      <c r="Q1019" s="213">
        <v>0</v>
      </c>
      <c r="R1019" s="213">
        <f>Q1019*H1019</f>
        <v>0</v>
      </c>
      <c r="S1019" s="213">
        <v>0</v>
      </c>
      <c r="T1019" s="214">
        <f>S1019*H1019</f>
        <v>0</v>
      </c>
      <c r="AR1019" s="25" t="s">
        <v>126</v>
      </c>
      <c r="AT1019" s="25" t="s">
        <v>200</v>
      </c>
      <c r="AU1019" s="25" t="s">
        <v>87</v>
      </c>
      <c r="AY1019" s="25" t="s">
        <v>197</v>
      </c>
      <c r="BE1019" s="215">
        <f>IF(N1019="základní",J1019,0)</f>
        <v>0</v>
      </c>
      <c r="BF1019" s="215">
        <f>IF(N1019="snížená",J1019,0)</f>
        <v>0</v>
      </c>
      <c r="BG1019" s="215">
        <f>IF(N1019="zákl. přenesená",J1019,0)</f>
        <v>0</v>
      </c>
      <c r="BH1019" s="215">
        <f>IF(N1019="sníž. přenesená",J1019,0)</f>
        <v>0</v>
      </c>
      <c r="BI1019" s="215">
        <f>IF(N1019="nulová",J1019,0)</f>
        <v>0</v>
      </c>
      <c r="BJ1019" s="25" t="s">
        <v>85</v>
      </c>
      <c r="BK1019" s="215">
        <f>ROUND(I1019*H1019,2)</f>
        <v>0</v>
      </c>
      <c r="BL1019" s="25" t="s">
        <v>126</v>
      </c>
      <c r="BM1019" s="25" t="s">
        <v>1599</v>
      </c>
    </row>
    <row r="1020" spans="2:65" s="12" customFormat="1" ht="27">
      <c r="B1020" s="219"/>
      <c r="C1020" s="220"/>
      <c r="D1020" s="221" t="s">
        <v>210</v>
      </c>
      <c r="E1020" s="222" t="s">
        <v>34</v>
      </c>
      <c r="F1020" s="223" t="s">
        <v>1463</v>
      </c>
      <c r="G1020" s="220"/>
      <c r="H1020" s="224" t="s">
        <v>34</v>
      </c>
      <c r="I1020" s="225"/>
      <c r="J1020" s="220"/>
      <c r="K1020" s="220"/>
      <c r="L1020" s="226"/>
      <c r="M1020" s="227"/>
      <c r="N1020" s="228"/>
      <c r="O1020" s="228"/>
      <c r="P1020" s="228"/>
      <c r="Q1020" s="228"/>
      <c r="R1020" s="228"/>
      <c r="S1020" s="228"/>
      <c r="T1020" s="229"/>
      <c r="AT1020" s="230" t="s">
        <v>210</v>
      </c>
      <c r="AU1020" s="230" t="s">
        <v>87</v>
      </c>
      <c r="AV1020" s="12" t="s">
        <v>85</v>
      </c>
      <c r="AW1020" s="12" t="s">
        <v>41</v>
      </c>
      <c r="AX1020" s="12" t="s">
        <v>78</v>
      </c>
      <c r="AY1020" s="230" t="s">
        <v>197</v>
      </c>
    </row>
    <row r="1021" spans="2:65" s="12" customFormat="1" ht="27">
      <c r="B1021" s="219"/>
      <c r="C1021" s="220"/>
      <c r="D1021" s="221" t="s">
        <v>210</v>
      </c>
      <c r="E1021" s="222" t="s">
        <v>34</v>
      </c>
      <c r="F1021" s="223" t="s">
        <v>1464</v>
      </c>
      <c r="G1021" s="220"/>
      <c r="H1021" s="224" t="s">
        <v>34</v>
      </c>
      <c r="I1021" s="225"/>
      <c r="J1021" s="220"/>
      <c r="K1021" s="220"/>
      <c r="L1021" s="226"/>
      <c r="M1021" s="227"/>
      <c r="N1021" s="228"/>
      <c r="O1021" s="228"/>
      <c r="P1021" s="228"/>
      <c r="Q1021" s="228"/>
      <c r="R1021" s="228"/>
      <c r="S1021" s="228"/>
      <c r="T1021" s="229"/>
      <c r="AT1021" s="230" t="s">
        <v>210</v>
      </c>
      <c r="AU1021" s="230" t="s">
        <v>87</v>
      </c>
      <c r="AV1021" s="12" t="s">
        <v>85</v>
      </c>
      <c r="AW1021" s="12" t="s">
        <v>41</v>
      </c>
      <c r="AX1021" s="12" t="s">
        <v>78</v>
      </c>
      <c r="AY1021" s="230" t="s">
        <v>197</v>
      </c>
    </row>
    <row r="1022" spans="2:65" s="12" customFormat="1">
      <c r="B1022" s="219"/>
      <c r="C1022" s="220"/>
      <c r="D1022" s="221" t="s">
        <v>210</v>
      </c>
      <c r="E1022" s="222" t="s">
        <v>34</v>
      </c>
      <c r="F1022" s="223" t="s">
        <v>1600</v>
      </c>
      <c r="G1022" s="220"/>
      <c r="H1022" s="224" t="s">
        <v>34</v>
      </c>
      <c r="I1022" s="225"/>
      <c r="J1022" s="220"/>
      <c r="K1022" s="220"/>
      <c r="L1022" s="226"/>
      <c r="M1022" s="227"/>
      <c r="N1022" s="228"/>
      <c r="O1022" s="228"/>
      <c r="P1022" s="228"/>
      <c r="Q1022" s="228"/>
      <c r="R1022" s="228"/>
      <c r="S1022" s="228"/>
      <c r="T1022" s="229"/>
      <c r="AT1022" s="230" t="s">
        <v>210</v>
      </c>
      <c r="AU1022" s="230" t="s">
        <v>87</v>
      </c>
      <c r="AV1022" s="12" t="s">
        <v>85</v>
      </c>
      <c r="AW1022" s="12" t="s">
        <v>41</v>
      </c>
      <c r="AX1022" s="12" t="s">
        <v>78</v>
      </c>
      <c r="AY1022" s="230" t="s">
        <v>197</v>
      </c>
    </row>
    <row r="1023" spans="2:65" s="13" customFormat="1">
      <c r="B1023" s="231"/>
      <c r="C1023" s="232"/>
      <c r="D1023" s="221" t="s">
        <v>210</v>
      </c>
      <c r="E1023" s="233" t="s">
        <v>34</v>
      </c>
      <c r="F1023" s="234" t="s">
        <v>196</v>
      </c>
      <c r="G1023" s="232"/>
      <c r="H1023" s="235">
        <v>5</v>
      </c>
      <c r="I1023" s="236"/>
      <c r="J1023" s="232"/>
      <c r="K1023" s="232"/>
      <c r="L1023" s="237"/>
      <c r="M1023" s="238"/>
      <c r="N1023" s="239"/>
      <c r="O1023" s="239"/>
      <c r="P1023" s="239"/>
      <c r="Q1023" s="239"/>
      <c r="R1023" s="239"/>
      <c r="S1023" s="239"/>
      <c r="T1023" s="240"/>
      <c r="AT1023" s="241" t="s">
        <v>210</v>
      </c>
      <c r="AU1023" s="241" t="s">
        <v>87</v>
      </c>
      <c r="AV1023" s="13" t="s">
        <v>87</v>
      </c>
      <c r="AW1023" s="13" t="s">
        <v>41</v>
      </c>
      <c r="AX1023" s="13" t="s">
        <v>78</v>
      </c>
      <c r="AY1023" s="241" t="s">
        <v>197</v>
      </c>
    </row>
    <row r="1024" spans="2:65" s="14" customFormat="1">
      <c r="B1024" s="242"/>
      <c r="C1024" s="243"/>
      <c r="D1024" s="216" t="s">
        <v>210</v>
      </c>
      <c r="E1024" s="244" t="s">
        <v>34</v>
      </c>
      <c r="F1024" s="245" t="s">
        <v>221</v>
      </c>
      <c r="G1024" s="243"/>
      <c r="H1024" s="246">
        <v>5</v>
      </c>
      <c r="I1024" s="247"/>
      <c r="J1024" s="243"/>
      <c r="K1024" s="243"/>
      <c r="L1024" s="248"/>
      <c r="M1024" s="249"/>
      <c r="N1024" s="250"/>
      <c r="O1024" s="250"/>
      <c r="P1024" s="250"/>
      <c r="Q1024" s="250"/>
      <c r="R1024" s="250"/>
      <c r="S1024" s="250"/>
      <c r="T1024" s="251"/>
      <c r="AT1024" s="252" t="s">
        <v>210</v>
      </c>
      <c r="AU1024" s="252" t="s">
        <v>87</v>
      </c>
      <c r="AV1024" s="14" t="s">
        <v>126</v>
      </c>
      <c r="AW1024" s="14" t="s">
        <v>41</v>
      </c>
      <c r="AX1024" s="14" t="s">
        <v>85</v>
      </c>
      <c r="AY1024" s="252" t="s">
        <v>197</v>
      </c>
    </row>
    <row r="1025" spans="2:65" s="1" customFormat="1" ht="25.5" customHeight="1">
      <c r="B1025" s="43"/>
      <c r="C1025" s="204" t="s">
        <v>1601</v>
      </c>
      <c r="D1025" s="204" t="s">
        <v>200</v>
      </c>
      <c r="E1025" s="205" t="s">
        <v>1602</v>
      </c>
      <c r="F1025" s="206" t="s">
        <v>1603</v>
      </c>
      <c r="G1025" s="207" t="s">
        <v>1598</v>
      </c>
      <c r="H1025" s="208">
        <v>2</v>
      </c>
      <c r="I1025" s="209"/>
      <c r="J1025" s="210">
        <f>ROUND(I1025*H1025,2)</f>
        <v>0</v>
      </c>
      <c r="K1025" s="206" t="s">
        <v>34</v>
      </c>
      <c r="L1025" s="63"/>
      <c r="M1025" s="211" t="s">
        <v>34</v>
      </c>
      <c r="N1025" s="212" t="s">
        <v>49</v>
      </c>
      <c r="O1025" s="44"/>
      <c r="P1025" s="213">
        <f>O1025*H1025</f>
        <v>0</v>
      </c>
      <c r="Q1025" s="213">
        <v>0</v>
      </c>
      <c r="R1025" s="213">
        <f>Q1025*H1025</f>
        <v>0</v>
      </c>
      <c r="S1025" s="213">
        <v>0</v>
      </c>
      <c r="T1025" s="214">
        <f>S1025*H1025</f>
        <v>0</v>
      </c>
      <c r="AR1025" s="25" t="s">
        <v>126</v>
      </c>
      <c r="AT1025" s="25" t="s">
        <v>200</v>
      </c>
      <c r="AU1025" s="25" t="s">
        <v>87</v>
      </c>
      <c r="AY1025" s="25" t="s">
        <v>197</v>
      </c>
      <c r="BE1025" s="215">
        <f>IF(N1025="základní",J1025,0)</f>
        <v>0</v>
      </c>
      <c r="BF1025" s="215">
        <f>IF(N1025="snížená",J1025,0)</f>
        <v>0</v>
      </c>
      <c r="BG1025" s="215">
        <f>IF(N1025="zákl. přenesená",J1025,0)</f>
        <v>0</v>
      </c>
      <c r="BH1025" s="215">
        <f>IF(N1025="sníž. přenesená",J1025,0)</f>
        <v>0</v>
      </c>
      <c r="BI1025" s="215">
        <f>IF(N1025="nulová",J1025,0)</f>
        <v>0</v>
      </c>
      <c r="BJ1025" s="25" t="s">
        <v>85</v>
      </c>
      <c r="BK1025" s="215">
        <f>ROUND(I1025*H1025,2)</f>
        <v>0</v>
      </c>
      <c r="BL1025" s="25" t="s">
        <v>126</v>
      </c>
      <c r="BM1025" s="25" t="s">
        <v>1604</v>
      </c>
    </row>
    <row r="1026" spans="2:65" s="12" customFormat="1" ht="27">
      <c r="B1026" s="219"/>
      <c r="C1026" s="220"/>
      <c r="D1026" s="221" t="s">
        <v>210</v>
      </c>
      <c r="E1026" s="222" t="s">
        <v>34</v>
      </c>
      <c r="F1026" s="223" t="s">
        <v>1463</v>
      </c>
      <c r="G1026" s="220"/>
      <c r="H1026" s="224" t="s">
        <v>34</v>
      </c>
      <c r="I1026" s="225"/>
      <c r="J1026" s="220"/>
      <c r="K1026" s="220"/>
      <c r="L1026" s="226"/>
      <c r="M1026" s="227"/>
      <c r="N1026" s="228"/>
      <c r="O1026" s="228"/>
      <c r="P1026" s="228"/>
      <c r="Q1026" s="228"/>
      <c r="R1026" s="228"/>
      <c r="S1026" s="228"/>
      <c r="T1026" s="229"/>
      <c r="AT1026" s="230" t="s">
        <v>210</v>
      </c>
      <c r="AU1026" s="230" t="s">
        <v>87</v>
      </c>
      <c r="AV1026" s="12" t="s">
        <v>85</v>
      </c>
      <c r="AW1026" s="12" t="s">
        <v>41</v>
      </c>
      <c r="AX1026" s="12" t="s">
        <v>78</v>
      </c>
      <c r="AY1026" s="230" t="s">
        <v>197</v>
      </c>
    </row>
    <row r="1027" spans="2:65" s="12" customFormat="1" ht="27">
      <c r="B1027" s="219"/>
      <c r="C1027" s="220"/>
      <c r="D1027" s="221" t="s">
        <v>210</v>
      </c>
      <c r="E1027" s="222" t="s">
        <v>34</v>
      </c>
      <c r="F1027" s="223" t="s">
        <v>1464</v>
      </c>
      <c r="G1027" s="220"/>
      <c r="H1027" s="224" t="s">
        <v>34</v>
      </c>
      <c r="I1027" s="225"/>
      <c r="J1027" s="220"/>
      <c r="K1027" s="220"/>
      <c r="L1027" s="226"/>
      <c r="M1027" s="227"/>
      <c r="N1027" s="228"/>
      <c r="O1027" s="228"/>
      <c r="P1027" s="228"/>
      <c r="Q1027" s="228"/>
      <c r="R1027" s="228"/>
      <c r="S1027" s="228"/>
      <c r="T1027" s="229"/>
      <c r="AT1027" s="230" t="s">
        <v>210</v>
      </c>
      <c r="AU1027" s="230" t="s">
        <v>87</v>
      </c>
      <c r="AV1027" s="12" t="s">
        <v>85</v>
      </c>
      <c r="AW1027" s="12" t="s">
        <v>41</v>
      </c>
      <c r="AX1027" s="12" t="s">
        <v>78</v>
      </c>
      <c r="AY1027" s="230" t="s">
        <v>197</v>
      </c>
    </row>
    <row r="1028" spans="2:65" s="12" customFormat="1">
      <c r="B1028" s="219"/>
      <c r="C1028" s="220"/>
      <c r="D1028" s="221" t="s">
        <v>210</v>
      </c>
      <c r="E1028" s="222" t="s">
        <v>34</v>
      </c>
      <c r="F1028" s="223" t="s">
        <v>1600</v>
      </c>
      <c r="G1028" s="220"/>
      <c r="H1028" s="224" t="s">
        <v>34</v>
      </c>
      <c r="I1028" s="225"/>
      <c r="J1028" s="220"/>
      <c r="K1028" s="220"/>
      <c r="L1028" s="226"/>
      <c r="M1028" s="227"/>
      <c r="N1028" s="228"/>
      <c r="O1028" s="228"/>
      <c r="P1028" s="228"/>
      <c r="Q1028" s="228"/>
      <c r="R1028" s="228"/>
      <c r="S1028" s="228"/>
      <c r="T1028" s="229"/>
      <c r="AT1028" s="230" t="s">
        <v>210</v>
      </c>
      <c r="AU1028" s="230" t="s">
        <v>87</v>
      </c>
      <c r="AV1028" s="12" t="s">
        <v>85</v>
      </c>
      <c r="AW1028" s="12" t="s">
        <v>41</v>
      </c>
      <c r="AX1028" s="12" t="s">
        <v>78</v>
      </c>
      <c r="AY1028" s="230" t="s">
        <v>197</v>
      </c>
    </row>
    <row r="1029" spans="2:65" s="13" customFormat="1">
      <c r="B1029" s="231"/>
      <c r="C1029" s="232"/>
      <c r="D1029" s="221" t="s">
        <v>210</v>
      </c>
      <c r="E1029" s="233" t="s">
        <v>34</v>
      </c>
      <c r="F1029" s="234" t="s">
        <v>87</v>
      </c>
      <c r="G1029" s="232"/>
      <c r="H1029" s="235">
        <v>2</v>
      </c>
      <c r="I1029" s="236"/>
      <c r="J1029" s="232"/>
      <c r="K1029" s="232"/>
      <c r="L1029" s="237"/>
      <c r="M1029" s="238"/>
      <c r="N1029" s="239"/>
      <c r="O1029" s="239"/>
      <c r="P1029" s="239"/>
      <c r="Q1029" s="239"/>
      <c r="R1029" s="239"/>
      <c r="S1029" s="239"/>
      <c r="T1029" s="240"/>
      <c r="AT1029" s="241" t="s">
        <v>210</v>
      </c>
      <c r="AU1029" s="241" t="s">
        <v>87</v>
      </c>
      <c r="AV1029" s="13" t="s">
        <v>87</v>
      </c>
      <c r="AW1029" s="13" t="s">
        <v>41</v>
      </c>
      <c r="AX1029" s="13" t="s">
        <v>78</v>
      </c>
      <c r="AY1029" s="241" t="s">
        <v>197</v>
      </c>
    </row>
    <row r="1030" spans="2:65" s="14" customFormat="1">
      <c r="B1030" s="242"/>
      <c r="C1030" s="243"/>
      <c r="D1030" s="216" t="s">
        <v>210</v>
      </c>
      <c r="E1030" s="244" t="s">
        <v>34</v>
      </c>
      <c r="F1030" s="245" t="s">
        <v>221</v>
      </c>
      <c r="G1030" s="243"/>
      <c r="H1030" s="246">
        <v>2</v>
      </c>
      <c r="I1030" s="247"/>
      <c r="J1030" s="243"/>
      <c r="K1030" s="243"/>
      <c r="L1030" s="248"/>
      <c r="M1030" s="249"/>
      <c r="N1030" s="250"/>
      <c r="O1030" s="250"/>
      <c r="P1030" s="250"/>
      <c r="Q1030" s="250"/>
      <c r="R1030" s="250"/>
      <c r="S1030" s="250"/>
      <c r="T1030" s="251"/>
      <c r="AT1030" s="252" t="s">
        <v>210</v>
      </c>
      <c r="AU1030" s="252" t="s">
        <v>87</v>
      </c>
      <c r="AV1030" s="14" t="s">
        <v>126</v>
      </c>
      <c r="AW1030" s="14" t="s">
        <v>41</v>
      </c>
      <c r="AX1030" s="14" t="s">
        <v>85</v>
      </c>
      <c r="AY1030" s="252" t="s">
        <v>197</v>
      </c>
    </row>
    <row r="1031" spans="2:65" s="1" customFormat="1" ht="38.25" customHeight="1">
      <c r="B1031" s="43"/>
      <c r="C1031" s="204" t="s">
        <v>1605</v>
      </c>
      <c r="D1031" s="204" t="s">
        <v>200</v>
      </c>
      <c r="E1031" s="205" t="s">
        <v>1606</v>
      </c>
      <c r="F1031" s="206" t="s">
        <v>1607</v>
      </c>
      <c r="G1031" s="207" t="s">
        <v>1598</v>
      </c>
      <c r="H1031" s="208">
        <v>5</v>
      </c>
      <c r="I1031" s="209"/>
      <c r="J1031" s="210">
        <f>ROUND(I1031*H1031,2)</f>
        <v>0</v>
      </c>
      <c r="K1031" s="206" t="s">
        <v>34</v>
      </c>
      <c r="L1031" s="63"/>
      <c r="M1031" s="211" t="s">
        <v>34</v>
      </c>
      <c r="N1031" s="212" t="s">
        <v>49</v>
      </c>
      <c r="O1031" s="44"/>
      <c r="P1031" s="213">
        <f>O1031*H1031</f>
        <v>0</v>
      </c>
      <c r="Q1031" s="213">
        <v>0</v>
      </c>
      <c r="R1031" s="213">
        <f>Q1031*H1031</f>
        <v>0</v>
      </c>
      <c r="S1031" s="213">
        <v>0</v>
      </c>
      <c r="T1031" s="214">
        <f>S1031*H1031</f>
        <v>0</v>
      </c>
      <c r="AR1031" s="25" t="s">
        <v>126</v>
      </c>
      <c r="AT1031" s="25" t="s">
        <v>200</v>
      </c>
      <c r="AU1031" s="25" t="s">
        <v>87</v>
      </c>
      <c r="AY1031" s="25" t="s">
        <v>197</v>
      </c>
      <c r="BE1031" s="215">
        <f>IF(N1031="základní",J1031,0)</f>
        <v>0</v>
      </c>
      <c r="BF1031" s="215">
        <f>IF(N1031="snížená",J1031,0)</f>
        <v>0</v>
      </c>
      <c r="BG1031" s="215">
        <f>IF(N1031="zákl. přenesená",J1031,0)</f>
        <v>0</v>
      </c>
      <c r="BH1031" s="215">
        <f>IF(N1031="sníž. přenesená",J1031,0)</f>
        <v>0</v>
      </c>
      <c r="BI1031" s="215">
        <f>IF(N1031="nulová",J1031,0)</f>
        <v>0</v>
      </c>
      <c r="BJ1031" s="25" t="s">
        <v>85</v>
      </c>
      <c r="BK1031" s="215">
        <f>ROUND(I1031*H1031,2)</f>
        <v>0</v>
      </c>
      <c r="BL1031" s="25" t="s">
        <v>126</v>
      </c>
      <c r="BM1031" s="25" t="s">
        <v>1608</v>
      </c>
    </row>
    <row r="1032" spans="2:65" s="12" customFormat="1" ht="27">
      <c r="B1032" s="219"/>
      <c r="C1032" s="220"/>
      <c r="D1032" s="221" t="s">
        <v>210</v>
      </c>
      <c r="E1032" s="222" t="s">
        <v>34</v>
      </c>
      <c r="F1032" s="223" t="s">
        <v>1463</v>
      </c>
      <c r="G1032" s="220"/>
      <c r="H1032" s="224" t="s">
        <v>34</v>
      </c>
      <c r="I1032" s="225"/>
      <c r="J1032" s="220"/>
      <c r="K1032" s="220"/>
      <c r="L1032" s="226"/>
      <c r="M1032" s="227"/>
      <c r="N1032" s="228"/>
      <c r="O1032" s="228"/>
      <c r="P1032" s="228"/>
      <c r="Q1032" s="228"/>
      <c r="R1032" s="228"/>
      <c r="S1032" s="228"/>
      <c r="T1032" s="229"/>
      <c r="AT1032" s="230" t="s">
        <v>210</v>
      </c>
      <c r="AU1032" s="230" t="s">
        <v>87</v>
      </c>
      <c r="AV1032" s="12" t="s">
        <v>85</v>
      </c>
      <c r="AW1032" s="12" t="s">
        <v>41</v>
      </c>
      <c r="AX1032" s="12" t="s">
        <v>78</v>
      </c>
      <c r="AY1032" s="230" t="s">
        <v>197</v>
      </c>
    </row>
    <row r="1033" spans="2:65" s="12" customFormat="1" ht="27">
      <c r="B1033" s="219"/>
      <c r="C1033" s="220"/>
      <c r="D1033" s="221" t="s">
        <v>210</v>
      </c>
      <c r="E1033" s="222" t="s">
        <v>34</v>
      </c>
      <c r="F1033" s="223" t="s">
        <v>1464</v>
      </c>
      <c r="G1033" s="220"/>
      <c r="H1033" s="224" t="s">
        <v>34</v>
      </c>
      <c r="I1033" s="225"/>
      <c r="J1033" s="220"/>
      <c r="K1033" s="220"/>
      <c r="L1033" s="226"/>
      <c r="M1033" s="227"/>
      <c r="N1033" s="228"/>
      <c r="O1033" s="228"/>
      <c r="P1033" s="228"/>
      <c r="Q1033" s="228"/>
      <c r="R1033" s="228"/>
      <c r="S1033" s="228"/>
      <c r="T1033" s="229"/>
      <c r="AT1033" s="230" t="s">
        <v>210</v>
      </c>
      <c r="AU1033" s="230" t="s">
        <v>87</v>
      </c>
      <c r="AV1033" s="12" t="s">
        <v>85</v>
      </c>
      <c r="AW1033" s="12" t="s">
        <v>41</v>
      </c>
      <c r="AX1033" s="12" t="s">
        <v>78</v>
      </c>
      <c r="AY1033" s="230" t="s">
        <v>197</v>
      </c>
    </row>
    <row r="1034" spans="2:65" s="12" customFormat="1">
      <c r="B1034" s="219"/>
      <c r="C1034" s="220"/>
      <c r="D1034" s="221" t="s">
        <v>210</v>
      </c>
      <c r="E1034" s="222" t="s">
        <v>34</v>
      </c>
      <c r="F1034" s="223" t="s">
        <v>1600</v>
      </c>
      <c r="G1034" s="220"/>
      <c r="H1034" s="224" t="s">
        <v>34</v>
      </c>
      <c r="I1034" s="225"/>
      <c r="J1034" s="220"/>
      <c r="K1034" s="220"/>
      <c r="L1034" s="226"/>
      <c r="M1034" s="227"/>
      <c r="N1034" s="228"/>
      <c r="O1034" s="228"/>
      <c r="P1034" s="228"/>
      <c r="Q1034" s="228"/>
      <c r="R1034" s="228"/>
      <c r="S1034" s="228"/>
      <c r="T1034" s="229"/>
      <c r="AT1034" s="230" t="s">
        <v>210</v>
      </c>
      <c r="AU1034" s="230" t="s">
        <v>87</v>
      </c>
      <c r="AV1034" s="12" t="s">
        <v>85</v>
      </c>
      <c r="AW1034" s="12" t="s">
        <v>41</v>
      </c>
      <c r="AX1034" s="12" t="s">
        <v>78</v>
      </c>
      <c r="AY1034" s="230" t="s">
        <v>197</v>
      </c>
    </row>
    <row r="1035" spans="2:65" s="13" customFormat="1">
      <c r="B1035" s="231"/>
      <c r="C1035" s="232"/>
      <c r="D1035" s="221" t="s">
        <v>210</v>
      </c>
      <c r="E1035" s="233" t="s">
        <v>34</v>
      </c>
      <c r="F1035" s="234" t="s">
        <v>196</v>
      </c>
      <c r="G1035" s="232"/>
      <c r="H1035" s="235">
        <v>5</v>
      </c>
      <c r="I1035" s="236"/>
      <c r="J1035" s="232"/>
      <c r="K1035" s="232"/>
      <c r="L1035" s="237"/>
      <c r="M1035" s="238"/>
      <c r="N1035" s="239"/>
      <c r="O1035" s="239"/>
      <c r="P1035" s="239"/>
      <c r="Q1035" s="239"/>
      <c r="R1035" s="239"/>
      <c r="S1035" s="239"/>
      <c r="T1035" s="240"/>
      <c r="AT1035" s="241" t="s">
        <v>210</v>
      </c>
      <c r="AU1035" s="241" t="s">
        <v>87</v>
      </c>
      <c r="AV1035" s="13" t="s">
        <v>87</v>
      </c>
      <c r="AW1035" s="13" t="s">
        <v>41</v>
      </c>
      <c r="AX1035" s="13" t="s">
        <v>78</v>
      </c>
      <c r="AY1035" s="241" t="s">
        <v>197</v>
      </c>
    </row>
    <row r="1036" spans="2:65" s="14" customFormat="1">
      <c r="B1036" s="242"/>
      <c r="C1036" s="243"/>
      <c r="D1036" s="216" t="s">
        <v>210</v>
      </c>
      <c r="E1036" s="244" t="s">
        <v>34</v>
      </c>
      <c r="F1036" s="245" t="s">
        <v>221</v>
      </c>
      <c r="G1036" s="243"/>
      <c r="H1036" s="246">
        <v>5</v>
      </c>
      <c r="I1036" s="247"/>
      <c r="J1036" s="243"/>
      <c r="K1036" s="243"/>
      <c r="L1036" s="248"/>
      <c r="M1036" s="249"/>
      <c r="N1036" s="250"/>
      <c r="O1036" s="250"/>
      <c r="P1036" s="250"/>
      <c r="Q1036" s="250"/>
      <c r="R1036" s="250"/>
      <c r="S1036" s="250"/>
      <c r="T1036" s="251"/>
      <c r="AT1036" s="252" t="s">
        <v>210</v>
      </c>
      <c r="AU1036" s="252" t="s">
        <v>87</v>
      </c>
      <c r="AV1036" s="14" t="s">
        <v>126</v>
      </c>
      <c r="AW1036" s="14" t="s">
        <v>41</v>
      </c>
      <c r="AX1036" s="14" t="s">
        <v>85</v>
      </c>
      <c r="AY1036" s="252" t="s">
        <v>197</v>
      </c>
    </row>
    <row r="1037" spans="2:65" s="1" customFormat="1" ht="38.25" customHeight="1">
      <c r="B1037" s="43"/>
      <c r="C1037" s="204" t="s">
        <v>1609</v>
      </c>
      <c r="D1037" s="204" t="s">
        <v>200</v>
      </c>
      <c r="E1037" s="205" t="s">
        <v>1610</v>
      </c>
      <c r="F1037" s="206" t="s">
        <v>1611</v>
      </c>
      <c r="G1037" s="207" t="s">
        <v>1598</v>
      </c>
      <c r="H1037" s="208">
        <v>5</v>
      </c>
      <c r="I1037" s="209"/>
      <c r="J1037" s="210">
        <f>ROUND(I1037*H1037,2)</f>
        <v>0</v>
      </c>
      <c r="K1037" s="206" t="s">
        <v>34</v>
      </c>
      <c r="L1037" s="63"/>
      <c r="M1037" s="211" t="s">
        <v>34</v>
      </c>
      <c r="N1037" s="212" t="s">
        <v>49</v>
      </c>
      <c r="O1037" s="44"/>
      <c r="P1037" s="213">
        <f>O1037*H1037</f>
        <v>0</v>
      </c>
      <c r="Q1037" s="213">
        <v>0</v>
      </c>
      <c r="R1037" s="213">
        <f>Q1037*H1037</f>
        <v>0</v>
      </c>
      <c r="S1037" s="213">
        <v>0</v>
      </c>
      <c r="T1037" s="214">
        <f>S1037*H1037</f>
        <v>0</v>
      </c>
      <c r="AR1037" s="25" t="s">
        <v>126</v>
      </c>
      <c r="AT1037" s="25" t="s">
        <v>200</v>
      </c>
      <c r="AU1037" s="25" t="s">
        <v>87</v>
      </c>
      <c r="AY1037" s="25" t="s">
        <v>197</v>
      </c>
      <c r="BE1037" s="215">
        <f>IF(N1037="základní",J1037,0)</f>
        <v>0</v>
      </c>
      <c r="BF1037" s="215">
        <f>IF(N1037="snížená",J1037,0)</f>
        <v>0</v>
      </c>
      <c r="BG1037" s="215">
        <f>IF(N1037="zákl. přenesená",J1037,0)</f>
        <v>0</v>
      </c>
      <c r="BH1037" s="215">
        <f>IF(N1037="sníž. přenesená",J1037,0)</f>
        <v>0</v>
      </c>
      <c r="BI1037" s="215">
        <f>IF(N1037="nulová",J1037,0)</f>
        <v>0</v>
      </c>
      <c r="BJ1037" s="25" t="s">
        <v>85</v>
      </c>
      <c r="BK1037" s="215">
        <f>ROUND(I1037*H1037,2)</f>
        <v>0</v>
      </c>
      <c r="BL1037" s="25" t="s">
        <v>126</v>
      </c>
      <c r="BM1037" s="25" t="s">
        <v>1612</v>
      </c>
    </row>
    <row r="1038" spans="2:65" s="12" customFormat="1" ht="27">
      <c r="B1038" s="219"/>
      <c r="C1038" s="220"/>
      <c r="D1038" s="221" t="s">
        <v>210</v>
      </c>
      <c r="E1038" s="222" t="s">
        <v>34</v>
      </c>
      <c r="F1038" s="223" t="s">
        <v>1463</v>
      </c>
      <c r="G1038" s="220"/>
      <c r="H1038" s="224" t="s">
        <v>34</v>
      </c>
      <c r="I1038" s="225"/>
      <c r="J1038" s="220"/>
      <c r="K1038" s="220"/>
      <c r="L1038" s="226"/>
      <c r="M1038" s="227"/>
      <c r="N1038" s="228"/>
      <c r="O1038" s="228"/>
      <c r="P1038" s="228"/>
      <c r="Q1038" s="228"/>
      <c r="R1038" s="228"/>
      <c r="S1038" s="228"/>
      <c r="T1038" s="229"/>
      <c r="AT1038" s="230" t="s">
        <v>210</v>
      </c>
      <c r="AU1038" s="230" t="s">
        <v>87</v>
      </c>
      <c r="AV1038" s="12" t="s">
        <v>85</v>
      </c>
      <c r="AW1038" s="12" t="s">
        <v>41</v>
      </c>
      <c r="AX1038" s="12" t="s">
        <v>78</v>
      </c>
      <c r="AY1038" s="230" t="s">
        <v>197</v>
      </c>
    </row>
    <row r="1039" spans="2:65" s="12" customFormat="1" ht="27">
      <c r="B1039" s="219"/>
      <c r="C1039" s="220"/>
      <c r="D1039" s="221" t="s">
        <v>210</v>
      </c>
      <c r="E1039" s="222" t="s">
        <v>34</v>
      </c>
      <c r="F1039" s="223" t="s">
        <v>1464</v>
      </c>
      <c r="G1039" s="220"/>
      <c r="H1039" s="224" t="s">
        <v>34</v>
      </c>
      <c r="I1039" s="225"/>
      <c r="J1039" s="220"/>
      <c r="K1039" s="220"/>
      <c r="L1039" s="226"/>
      <c r="M1039" s="227"/>
      <c r="N1039" s="228"/>
      <c r="O1039" s="228"/>
      <c r="P1039" s="228"/>
      <c r="Q1039" s="228"/>
      <c r="R1039" s="228"/>
      <c r="S1039" s="228"/>
      <c r="T1039" s="229"/>
      <c r="AT1039" s="230" t="s">
        <v>210</v>
      </c>
      <c r="AU1039" s="230" t="s">
        <v>87</v>
      </c>
      <c r="AV1039" s="12" t="s">
        <v>85</v>
      </c>
      <c r="AW1039" s="12" t="s">
        <v>41</v>
      </c>
      <c r="AX1039" s="12" t="s">
        <v>78</v>
      </c>
      <c r="AY1039" s="230" t="s">
        <v>197</v>
      </c>
    </row>
    <row r="1040" spans="2:65" s="12" customFormat="1">
      <c r="B1040" s="219"/>
      <c r="C1040" s="220"/>
      <c r="D1040" s="221" t="s">
        <v>210</v>
      </c>
      <c r="E1040" s="222" t="s">
        <v>34</v>
      </c>
      <c r="F1040" s="223" t="s">
        <v>1600</v>
      </c>
      <c r="G1040" s="220"/>
      <c r="H1040" s="224" t="s">
        <v>34</v>
      </c>
      <c r="I1040" s="225"/>
      <c r="J1040" s="220"/>
      <c r="K1040" s="220"/>
      <c r="L1040" s="226"/>
      <c r="M1040" s="227"/>
      <c r="N1040" s="228"/>
      <c r="O1040" s="228"/>
      <c r="P1040" s="228"/>
      <c r="Q1040" s="228"/>
      <c r="R1040" s="228"/>
      <c r="S1040" s="228"/>
      <c r="T1040" s="229"/>
      <c r="AT1040" s="230" t="s">
        <v>210</v>
      </c>
      <c r="AU1040" s="230" t="s">
        <v>87</v>
      </c>
      <c r="AV1040" s="12" t="s">
        <v>85</v>
      </c>
      <c r="AW1040" s="12" t="s">
        <v>41</v>
      </c>
      <c r="AX1040" s="12" t="s">
        <v>78</v>
      </c>
      <c r="AY1040" s="230" t="s">
        <v>197</v>
      </c>
    </row>
    <row r="1041" spans="2:65" s="13" customFormat="1">
      <c r="B1041" s="231"/>
      <c r="C1041" s="232"/>
      <c r="D1041" s="221" t="s">
        <v>210</v>
      </c>
      <c r="E1041" s="233" t="s">
        <v>34</v>
      </c>
      <c r="F1041" s="234" t="s">
        <v>196</v>
      </c>
      <c r="G1041" s="232"/>
      <c r="H1041" s="235">
        <v>5</v>
      </c>
      <c r="I1041" s="236"/>
      <c r="J1041" s="232"/>
      <c r="K1041" s="232"/>
      <c r="L1041" s="237"/>
      <c r="M1041" s="238"/>
      <c r="N1041" s="239"/>
      <c r="O1041" s="239"/>
      <c r="P1041" s="239"/>
      <c r="Q1041" s="239"/>
      <c r="R1041" s="239"/>
      <c r="S1041" s="239"/>
      <c r="T1041" s="240"/>
      <c r="AT1041" s="241" t="s">
        <v>210</v>
      </c>
      <c r="AU1041" s="241" t="s">
        <v>87</v>
      </c>
      <c r="AV1041" s="13" t="s">
        <v>87</v>
      </c>
      <c r="AW1041" s="13" t="s">
        <v>41</v>
      </c>
      <c r="AX1041" s="13" t="s">
        <v>78</v>
      </c>
      <c r="AY1041" s="241" t="s">
        <v>197</v>
      </c>
    </row>
    <row r="1042" spans="2:65" s="14" customFormat="1">
      <c r="B1042" s="242"/>
      <c r="C1042" s="243"/>
      <c r="D1042" s="216" t="s">
        <v>210</v>
      </c>
      <c r="E1042" s="244" t="s">
        <v>34</v>
      </c>
      <c r="F1042" s="245" t="s">
        <v>221</v>
      </c>
      <c r="G1042" s="243"/>
      <c r="H1042" s="246">
        <v>5</v>
      </c>
      <c r="I1042" s="247"/>
      <c r="J1042" s="243"/>
      <c r="K1042" s="243"/>
      <c r="L1042" s="248"/>
      <c r="M1042" s="249"/>
      <c r="N1042" s="250"/>
      <c r="O1042" s="250"/>
      <c r="P1042" s="250"/>
      <c r="Q1042" s="250"/>
      <c r="R1042" s="250"/>
      <c r="S1042" s="250"/>
      <c r="T1042" s="251"/>
      <c r="AT1042" s="252" t="s">
        <v>210</v>
      </c>
      <c r="AU1042" s="252" t="s">
        <v>87</v>
      </c>
      <c r="AV1042" s="14" t="s">
        <v>126</v>
      </c>
      <c r="AW1042" s="14" t="s">
        <v>41</v>
      </c>
      <c r="AX1042" s="14" t="s">
        <v>85</v>
      </c>
      <c r="AY1042" s="252" t="s">
        <v>197</v>
      </c>
    </row>
    <row r="1043" spans="2:65" s="1" customFormat="1" ht="38.25" customHeight="1">
      <c r="B1043" s="43"/>
      <c r="C1043" s="204" t="s">
        <v>1613</v>
      </c>
      <c r="D1043" s="204" t="s">
        <v>200</v>
      </c>
      <c r="E1043" s="205" t="s">
        <v>1614</v>
      </c>
      <c r="F1043" s="206" t="s">
        <v>1615</v>
      </c>
      <c r="G1043" s="207" t="s">
        <v>1598</v>
      </c>
      <c r="H1043" s="208">
        <v>1</v>
      </c>
      <c r="I1043" s="209"/>
      <c r="J1043" s="210">
        <f>ROUND(I1043*H1043,2)</f>
        <v>0</v>
      </c>
      <c r="K1043" s="206" t="s">
        <v>34</v>
      </c>
      <c r="L1043" s="63"/>
      <c r="M1043" s="211" t="s">
        <v>34</v>
      </c>
      <c r="N1043" s="212" t="s">
        <v>49</v>
      </c>
      <c r="O1043" s="44"/>
      <c r="P1043" s="213">
        <f>O1043*H1043</f>
        <v>0</v>
      </c>
      <c r="Q1043" s="213">
        <v>0</v>
      </c>
      <c r="R1043" s="213">
        <f>Q1043*H1043</f>
        <v>0</v>
      </c>
      <c r="S1043" s="213">
        <v>0</v>
      </c>
      <c r="T1043" s="214">
        <f>S1043*H1043</f>
        <v>0</v>
      </c>
      <c r="AR1043" s="25" t="s">
        <v>126</v>
      </c>
      <c r="AT1043" s="25" t="s">
        <v>200</v>
      </c>
      <c r="AU1043" s="25" t="s">
        <v>87</v>
      </c>
      <c r="AY1043" s="25" t="s">
        <v>197</v>
      </c>
      <c r="BE1043" s="215">
        <f>IF(N1043="základní",J1043,0)</f>
        <v>0</v>
      </c>
      <c r="BF1043" s="215">
        <f>IF(N1043="snížená",J1043,0)</f>
        <v>0</v>
      </c>
      <c r="BG1043" s="215">
        <f>IF(N1043="zákl. přenesená",J1043,0)</f>
        <v>0</v>
      </c>
      <c r="BH1043" s="215">
        <f>IF(N1043="sníž. přenesená",J1043,0)</f>
        <v>0</v>
      </c>
      <c r="BI1043" s="215">
        <f>IF(N1043="nulová",J1043,0)</f>
        <v>0</v>
      </c>
      <c r="BJ1043" s="25" t="s">
        <v>85</v>
      </c>
      <c r="BK1043" s="215">
        <f>ROUND(I1043*H1043,2)</f>
        <v>0</v>
      </c>
      <c r="BL1043" s="25" t="s">
        <v>126</v>
      </c>
      <c r="BM1043" s="25" t="s">
        <v>1616</v>
      </c>
    </row>
    <row r="1044" spans="2:65" s="12" customFormat="1" ht="27">
      <c r="B1044" s="219"/>
      <c r="C1044" s="220"/>
      <c r="D1044" s="221" t="s">
        <v>210</v>
      </c>
      <c r="E1044" s="222" t="s">
        <v>34</v>
      </c>
      <c r="F1044" s="223" t="s">
        <v>1463</v>
      </c>
      <c r="G1044" s="220"/>
      <c r="H1044" s="224" t="s">
        <v>34</v>
      </c>
      <c r="I1044" s="225"/>
      <c r="J1044" s="220"/>
      <c r="K1044" s="220"/>
      <c r="L1044" s="226"/>
      <c r="M1044" s="227"/>
      <c r="N1044" s="228"/>
      <c r="O1044" s="228"/>
      <c r="P1044" s="228"/>
      <c r="Q1044" s="228"/>
      <c r="R1044" s="228"/>
      <c r="S1044" s="228"/>
      <c r="T1044" s="229"/>
      <c r="AT1044" s="230" t="s">
        <v>210</v>
      </c>
      <c r="AU1044" s="230" t="s">
        <v>87</v>
      </c>
      <c r="AV1044" s="12" t="s">
        <v>85</v>
      </c>
      <c r="AW1044" s="12" t="s">
        <v>41</v>
      </c>
      <c r="AX1044" s="12" t="s">
        <v>78</v>
      </c>
      <c r="AY1044" s="230" t="s">
        <v>197</v>
      </c>
    </row>
    <row r="1045" spans="2:65" s="12" customFormat="1" ht="27">
      <c r="B1045" s="219"/>
      <c r="C1045" s="220"/>
      <c r="D1045" s="221" t="s">
        <v>210</v>
      </c>
      <c r="E1045" s="222" t="s">
        <v>34</v>
      </c>
      <c r="F1045" s="223" t="s">
        <v>1464</v>
      </c>
      <c r="G1045" s="220"/>
      <c r="H1045" s="224" t="s">
        <v>34</v>
      </c>
      <c r="I1045" s="225"/>
      <c r="J1045" s="220"/>
      <c r="K1045" s="220"/>
      <c r="L1045" s="226"/>
      <c r="M1045" s="227"/>
      <c r="N1045" s="228"/>
      <c r="O1045" s="228"/>
      <c r="P1045" s="228"/>
      <c r="Q1045" s="228"/>
      <c r="R1045" s="228"/>
      <c r="S1045" s="228"/>
      <c r="T1045" s="229"/>
      <c r="AT1045" s="230" t="s">
        <v>210</v>
      </c>
      <c r="AU1045" s="230" t="s">
        <v>87</v>
      </c>
      <c r="AV1045" s="12" t="s">
        <v>85</v>
      </c>
      <c r="AW1045" s="12" t="s">
        <v>41</v>
      </c>
      <c r="AX1045" s="12" t="s">
        <v>78</v>
      </c>
      <c r="AY1045" s="230" t="s">
        <v>197</v>
      </c>
    </row>
    <row r="1046" spans="2:65" s="12" customFormat="1">
      <c r="B1046" s="219"/>
      <c r="C1046" s="220"/>
      <c r="D1046" s="221" t="s">
        <v>210</v>
      </c>
      <c r="E1046" s="222" t="s">
        <v>34</v>
      </c>
      <c r="F1046" s="223" t="s">
        <v>1600</v>
      </c>
      <c r="G1046" s="220"/>
      <c r="H1046" s="224" t="s">
        <v>34</v>
      </c>
      <c r="I1046" s="225"/>
      <c r="J1046" s="220"/>
      <c r="K1046" s="220"/>
      <c r="L1046" s="226"/>
      <c r="M1046" s="227"/>
      <c r="N1046" s="228"/>
      <c r="O1046" s="228"/>
      <c r="P1046" s="228"/>
      <c r="Q1046" s="228"/>
      <c r="R1046" s="228"/>
      <c r="S1046" s="228"/>
      <c r="T1046" s="229"/>
      <c r="AT1046" s="230" t="s">
        <v>210</v>
      </c>
      <c r="AU1046" s="230" t="s">
        <v>87</v>
      </c>
      <c r="AV1046" s="12" t="s">
        <v>85</v>
      </c>
      <c r="AW1046" s="12" t="s">
        <v>41</v>
      </c>
      <c r="AX1046" s="12" t="s">
        <v>78</v>
      </c>
      <c r="AY1046" s="230" t="s">
        <v>197</v>
      </c>
    </row>
    <row r="1047" spans="2:65" s="13" customFormat="1">
      <c r="B1047" s="231"/>
      <c r="C1047" s="232"/>
      <c r="D1047" s="221" t="s">
        <v>210</v>
      </c>
      <c r="E1047" s="233" t="s">
        <v>34</v>
      </c>
      <c r="F1047" s="234" t="s">
        <v>85</v>
      </c>
      <c r="G1047" s="232"/>
      <c r="H1047" s="235">
        <v>1</v>
      </c>
      <c r="I1047" s="236"/>
      <c r="J1047" s="232"/>
      <c r="K1047" s="232"/>
      <c r="L1047" s="237"/>
      <c r="M1047" s="238"/>
      <c r="N1047" s="239"/>
      <c r="O1047" s="239"/>
      <c r="P1047" s="239"/>
      <c r="Q1047" s="239"/>
      <c r="R1047" s="239"/>
      <c r="S1047" s="239"/>
      <c r="T1047" s="240"/>
      <c r="AT1047" s="241" t="s">
        <v>210</v>
      </c>
      <c r="AU1047" s="241" t="s">
        <v>87</v>
      </c>
      <c r="AV1047" s="13" t="s">
        <v>87</v>
      </c>
      <c r="AW1047" s="13" t="s">
        <v>41</v>
      </c>
      <c r="AX1047" s="13" t="s">
        <v>78</v>
      </c>
      <c r="AY1047" s="241" t="s">
        <v>197</v>
      </c>
    </row>
    <row r="1048" spans="2:65" s="14" customFormat="1">
      <c r="B1048" s="242"/>
      <c r="C1048" s="243"/>
      <c r="D1048" s="216" t="s">
        <v>210</v>
      </c>
      <c r="E1048" s="244" t="s">
        <v>34</v>
      </c>
      <c r="F1048" s="245" t="s">
        <v>221</v>
      </c>
      <c r="G1048" s="243"/>
      <c r="H1048" s="246">
        <v>1</v>
      </c>
      <c r="I1048" s="247"/>
      <c r="J1048" s="243"/>
      <c r="K1048" s="243"/>
      <c r="L1048" s="248"/>
      <c r="M1048" s="249"/>
      <c r="N1048" s="250"/>
      <c r="O1048" s="250"/>
      <c r="P1048" s="250"/>
      <c r="Q1048" s="250"/>
      <c r="R1048" s="250"/>
      <c r="S1048" s="250"/>
      <c r="T1048" s="251"/>
      <c r="AT1048" s="252" t="s">
        <v>210</v>
      </c>
      <c r="AU1048" s="252" t="s">
        <v>87</v>
      </c>
      <c r="AV1048" s="14" t="s">
        <v>126</v>
      </c>
      <c r="AW1048" s="14" t="s">
        <v>41</v>
      </c>
      <c r="AX1048" s="14" t="s">
        <v>85</v>
      </c>
      <c r="AY1048" s="252" t="s">
        <v>197</v>
      </c>
    </row>
    <row r="1049" spans="2:65" s="1" customFormat="1" ht="38.25" customHeight="1">
      <c r="B1049" s="43"/>
      <c r="C1049" s="204" t="s">
        <v>1617</v>
      </c>
      <c r="D1049" s="204" t="s">
        <v>200</v>
      </c>
      <c r="E1049" s="205" t="s">
        <v>1618</v>
      </c>
      <c r="F1049" s="206" t="s">
        <v>1619</v>
      </c>
      <c r="G1049" s="207" t="s">
        <v>1598</v>
      </c>
      <c r="H1049" s="208">
        <v>2</v>
      </c>
      <c r="I1049" s="209"/>
      <c r="J1049" s="210">
        <f>ROUND(I1049*H1049,2)</f>
        <v>0</v>
      </c>
      <c r="K1049" s="206" t="s">
        <v>34</v>
      </c>
      <c r="L1049" s="63"/>
      <c r="M1049" s="211" t="s">
        <v>34</v>
      </c>
      <c r="N1049" s="212" t="s">
        <v>49</v>
      </c>
      <c r="O1049" s="44"/>
      <c r="P1049" s="213">
        <f>O1049*H1049</f>
        <v>0</v>
      </c>
      <c r="Q1049" s="213">
        <v>0</v>
      </c>
      <c r="R1049" s="213">
        <f>Q1049*H1049</f>
        <v>0</v>
      </c>
      <c r="S1049" s="213">
        <v>0</v>
      </c>
      <c r="T1049" s="214">
        <f>S1049*H1049</f>
        <v>0</v>
      </c>
      <c r="AR1049" s="25" t="s">
        <v>126</v>
      </c>
      <c r="AT1049" s="25" t="s">
        <v>200</v>
      </c>
      <c r="AU1049" s="25" t="s">
        <v>87</v>
      </c>
      <c r="AY1049" s="25" t="s">
        <v>197</v>
      </c>
      <c r="BE1049" s="215">
        <f>IF(N1049="základní",J1049,0)</f>
        <v>0</v>
      </c>
      <c r="BF1049" s="215">
        <f>IF(N1049="snížená",J1049,0)</f>
        <v>0</v>
      </c>
      <c r="BG1049" s="215">
        <f>IF(N1049="zákl. přenesená",J1049,0)</f>
        <v>0</v>
      </c>
      <c r="BH1049" s="215">
        <f>IF(N1049="sníž. přenesená",J1049,0)</f>
        <v>0</v>
      </c>
      <c r="BI1049" s="215">
        <f>IF(N1049="nulová",J1049,0)</f>
        <v>0</v>
      </c>
      <c r="BJ1049" s="25" t="s">
        <v>85</v>
      </c>
      <c r="BK1049" s="215">
        <f>ROUND(I1049*H1049,2)</f>
        <v>0</v>
      </c>
      <c r="BL1049" s="25" t="s">
        <v>126</v>
      </c>
      <c r="BM1049" s="25" t="s">
        <v>1620</v>
      </c>
    </row>
    <row r="1050" spans="2:65" s="12" customFormat="1" ht="27">
      <c r="B1050" s="219"/>
      <c r="C1050" s="220"/>
      <c r="D1050" s="221" t="s">
        <v>210</v>
      </c>
      <c r="E1050" s="222" t="s">
        <v>34</v>
      </c>
      <c r="F1050" s="223" t="s">
        <v>1463</v>
      </c>
      <c r="G1050" s="220"/>
      <c r="H1050" s="224" t="s">
        <v>34</v>
      </c>
      <c r="I1050" s="225"/>
      <c r="J1050" s="220"/>
      <c r="K1050" s="220"/>
      <c r="L1050" s="226"/>
      <c r="M1050" s="227"/>
      <c r="N1050" s="228"/>
      <c r="O1050" s="228"/>
      <c r="P1050" s="228"/>
      <c r="Q1050" s="228"/>
      <c r="R1050" s="228"/>
      <c r="S1050" s="228"/>
      <c r="T1050" s="229"/>
      <c r="AT1050" s="230" t="s">
        <v>210</v>
      </c>
      <c r="AU1050" s="230" t="s">
        <v>87</v>
      </c>
      <c r="AV1050" s="12" t="s">
        <v>85</v>
      </c>
      <c r="AW1050" s="12" t="s">
        <v>41</v>
      </c>
      <c r="AX1050" s="12" t="s">
        <v>78</v>
      </c>
      <c r="AY1050" s="230" t="s">
        <v>197</v>
      </c>
    </row>
    <row r="1051" spans="2:65" s="12" customFormat="1" ht="27">
      <c r="B1051" s="219"/>
      <c r="C1051" s="220"/>
      <c r="D1051" s="221" t="s">
        <v>210</v>
      </c>
      <c r="E1051" s="222" t="s">
        <v>34</v>
      </c>
      <c r="F1051" s="223" t="s">
        <v>1464</v>
      </c>
      <c r="G1051" s="220"/>
      <c r="H1051" s="224" t="s">
        <v>34</v>
      </c>
      <c r="I1051" s="225"/>
      <c r="J1051" s="220"/>
      <c r="K1051" s="220"/>
      <c r="L1051" s="226"/>
      <c r="M1051" s="227"/>
      <c r="N1051" s="228"/>
      <c r="O1051" s="228"/>
      <c r="P1051" s="228"/>
      <c r="Q1051" s="228"/>
      <c r="R1051" s="228"/>
      <c r="S1051" s="228"/>
      <c r="T1051" s="229"/>
      <c r="AT1051" s="230" t="s">
        <v>210</v>
      </c>
      <c r="AU1051" s="230" t="s">
        <v>87</v>
      </c>
      <c r="AV1051" s="12" t="s">
        <v>85</v>
      </c>
      <c r="AW1051" s="12" t="s">
        <v>41</v>
      </c>
      <c r="AX1051" s="12" t="s">
        <v>78</v>
      </c>
      <c r="AY1051" s="230" t="s">
        <v>197</v>
      </c>
    </row>
    <row r="1052" spans="2:65" s="12" customFormat="1">
      <c r="B1052" s="219"/>
      <c r="C1052" s="220"/>
      <c r="D1052" s="221" t="s">
        <v>210</v>
      </c>
      <c r="E1052" s="222" t="s">
        <v>34</v>
      </c>
      <c r="F1052" s="223" t="s">
        <v>1600</v>
      </c>
      <c r="G1052" s="220"/>
      <c r="H1052" s="224" t="s">
        <v>34</v>
      </c>
      <c r="I1052" s="225"/>
      <c r="J1052" s="220"/>
      <c r="K1052" s="220"/>
      <c r="L1052" s="226"/>
      <c r="M1052" s="227"/>
      <c r="N1052" s="228"/>
      <c r="O1052" s="228"/>
      <c r="P1052" s="228"/>
      <c r="Q1052" s="228"/>
      <c r="R1052" s="228"/>
      <c r="S1052" s="228"/>
      <c r="T1052" s="229"/>
      <c r="AT1052" s="230" t="s">
        <v>210</v>
      </c>
      <c r="AU1052" s="230" t="s">
        <v>87</v>
      </c>
      <c r="AV1052" s="12" t="s">
        <v>85</v>
      </c>
      <c r="AW1052" s="12" t="s">
        <v>41</v>
      </c>
      <c r="AX1052" s="12" t="s">
        <v>78</v>
      </c>
      <c r="AY1052" s="230" t="s">
        <v>197</v>
      </c>
    </row>
    <row r="1053" spans="2:65" s="13" customFormat="1">
      <c r="B1053" s="231"/>
      <c r="C1053" s="232"/>
      <c r="D1053" s="221" t="s">
        <v>210</v>
      </c>
      <c r="E1053" s="233" t="s">
        <v>34</v>
      </c>
      <c r="F1053" s="234" t="s">
        <v>87</v>
      </c>
      <c r="G1053" s="232"/>
      <c r="H1053" s="235">
        <v>2</v>
      </c>
      <c r="I1053" s="236"/>
      <c r="J1053" s="232"/>
      <c r="K1053" s="232"/>
      <c r="L1053" s="237"/>
      <c r="M1053" s="238"/>
      <c r="N1053" s="239"/>
      <c r="O1053" s="239"/>
      <c r="P1053" s="239"/>
      <c r="Q1053" s="239"/>
      <c r="R1053" s="239"/>
      <c r="S1053" s="239"/>
      <c r="T1053" s="240"/>
      <c r="AT1053" s="241" t="s">
        <v>210</v>
      </c>
      <c r="AU1053" s="241" t="s">
        <v>87</v>
      </c>
      <c r="AV1053" s="13" t="s">
        <v>87</v>
      </c>
      <c r="AW1053" s="13" t="s">
        <v>41</v>
      </c>
      <c r="AX1053" s="13" t="s">
        <v>78</v>
      </c>
      <c r="AY1053" s="241" t="s">
        <v>197</v>
      </c>
    </row>
    <row r="1054" spans="2:65" s="14" customFormat="1">
      <c r="B1054" s="242"/>
      <c r="C1054" s="243"/>
      <c r="D1054" s="216" t="s">
        <v>210</v>
      </c>
      <c r="E1054" s="244" t="s">
        <v>34</v>
      </c>
      <c r="F1054" s="245" t="s">
        <v>221</v>
      </c>
      <c r="G1054" s="243"/>
      <c r="H1054" s="246">
        <v>2</v>
      </c>
      <c r="I1054" s="247"/>
      <c r="J1054" s="243"/>
      <c r="K1054" s="243"/>
      <c r="L1054" s="248"/>
      <c r="M1054" s="249"/>
      <c r="N1054" s="250"/>
      <c r="O1054" s="250"/>
      <c r="P1054" s="250"/>
      <c r="Q1054" s="250"/>
      <c r="R1054" s="250"/>
      <c r="S1054" s="250"/>
      <c r="T1054" s="251"/>
      <c r="AT1054" s="252" t="s">
        <v>210</v>
      </c>
      <c r="AU1054" s="252" t="s">
        <v>87</v>
      </c>
      <c r="AV1054" s="14" t="s">
        <v>126</v>
      </c>
      <c r="AW1054" s="14" t="s">
        <v>41</v>
      </c>
      <c r="AX1054" s="14" t="s">
        <v>85</v>
      </c>
      <c r="AY1054" s="252" t="s">
        <v>197</v>
      </c>
    </row>
    <row r="1055" spans="2:65" s="1" customFormat="1" ht="25.5" customHeight="1">
      <c r="B1055" s="43"/>
      <c r="C1055" s="204" t="s">
        <v>1621</v>
      </c>
      <c r="D1055" s="204" t="s">
        <v>200</v>
      </c>
      <c r="E1055" s="205" t="s">
        <v>1622</v>
      </c>
      <c r="F1055" s="206" t="s">
        <v>1623</v>
      </c>
      <c r="G1055" s="207" t="s">
        <v>1598</v>
      </c>
      <c r="H1055" s="208">
        <v>1</v>
      </c>
      <c r="I1055" s="209"/>
      <c r="J1055" s="210">
        <f>ROUND(I1055*H1055,2)</f>
        <v>0</v>
      </c>
      <c r="K1055" s="206" t="s">
        <v>34</v>
      </c>
      <c r="L1055" s="63"/>
      <c r="M1055" s="211" t="s">
        <v>34</v>
      </c>
      <c r="N1055" s="212" t="s">
        <v>49</v>
      </c>
      <c r="O1055" s="44"/>
      <c r="P1055" s="213">
        <f>O1055*H1055</f>
        <v>0</v>
      </c>
      <c r="Q1055" s="213">
        <v>0</v>
      </c>
      <c r="R1055" s="213">
        <f>Q1055*H1055</f>
        <v>0</v>
      </c>
      <c r="S1055" s="213">
        <v>0</v>
      </c>
      <c r="T1055" s="214">
        <f>S1055*H1055</f>
        <v>0</v>
      </c>
      <c r="AR1055" s="25" t="s">
        <v>126</v>
      </c>
      <c r="AT1055" s="25" t="s">
        <v>200</v>
      </c>
      <c r="AU1055" s="25" t="s">
        <v>87</v>
      </c>
      <c r="AY1055" s="25" t="s">
        <v>197</v>
      </c>
      <c r="BE1055" s="215">
        <f>IF(N1055="základní",J1055,0)</f>
        <v>0</v>
      </c>
      <c r="BF1055" s="215">
        <f>IF(N1055="snížená",J1055,0)</f>
        <v>0</v>
      </c>
      <c r="BG1055" s="215">
        <f>IF(N1055="zákl. přenesená",J1055,0)</f>
        <v>0</v>
      </c>
      <c r="BH1055" s="215">
        <f>IF(N1055="sníž. přenesená",J1055,0)</f>
        <v>0</v>
      </c>
      <c r="BI1055" s="215">
        <f>IF(N1055="nulová",J1055,0)</f>
        <v>0</v>
      </c>
      <c r="BJ1055" s="25" t="s">
        <v>85</v>
      </c>
      <c r="BK1055" s="215">
        <f>ROUND(I1055*H1055,2)</f>
        <v>0</v>
      </c>
      <c r="BL1055" s="25" t="s">
        <v>126</v>
      </c>
      <c r="BM1055" s="25" t="s">
        <v>1624</v>
      </c>
    </row>
    <row r="1056" spans="2:65" s="12" customFormat="1" ht="27">
      <c r="B1056" s="219"/>
      <c r="C1056" s="220"/>
      <c r="D1056" s="221" t="s">
        <v>210</v>
      </c>
      <c r="E1056" s="222" t="s">
        <v>34</v>
      </c>
      <c r="F1056" s="223" t="s">
        <v>1463</v>
      </c>
      <c r="G1056" s="220"/>
      <c r="H1056" s="224" t="s">
        <v>34</v>
      </c>
      <c r="I1056" s="225"/>
      <c r="J1056" s="220"/>
      <c r="K1056" s="220"/>
      <c r="L1056" s="226"/>
      <c r="M1056" s="227"/>
      <c r="N1056" s="228"/>
      <c r="O1056" s="228"/>
      <c r="P1056" s="228"/>
      <c r="Q1056" s="228"/>
      <c r="R1056" s="228"/>
      <c r="S1056" s="228"/>
      <c r="T1056" s="229"/>
      <c r="AT1056" s="230" t="s">
        <v>210</v>
      </c>
      <c r="AU1056" s="230" t="s">
        <v>87</v>
      </c>
      <c r="AV1056" s="12" t="s">
        <v>85</v>
      </c>
      <c r="AW1056" s="12" t="s">
        <v>41</v>
      </c>
      <c r="AX1056" s="12" t="s">
        <v>78</v>
      </c>
      <c r="AY1056" s="230" t="s">
        <v>197</v>
      </c>
    </row>
    <row r="1057" spans="2:65" s="12" customFormat="1" ht="27">
      <c r="B1057" s="219"/>
      <c r="C1057" s="220"/>
      <c r="D1057" s="221" t="s">
        <v>210</v>
      </c>
      <c r="E1057" s="222" t="s">
        <v>34</v>
      </c>
      <c r="F1057" s="223" t="s">
        <v>1464</v>
      </c>
      <c r="G1057" s="220"/>
      <c r="H1057" s="224" t="s">
        <v>34</v>
      </c>
      <c r="I1057" s="225"/>
      <c r="J1057" s="220"/>
      <c r="K1057" s="220"/>
      <c r="L1057" s="226"/>
      <c r="M1057" s="227"/>
      <c r="N1057" s="228"/>
      <c r="O1057" s="228"/>
      <c r="P1057" s="228"/>
      <c r="Q1057" s="228"/>
      <c r="R1057" s="228"/>
      <c r="S1057" s="228"/>
      <c r="T1057" s="229"/>
      <c r="AT1057" s="230" t="s">
        <v>210</v>
      </c>
      <c r="AU1057" s="230" t="s">
        <v>87</v>
      </c>
      <c r="AV1057" s="12" t="s">
        <v>85</v>
      </c>
      <c r="AW1057" s="12" t="s">
        <v>41</v>
      </c>
      <c r="AX1057" s="12" t="s">
        <v>78</v>
      </c>
      <c r="AY1057" s="230" t="s">
        <v>197</v>
      </c>
    </row>
    <row r="1058" spans="2:65" s="12" customFormat="1">
      <c r="B1058" s="219"/>
      <c r="C1058" s="220"/>
      <c r="D1058" s="221" t="s">
        <v>210</v>
      </c>
      <c r="E1058" s="222" t="s">
        <v>34</v>
      </c>
      <c r="F1058" s="223" t="s">
        <v>1600</v>
      </c>
      <c r="G1058" s="220"/>
      <c r="H1058" s="224" t="s">
        <v>34</v>
      </c>
      <c r="I1058" s="225"/>
      <c r="J1058" s="220"/>
      <c r="K1058" s="220"/>
      <c r="L1058" s="226"/>
      <c r="M1058" s="227"/>
      <c r="N1058" s="228"/>
      <c r="O1058" s="228"/>
      <c r="P1058" s="228"/>
      <c r="Q1058" s="228"/>
      <c r="R1058" s="228"/>
      <c r="S1058" s="228"/>
      <c r="T1058" s="229"/>
      <c r="AT1058" s="230" t="s">
        <v>210</v>
      </c>
      <c r="AU1058" s="230" t="s">
        <v>87</v>
      </c>
      <c r="AV1058" s="12" t="s">
        <v>85</v>
      </c>
      <c r="AW1058" s="12" t="s">
        <v>41</v>
      </c>
      <c r="AX1058" s="12" t="s">
        <v>78</v>
      </c>
      <c r="AY1058" s="230" t="s">
        <v>197</v>
      </c>
    </row>
    <row r="1059" spans="2:65" s="13" customFormat="1">
      <c r="B1059" s="231"/>
      <c r="C1059" s="232"/>
      <c r="D1059" s="221" t="s">
        <v>210</v>
      </c>
      <c r="E1059" s="233" t="s">
        <v>34</v>
      </c>
      <c r="F1059" s="234" t="s">
        <v>85</v>
      </c>
      <c r="G1059" s="232"/>
      <c r="H1059" s="235">
        <v>1</v>
      </c>
      <c r="I1059" s="236"/>
      <c r="J1059" s="232"/>
      <c r="K1059" s="232"/>
      <c r="L1059" s="237"/>
      <c r="M1059" s="238"/>
      <c r="N1059" s="239"/>
      <c r="O1059" s="239"/>
      <c r="P1059" s="239"/>
      <c r="Q1059" s="239"/>
      <c r="R1059" s="239"/>
      <c r="S1059" s="239"/>
      <c r="T1059" s="240"/>
      <c r="AT1059" s="241" t="s">
        <v>210</v>
      </c>
      <c r="AU1059" s="241" t="s">
        <v>87</v>
      </c>
      <c r="AV1059" s="13" t="s">
        <v>87</v>
      </c>
      <c r="AW1059" s="13" t="s">
        <v>41</v>
      </c>
      <c r="AX1059" s="13" t="s">
        <v>78</v>
      </c>
      <c r="AY1059" s="241" t="s">
        <v>197</v>
      </c>
    </row>
    <row r="1060" spans="2:65" s="14" customFormat="1">
      <c r="B1060" s="242"/>
      <c r="C1060" s="243"/>
      <c r="D1060" s="216" t="s">
        <v>210</v>
      </c>
      <c r="E1060" s="244" t="s">
        <v>34</v>
      </c>
      <c r="F1060" s="245" t="s">
        <v>221</v>
      </c>
      <c r="G1060" s="243"/>
      <c r="H1060" s="246">
        <v>1</v>
      </c>
      <c r="I1060" s="247"/>
      <c r="J1060" s="243"/>
      <c r="K1060" s="243"/>
      <c r="L1060" s="248"/>
      <c r="M1060" s="249"/>
      <c r="N1060" s="250"/>
      <c r="O1060" s="250"/>
      <c r="P1060" s="250"/>
      <c r="Q1060" s="250"/>
      <c r="R1060" s="250"/>
      <c r="S1060" s="250"/>
      <c r="T1060" s="251"/>
      <c r="AT1060" s="252" t="s">
        <v>210</v>
      </c>
      <c r="AU1060" s="252" t="s">
        <v>87</v>
      </c>
      <c r="AV1060" s="14" t="s">
        <v>126</v>
      </c>
      <c r="AW1060" s="14" t="s">
        <v>41</v>
      </c>
      <c r="AX1060" s="14" t="s">
        <v>85</v>
      </c>
      <c r="AY1060" s="252" t="s">
        <v>197</v>
      </c>
    </row>
    <row r="1061" spans="2:65" s="1" customFormat="1" ht="25.5" customHeight="1">
      <c r="B1061" s="43"/>
      <c r="C1061" s="204" t="s">
        <v>1625</v>
      </c>
      <c r="D1061" s="204" t="s">
        <v>200</v>
      </c>
      <c r="E1061" s="205" t="s">
        <v>1626</v>
      </c>
      <c r="F1061" s="206" t="s">
        <v>1627</v>
      </c>
      <c r="G1061" s="207" t="s">
        <v>1598</v>
      </c>
      <c r="H1061" s="208">
        <v>1</v>
      </c>
      <c r="I1061" s="209"/>
      <c r="J1061" s="210">
        <f>ROUND(I1061*H1061,2)</f>
        <v>0</v>
      </c>
      <c r="K1061" s="206" t="s">
        <v>34</v>
      </c>
      <c r="L1061" s="63"/>
      <c r="M1061" s="211" t="s">
        <v>34</v>
      </c>
      <c r="N1061" s="212" t="s">
        <v>49</v>
      </c>
      <c r="O1061" s="44"/>
      <c r="P1061" s="213">
        <f>O1061*H1061</f>
        <v>0</v>
      </c>
      <c r="Q1061" s="213">
        <v>0</v>
      </c>
      <c r="R1061" s="213">
        <f>Q1061*H1061</f>
        <v>0</v>
      </c>
      <c r="S1061" s="213">
        <v>0</v>
      </c>
      <c r="T1061" s="214">
        <f>S1061*H1061</f>
        <v>0</v>
      </c>
      <c r="AR1061" s="25" t="s">
        <v>126</v>
      </c>
      <c r="AT1061" s="25" t="s">
        <v>200</v>
      </c>
      <c r="AU1061" s="25" t="s">
        <v>87</v>
      </c>
      <c r="AY1061" s="25" t="s">
        <v>197</v>
      </c>
      <c r="BE1061" s="215">
        <f>IF(N1061="základní",J1061,0)</f>
        <v>0</v>
      </c>
      <c r="BF1061" s="215">
        <f>IF(N1061="snížená",J1061,0)</f>
        <v>0</v>
      </c>
      <c r="BG1061" s="215">
        <f>IF(N1061="zákl. přenesená",J1061,0)</f>
        <v>0</v>
      </c>
      <c r="BH1061" s="215">
        <f>IF(N1061="sníž. přenesená",J1061,0)</f>
        <v>0</v>
      </c>
      <c r="BI1061" s="215">
        <f>IF(N1061="nulová",J1061,0)</f>
        <v>0</v>
      </c>
      <c r="BJ1061" s="25" t="s">
        <v>85</v>
      </c>
      <c r="BK1061" s="215">
        <f>ROUND(I1061*H1061,2)</f>
        <v>0</v>
      </c>
      <c r="BL1061" s="25" t="s">
        <v>126</v>
      </c>
      <c r="BM1061" s="25" t="s">
        <v>1628</v>
      </c>
    </row>
    <row r="1062" spans="2:65" s="12" customFormat="1" ht="27">
      <c r="B1062" s="219"/>
      <c r="C1062" s="220"/>
      <c r="D1062" s="221" t="s">
        <v>210</v>
      </c>
      <c r="E1062" s="222" t="s">
        <v>34</v>
      </c>
      <c r="F1062" s="223" t="s">
        <v>1463</v>
      </c>
      <c r="G1062" s="220"/>
      <c r="H1062" s="224" t="s">
        <v>34</v>
      </c>
      <c r="I1062" s="225"/>
      <c r="J1062" s="220"/>
      <c r="K1062" s="220"/>
      <c r="L1062" s="226"/>
      <c r="M1062" s="227"/>
      <c r="N1062" s="228"/>
      <c r="O1062" s="228"/>
      <c r="P1062" s="228"/>
      <c r="Q1062" s="228"/>
      <c r="R1062" s="228"/>
      <c r="S1062" s="228"/>
      <c r="T1062" s="229"/>
      <c r="AT1062" s="230" t="s">
        <v>210</v>
      </c>
      <c r="AU1062" s="230" t="s">
        <v>87</v>
      </c>
      <c r="AV1062" s="12" t="s">
        <v>85</v>
      </c>
      <c r="AW1062" s="12" t="s">
        <v>41</v>
      </c>
      <c r="AX1062" s="12" t="s">
        <v>78</v>
      </c>
      <c r="AY1062" s="230" t="s">
        <v>197</v>
      </c>
    </row>
    <row r="1063" spans="2:65" s="12" customFormat="1" ht="27">
      <c r="B1063" s="219"/>
      <c r="C1063" s="220"/>
      <c r="D1063" s="221" t="s">
        <v>210</v>
      </c>
      <c r="E1063" s="222" t="s">
        <v>34</v>
      </c>
      <c r="F1063" s="223" t="s">
        <v>1464</v>
      </c>
      <c r="G1063" s="220"/>
      <c r="H1063" s="224" t="s">
        <v>34</v>
      </c>
      <c r="I1063" s="225"/>
      <c r="J1063" s="220"/>
      <c r="K1063" s="220"/>
      <c r="L1063" s="226"/>
      <c r="M1063" s="227"/>
      <c r="N1063" s="228"/>
      <c r="O1063" s="228"/>
      <c r="P1063" s="228"/>
      <c r="Q1063" s="228"/>
      <c r="R1063" s="228"/>
      <c r="S1063" s="228"/>
      <c r="T1063" s="229"/>
      <c r="AT1063" s="230" t="s">
        <v>210</v>
      </c>
      <c r="AU1063" s="230" t="s">
        <v>87</v>
      </c>
      <c r="AV1063" s="12" t="s">
        <v>85</v>
      </c>
      <c r="AW1063" s="12" t="s">
        <v>41</v>
      </c>
      <c r="AX1063" s="12" t="s">
        <v>78</v>
      </c>
      <c r="AY1063" s="230" t="s">
        <v>197</v>
      </c>
    </row>
    <row r="1064" spans="2:65" s="12" customFormat="1">
      <c r="B1064" s="219"/>
      <c r="C1064" s="220"/>
      <c r="D1064" s="221" t="s">
        <v>210</v>
      </c>
      <c r="E1064" s="222" t="s">
        <v>34</v>
      </c>
      <c r="F1064" s="223" t="s">
        <v>1600</v>
      </c>
      <c r="G1064" s="220"/>
      <c r="H1064" s="224" t="s">
        <v>34</v>
      </c>
      <c r="I1064" s="225"/>
      <c r="J1064" s="220"/>
      <c r="K1064" s="220"/>
      <c r="L1064" s="226"/>
      <c r="M1064" s="227"/>
      <c r="N1064" s="228"/>
      <c r="O1064" s="228"/>
      <c r="P1064" s="228"/>
      <c r="Q1064" s="228"/>
      <c r="R1064" s="228"/>
      <c r="S1064" s="228"/>
      <c r="T1064" s="229"/>
      <c r="AT1064" s="230" t="s">
        <v>210</v>
      </c>
      <c r="AU1064" s="230" t="s">
        <v>87</v>
      </c>
      <c r="AV1064" s="12" t="s">
        <v>85</v>
      </c>
      <c r="AW1064" s="12" t="s">
        <v>41</v>
      </c>
      <c r="AX1064" s="12" t="s">
        <v>78</v>
      </c>
      <c r="AY1064" s="230" t="s">
        <v>197</v>
      </c>
    </row>
    <row r="1065" spans="2:65" s="13" customFormat="1">
      <c r="B1065" s="231"/>
      <c r="C1065" s="232"/>
      <c r="D1065" s="221" t="s">
        <v>210</v>
      </c>
      <c r="E1065" s="233" t="s">
        <v>34</v>
      </c>
      <c r="F1065" s="234" t="s">
        <v>85</v>
      </c>
      <c r="G1065" s="232"/>
      <c r="H1065" s="235">
        <v>1</v>
      </c>
      <c r="I1065" s="236"/>
      <c r="J1065" s="232"/>
      <c r="K1065" s="232"/>
      <c r="L1065" s="237"/>
      <c r="M1065" s="238"/>
      <c r="N1065" s="239"/>
      <c r="O1065" s="239"/>
      <c r="P1065" s="239"/>
      <c r="Q1065" s="239"/>
      <c r="R1065" s="239"/>
      <c r="S1065" s="239"/>
      <c r="T1065" s="240"/>
      <c r="AT1065" s="241" t="s">
        <v>210</v>
      </c>
      <c r="AU1065" s="241" t="s">
        <v>87</v>
      </c>
      <c r="AV1065" s="13" t="s">
        <v>87</v>
      </c>
      <c r="AW1065" s="13" t="s">
        <v>41</v>
      </c>
      <c r="AX1065" s="13" t="s">
        <v>78</v>
      </c>
      <c r="AY1065" s="241" t="s">
        <v>197</v>
      </c>
    </row>
    <row r="1066" spans="2:65" s="14" customFormat="1">
      <c r="B1066" s="242"/>
      <c r="C1066" s="243"/>
      <c r="D1066" s="216" t="s">
        <v>210</v>
      </c>
      <c r="E1066" s="244" t="s">
        <v>34</v>
      </c>
      <c r="F1066" s="245" t="s">
        <v>221</v>
      </c>
      <c r="G1066" s="243"/>
      <c r="H1066" s="246">
        <v>1</v>
      </c>
      <c r="I1066" s="247"/>
      <c r="J1066" s="243"/>
      <c r="K1066" s="243"/>
      <c r="L1066" s="248"/>
      <c r="M1066" s="249"/>
      <c r="N1066" s="250"/>
      <c r="O1066" s="250"/>
      <c r="P1066" s="250"/>
      <c r="Q1066" s="250"/>
      <c r="R1066" s="250"/>
      <c r="S1066" s="250"/>
      <c r="T1066" s="251"/>
      <c r="AT1066" s="252" t="s">
        <v>210</v>
      </c>
      <c r="AU1066" s="252" t="s">
        <v>87</v>
      </c>
      <c r="AV1066" s="14" t="s">
        <v>126</v>
      </c>
      <c r="AW1066" s="14" t="s">
        <v>41</v>
      </c>
      <c r="AX1066" s="14" t="s">
        <v>85</v>
      </c>
      <c r="AY1066" s="252" t="s">
        <v>197</v>
      </c>
    </row>
    <row r="1067" spans="2:65" s="1" customFormat="1" ht="25.5" customHeight="1">
      <c r="B1067" s="43"/>
      <c r="C1067" s="204" t="s">
        <v>1629</v>
      </c>
      <c r="D1067" s="204" t="s">
        <v>200</v>
      </c>
      <c r="E1067" s="205" t="s">
        <v>1630</v>
      </c>
      <c r="F1067" s="206" t="s">
        <v>1631</v>
      </c>
      <c r="G1067" s="207" t="s">
        <v>1598</v>
      </c>
      <c r="H1067" s="208">
        <v>1</v>
      </c>
      <c r="I1067" s="209"/>
      <c r="J1067" s="210">
        <f>ROUND(I1067*H1067,2)</f>
        <v>0</v>
      </c>
      <c r="K1067" s="206" t="s">
        <v>34</v>
      </c>
      <c r="L1067" s="63"/>
      <c r="M1067" s="211" t="s">
        <v>34</v>
      </c>
      <c r="N1067" s="212" t="s">
        <v>49</v>
      </c>
      <c r="O1067" s="44"/>
      <c r="P1067" s="213">
        <f>O1067*H1067</f>
        <v>0</v>
      </c>
      <c r="Q1067" s="213">
        <v>0</v>
      </c>
      <c r="R1067" s="213">
        <f>Q1067*H1067</f>
        <v>0</v>
      </c>
      <c r="S1067" s="213">
        <v>0</v>
      </c>
      <c r="T1067" s="214">
        <f>S1067*H1067</f>
        <v>0</v>
      </c>
      <c r="AR1067" s="25" t="s">
        <v>126</v>
      </c>
      <c r="AT1067" s="25" t="s">
        <v>200</v>
      </c>
      <c r="AU1067" s="25" t="s">
        <v>87</v>
      </c>
      <c r="AY1067" s="25" t="s">
        <v>197</v>
      </c>
      <c r="BE1067" s="215">
        <f>IF(N1067="základní",J1067,0)</f>
        <v>0</v>
      </c>
      <c r="BF1067" s="215">
        <f>IF(N1067="snížená",J1067,0)</f>
        <v>0</v>
      </c>
      <c r="BG1067" s="215">
        <f>IF(N1067="zákl. přenesená",J1067,0)</f>
        <v>0</v>
      </c>
      <c r="BH1067" s="215">
        <f>IF(N1067="sníž. přenesená",J1067,0)</f>
        <v>0</v>
      </c>
      <c r="BI1067" s="215">
        <f>IF(N1067="nulová",J1067,0)</f>
        <v>0</v>
      </c>
      <c r="BJ1067" s="25" t="s">
        <v>85</v>
      </c>
      <c r="BK1067" s="215">
        <f>ROUND(I1067*H1067,2)</f>
        <v>0</v>
      </c>
      <c r="BL1067" s="25" t="s">
        <v>126</v>
      </c>
      <c r="BM1067" s="25" t="s">
        <v>1632</v>
      </c>
    </row>
    <row r="1068" spans="2:65" s="12" customFormat="1" ht="27">
      <c r="B1068" s="219"/>
      <c r="C1068" s="220"/>
      <c r="D1068" s="221" t="s">
        <v>210</v>
      </c>
      <c r="E1068" s="222" t="s">
        <v>34</v>
      </c>
      <c r="F1068" s="223" t="s">
        <v>1463</v>
      </c>
      <c r="G1068" s="220"/>
      <c r="H1068" s="224" t="s">
        <v>34</v>
      </c>
      <c r="I1068" s="225"/>
      <c r="J1068" s="220"/>
      <c r="K1068" s="220"/>
      <c r="L1068" s="226"/>
      <c r="M1068" s="227"/>
      <c r="N1068" s="228"/>
      <c r="O1068" s="228"/>
      <c r="P1068" s="228"/>
      <c r="Q1068" s="228"/>
      <c r="R1068" s="228"/>
      <c r="S1068" s="228"/>
      <c r="T1068" s="229"/>
      <c r="AT1068" s="230" t="s">
        <v>210</v>
      </c>
      <c r="AU1068" s="230" t="s">
        <v>87</v>
      </c>
      <c r="AV1068" s="12" t="s">
        <v>85</v>
      </c>
      <c r="AW1068" s="12" t="s">
        <v>41</v>
      </c>
      <c r="AX1068" s="12" t="s">
        <v>78</v>
      </c>
      <c r="AY1068" s="230" t="s">
        <v>197</v>
      </c>
    </row>
    <row r="1069" spans="2:65" s="12" customFormat="1" ht="27">
      <c r="B1069" s="219"/>
      <c r="C1069" s="220"/>
      <c r="D1069" s="221" t="s">
        <v>210</v>
      </c>
      <c r="E1069" s="222" t="s">
        <v>34</v>
      </c>
      <c r="F1069" s="223" t="s">
        <v>1464</v>
      </c>
      <c r="G1069" s="220"/>
      <c r="H1069" s="224" t="s">
        <v>34</v>
      </c>
      <c r="I1069" s="225"/>
      <c r="J1069" s="220"/>
      <c r="K1069" s="220"/>
      <c r="L1069" s="226"/>
      <c r="M1069" s="227"/>
      <c r="N1069" s="228"/>
      <c r="O1069" s="228"/>
      <c r="P1069" s="228"/>
      <c r="Q1069" s="228"/>
      <c r="R1069" s="228"/>
      <c r="S1069" s="228"/>
      <c r="T1069" s="229"/>
      <c r="AT1069" s="230" t="s">
        <v>210</v>
      </c>
      <c r="AU1069" s="230" t="s">
        <v>87</v>
      </c>
      <c r="AV1069" s="12" t="s">
        <v>85</v>
      </c>
      <c r="AW1069" s="12" t="s">
        <v>41</v>
      </c>
      <c r="AX1069" s="12" t="s">
        <v>78</v>
      </c>
      <c r="AY1069" s="230" t="s">
        <v>197</v>
      </c>
    </row>
    <row r="1070" spans="2:65" s="12" customFormat="1">
      <c r="B1070" s="219"/>
      <c r="C1070" s="220"/>
      <c r="D1070" s="221" t="s">
        <v>210</v>
      </c>
      <c r="E1070" s="222" t="s">
        <v>34</v>
      </c>
      <c r="F1070" s="223" t="s">
        <v>1600</v>
      </c>
      <c r="G1070" s="220"/>
      <c r="H1070" s="224" t="s">
        <v>34</v>
      </c>
      <c r="I1070" s="225"/>
      <c r="J1070" s="220"/>
      <c r="K1070" s="220"/>
      <c r="L1070" s="226"/>
      <c r="M1070" s="227"/>
      <c r="N1070" s="228"/>
      <c r="O1070" s="228"/>
      <c r="P1070" s="228"/>
      <c r="Q1070" s="228"/>
      <c r="R1070" s="228"/>
      <c r="S1070" s="228"/>
      <c r="T1070" s="229"/>
      <c r="AT1070" s="230" t="s">
        <v>210</v>
      </c>
      <c r="AU1070" s="230" t="s">
        <v>87</v>
      </c>
      <c r="AV1070" s="12" t="s">
        <v>85</v>
      </c>
      <c r="AW1070" s="12" t="s">
        <v>41</v>
      </c>
      <c r="AX1070" s="12" t="s">
        <v>78</v>
      </c>
      <c r="AY1070" s="230" t="s">
        <v>197</v>
      </c>
    </row>
    <row r="1071" spans="2:65" s="13" customFormat="1">
      <c r="B1071" s="231"/>
      <c r="C1071" s="232"/>
      <c r="D1071" s="221" t="s">
        <v>210</v>
      </c>
      <c r="E1071" s="233" t="s">
        <v>34</v>
      </c>
      <c r="F1071" s="234" t="s">
        <v>85</v>
      </c>
      <c r="G1071" s="232"/>
      <c r="H1071" s="235">
        <v>1</v>
      </c>
      <c r="I1071" s="236"/>
      <c r="J1071" s="232"/>
      <c r="K1071" s="232"/>
      <c r="L1071" s="237"/>
      <c r="M1071" s="238"/>
      <c r="N1071" s="239"/>
      <c r="O1071" s="239"/>
      <c r="P1071" s="239"/>
      <c r="Q1071" s="239"/>
      <c r="R1071" s="239"/>
      <c r="S1071" s="239"/>
      <c r="T1071" s="240"/>
      <c r="AT1071" s="241" t="s">
        <v>210</v>
      </c>
      <c r="AU1071" s="241" t="s">
        <v>87</v>
      </c>
      <c r="AV1071" s="13" t="s">
        <v>87</v>
      </c>
      <c r="AW1071" s="13" t="s">
        <v>41</v>
      </c>
      <c r="AX1071" s="13" t="s">
        <v>78</v>
      </c>
      <c r="AY1071" s="241" t="s">
        <v>197</v>
      </c>
    </row>
    <row r="1072" spans="2:65" s="14" customFormat="1">
      <c r="B1072" s="242"/>
      <c r="C1072" s="243"/>
      <c r="D1072" s="216" t="s">
        <v>210</v>
      </c>
      <c r="E1072" s="244" t="s">
        <v>34</v>
      </c>
      <c r="F1072" s="245" t="s">
        <v>221</v>
      </c>
      <c r="G1072" s="243"/>
      <c r="H1072" s="246">
        <v>1</v>
      </c>
      <c r="I1072" s="247"/>
      <c r="J1072" s="243"/>
      <c r="K1072" s="243"/>
      <c r="L1072" s="248"/>
      <c r="M1072" s="249"/>
      <c r="N1072" s="250"/>
      <c r="O1072" s="250"/>
      <c r="P1072" s="250"/>
      <c r="Q1072" s="250"/>
      <c r="R1072" s="250"/>
      <c r="S1072" s="250"/>
      <c r="T1072" s="251"/>
      <c r="AT1072" s="252" t="s">
        <v>210</v>
      </c>
      <c r="AU1072" s="252" t="s">
        <v>87</v>
      </c>
      <c r="AV1072" s="14" t="s">
        <v>126</v>
      </c>
      <c r="AW1072" s="14" t="s">
        <v>41</v>
      </c>
      <c r="AX1072" s="14" t="s">
        <v>85</v>
      </c>
      <c r="AY1072" s="252" t="s">
        <v>197</v>
      </c>
    </row>
    <row r="1073" spans="2:65" s="1" customFormat="1" ht="25.5" customHeight="1">
      <c r="B1073" s="43"/>
      <c r="C1073" s="204" t="s">
        <v>1633</v>
      </c>
      <c r="D1073" s="204" t="s">
        <v>200</v>
      </c>
      <c r="E1073" s="205" t="s">
        <v>1634</v>
      </c>
      <c r="F1073" s="206" t="s">
        <v>1635</v>
      </c>
      <c r="G1073" s="207" t="s">
        <v>1598</v>
      </c>
      <c r="H1073" s="208">
        <v>6</v>
      </c>
      <c r="I1073" s="209"/>
      <c r="J1073" s="210">
        <f>ROUND(I1073*H1073,2)</f>
        <v>0</v>
      </c>
      <c r="K1073" s="206" t="s">
        <v>34</v>
      </c>
      <c r="L1073" s="63"/>
      <c r="M1073" s="211" t="s">
        <v>34</v>
      </c>
      <c r="N1073" s="212" t="s">
        <v>49</v>
      </c>
      <c r="O1073" s="44"/>
      <c r="P1073" s="213">
        <f>O1073*H1073</f>
        <v>0</v>
      </c>
      <c r="Q1073" s="213">
        <v>0</v>
      </c>
      <c r="R1073" s="213">
        <f>Q1073*H1073</f>
        <v>0</v>
      </c>
      <c r="S1073" s="213">
        <v>0</v>
      </c>
      <c r="T1073" s="214">
        <f>S1073*H1073</f>
        <v>0</v>
      </c>
      <c r="AR1073" s="25" t="s">
        <v>126</v>
      </c>
      <c r="AT1073" s="25" t="s">
        <v>200</v>
      </c>
      <c r="AU1073" s="25" t="s">
        <v>87</v>
      </c>
      <c r="AY1073" s="25" t="s">
        <v>197</v>
      </c>
      <c r="BE1073" s="215">
        <f>IF(N1073="základní",J1073,0)</f>
        <v>0</v>
      </c>
      <c r="BF1073" s="215">
        <f>IF(N1073="snížená",J1073,0)</f>
        <v>0</v>
      </c>
      <c r="BG1073" s="215">
        <f>IF(N1073="zákl. přenesená",J1073,0)</f>
        <v>0</v>
      </c>
      <c r="BH1073" s="215">
        <f>IF(N1073="sníž. přenesená",J1073,0)</f>
        <v>0</v>
      </c>
      <c r="BI1073" s="215">
        <f>IF(N1073="nulová",J1073,0)</f>
        <v>0</v>
      </c>
      <c r="BJ1073" s="25" t="s">
        <v>85</v>
      </c>
      <c r="BK1073" s="215">
        <f>ROUND(I1073*H1073,2)</f>
        <v>0</v>
      </c>
      <c r="BL1073" s="25" t="s">
        <v>126</v>
      </c>
      <c r="BM1073" s="25" t="s">
        <v>1636</v>
      </c>
    </row>
    <row r="1074" spans="2:65" s="12" customFormat="1" ht="27">
      <c r="B1074" s="219"/>
      <c r="C1074" s="220"/>
      <c r="D1074" s="221" t="s">
        <v>210</v>
      </c>
      <c r="E1074" s="222" t="s">
        <v>34</v>
      </c>
      <c r="F1074" s="223" t="s">
        <v>1463</v>
      </c>
      <c r="G1074" s="220"/>
      <c r="H1074" s="224" t="s">
        <v>34</v>
      </c>
      <c r="I1074" s="225"/>
      <c r="J1074" s="220"/>
      <c r="K1074" s="220"/>
      <c r="L1074" s="226"/>
      <c r="M1074" s="227"/>
      <c r="N1074" s="228"/>
      <c r="O1074" s="228"/>
      <c r="P1074" s="228"/>
      <c r="Q1074" s="228"/>
      <c r="R1074" s="228"/>
      <c r="S1074" s="228"/>
      <c r="T1074" s="229"/>
      <c r="AT1074" s="230" t="s">
        <v>210</v>
      </c>
      <c r="AU1074" s="230" t="s">
        <v>87</v>
      </c>
      <c r="AV1074" s="12" t="s">
        <v>85</v>
      </c>
      <c r="AW1074" s="12" t="s">
        <v>41</v>
      </c>
      <c r="AX1074" s="12" t="s">
        <v>78</v>
      </c>
      <c r="AY1074" s="230" t="s">
        <v>197</v>
      </c>
    </row>
    <row r="1075" spans="2:65" s="12" customFormat="1" ht="27">
      <c r="B1075" s="219"/>
      <c r="C1075" s="220"/>
      <c r="D1075" s="221" t="s">
        <v>210</v>
      </c>
      <c r="E1075" s="222" t="s">
        <v>34</v>
      </c>
      <c r="F1075" s="223" t="s">
        <v>1464</v>
      </c>
      <c r="G1075" s="220"/>
      <c r="H1075" s="224" t="s">
        <v>34</v>
      </c>
      <c r="I1075" s="225"/>
      <c r="J1075" s="220"/>
      <c r="K1075" s="220"/>
      <c r="L1075" s="226"/>
      <c r="M1075" s="227"/>
      <c r="N1075" s="228"/>
      <c r="O1075" s="228"/>
      <c r="P1075" s="228"/>
      <c r="Q1075" s="228"/>
      <c r="R1075" s="228"/>
      <c r="S1075" s="228"/>
      <c r="T1075" s="229"/>
      <c r="AT1075" s="230" t="s">
        <v>210</v>
      </c>
      <c r="AU1075" s="230" t="s">
        <v>87</v>
      </c>
      <c r="AV1075" s="12" t="s">
        <v>85</v>
      </c>
      <c r="AW1075" s="12" t="s">
        <v>41</v>
      </c>
      <c r="AX1075" s="12" t="s">
        <v>78</v>
      </c>
      <c r="AY1075" s="230" t="s">
        <v>197</v>
      </c>
    </row>
    <row r="1076" spans="2:65" s="12" customFormat="1">
      <c r="B1076" s="219"/>
      <c r="C1076" s="220"/>
      <c r="D1076" s="221" t="s">
        <v>210</v>
      </c>
      <c r="E1076" s="222" t="s">
        <v>34</v>
      </c>
      <c r="F1076" s="223" t="s">
        <v>1637</v>
      </c>
      <c r="G1076" s="220"/>
      <c r="H1076" s="224" t="s">
        <v>34</v>
      </c>
      <c r="I1076" s="225"/>
      <c r="J1076" s="220"/>
      <c r="K1076" s="220"/>
      <c r="L1076" s="226"/>
      <c r="M1076" s="227"/>
      <c r="N1076" s="228"/>
      <c r="O1076" s="228"/>
      <c r="P1076" s="228"/>
      <c r="Q1076" s="228"/>
      <c r="R1076" s="228"/>
      <c r="S1076" s="228"/>
      <c r="T1076" s="229"/>
      <c r="AT1076" s="230" t="s">
        <v>210</v>
      </c>
      <c r="AU1076" s="230" t="s">
        <v>87</v>
      </c>
      <c r="AV1076" s="12" t="s">
        <v>85</v>
      </c>
      <c r="AW1076" s="12" t="s">
        <v>41</v>
      </c>
      <c r="AX1076" s="12" t="s">
        <v>78</v>
      </c>
      <c r="AY1076" s="230" t="s">
        <v>197</v>
      </c>
    </row>
    <row r="1077" spans="2:65" s="13" customFormat="1">
      <c r="B1077" s="231"/>
      <c r="C1077" s="232"/>
      <c r="D1077" s="221" t="s">
        <v>210</v>
      </c>
      <c r="E1077" s="233" t="s">
        <v>34</v>
      </c>
      <c r="F1077" s="234" t="s">
        <v>234</v>
      </c>
      <c r="G1077" s="232"/>
      <c r="H1077" s="235">
        <v>6</v>
      </c>
      <c r="I1077" s="236"/>
      <c r="J1077" s="232"/>
      <c r="K1077" s="232"/>
      <c r="L1077" s="237"/>
      <c r="M1077" s="238"/>
      <c r="N1077" s="239"/>
      <c r="O1077" s="239"/>
      <c r="P1077" s="239"/>
      <c r="Q1077" s="239"/>
      <c r="R1077" s="239"/>
      <c r="S1077" s="239"/>
      <c r="T1077" s="240"/>
      <c r="AT1077" s="241" t="s">
        <v>210</v>
      </c>
      <c r="AU1077" s="241" t="s">
        <v>87</v>
      </c>
      <c r="AV1077" s="13" t="s">
        <v>87</v>
      </c>
      <c r="AW1077" s="13" t="s">
        <v>41</v>
      </c>
      <c r="AX1077" s="13" t="s">
        <v>78</v>
      </c>
      <c r="AY1077" s="241" t="s">
        <v>197</v>
      </c>
    </row>
    <row r="1078" spans="2:65" s="14" customFormat="1">
      <c r="B1078" s="242"/>
      <c r="C1078" s="243"/>
      <c r="D1078" s="216" t="s">
        <v>210</v>
      </c>
      <c r="E1078" s="244" t="s">
        <v>34</v>
      </c>
      <c r="F1078" s="245" t="s">
        <v>221</v>
      </c>
      <c r="G1078" s="243"/>
      <c r="H1078" s="246">
        <v>6</v>
      </c>
      <c r="I1078" s="247"/>
      <c r="J1078" s="243"/>
      <c r="K1078" s="243"/>
      <c r="L1078" s="248"/>
      <c r="M1078" s="249"/>
      <c r="N1078" s="250"/>
      <c r="O1078" s="250"/>
      <c r="P1078" s="250"/>
      <c r="Q1078" s="250"/>
      <c r="R1078" s="250"/>
      <c r="S1078" s="250"/>
      <c r="T1078" s="251"/>
      <c r="AT1078" s="252" t="s">
        <v>210</v>
      </c>
      <c r="AU1078" s="252" t="s">
        <v>87</v>
      </c>
      <c r="AV1078" s="14" t="s">
        <v>126</v>
      </c>
      <c r="AW1078" s="14" t="s">
        <v>41</v>
      </c>
      <c r="AX1078" s="14" t="s">
        <v>85</v>
      </c>
      <c r="AY1078" s="252" t="s">
        <v>197</v>
      </c>
    </row>
    <row r="1079" spans="2:65" s="1" customFormat="1" ht="25.5" customHeight="1">
      <c r="B1079" s="43"/>
      <c r="C1079" s="204" t="s">
        <v>1638</v>
      </c>
      <c r="D1079" s="204" t="s">
        <v>200</v>
      </c>
      <c r="E1079" s="205" t="s">
        <v>1639</v>
      </c>
      <c r="F1079" s="206" t="s">
        <v>1640</v>
      </c>
      <c r="G1079" s="207" t="s">
        <v>1598</v>
      </c>
      <c r="H1079" s="208">
        <v>1</v>
      </c>
      <c r="I1079" s="209"/>
      <c r="J1079" s="210">
        <f>ROUND(I1079*H1079,2)</f>
        <v>0</v>
      </c>
      <c r="K1079" s="206" t="s">
        <v>34</v>
      </c>
      <c r="L1079" s="63"/>
      <c r="M1079" s="211" t="s">
        <v>34</v>
      </c>
      <c r="N1079" s="212" t="s">
        <v>49</v>
      </c>
      <c r="O1079" s="44"/>
      <c r="P1079" s="213">
        <f>O1079*H1079</f>
        <v>0</v>
      </c>
      <c r="Q1079" s="213">
        <v>0</v>
      </c>
      <c r="R1079" s="213">
        <f>Q1079*H1079</f>
        <v>0</v>
      </c>
      <c r="S1079" s="213">
        <v>0</v>
      </c>
      <c r="T1079" s="214">
        <f>S1079*H1079</f>
        <v>0</v>
      </c>
      <c r="AR1079" s="25" t="s">
        <v>126</v>
      </c>
      <c r="AT1079" s="25" t="s">
        <v>200</v>
      </c>
      <c r="AU1079" s="25" t="s">
        <v>87</v>
      </c>
      <c r="AY1079" s="25" t="s">
        <v>197</v>
      </c>
      <c r="BE1079" s="215">
        <f>IF(N1079="základní",J1079,0)</f>
        <v>0</v>
      </c>
      <c r="BF1079" s="215">
        <f>IF(N1079="snížená",J1079,0)</f>
        <v>0</v>
      </c>
      <c r="BG1079" s="215">
        <f>IF(N1079="zákl. přenesená",J1079,0)</f>
        <v>0</v>
      </c>
      <c r="BH1079" s="215">
        <f>IF(N1079="sníž. přenesená",J1079,0)</f>
        <v>0</v>
      </c>
      <c r="BI1079" s="215">
        <f>IF(N1079="nulová",J1079,0)</f>
        <v>0</v>
      </c>
      <c r="BJ1079" s="25" t="s">
        <v>85</v>
      </c>
      <c r="BK1079" s="215">
        <f>ROUND(I1079*H1079,2)</f>
        <v>0</v>
      </c>
      <c r="BL1079" s="25" t="s">
        <v>126</v>
      </c>
      <c r="BM1079" s="25" t="s">
        <v>1641</v>
      </c>
    </row>
    <row r="1080" spans="2:65" s="12" customFormat="1" ht="27">
      <c r="B1080" s="219"/>
      <c r="C1080" s="220"/>
      <c r="D1080" s="221" t="s">
        <v>210</v>
      </c>
      <c r="E1080" s="222" t="s">
        <v>34</v>
      </c>
      <c r="F1080" s="223" t="s">
        <v>1463</v>
      </c>
      <c r="G1080" s="220"/>
      <c r="H1080" s="224" t="s">
        <v>34</v>
      </c>
      <c r="I1080" s="225"/>
      <c r="J1080" s="220"/>
      <c r="K1080" s="220"/>
      <c r="L1080" s="226"/>
      <c r="M1080" s="227"/>
      <c r="N1080" s="228"/>
      <c r="O1080" s="228"/>
      <c r="P1080" s="228"/>
      <c r="Q1080" s="228"/>
      <c r="R1080" s="228"/>
      <c r="S1080" s="228"/>
      <c r="T1080" s="229"/>
      <c r="AT1080" s="230" t="s">
        <v>210</v>
      </c>
      <c r="AU1080" s="230" t="s">
        <v>87</v>
      </c>
      <c r="AV1080" s="12" t="s">
        <v>85</v>
      </c>
      <c r="AW1080" s="12" t="s">
        <v>41</v>
      </c>
      <c r="AX1080" s="12" t="s">
        <v>78</v>
      </c>
      <c r="AY1080" s="230" t="s">
        <v>197</v>
      </c>
    </row>
    <row r="1081" spans="2:65" s="12" customFormat="1" ht="27">
      <c r="B1081" s="219"/>
      <c r="C1081" s="220"/>
      <c r="D1081" s="221" t="s">
        <v>210</v>
      </c>
      <c r="E1081" s="222" t="s">
        <v>34</v>
      </c>
      <c r="F1081" s="223" t="s">
        <v>1464</v>
      </c>
      <c r="G1081" s="220"/>
      <c r="H1081" s="224" t="s">
        <v>34</v>
      </c>
      <c r="I1081" s="225"/>
      <c r="J1081" s="220"/>
      <c r="K1081" s="220"/>
      <c r="L1081" s="226"/>
      <c r="M1081" s="227"/>
      <c r="N1081" s="228"/>
      <c r="O1081" s="228"/>
      <c r="P1081" s="228"/>
      <c r="Q1081" s="228"/>
      <c r="R1081" s="228"/>
      <c r="S1081" s="228"/>
      <c r="T1081" s="229"/>
      <c r="AT1081" s="230" t="s">
        <v>210</v>
      </c>
      <c r="AU1081" s="230" t="s">
        <v>87</v>
      </c>
      <c r="AV1081" s="12" t="s">
        <v>85</v>
      </c>
      <c r="AW1081" s="12" t="s">
        <v>41</v>
      </c>
      <c r="AX1081" s="12" t="s">
        <v>78</v>
      </c>
      <c r="AY1081" s="230" t="s">
        <v>197</v>
      </c>
    </row>
    <row r="1082" spans="2:65" s="12" customFormat="1">
      <c r="B1082" s="219"/>
      <c r="C1082" s="220"/>
      <c r="D1082" s="221" t="s">
        <v>210</v>
      </c>
      <c r="E1082" s="222" t="s">
        <v>34</v>
      </c>
      <c r="F1082" s="223" t="s">
        <v>1637</v>
      </c>
      <c r="G1082" s="220"/>
      <c r="H1082" s="224" t="s">
        <v>34</v>
      </c>
      <c r="I1082" s="225"/>
      <c r="J1082" s="220"/>
      <c r="K1082" s="220"/>
      <c r="L1082" s="226"/>
      <c r="M1082" s="227"/>
      <c r="N1082" s="228"/>
      <c r="O1082" s="228"/>
      <c r="P1082" s="228"/>
      <c r="Q1082" s="228"/>
      <c r="R1082" s="228"/>
      <c r="S1082" s="228"/>
      <c r="T1082" s="229"/>
      <c r="AT1082" s="230" t="s">
        <v>210</v>
      </c>
      <c r="AU1082" s="230" t="s">
        <v>87</v>
      </c>
      <c r="AV1082" s="12" t="s">
        <v>85</v>
      </c>
      <c r="AW1082" s="12" t="s">
        <v>41</v>
      </c>
      <c r="AX1082" s="12" t="s">
        <v>78</v>
      </c>
      <c r="AY1082" s="230" t="s">
        <v>197</v>
      </c>
    </row>
    <row r="1083" spans="2:65" s="13" customFormat="1">
      <c r="B1083" s="231"/>
      <c r="C1083" s="232"/>
      <c r="D1083" s="221" t="s">
        <v>210</v>
      </c>
      <c r="E1083" s="233" t="s">
        <v>34</v>
      </c>
      <c r="F1083" s="234" t="s">
        <v>85</v>
      </c>
      <c r="G1083" s="232"/>
      <c r="H1083" s="235">
        <v>1</v>
      </c>
      <c r="I1083" s="236"/>
      <c r="J1083" s="232"/>
      <c r="K1083" s="232"/>
      <c r="L1083" s="237"/>
      <c r="M1083" s="238"/>
      <c r="N1083" s="239"/>
      <c r="O1083" s="239"/>
      <c r="P1083" s="239"/>
      <c r="Q1083" s="239"/>
      <c r="R1083" s="239"/>
      <c r="S1083" s="239"/>
      <c r="T1083" s="240"/>
      <c r="AT1083" s="241" t="s">
        <v>210</v>
      </c>
      <c r="AU1083" s="241" t="s">
        <v>87</v>
      </c>
      <c r="AV1083" s="13" t="s">
        <v>87</v>
      </c>
      <c r="AW1083" s="13" t="s">
        <v>41</v>
      </c>
      <c r="AX1083" s="13" t="s">
        <v>78</v>
      </c>
      <c r="AY1083" s="241" t="s">
        <v>197</v>
      </c>
    </row>
    <row r="1084" spans="2:65" s="14" customFormat="1">
      <c r="B1084" s="242"/>
      <c r="C1084" s="243"/>
      <c r="D1084" s="216" t="s">
        <v>210</v>
      </c>
      <c r="E1084" s="244" t="s">
        <v>34</v>
      </c>
      <c r="F1084" s="245" t="s">
        <v>221</v>
      </c>
      <c r="G1084" s="243"/>
      <c r="H1084" s="246">
        <v>1</v>
      </c>
      <c r="I1084" s="247"/>
      <c r="J1084" s="243"/>
      <c r="K1084" s="243"/>
      <c r="L1084" s="248"/>
      <c r="M1084" s="249"/>
      <c r="N1084" s="250"/>
      <c r="O1084" s="250"/>
      <c r="P1084" s="250"/>
      <c r="Q1084" s="250"/>
      <c r="R1084" s="250"/>
      <c r="S1084" s="250"/>
      <c r="T1084" s="251"/>
      <c r="AT1084" s="252" t="s">
        <v>210</v>
      </c>
      <c r="AU1084" s="252" t="s">
        <v>87</v>
      </c>
      <c r="AV1084" s="14" t="s">
        <v>126</v>
      </c>
      <c r="AW1084" s="14" t="s">
        <v>41</v>
      </c>
      <c r="AX1084" s="14" t="s">
        <v>85</v>
      </c>
      <c r="AY1084" s="252" t="s">
        <v>197</v>
      </c>
    </row>
    <row r="1085" spans="2:65" s="1" customFormat="1" ht="25.5" customHeight="1">
      <c r="B1085" s="43"/>
      <c r="C1085" s="204" t="s">
        <v>1642</v>
      </c>
      <c r="D1085" s="204" t="s">
        <v>200</v>
      </c>
      <c r="E1085" s="205" t="s">
        <v>1643</v>
      </c>
      <c r="F1085" s="206" t="s">
        <v>1644</v>
      </c>
      <c r="G1085" s="207" t="s">
        <v>1598</v>
      </c>
      <c r="H1085" s="208">
        <v>2</v>
      </c>
      <c r="I1085" s="209"/>
      <c r="J1085" s="210">
        <f>ROUND(I1085*H1085,2)</f>
        <v>0</v>
      </c>
      <c r="K1085" s="206" t="s">
        <v>34</v>
      </c>
      <c r="L1085" s="63"/>
      <c r="M1085" s="211" t="s">
        <v>34</v>
      </c>
      <c r="N1085" s="212" t="s">
        <v>49</v>
      </c>
      <c r="O1085" s="44"/>
      <c r="P1085" s="213">
        <f>O1085*H1085</f>
        <v>0</v>
      </c>
      <c r="Q1085" s="213">
        <v>0</v>
      </c>
      <c r="R1085" s="213">
        <f>Q1085*H1085</f>
        <v>0</v>
      </c>
      <c r="S1085" s="213">
        <v>0</v>
      </c>
      <c r="T1085" s="214">
        <f>S1085*H1085</f>
        <v>0</v>
      </c>
      <c r="AR1085" s="25" t="s">
        <v>126</v>
      </c>
      <c r="AT1085" s="25" t="s">
        <v>200</v>
      </c>
      <c r="AU1085" s="25" t="s">
        <v>87</v>
      </c>
      <c r="AY1085" s="25" t="s">
        <v>197</v>
      </c>
      <c r="BE1085" s="215">
        <f>IF(N1085="základní",J1085,0)</f>
        <v>0</v>
      </c>
      <c r="BF1085" s="215">
        <f>IF(N1085="snížená",J1085,0)</f>
        <v>0</v>
      </c>
      <c r="BG1085" s="215">
        <f>IF(N1085="zákl. přenesená",J1085,0)</f>
        <v>0</v>
      </c>
      <c r="BH1085" s="215">
        <f>IF(N1085="sníž. přenesená",J1085,0)</f>
        <v>0</v>
      </c>
      <c r="BI1085" s="215">
        <f>IF(N1085="nulová",J1085,0)</f>
        <v>0</v>
      </c>
      <c r="BJ1085" s="25" t="s">
        <v>85</v>
      </c>
      <c r="BK1085" s="215">
        <f>ROUND(I1085*H1085,2)</f>
        <v>0</v>
      </c>
      <c r="BL1085" s="25" t="s">
        <v>126</v>
      </c>
      <c r="BM1085" s="25" t="s">
        <v>1645</v>
      </c>
    </row>
    <row r="1086" spans="2:65" s="12" customFormat="1" ht="27">
      <c r="B1086" s="219"/>
      <c r="C1086" s="220"/>
      <c r="D1086" s="221" t="s">
        <v>210</v>
      </c>
      <c r="E1086" s="222" t="s">
        <v>34</v>
      </c>
      <c r="F1086" s="223" t="s">
        <v>1463</v>
      </c>
      <c r="G1086" s="220"/>
      <c r="H1086" s="224" t="s">
        <v>34</v>
      </c>
      <c r="I1086" s="225"/>
      <c r="J1086" s="220"/>
      <c r="K1086" s="220"/>
      <c r="L1086" s="226"/>
      <c r="M1086" s="227"/>
      <c r="N1086" s="228"/>
      <c r="O1086" s="228"/>
      <c r="P1086" s="228"/>
      <c r="Q1086" s="228"/>
      <c r="R1086" s="228"/>
      <c r="S1086" s="228"/>
      <c r="T1086" s="229"/>
      <c r="AT1086" s="230" t="s">
        <v>210</v>
      </c>
      <c r="AU1086" s="230" t="s">
        <v>87</v>
      </c>
      <c r="AV1086" s="12" t="s">
        <v>85</v>
      </c>
      <c r="AW1086" s="12" t="s">
        <v>41</v>
      </c>
      <c r="AX1086" s="12" t="s">
        <v>78</v>
      </c>
      <c r="AY1086" s="230" t="s">
        <v>197</v>
      </c>
    </row>
    <row r="1087" spans="2:65" s="12" customFormat="1" ht="27">
      <c r="B1087" s="219"/>
      <c r="C1087" s="220"/>
      <c r="D1087" s="221" t="s">
        <v>210</v>
      </c>
      <c r="E1087" s="222" t="s">
        <v>34</v>
      </c>
      <c r="F1087" s="223" t="s">
        <v>1464</v>
      </c>
      <c r="G1087" s="220"/>
      <c r="H1087" s="224" t="s">
        <v>34</v>
      </c>
      <c r="I1087" s="225"/>
      <c r="J1087" s="220"/>
      <c r="K1087" s="220"/>
      <c r="L1087" s="226"/>
      <c r="M1087" s="227"/>
      <c r="N1087" s="228"/>
      <c r="O1087" s="228"/>
      <c r="P1087" s="228"/>
      <c r="Q1087" s="228"/>
      <c r="R1087" s="228"/>
      <c r="S1087" s="228"/>
      <c r="T1087" s="229"/>
      <c r="AT1087" s="230" t="s">
        <v>210</v>
      </c>
      <c r="AU1087" s="230" t="s">
        <v>87</v>
      </c>
      <c r="AV1087" s="12" t="s">
        <v>85</v>
      </c>
      <c r="AW1087" s="12" t="s">
        <v>41</v>
      </c>
      <c r="AX1087" s="12" t="s">
        <v>78</v>
      </c>
      <c r="AY1087" s="230" t="s">
        <v>197</v>
      </c>
    </row>
    <row r="1088" spans="2:65" s="12" customFormat="1">
      <c r="B1088" s="219"/>
      <c r="C1088" s="220"/>
      <c r="D1088" s="221" t="s">
        <v>210</v>
      </c>
      <c r="E1088" s="222" t="s">
        <v>34</v>
      </c>
      <c r="F1088" s="223" t="s">
        <v>1637</v>
      </c>
      <c r="G1088" s="220"/>
      <c r="H1088" s="224" t="s">
        <v>34</v>
      </c>
      <c r="I1088" s="225"/>
      <c r="J1088" s="220"/>
      <c r="K1088" s="220"/>
      <c r="L1088" s="226"/>
      <c r="M1088" s="227"/>
      <c r="N1088" s="228"/>
      <c r="O1088" s="228"/>
      <c r="P1088" s="228"/>
      <c r="Q1088" s="228"/>
      <c r="R1088" s="228"/>
      <c r="S1088" s="228"/>
      <c r="T1088" s="229"/>
      <c r="AT1088" s="230" t="s">
        <v>210</v>
      </c>
      <c r="AU1088" s="230" t="s">
        <v>87</v>
      </c>
      <c r="AV1088" s="12" t="s">
        <v>85</v>
      </c>
      <c r="AW1088" s="12" t="s">
        <v>41</v>
      </c>
      <c r="AX1088" s="12" t="s">
        <v>78</v>
      </c>
      <c r="AY1088" s="230" t="s">
        <v>197</v>
      </c>
    </row>
    <row r="1089" spans="2:65" s="13" customFormat="1">
      <c r="B1089" s="231"/>
      <c r="C1089" s="232"/>
      <c r="D1089" s="221" t="s">
        <v>210</v>
      </c>
      <c r="E1089" s="233" t="s">
        <v>34</v>
      </c>
      <c r="F1089" s="234" t="s">
        <v>87</v>
      </c>
      <c r="G1089" s="232"/>
      <c r="H1089" s="235">
        <v>2</v>
      </c>
      <c r="I1089" s="236"/>
      <c r="J1089" s="232"/>
      <c r="K1089" s="232"/>
      <c r="L1089" s="237"/>
      <c r="M1089" s="238"/>
      <c r="N1089" s="239"/>
      <c r="O1089" s="239"/>
      <c r="P1089" s="239"/>
      <c r="Q1089" s="239"/>
      <c r="R1089" s="239"/>
      <c r="S1089" s="239"/>
      <c r="T1089" s="240"/>
      <c r="AT1089" s="241" t="s">
        <v>210</v>
      </c>
      <c r="AU1089" s="241" t="s">
        <v>87</v>
      </c>
      <c r="AV1089" s="13" t="s">
        <v>87</v>
      </c>
      <c r="AW1089" s="13" t="s">
        <v>41</v>
      </c>
      <c r="AX1089" s="13" t="s">
        <v>78</v>
      </c>
      <c r="AY1089" s="241" t="s">
        <v>197</v>
      </c>
    </row>
    <row r="1090" spans="2:65" s="14" customFormat="1">
      <c r="B1090" s="242"/>
      <c r="C1090" s="243"/>
      <c r="D1090" s="216" t="s">
        <v>210</v>
      </c>
      <c r="E1090" s="244" t="s">
        <v>34</v>
      </c>
      <c r="F1090" s="245" t="s">
        <v>221</v>
      </c>
      <c r="G1090" s="243"/>
      <c r="H1090" s="246">
        <v>2</v>
      </c>
      <c r="I1090" s="247"/>
      <c r="J1090" s="243"/>
      <c r="K1090" s="243"/>
      <c r="L1090" s="248"/>
      <c r="M1090" s="249"/>
      <c r="N1090" s="250"/>
      <c r="O1090" s="250"/>
      <c r="P1090" s="250"/>
      <c r="Q1090" s="250"/>
      <c r="R1090" s="250"/>
      <c r="S1090" s="250"/>
      <c r="T1090" s="251"/>
      <c r="AT1090" s="252" t="s">
        <v>210</v>
      </c>
      <c r="AU1090" s="252" t="s">
        <v>87</v>
      </c>
      <c r="AV1090" s="14" t="s">
        <v>126</v>
      </c>
      <c r="AW1090" s="14" t="s">
        <v>41</v>
      </c>
      <c r="AX1090" s="14" t="s">
        <v>85</v>
      </c>
      <c r="AY1090" s="252" t="s">
        <v>197</v>
      </c>
    </row>
    <row r="1091" spans="2:65" s="1" customFormat="1" ht="25.5" customHeight="1">
      <c r="B1091" s="43"/>
      <c r="C1091" s="204" t="s">
        <v>1646</v>
      </c>
      <c r="D1091" s="204" t="s">
        <v>200</v>
      </c>
      <c r="E1091" s="205" t="s">
        <v>1647</v>
      </c>
      <c r="F1091" s="206" t="s">
        <v>1648</v>
      </c>
      <c r="G1091" s="207" t="s">
        <v>1598</v>
      </c>
      <c r="H1091" s="208">
        <v>1</v>
      </c>
      <c r="I1091" s="209"/>
      <c r="J1091" s="210">
        <f>ROUND(I1091*H1091,2)</f>
        <v>0</v>
      </c>
      <c r="K1091" s="206" t="s">
        <v>34</v>
      </c>
      <c r="L1091" s="63"/>
      <c r="M1091" s="211" t="s">
        <v>34</v>
      </c>
      <c r="N1091" s="212" t="s">
        <v>49</v>
      </c>
      <c r="O1091" s="44"/>
      <c r="P1091" s="213">
        <f>O1091*H1091</f>
        <v>0</v>
      </c>
      <c r="Q1091" s="213">
        <v>0</v>
      </c>
      <c r="R1091" s="213">
        <f>Q1091*H1091</f>
        <v>0</v>
      </c>
      <c r="S1091" s="213">
        <v>0</v>
      </c>
      <c r="T1091" s="214">
        <f>S1091*H1091</f>
        <v>0</v>
      </c>
      <c r="AR1091" s="25" t="s">
        <v>126</v>
      </c>
      <c r="AT1091" s="25" t="s">
        <v>200</v>
      </c>
      <c r="AU1091" s="25" t="s">
        <v>87</v>
      </c>
      <c r="AY1091" s="25" t="s">
        <v>197</v>
      </c>
      <c r="BE1091" s="215">
        <f>IF(N1091="základní",J1091,0)</f>
        <v>0</v>
      </c>
      <c r="BF1091" s="215">
        <f>IF(N1091="snížená",J1091,0)</f>
        <v>0</v>
      </c>
      <c r="BG1091" s="215">
        <f>IF(N1091="zákl. přenesená",J1091,0)</f>
        <v>0</v>
      </c>
      <c r="BH1091" s="215">
        <f>IF(N1091="sníž. přenesená",J1091,0)</f>
        <v>0</v>
      </c>
      <c r="BI1091" s="215">
        <f>IF(N1091="nulová",J1091,0)</f>
        <v>0</v>
      </c>
      <c r="BJ1091" s="25" t="s">
        <v>85</v>
      </c>
      <c r="BK1091" s="215">
        <f>ROUND(I1091*H1091,2)</f>
        <v>0</v>
      </c>
      <c r="BL1091" s="25" t="s">
        <v>126</v>
      </c>
      <c r="BM1091" s="25" t="s">
        <v>1649</v>
      </c>
    </row>
    <row r="1092" spans="2:65" s="12" customFormat="1" ht="27">
      <c r="B1092" s="219"/>
      <c r="C1092" s="220"/>
      <c r="D1092" s="221" t="s">
        <v>210</v>
      </c>
      <c r="E1092" s="222" t="s">
        <v>34</v>
      </c>
      <c r="F1092" s="223" t="s">
        <v>1463</v>
      </c>
      <c r="G1092" s="220"/>
      <c r="H1092" s="224" t="s">
        <v>34</v>
      </c>
      <c r="I1092" s="225"/>
      <c r="J1092" s="220"/>
      <c r="K1092" s="220"/>
      <c r="L1092" s="226"/>
      <c r="M1092" s="227"/>
      <c r="N1092" s="228"/>
      <c r="O1092" s="228"/>
      <c r="P1092" s="228"/>
      <c r="Q1092" s="228"/>
      <c r="R1092" s="228"/>
      <c r="S1092" s="228"/>
      <c r="T1092" s="229"/>
      <c r="AT1092" s="230" t="s">
        <v>210</v>
      </c>
      <c r="AU1092" s="230" t="s">
        <v>87</v>
      </c>
      <c r="AV1092" s="12" t="s">
        <v>85</v>
      </c>
      <c r="AW1092" s="12" t="s">
        <v>41</v>
      </c>
      <c r="AX1092" s="12" t="s">
        <v>78</v>
      </c>
      <c r="AY1092" s="230" t="s">
        <v>197</v>
      </c>
    </row>
    <row r="1093" spans="2:65" s="12" customFormat="1" ht="27">
      <c r="B1093" s="219"/>
      <c r="C1093" s="220"/>
      <c r="D1093" s="221" t="s">
        <v>210</v>
      </c>
      <c r="E1093" s="222" t="s">
        <v>34</v>
      </c>
      <c r="F1093" s="223" t="s">
        <v>1464</v>
      </c>
      <c r="G1093" s="220"/>
      <c r="H1093" s="224" t="s">
        <v>34</v>
      </c>
      <c r="I1093" s="225"/>
      <c r="J1093" s="220"/>
      <c r="K1093" s="220"/>
      <c r="L1093" s="226"/>
      <c r="M1093" s="227"/>
      <c r="N1093" s="228"/>
      <c r="O1093" s="228"/>
      <c r="P1093" s="228"/>
      <c r="Q1093" s="228"/>
      <c r="R1093" s="228"/>
      <c r="S1093" s="228"/>
      <c r="T1093" s="229"/>
      <c r="AT1093" s="230" t="s">
        <v>210</v>
      </c>
      <c r="AU1093" s="230" t="s">
        <v>87</v>
      </c>
      <c r="AV1093" s="12" t="s">
        <v>85</v>
      </c>
      <c r="AW1093" s="12" t="s">
        <v>41</v>
      </c>
      <c r="AX1093" s="12" t="s">
        <v>78</v>
      </c>
      <c r="AY1093" s="230" t="s">
        <v>197</v>
      </c>
    </row>
    <row r="1094" spans="2:65" s="12" customFormat="1">
      <c r="B1094" s="219"/>
      <c r="C1094" s="220"/>
      <c r="D1094" s="221" t="s">
        <v>210</v>
      </c>
      <c r="E1094" s="222" t="s">
        <v>34</v>
      </c>
      <c r="F1094" s="223" t="s">
        <v>1637</v>
      </c>
      <c r="G1094" s="220"/>
      <c r="H1094" s="224" t="s">
        <v>34</v>
      </c>
      <c r="I1094" s="225"/>
      <c r="J1094" s="220"/>
      <c r="K1094" s="220"/>
      <c r="L1094" s="226"/>
      <c r="M1094" s="227"/>
      <c r="N1094" s="228"/>
      <c r="O1094" s="228"/>
      <c r="P1094" s="228"/>
      <c r="Q1094" s="228"/>
      <c r="R1094" s="228"/>
      <c r="S1094" s="228"/>
      <c r="T1094" s="229"/>
      <c r="AT1094" s="230" t="s">
        <v>210</v>
      </c>
      <c r="AU1094" s="230" t="s">
        <v>87</v>
      </c>
      <c r="AV1094" s="12" t="s">
        <v>85</v>
      </c>
      <c r="AW1094" s="12" t="s">
        <v>41</v>
      </c>
      <c r="AX1094" s="12" t="s">
        <v>78</v>
      </c>
      <c r="AY1094" s="230" t="s">
        <v>197</v>
      </c>
    </row>
    <row r="1095" spans="2:65" s="13" customFormat="1">
      <c r="B1095" s="231"/>
      <c r="C1095" s="232"/>
      <c r="D1095" s="221" t="s">
        <v>210</v>
      </c>
      <c r="E1095" s="233" t="s">
        <v>34</v>
      </c>
      <c r="F1095" s="234" t="s">
        <v>85</v>
      </c>
      <c r="G1095" s="232"/>
      <c r="H1095" s="235">
        <v>1</v>
      </c>
      <c r="I1095" s="236"/>
      <c r="J1095" s="232"/>
      <c r="K1095" s="232"/>
      <c r="L1095" s="237"/>
      <c r="M1095" s="238"/>
      <c r="N1095" s="239"/>
      <c r="O1095" s="239"/>
      <c r="P1095" s="239"/>
      <c r="Q1095" s="239"/>
      <c r="R1095" s="239"/>
      <c r="S1095" s="239"/>
      <c r="T1095" s="240"/>
      <c r="AT1095" s="241" t="s">
        <v>210</v>
      </c>
      <c r="AU1095" s="241" t="s">
        <v>87</v>
      </c>
      <c r="AV1095" s="13" t="s">
        <v>87</v>
      </c>
      <c r="AW1095" s="13" t="s">
        <v>41</v>
      </c>
      <c r="AX1095" s="13" t="s">
        <v>78</v>
      </c>
      <c r="AY1095" s="241" t="s">
        <v>197</v>
      </c>
    </row>
    <row r="1096" spans="2:65" s="14" customFormat="1">
      <c r="B1096" s="242"/>
      <c r="C1096" s="243"/>
      <c r="D1096" s="216" t="s">
        <v>210</v>
      </c>
      <c r="E1096" s="244" t="s">
        <v>34</v>
      </c>
      <c r="F1096" s="245" t="s">
        <v>221</v>
      </c>
      <c r="G1096" s="243"/>
      <c r="H1096" s="246">
        <v>1</v>
      </c>
      <c r="I1096" s="247"/>
      <c r="J1096" s="243"/>
      <c r="K1096" s="243"/>
      <c r="L1096" s="248"/>
      <c r="M1096" s="249"/>
      <c r="N1096" s="250"/>
      <c r="O1096" s="250"/>
      <c r="P1096" s="250"/>
      <c r="Q1096" s="250"/>
      <c r="R1096" s="250"/>
      <c r="S1096" s="250"/>
      <c r="T1096" s="251"/>
      <c r="AT1096" s="252" t="s">
        <v>210</v>
      </c>
      <c r="AU1096" s="252" t="s">
        <v>87</v>
      </c>
      <c r="AV1096" s="14" t="s">
        <v>126</v>
      </c>
      <c r="AW1096" s="14" t="s">
        <v>41</v>
      </c>
      <c r="AX1096" s="14" t="s">
        <v>85</v>
      </c>
      <c r="AY1096" s="252" t="s">
        <v>197</v>
      </c>
    </row>
    <row r="1097" spans="2:65" s="1" customFormat="1" ht="25.5" customHeight="1">
      <c r="B1097" s="43"/>
      <c r="C1097" s="204" t="s">
        <v>1650</v>
      </c>
      <c r="D1097" s="204" t="s">
        <v>200</v>
      </c>
      <c r="E1097" s="205" t="s">
        <v>1651</v>
      </c>
      <c r="F1097" s="206" t="s">
        <v>1652</v>
      </c>
      <c r="G1097" s="207" t="s">
        <v>1598</v>
      </c>
      <c r="H1097" s="208">
        <v>1</v>
      </c>
      <c r="I1097" s="209"/>
      <c r="J1097" s="210">
        <f>ROUND(I1097*H1097,2)</f>
        <v>0</v>
      </c>
      <c r="K1097" s="206" t="s">
        <v>34</v>
      </c>
      <c r="L1097" s="63"/>
      <c r="M1097" s="211" t="s">
        <v>34</v>
      </c>
      <c r="N1097" s="212" t="s">
        <v>49</v>
      </c>
      <c r="O1097" s="44"/>
      <c r="P1097" s="213">
        <f>O1097*H1097</f>
        <v>0</v>
      </c>
      <c r="Q1097" s="213">
        <v>0</v>
      </c>
      <c r="R1097" s="213">
        <f>Q1097*H1097</f>
        <v>0</v>
      </c>
      <c r="S1097" s="213">
        <v>0</v>
      </c>
      <c r="T1097" s="214">
        <f>S1097*H1097</f>
        <v>0</v>
      </c>
      <c r="AR1097" s="25" t="s">
        <v>126</v>
      </c>
      <c r="AT1097" s="25" t="s">
        <v>200</v>
      </c>
      <c r="AU1097" s="25" t="s">
        <v>87</v>
      </c>
      <c r="AY1097" s="25" t="s">
        <v>197</v>
      </c>
      <c r="BE1097" s="215">
        <f>IF(N1097="základní",J1097,0)</f>
        <v>0</v>
      </c>
      <c r="BF1097" s="215">
        <f>IF(N1097="snížená",J1097,0)</f>
        <v>0</v>
      </c>
      <c r="BG1097" s="215">
        <f>IF(N1097="zákl. přenesená",J1097,0)</f>
        <v>0</v>
      </c>
      <c r="BH1097" s="215">
        <f>IF(N1097="sníž. přenesená",J1097,0)</f>
        <v>0</v>
      </c>
      <c r="BI1097" s="215">
        <f>IF(N1097="nulová",J1097,0)</f>
        <v>0</v>
      </c>
      <c r="BJ1097" s="25" t="s">
        <v>85</v>
      </c>
      <c r="BK1097" s="215">
        <f>ROUND(I1097*H1097,2)</f>
        <v>0</v>
      </c>
      <c r="BL1097" s="25" t="s">
        <v>126</v>
      </c>
      <c r="BM1097" s="25" t="s">
        <v>1653</v>
      </c>
    </row>
    <row r="1098" spans="2:65" s="12" customFormat="1" ht="27">
      <c r="B1098" s="219"/>
      <c r="C1098" s="220"/>
      <c r="D1098" s="221" t="s">
        <v>210</v>
      </c>
      <c r="E1098" s="222" t="s">
        <v>34</v>
      </c>
      <c r="F1098" s="223" t="s">
        <v>1463</v>
      </c>
      <c r="G1098" s="220"/>
      <c r="H1098" s="224" t="s">
        <v>34</v>
      </c>
      <c r="I1098" s="225"/>
      <c r="J1098" s="220"/>
      <c r="K1098" s="220"/>
      <c r="L1098" s="226"/>
      <c r="M1098" s="227"/>
      <c r="N1098" s="228"/>
      <c r="O1098" s="228"/>
      <c r="P1098" s="228"/>
      <c r="Q1098" s="228"/>
      <c r="R1098" s="228"/>
      <c r="S1098" s="228"/>
      <c r="T1098" s="229"/>
      <c r="AT1098" s="230" t="s">
        <v>210</v>
      </c>
      <c r="AU1098" s="230" t="s">
        <v>87</v>
      </c>
      <c r="AV1098" s="12" t="s">
        <v>85</v>
      </c>
      <c r="AW1098" s="12" t="s">
        <v>41</v>
      </c>
      <c r="AX1098" s="12" t="s">
        <v>78</v>
      </c>
      <c r="AY1098" s="230" t="s">
        <v>197</v>
      </c>
    </row>
    <row r="1099" spans="2:65" s="12" customFormat="1" ht="27">
      <c r="B1099" s="219"/>
      <c r="C1099" s="220"/>
      <c r="D1099" s="221" t="s">
        <v>210</v>
      </c>
      <c r="E1099" s="222" t="s">
        <v>34</v>
      </c>
      <c r="F1099" s="223" t="s">
        <v>1464</v>
      </c>
      <c r="G1099" s="220"/>
      <c r="H1099" s="224" t="s">
        <v>34</v>
      </c>
      <c r="I1099" s="225"/>
      <c r="J1099" s="220"/>
      <c r="K1099" s="220"/>
      <c r="L1099" s="226"/>
      <c r="M1099" s="227"/>
      <c r="N1099" s="228"/>
      <c r="O1099" s="228"/>
      <c r="P1099" s="228"/>
      <c r="Q1099" s="228"/>
      <c r="R1099" s="228"/>
      <c r="S1099" s="228"/>
      <c r="T1099" s="229"/>
      <c r="AT1099" s="230" t="s">
        <v>210</v>
      </c>
      <c r="AU1099" s="230" t="s">
        <v>87</v>
      </c>
      <c r="AV1099" s="12" t="s">
        <v>85</v>
      </c>
      <c r="AW1099" s="12" t="s">
        <v>41</v>
      </c>
      <c r="AX1099" s="12" t="s">
        <v>78</v>
      </c>
      <c r="AY1099" s="230" t="s">
        <v>197</v>
      </c>
    </row>
    <row r="1100" spans="2:65" s="12" customFormat="1">
      <c r="B1100" s="219"/>
      <c r="C1100" s="220"/>
      <c r="D1100" s="221" t="s">
        <v>210</v>
      </c>
      <c r="E1100" s="222" t="s">
        <v>34</v>
      </c>
      <c r="F1100" s="223" t="s">
        <v>1637</v>
      </c>
      <c r="G1100" s="220"/>
      <c r="H1100" s="224" t="s">
        <v>34</v>
      </c>
      <c r="I1100" s="225"/>
      <c r="J1100" s="220"/>
      <c r="K1100" s="220"/>
      <c r="L1100" s="226"/>
      <c r="M1100" s="227"/>
      <c r="N1100" s="228"/>
      <c r="O1100" s="228"/>
      <c r="P1100" s="228"/>
      <c r="Q1100" s="228"/>
      <c r="R1100" s="228"/>
      <c r="S1100" s="228"/>
      <c r="T1100" s="229"/>
      <c r="AT1100" s="230" t="s">
        <v>210</v>
      </c>
      <c r="AU1100" s="230" t="s">
        <v>87</v>
      </c>
      <c r="AV1100" s="12" t="s">
        <v>85</v>
      </c>
      <c r="AW1100" s="12" t="s">
        <v>41</v>
      </c>
      <c r="AX1100" s="12" t="s">
        <v>78</v>
      </c>
      <c r="AY1100" s="230" t="s">
        <v>197</v>
      </c>
    </row>
    <row r="1101" spans="2:65" s="13" customFormat="1">
      <c r="B1101" s="231"/>
      <c r="C1101" s="232"/>
      <c r="D1101" s="221" t="s">
        <v>210</v>
      </c>
      <c r="E1101" s="233" t="s">
        <v>34</v>
      </c>
      <c r="F1101" s="234" t="s">
        <v>85</v>
      </c>
      <c r="G1101" s="232"/>
      <c r="H1101" s="235">
        <v>1</v>
      </c>
      <c r="I1101" s="236"/>
      <c r="J1101" s="232"/>
      <c r="K1101" s="232"/>
      <c r="L1101" s="237"/>
      <c r="M1101" s="238"/>
      <c r="N1101" s="239"/>
      <c r="O1101" s="239"/>
      <c r="P1101" s="239"/>
      <c r="Q1101" s="239"/>
      <c r="R1101" s="239"/>
      <c r="S1101" s="239"/>
      <c r="T1101" s="240"/>
      <c r="AT1101" s="241" t="s">
        <v>210</v>
      </c>
      <c r="AU1101" s="241" t="s">
        <v>87</v>
      </c>
      <c r="AV1101" s="13" t="s">
        <v>87</v>
      </c>
      <c r="AW1101" s="13" t="s">
        <v>41</v>
      </c>
      <c r="AX1101" s="13" t="s">
        <v>78</v>
      </c>
      <c r="AY1101" s="241" t="s">
        <v>197</v>
      </c>
    </row>
    <row r="1102" spans="2:65" s="14" customFormat="1">
      <c r="B1102" s="242"/>
      <c r="C1102" s="243"/>
      <c r="D1102" s="216" t="s">
        <v>210</v>
      </c>
      <c r="E1102" s="244" t="s">
        <v>34</v>
      </c>
      <c r="F1102" s="245" t="s">
        <v>221</v>
      </c>
      <c r="G1102" s="243"/>
      <c r="H1102" s="246">
        <v>1</v>
      </c>
      <c r="I1102" s="247"/>
      <c r="J1102" s="243"/>
      <c r="K1102" s="243"/>
      <c r="L1102" s="248"/>
      <c r="M1102" s="249"/>
      <c r="N1102" s="250"/>
      <c r="O1102" s="250"/>
      <c r="P1102" s="250"/>
      <c r="Q1102" s="250"/>
      <c r="R1102" s="250"/>
      <c r="S1102" s="250"/>
      <c r="T1102" s="251"/>
      <c r="AT1102" s="252" t="s">
        <v>210</v>
      </c>
      <c r="AU1102" s="252" t="s">
        <v>87</v>
      </c>
      <c r="AV1102" s="14" t="s">
        <v>126</v>
      </c>
      <c r="AW1102" s="14" t="s">
        <v>41</v>
      </c>
      <c r="AX1102" s="14" t="s">
        <v>85</v>
      </c>
      <c r="AY1102" s="252" t="s">
        <v>197</v>
      </c>
    </row>
    <row r="1103" spans="2:65" s="1" customFormat="1" ht="25.5" customHeight="1">
      <c r="B1103" s="43"/>
      <c r="C1103" s="204" t="s">
        <v>1654</v>
      </c>
      <c r="D1103" s="204" t="s">
        <v>200</v>
      </c>
      <c r="E1103" s="205" t="s">
        <v>1655</v>
      </c>
      <c r="F1103" s="206" t="s">
        <v>1656</v>
      </c>
      <c r="G1103" s="207" t="s">
        <v>1598</v>
      </c>
      <c r="H1103" s="208">
        <v>2</v>
      </c>
      <c r="I1103" s="209"/>
      <c r="J1103" s="210">
        <f>ROUND(I1103*H1103,2)</f>
        <v>0</v>
      </c>
      <c r="K1103" s="206" t="s">
        <v>34</v>
      </c>
      <c r="L1103" s="63"/>
      <c r="M1103" s="211" t="s">
        <v>34</v>
      </c>
      <c r="N1103" s="212" t="s">
        <v>49</v>
      </c>
      <c r="O1103" s="44"/>
      <c r="P1103" s="213">
        <f>O1103*H1103</f>
        <v>0</v>
      </c>
      <c r="Q1103" s="213">
        <v>0</v>
      </c>
      <c r="R1103" s="213">
        <f>Q1103*H1103</f>
        <v>0</v>
      </c>
      <c r="S1103" s="213">
        <v>0</v>
      </c>
      <c r="T1103" s="214">
        <f>S1103*H1103</f>
        <v>0</v>
      </c>
      <c r="AR1103" s="25" t="s">
        <v>126</v>
      </c>
      <c r="AT1103" s="25" t="s">
        <v>200</v>
      </c>
      <c r="AU1103" s="25" t="s">
        <v>87</v>
      </c>
      <c r="AY1103" s="25" t="s">
        <v>197</v>
      </c>
      <c r="BE1103" s="215">
        <f>IF(N1103="základní",J1103,0)</f>
        <v>0</v>
      </c>
      <c r="BF1103" s="215">
        <f>IF(N1103="snížená",J1103,0)</f>
        <v>0</v>
      </c>
      <c r="BG1103" s="215">
        <f>IF(N1103="zákl. přenesená",J1103,0)</f>
        <v>0</v>
      </c>
      <c r="BH1103" s="215">
        <f>IF(N1103="sníž. přenesená",J1103,0)</f>
        <v>0</v>
      </c>
      <c r="BI1103" s="215">
        <f>IF(N1103="nulová",J1103,0)</f>
        <v>0</v>
      </c>
      <c r="BJ1103" s="25" t="s">
        <v>85</v>
      </c>
      <c r="BK1103" s="215">
        <f>ROUND(I1103*H1103,2)</f>
        <v>0</v>
      </c>
      <c r="BL1103" s="25" t="s">
        <v>126</v>
      </c>
      <c r="BM1103" s="25" t="s">
        <v>1657</v>
      </c>
    </row>
    <row r="1104" spans="2:65" s="12" customFormat="1" ht="27">
      <c r="B1104" s="219"/>
      <c r="C1104" s="220"/>
      <c r="D1104" s="221" t="s">
        <v>210</v>
      </c>
      <c r="E1104" s="222" t="s">
        <v>34</v>
      </c>
      <c r="F1104" s="223" t="s">
        <v>1463</v>
      </c>
      <c r="G1104" s="220"/>
      <c r="H1104" s="224" t="s">
        <v>34</v>
      </c>
      <c r="I1104" s="225"/>
      <c r="J1104" s="220"/>
      <c r="K1104" s="220"/>
      <c r="L1104" s="226"/>
      <c r="M1104" s="227"/>
      <c r="N1104" s="228"/>
      <c r="O1104" s="228"/>
      <c r="P1104" s="228"/>
      <c r="Q1104" s="228"/>
      <c r="R1104" s="228"/>
      <c r="S1104" s="228"/>
      <c r="T1104" s="229"/>
      <c r="AT1104" s="230" t="s">
        <v>210</v>
      </c>
      <c r="AU1104" s="230" t="s">
        <v>87</v>
      </c>
      <c r="AV1104" s="12" t="s">
        <v>85</v>
      </c>
      <c r="AW1104" s="12" t="s">
        <v>41</v>
      </c>
      <c r="AX1104" s="12" t="s">
        <v>78</v>
      </c>
      <c r="AY1104" s="230" t="s">
        <v>197</v>
      </c>
    </row>
    <row r="1105" spans="2:65" s="12" customFormat="1" ht="27">
      <c r="B1105" s="219"/>
      <c r="C1105" s="220"/>
      <c r="D1105" s="221" t="s">
        <v>210</v>
      </c>
      <c r="E1105" s="222" t="s">
        <v>34</v>
      </c>
      <c r="F1105" s="223" t="s">
        <v>1464</v>
      </c>
      <c r="G1105" s="220"/>
      <c r="H1105" s="224" t="s">
        <v>34</v>
      </c>
      <c r="I1105" s="225"/>
      <c r="J1105" s="220"/>
      <c r="K1105" s="220"/>
      <c r="L1105" s="226"/>
      <c r="M1105" s="227"/>
      <c r="N1105" s="228"/>
      <c r="O1105" s="228"/>
      <c r="P1105" s="228"/>
      <c r="Q1105" s="228"/>
      <c r="R1105" s="228"/>
      <c r="S1105" s="228"/>
      <c r="T1105" s="229"/>
      <c r="AT1105" s="230" t="s">
        <v>210</v>
      </c>
      <c r="AU1105" s="230" t="s">
        <v>87</v>
      </c>
      <c r="AV1105" s="12" t="s">
        <v>85</v>
      </c>
      <c r="AW1105" s="12" t="s">
        <v>41</v>
      </c>
      <c r="AX1105" s="12" t="s">
        <v>78</v>
      </c>
      <c r="AY1105" s="230" t="s">
        <v>197</v>
      </c>
    </row>
    <row r="1106" spans="2:65" s="12" customFormat="1">
      <c r="B1106" s="219"/>
      <c r="C1106" s="220"/>
      <c r="D1106" s="221" t="s">
        <v>210</v>
      </c>
      <c r="E1106" s="222" t="s">
        <v>34</v>
      </c>
      <c r="F1106" s="223" t="s">
        <v>1637</v>
      </c>
      <c r="G1106" s="220"/>
      <c r="H1106" s="224" t="s">
        <v>34</v>
      </c>
      <c r="I1106" s="225"/>
      <c r="J1106" s="220"/>
      <c r="K1106" s="220"/>
      <c r="L1106" s="226"/>
      <c r="M1106" s="227"/>
      <c r="N1106" s="228"/>
      <c r="O1106" s="228"/>
      <c r="P1106" s="228"/>
      <c r="Q1106" s="228"/>
      <c r="R1106" s="228"/>
      <c r="S1106" s="228"/>
      <c r="T1106" s="229"/>
      <c r="AT1106" s="230" t="s">
        <v>210</v>
      </c>
      <c r="AU1106" s="230" t="s">
        <v>87</v>
      </c>
      <c r="AV1106" s="12" t="s">
        <v>85</v>
      </c>
      <c r="AW1106" s="12" t="s">
        <v>41</v>
      </c>
      <c r="AX1106" s="12" t="s">
        <v>78</v>
      </c>
      <c r="AY1106" s="230" t="s">
        <v>197</v>
      </c>
    </row>
    <row r="1107" spans="2:65" s="13" customFormat="1">
      <c r="B1107" s="231"/>
      <c r="C1107" s="232"/>
      <c r="D1107" s="221" t="s">
        <v>210</v>
      </c>
      <c r="E1107" s="233" t="s">
        <v>34</v>
      </c>
      <c r="F1107" s="234" t="s">
        <v>87</v>
      </c>
      <c r="G1107" s="232"/>
      <c r="H1107" s="235">
        <v>2</v>
      </c>
      <c r="I1107" s="236"/>
      <c r="J1107" s="232"/>
      <c r="K1107" s="232"/>
      <c r="L1107" s="237"/>
      <c r="M1107" s="238"/>
      <c r="N1107" s="239"/>
      <c r="O1107" s="239"/>
      <c r="P1107" s="239"/>
      <c r="Q1107" s="239"/>
      <c r="R1107" s="239"/>
      <c r="S1107" s="239"/>
      <c r="T1107" s="240"/>
      <c r="AT1107" s="241" t="s">
        <v>210</v>
      </c>
      <c r="AU1107" s="241" t="s">
        <v>87</v>
      </c>
      <c r="AV1107" s="13" t="s">
        <v>87</v>
      </c>
      <c r="AW1107" s="13" t="s">
        <v>41</v>
      </c>
      <c r="AX1107" s="13" t="s">
        <v>78</v>
      </c>
      <c r="AY1107" s="241" t="s">
        <v>197</v>
      </c>
    </row>
    <row r="1108" spans="2:65" s="14" customFormat="1">
      <c r="B1108" s="242"/>
      <c r="C1108" s="243"/>
      <c r="D1108" s="216" t="s">
        <v>210</v>
      </c>
      <c r="E1108" s="244" t="s">
        <v>34</v>
      </c>
      <c r="F1108" s="245" t="s">
        <v>221</v>
      </c>
      <c r="G1108" s="243"/>
      <c r="H1108" s="246">
        <v>2</v>
      </c>
      <c r="I1108" s="247"/>
      <c r="J1108" s="243"/>
      <c r="K1108" s="243"/>
      <c r="L1108" s="248"/>
      <c r="M1108" s="249"/>
      <c r="N1108" s="250"/>
      <c r="O1108" s="250"/>
      <c r="P1108" s="250"/>
      <c r="Q1108" s="250"/>
      <c r="R1108" s="250"/>
      <c r="S1108" s="250"/>
      <c r="T1108" s="251"/>
      <c r="AT1108" s="252" t="s">
        <v>210</v>
      </c>
      <c r="AU1108" s="252" t="s">
        <v>87</v>
      </c>
      <c r="AV1108" s="14" t="s">
        <v>126</v>
      </c>
      <c r="AW1108" s="14" t="s">
        <v>41</v>
      </c>
      <c r="AX1108" s="14" t="s">
        <v>85</v>
      </c>
      <c r="AY1108" s="252" t="s">
        <v>197</v>
      </c>
    </row>
    <row r="1109" spans="2:65" s="1" customFormat="1" ht="25.5" customHeight="1">
      <c r="B1109" s="43"/>
      <c r="C1109" s="204" t="s">
        <v>1658</v>
      </c>
      <c r="D1109" s="204" t="s">
        <v>200</v>
      </c>
      <c r="E1109" s="205" t="s">
        <v>1659</v>
      </c>
      <c r="F1109" s="206" t="s">
        <v>1660</v>
      </c>
      <c r="G1109" s="207" t="s">
        <v>1598</v>
      </c>
      <c r="H1109" s="208">
        <v>2</v>
      </c>
      <c r="I1109" s="209"/>
      <c r="J1109" s="210">
        <f>ROUND(I1109*H1109,2)</f>
        <v>0</v>
      </c>
      <c r="K1109" s="206" t="s">
        <v>34</v>
      </c>
      <c r="L1109" s="63"/>
      <c r="M1109" s="211" t="s">
        <v>34</v>
      </c>
      <c r="N1109" s="212" t="s">
        <v>49</v>
      </c>
      <c r="O1109" s="44"/>
      <c r="P1109" s="213">
        <f>O1109*H1109</f>
        <v>0</v>
      </c>
      <c r="Q1109" s="213">
        <v>0</v>
      </c>
      <c r="R1109" s="213">
        <f>Q1109*H1109</f>
        <v>0</v>
      </c>
      <c r="S1109" s="213">
        <v>0</v>
      </c>
      <c r="T1109" s="214">
        <f>S1109*H1109</f>
        <v>0</v>
      </c>
      <c r="AR1109" s="25" t="s">
        <v>126</v>
      </c>
      <c r="AT1109" s="25" t="s">
        <v>200</v>
      </c>
      <c r="AU1109" s="25" t="s">
        <v>87</v>
      </c>
      <c r="AY1109" s="25" t="s">
        <v>197</v>
      </c>
      <c r="BE1109" s="215">
        <f>IF(N1109="základní",J1109,0)</f>
        <v>0</v>
      </c>
      <c r="BF1109" s="215">
        <f>IF(N1109="snížená",J1109,0)</f>
        <v>0</v>
      </c>
      <c r="BG1109" s="215">
        <f>IF(N1109="zákl. přenesená",J1109,0)</f>
        <v>0</v>
      </c>
      <c r="BH1109" s="215">
        <f>IF(N1109="sníž. přenesená",J1109,0)</f>
        <v>0</v>
      </c>
      <c r="BI1109" s="215">
        <f>IF(N1109="nulová",J1109,0)</f>
        <v>0</v>
      </c>
      <c r="BJ1109" s="25" t="s">
        <v>85</v>
      </c>
      <c r="BK1109" s="215">
        <f>ROUND(I1109*H1109,2)</f>
        <v>0</v>
      </c>
      <c r="BL1109" s="25" t="s">
        <v>126</v>
      </c>
      <c r="BM1109" s="25" t="s">
        <v>1661</v>
      </c>
    </row>
    <row r="1110" spans="2:65" s="12" customFormat="1" ht="27">
      <c r="B1110" s="219"/>
      <c r="C1110" s="220"/>
      <c r="D1110" s="221" t="s">
        <v>210</v>
      </c>
      <c r="E1110" s="222" t="s">
        <v>34</v>
      </c>
      <c r="F1110" s="223" t="s">
        <v>1463</v>
      </c>
      <c r="G1110" s="220"/>
      <c r="H1110" s="224" t="s">
        <v>34</v>
      </c>
      <c r="I1110" s="225"/>
      <c r="J1110" s="220"/>
      <c r="K1110" s="220"/>
      <c r="L1110" s="226"/>
      <c r="M1110" s="227"/>
      <c r="N1110" s="228"/>
      <c r="O1110" s="228"/>
      <c r="P1110" s="228"/>
      <c r="Q1110" s="228"/>
      <c r="R1110" s="228"/>
      <c r="S1110" s="228"/>
      <c r="T1110" s="229"/>
      <c r="AT1110" s="230" t="s">
        <v>210</v>
      </c>
      <c r="AU1110" s="230" t="s">
        <v>87</v>
      </c>
      <c r="AV1110" s="12" t="s">
        <v>85</v>
      </c>
      <c r="AW1110" s="12" t="s">
        <v>41</v>
      </c>
      <c r="AX1110" s="12" t="s">
        <v>78</v>
      </c>
      <c r="AY1110" s="230" t="s">
        <v>197</v>
      </c>
    </row>
    <row r="1111" spans="2:65" s="12" customFormat="1" ht="27">
      <c r="B1111" s="219"/>
      <c r="C1111" s="220"/>
      <c r="D1111" s="221" t="s">
        <v>210</v>
      </c>
      <c r="E1111" s="222" t="s">
        <v>34</v>
      </c>
      <c r="F1111" s="223" t="s">
        <v>1464</v>
      </c>
      <c r="G1111" s="220"/>
      <c r="H1111" s="224" t="s">
        <v>34</v>
      </c>
      <c r="I1111" s="225"/>
      <c r="J1111" s="220"/>
      <c r="K1111" s="220"/>
      <c r="L1111" s="226"/>
      <c r="M1111" s="227"/>
      <c r="N1111" s="228"/>
      <c r="O1111" s="228"/>
      <c r="P1111" s="228"/>
      <c r="Q1111" s="228"/>
      <c r="R1111" s="228"/>
      <c r="S1111" s="228"/>
      <c r="T1111" s="229"/>
      <c r="AT1111" s="230" t="s">
        <v>210</v>
      </c>
      <c r="AU1111" s="230" t="s">
        <v>87</v>
      </c>
      <c r="AV1111" s="12" t="s">
        <v>85</v>
      </c>
      <c r="AW1111" s="12" t="s">
        <v>41</v>
      </c>
      <c r="AX1111" s="12" t="s">
        <v>78</v>
      </c>
      <c r="AY1111" s="230" t="s">
        <v>197</v>
      </c>
    </row>
    <row r="1112" spans="2:65" s="12" customFormat="1">
      <c r="B1112" s="219"/>
      <c r="C1112" s="220"/>
      <c r="D1112" s="221" t="s">
        <v>210</v>
      </c>
      <c r="E1112" s="222" t="s">
        <v>34</v>
      </c>
      <c r="F1112" s="223" t="s">
        <v>1637</v>
      </c>
      <c r="G1112" s="220"/>
      <c r="H1112" s="224" t="s">
        <v>34</v>
      </c>
      <c r="I1112" s="225"/>
      <c r="J1112" s="220"/>
      <c r="K1112" s="220"/>
      <c r="L1112" s="226"/>
      <c r="M1112" s="227"/>
      <c r="N1112" s="228"/>
      <c r="O1112" s="228"/>
      <c r="P1112" s="228"/>
      <c r="Q1112" s="228"/>
      <c r="R1112" s="228"/>
      <c r="S1112" s="228"/>
      <c r="T1112" s="229"/>
      <c r="AT1112" s="230" t="s">
        <v>210</v>
      </c>
      <c r="AU1112" s="230" t="s">
        <v>87</v>
      </c>
      <c r="AV1112" s="12" t="s">
        <v>85</v>
      </c>
      <c r="AW1112" s="12" t="s">
        <v>41</v>
      </c>
      <c r="AX1112" s="12" t="s">
        <v>78</v>
      </c>
      <c r="AY1112" s="230" t="s">
        <v>197</v>
      </c>
    </row>
    <row r="1113" spans="2:65" s="13" customFormat="1">
      <c r="B1113" s="231"/>
      <c r="C1113" s="232"/>
      <c r="D1113" s="221" t="s">
        <v>210</v>
      </c>
      <c r="E1113" s="233" t="s">
        <v>34</v>
      </c>
      <c r="F1113" s="234" t="s">
        <v>87</v>
      </c>
      <c r="G1113" s="232"/>
      <c r="H1113" s="235">
        <v>2</v>
      </c>
      <c r="I1113" s="236"/>
      <c r="J1113" s="232"/>
      <c r="K1113" s="232"/>
      <c r="L1113" s="237"/>
      <c r="M1113" s="238"/>
      <c r="N1113" s="239"/>
      <c r="O1113" s="239"/>
      <c r="P1113" s="239"/>
      <c r="Q1113" s="239"/>
      <c r="R1113" s="239"/>
      <c r="S1113" s="239"/>
      <c r="T1113" s="240"/>
      <c r="AT1113" s="241" t="s">
        <v>210</v>
      </c>
      <c r="AU1113" s="241" t="s">
        <v>87</v>
      </c>
      <c r="AV1113" s="13" t="s">
        <v>87</v>
      </c>
      <c r="AW1113" s="13" t="s">
        <v>41</v>
      </c>
      <c r="AX1113" s="13" t="s">
        <v>78</v>
      </c>
      <c r="AY1113" s="241" t="s">
        <v>197</v>
      </c>
    </row>
    <row r="1114" spans="2:65" s="14" customFormat="1">
      <c r="B1114" s="242"/>
      <c r="C1114" s="243"/>
      <c r="D1114" s="216" t="s">
        <v>210</v>
      </c>
      <c r="E1114" s="244" t="s">
        <v>34</v>
      </c>
      <c r="F1114" s="245" t="s">
        <v>221</v>
      </c>
      <c r="G1114" s="243"/>
      <c r="H1114" s="246">
        <v>2</v>
      </c>
      <c r="I1114" s="247"/>
      <c r="J1114" s="243"/>
      <c r="K1114" s="243"/>
      <c r="L1114" s="248"/>
      <c r="M1114" s="249"/>
      <c r="N1114" s="250"/>
      <c r="O1114" s="250"/>
      <c r="P1114" s="250"/>
      <c r="Q1114" s="250"/>
      <c r="R1114" s="250"/>
      <c r="S1114" s="250"/>
      <c r="T1114" s="251"/>
      <c r="AT1114" s="252" t="s">
        <v>210</v>
      </c>
      <c r="AU1114" s="252" t="s">
        <v>87</v>
      </c>
      <c r="AV1114" s="14" t="s">
        <v>126</v>
      </c>
      <c r="AW1114" s="14" t="s">
        <v>41</v>
      </c>
      <c r="AX1114" s="14" t="s">
        <v>85</v>
      </c>
      <c r="AY1114" s="252" t="s">
        <v>197</v>
      </c>
    </row>
    <row r="1115" spans="2:65" s="1" customFormat="1" ht="25.5" customHeight="1">
      <c r="B1115" s="43"/>
      <c r="C1115" s="204" t="s">
        <v>1662</v>
      </c>
      <c r="D1115" s="204" t="s">
        <v>200</v>
      </c>
      <c r="E1115" s="205" t="s">
        <v>1663</v>
      </c>
      <c r="F1115" s="206" t="s">
        <v>1664</v>
      </c>
      <c r="G1115" s="207" t="s">
        <v>1598</v>
      </c>
      <c r="H1115" s="208">
        <v>2</v>
      </c>
      <c r="I1115" s="209"/>
      <c r="J1115" s="210">
        <f>ROUND(I1115*H1115,2)</f>
        <v>0</v>
      </c>
      <c r="K1115" s="206" t="s">
        <v>34</v>
      </c>
      <c r="L1115" s="63"/>
      <c r="M1115" s="211" t="s">
        <v>34</v>
      </c>
      <c r="N1115" s="212" t="s">
        <v>49</v>
      </c>
      <c r="O1115" s="44"/>
      <c r="P1115" s="213">
        <f>O1115*H1115</f>
        <v>0</v>
      </c>
      <c r="Q1115" s="213">
        <v>0</v>
      </c>
      <c r="R1115" s="213">
        <f>Q1115*H1115</f>
        <v>0</v>
      </c>
      <c r="S1115" s="213">
        <v>0</v>
      </c>
      <c r="T1115" s="214">
        <f>S1115*H1115</f>
        <v>0</v>
      </c>
      <c r="AR1115" s="25" t="s">
        <v>126</v>
      </c>
      <c r="AT1115" s="25" t="s">
        <v>200</v>
      </c>
      <c r="AU1115" s="25" t="s">
        <v>87</v>
      </c>
      <c r="AY1115" s="25" t="s">
        <v>197</v>
      </c>
      <c r="BE1115" s="215">
        <f>IF(N1115="základní",J1115,0)</f>
        <v>0</v>
      </c>
      <c r="BF1115" s="215">
        <f>IF(N1115="snížená",J1115,0)</f>
        <v>0</v>
      </c>
      <c r="BG1115" s="215">
        <f>IF(N1115="zákl. přenesená",J1115,0)</f>
        <v>0</v>
      </c>
      <c r="BH1115" s="215">
        <f>IF(N1115="sníž. přenesená",J1115,0)</f>
        <v>0</v>
      </c>
      <c r="BI1115" s="215">
        <f>IF(N1115="nulová",J1115,0)</f>
        <v>0</v>
      </c>
      <c r="BJ1115" s="25" t="s">
        <v>85</v>
      </c>
      <c r="BK1115" s="215">
        <f>ROUND(I1115*H1115,2)</f>
        <v>0</v>
      </c>
      <c r="BL1115" s="25" t="s">
        <v>126</v>
      </c>
      <c r="BM1115" s="25" t="s">
        <v>1665</v>
      </c>
    </row>
    <row r="1116" spans="2:65" s="12" customFormat="1" ht="27">
      <c r="B1116" s="219"/>
      <c r="C1116" s="220"/>
      <c r="D1116" s="221" t="s">
        <v>210</v>
      </c>
      <c r="E1116" s="222" t="s">
        <v>34</v>
      </c>
      <c r="F1116" s="223" t="s">
        <v>1463</v>
      </c>
      <c r="G1116" s="220"/>
      <c r="H1116" s="224" t="s">
        <v>34</v>
      </c>
      <c r="I1116" s="225"/>
      <c r="J1116" s="220"/>
      <c r="K1116" s="220"/>
      <c r="L1116" s="226"/>
      <c r="M1116" s="227"/>
      <c r="N1116" s="228"/>
      <c r="O1116" s="228"/>
      <c r="P1116" s="228"/>
      <c r="Q1116" s="228"/>
      <c r="R1116" s="228"/>
      <c r="S1116" s="228"/>
      <c r="T1116" s="229"/>
      <c r="AT1116" s="230" t="s">
        <v>210</v>
      </c>
      <c r="AU1116" s="230" t="s">
        <v>87</v>
      </c>
      <c r="AV1116" s="12" t="s">
        <v>85</v>
      </c>
      <c r="AW1116" s="12" t="s">
        <v>41</v>
      </c>
      <c r="AX1116" s="12" t="s">
        <v>78</v>
      </c>
      <c r="AY1116" s="230" t="s">
        <v>197</v>
      </c>
    </row>
    <row r="1117" spans="2:65" s="12" customFormat="1" ht="27">
      <c r="B1117" s="219"/>
      <c r="C1117" s="220"/>
      <c r="D1117" s="221" t="s">
        <v>210</v>
      </c>
      <c r="E1117" s="222" t="s">
        <v>34</v>
      </c>
      <c r="F1117" s="223" t="s">
        <v>1464</v>
      </c>
      <c r="G1117" s="220"/>
      <c r="H1117" s="224" t="s">
        <v>34</v>
      </c>
      <c r="I1117" s="225"/>
      <c r="J1117" s="220"/>
      <c r="K1117" s="220"/>
      <c r="L1117" s="226"/>
      <c r="M1117" s="227"/>
      <c r="N1117" s="228"/>
      <c r="O1117" s="228"/>
      <c r="P1117" s="228"/>
      <c r="Q1117" s="228"/>
      <c r="R1117" s="228"/>
      <c r="S1117" s="228"/>
      <c r="T1117" s="229"/>
      <c r="AT1117" s="230" t="s">
        <v>210</v>
      </c>
      <c r="AU1117" s="230" t="s">
        <v>87</v>
      </c>
      <c r="AV1117" s="12" t="s">
        <v>85</v>
      </c>
      <c r="AW1117" s="12" t="s">
        <v>41</v>
      </c>
      <c r="AX1117" s="12" t="s">
        <v>78</v>
      </c>
      <c r="AY1117" s="230" t="s">
        <v>197</v>
      </c>
    </row>
    <row r="1118" spans="2:65" s="12" customFormat="1">
      <c r="B1118" s="219"/>
      <c r="C1118" s="220"/>
      <c r="D1118" s="221" t="s">
        <v>210</v>
      </c>
      <c r="E1118" s="222" t="s">
        <v>34</v>
      </c>
      <c r="F1118" s="223" t="s">
        <v>1637</v>
      </c>
      <c r="G1118" s="220"/>
      <c r="H1118" s="224" t="s">
        <v>34</v>
      </c>
      <c r="I1118" s="225"/>
      <c r="J1118" s="220"/>
      <c r="K1118" s="220"/>
      <c r="L1118" s="226"/>
      <c r="M1118" s="227"/>
      <c r="N1118" s="228"/>
      <c r="O1118" s="228"/>
      <c r="P1118" s="228"/>
      <c r="Q1118" s="228"/>
      <c r="R1118" s="228"/>
      <c r="S1118" s="228"/>
      <c r="T1118" s="229"/>
      <c r="AT1118" s="230" t="s">
        <v>210</v>
      </c>
      <c r="AU1118" s="230" t="s">
        <v>87</v>
      </c>
      <c r="AV1118" s="12" t="s">
        <v>85</v>
      </c>
      <c r="AW1118" s="12" t="s">
        <v>41</v>
      </c>
      <c r="AX1118" s="12" t="s">
        <v>78</v>
      </c>
      <c r="AY1118" s="230" t="s">
        <v>197</v>
      </c>
    </row>
    <row r="1119" spans="2:65" s="13" customFormat="1">
      <c r="B1119" s="231"/>
      <c r="C1119" s="232"/>
      <c r="D1119" s="221" t="s">
        <v>210</v>
      </c>
      <c r="E1119" s="233" t="s">
        <v>34</v>
      </c>
      <c r="F1119" s="234" t="s">
        <v>87</v>
      </c>
      <c r="G1119" s="232"/>
      <c r="H1119" s="235">
        <v>2</v>
      </c>
      <c r="I1119" s="236"/>
      <c r="J1119" s="232"/>
      <c r="K1119" s="232"/>
      <c r="L1119" s="237"/>
      <c r="M1119" s="238"/>
      <c r="N1119" s="239"/>
      <c r="O1119" s="239"/>
      <c r="P1119" s="239"/>
      <c r="Q1119" s="239"/>
      <c r="R1119" s="239"/>
      <c r="S1119" s="239"/>
      <c r="T1119" s="240"/>
      <c r="AT1119" s="241" t="s">
        <v>210</v>
      </c>
      <c r="AU1119" s="241" t="s">
        <v>87</v>
      </c>
      <c r="AV1119" s="13" t="s">
        <v>87</v>
      </c>
      <c r="AW1119" s="13" t="s">
        <v>41</v>
      </c>
      <c r="AX1119" s="13" t="s">
        <v>78</v>
      </c>
      <c r="AY1119" s="241" t="s">
        <v>197</v>
      </c>
    </row>
    <row r="1120" spans="2:65" s="14" customFormat="1">
      <c r="B1120" s="242"/>
      <c r="C1120" s="243"/>
      <c r="D1120" s="216" t="s">
        <v>210</v>
      </c>
      <c r="E1120" s="244" t="s">
        <v>34</v>
      </c>
      <c r="F1120" s="245" t="s">
        <v>221</v>
      </c>
      <c r="G1120" s="243"/>
      <c r="H1120" s="246">
        <v>2</v>
      </c>
      <c r="I1120" s="247"/>
      <c r="J1120" s="243"/>
      <c r="K1120" s="243"/>
      <c r="L1120" s="248"/>
      <c r="M1120" s="249"/>
      <c r="N1120" s="250"/>
      <c r="O1120" s="250"/>
      <c r="P1120" s="250"/>
      <c r="Q1120" s="250"/>
      <c r="R1120" s="250"/>
      <c r="S1120" s="250"/>
      <c r="T1120" s="251"/>
      <c r="AT1120" s="252" t="s">
        <v>210</v>
      </c>
      <c r="AU1120" s="252" t="s">
        <v>87</v>
      </c>
      <c r="AV1120" s="14" t="s">
        <v>126</v>
      </c>
      <c r="AW1120" s="14" t="s">
        <v>41</v>
      </c>
      <c r="AX1120" s="14" t="s">
        <v>85</v>
      </c>
      <c r="AY1120" s="252" t="s">
        <v>197</v>
      </c>
    </row>
    <row r="1121" spans="2:65" s="1" customFormat="1" ht="25.5" customHeight="1">
      <c r="B1121" s="43"/>
      <c r="C1121" s="204" t="s">
        <v>1666</v>
      </c>
      <c r="D1121" s="204" t="s">
        <v>200</v>
      </c>
      <c r="E1121" s="205" t="s">
        <v>1667</v>
      </c>
      <c r="F1121" s="206" t="s">
        <v>1668</v>
      </c>
      <c r="G1121" s="207" t="s">
        <v>1598</v>
      </c>
      <c r="H1121" s="208">
        <v>2</v>
      </c>
      <c r="I1121" s="209"/>
      <c r="J1121" s="210">
        <f>ROUND(I1121*H1121,2)</f>
        <v>0</v>
      </c>
      <c r="K1121" s="206" t="s">
        <v>34</v>
      </c>
      <c r="L1121" s="63"/>
      <c r="M1121" s="211" t="s">
        <v>34</v>
      </c>
      <c r="N1121" s="212" t="s">
        <v>49</v>
      </c>
      <c r="O1121" s="44"/>
      <c r="P1121" s="213">
        <f>O1121*H1121</f>
        <v>0</v>
      </c>
      <c r="Q1121" s="213">
        <v>0</v>
      </c>
      <c r="R1121" s="213">
        <f>Q1121*H1121</f>
        <v>0</v>
      </c>
      <c r="S1121" s="213">
        <v>0</v>
      </c>
      <c r="T1121" s="214">
        <f>S1121*H1121</f>
        <v>0</v>
      </c>
      <c r="AR1121" s="25" t="s">
        <v>126</v>
      </c>
      <c r="AT1121" s="25" t="s">
        <v>200</v>
      </c>
      <c r="AU1121" s="25" t="s">
        <v>87</v>
      </c>
      <c r="AY1121" s="25" t="s">
        <v>197</v>
      </c>
      <c r="BE1121" s="215">
        <f>IF(N1121="základní",J1121,0)</f>
        <v>0</v>
      </c>
      <c r="BF1121" s="215">
        <f>IF(N1121="snížená",J1121,0)</f>
        <v>0</v>
      </c>
      <c r="BG1121" s="215">
        <f>IF(N1121="zákl. přenesená",J1121,0)</f>
        <v>0</v>
      </c>
      <c r="BH1121" s="215">
        <f>IF(N1121="sníž. přenesená",J1121,0)</f>
        <v>0</v>
      </c>
      <c r="BI1121" s="215">
        <f>IF(N1121="nulová",J1121,0)</f>
        <v>0</v>
      </c>
      <c r="BJ1121" s="25" t="s">
        <v>85</v>
      </c>
      <c r="BK1121" s="215">
        <f>ROUND(I1121*H1121,2)</f>
        <v>0</v>
      </c>
      <c r="BL1121" s="25" t="s">
        <v>126</v>
      </c>
      <c r="BM1121" s="25" t="s">
        <v>1669</v>
      </c>
    </row>
    <row r="1122" spans="2:65" s="12" customFormat="1" ht="27">
      <c r="B1122" s="219"/>
      <c r="C1122" s="220"/>
      <c r="D1122" s="221" t="s">
        <v>210</v>
      </c>
      <c r="E1122" s="222" t="s">
        <v>34</v>
      </c>
      <c r="F1122" s="223" t="s">
        <v>1463</v>
      </c>
      <c r="G1122" s="220"/>
      <c r="H1122" s="224" t="s">
        <v>34</v>
      </c>
      <c r="I1122" s="225"/>
      <c r="J1122" s="220"/>
      <c r="K1122" s="220"/>
      <c r="L1122" s="226"/>
      <c r="M1122" s="227"/>
      <c r="N1122" s="228"/>
      <c r="O1122" s="228"/>
      <c r="P1122" s="228"/>
      <c r="Q1122" s="228"/>
      <c r="R1122" s="228"/>
      <c r="S1122" s="228"/>
      <c r="T1122" s="229"/>
      <c r="AT1122" s="230" t="s">
        <v>210</v>
      </c>
      <c r="AU1122" s="230" t="s">
        <v>87</v>
      </c>
      <c r="AV1122" s="12" t="s">
        <v>85</v>
      </c>
      <c r="AW1122" s="12" t="s">
        <v>41</v>
      </c>
      <c r="AX1122" s="12" t="s">
        <v>78</v>
      </c>
      <c r="AY1122" s="230" t="s">
        <v>197</v>
      </c>
    </row>
    <row r="1123" spans="2:65" s="12" customFormat="1" ht="27">
      <c r="B1123" s="219"/>
      <c r="C1123" s="220"/>
      <c r="D1123" s="221" t="s">
        <v>210</v>
      </c>
      <c r="E1123" s="222" t="s">
        <v>34</v>
      </c>
      <c r="F1123" s="223" t="s">
        <v>1464</v>
      </c>
      <c r="G1123" s="220"/>
      <c r="H1123" s="224" t="s">
        <v>34</v>
      </c>
      <c r="I1123" s="225"/>
      <c r="J1123" s="220"/>
      <c r="K1123" s="220"/>
      <c r="L1123" s="226"/>
      <c r="M1123" s="227"/>
      <c r="N1123" s="228"/>
      <c r="O1123" s="228"/>
      <c r="P1123" s="228"/>
      <c r="Q1123" s="228"/>
      <c r="R1123" s="228"/>
      <c r="S1123" s="228"/>
      <c r="T1123" s="229"/>
      <c r="AT1123" s="230" t="s">
        <v>210</v>
      </c>
      <c r="AU1123" s="230" t="s">
        <v>87</v>
      </c>
      <c r="AV1123" s="12" t="s">
        <v>85</v>
      </c>
      <c r="AW1123" s="12" t="s">
        <v>41</v>
      </c>
      <c r="AX1123" s="12" t="s">
        <v>78</v>
      </c>
      <c r="AY1123" s="230" t="s">
        <v>197</v>
      </c>
    </row>
    <row r="1124" spans="2:65" s="12" customFormat="1">
      <c r="B1124" s="219"/>
      <c r="C1124" s="220"/>
      <c r="D1124" s="221" t="s">
        <v>210</v>
      </c>
      <c r="E1124" s="222" t="s">
        <v>34</v>
      </c>
      <c r="F1124" s="223" t="s">
        <v>1637</v>
      </c>
      <c r="G1124" s="220"/>
      <c r="H1124" s="224" t="s">
        <v>34</v>
      </c>
      <c r="I1124" s="225"/>
      <c r="J1124" s="220"/>
      <c r="K1124" s="220"/>
      <c r="L1124" s="226"/>
      <c r="M1124" s="227"/>
      <c r="N1124" s="228"/>
      <c r="O1124" s="228"/>
      <c r="P1124" s="228"/>
      <c r="Q1124" s="228"/>
      <c r="R1124" s="228"/>
      <c r="S1124" s="228"/>
      <c r="T1124" s="229"/>
      <c r="AT1124" s="230" t="s">
        <v>210</v>
      </c>
      <c r="AU1124" s="230" t="s">
        <v>87</v>
      </c>
      <c r="AV1124" s="12" t="s">
        <v>85</v>
      </c>
      <c r="AW1124" s="12" t="s">
        <v>41</v>
      </c>
      <c r="AX1124" s="12" t="s">
        <v>78</v>
      </c>
      <c r="AY1124" s="230" t="s">
        <v>197</v>
      </c>
    </row>
    <row r="1125" spans="2:65" s="13" customFormat="1">
      <c r="B1125" s="231"/>
      <c r="C1125" s="232"/>
      <c r="D1125" s="221" t="s">
        <v>210</v>
      </c>
      <c r="E1125" s="233" t="s">
        <v>34</v>
      </c>
      <c r="F1125" s="234" t="s">
        <v>87</v>
      </c>
      <c r="G1125" s="232"/>
      <c r="H1125" s="235">
        <v>2</v>
      </c>
      <c r="I1125" s="236"/>
      <c r="J1125" s="232"/>
      <c r="K1125" s="232"/>
      <c r="L1125" s="237"/>
      <c r="M1125" s="238"/>
      <c r="N1125" s="239"/>
      <c r="O1125" s="239"/>
      <c r="P1125" s="239"/>
      <c r="Q1125" s="239"/>
      <c r="R1125" s="239"/>
      <c r="S1125" s="239"/>
      <c r="T1125" s="240"/>
      <c r="AT1125" s="241" t="s">
        <v>210</v>
      </c>
      <c r="AU1125" s="241" t="s">
        <v>87</v>
      </c>
      <c r="AV1125" s="13" t="s">
        <v>87</v>
      </c>
      <c r="AW1125" s="13" t="s">
        <v>41</v>
      </c>
      <c r="AX1125" s="13" t="s">
        <v>78</v>
      </c>
      <c r="AY1125" s="241" t="s">
        <v>197</v>
      </c>
    </row>
    <row r="1126" spans="2:65" s="14" customFormat="1">
      <c r="B1126" s="242"/>
      <c r="C1126" s="243"/>
      <c r="D1126" s="216" t="s">
        <v>210</v>
      </c>
      <c r="E1126" s="244" t="s">
        <v>34</v>
      </c>
      <c r="F1126" s="245" t="s">
        <v>221</v>
      </c>
      <c r="G1126" s="243"/>
      <c r="H1126" s="246">
        <v>2</v>
      </c>
      <c r="I1126" s="247"/>
      <c r="J1126" s="243"/>
      <c r="K1126" s="243"/>
      <c r="L1126" s="248"/>
      <c r="M1126" s="249"/>
      <c r="N1126" s="250"/>
      <c r="O1126" s="250"/>
      <c r="P1126" s="250"/>
      <c r="Q1126" s="250"/>
      <c r="R1126" s="250"/>
      <c r="S1126" s="250"/>
      <c r="T1126" s="251"/>
      <c r="AT1126" s="252" t="s">
        <v>210</v>
      </c>
      <c r="AU1126" s="252" t="s">
        <v>87</v>
      </c>
      <c r="AV1126" s="14" t="s">
        <v>126</v>
      </c>
      <c r="AW1126" s="14" t="s">
        <v>41</v>
      </c>
      <c r="AX1126" s="14" t="s">
        <v>85</v>
      </c>
      <c r="AY1126" s="252" t="s">
        <v>197</v>
      </c>
    </row>
    <row r="1127" spans="2:65" s="1" customFormat="1" ht="25.5" customHeight="1">
      <c r="B1127" s="43"/>
      <c r="C1127" s="204" t="s">
        <v>1670</v>
      </c>
      <c r="D1127" s="204" t="s">
        <v>200</v>
      </c>
      <c r="E1127" s="205" t="s">
        <v>1671</v>
      </c>
      <c r="F1127" s="206" t="s">
        <v>1672</v>
      </c>
      <c r="G1127" s="207" t="s">
        <v>1598</v>
      </c>
      <c r="H1127" s="208">
        <v>2</v>
      </c>
      <c r="I1127" s="209"/>
      <c r="J1127" s="210">
        <f>ROUND(I1127*H1127,2)</f>
        <v>0</v>
      </c>
      <c r="K1127" s="206" t="s">
        <v>34</v>
      </c>
      <c r="L1127" s="63"/>
      <c r="M1127" s="211" t="s">
        <v>34</v>
      </c>
      <c r="N1127" s="212" t="s">
        <v>49</v>
      </c>
      <c r="O1127" s="44"/>
      <c r="P1127" s="213">
        <f>O1127*H1127</f>
        <v>0</v>
      </c>
      <c r="Q1127" s="213">
        <v>0</v>
      </c>
      <c r="R1127" s="213">
        <f>Q1127*H1127</f>
        <v>0</v>
      </c>
      <c r="S1127" s="213">
        <v>0</v>
      </c>
      <c r="T1127" s="214">
        <f>S1127*H1127</f>
        <v>0</v>
      </c>
      <c r="AR1127" s="25" t="s">
        <v>126</v>
      </c>
      <c r="AT1127" s="25" t="s">
        <v>200</v>
      </c>
      <c r="AU1127" s="25" t="s">
        <v>87</v>
      </c>
      <c r="AY1127" s="25" t="s">
        <v>197</v>
      </c>
      <c r="BE1127" s="215">
        <f>IF(N1127="základní",J1127,0)</f>
        <v>0</v>
      </c>
      <c r="BF1127" s="215">
        <f>IF(N1127="snížená",J1127,0)</f>
        <v>0</v>
      </c>
      <c r="BG1127" s="215">
        <f>IF(N1127="zákl. přenesená",J1127,0)</f>
        <v>0</v>
      </c>
      <c r="BH1127" s="215">
        <f>IF(N1127="sníž. přenesená",J1127,0)</f>
        <v>0</v>
      </c>
      <c r="BI1127" s="215">
        <f>IF(N1127="nulová",J1127,0)</f>
        <v>0</v>
      </c>
      <c r="BJ1127" s="25" t="s">
        <v>85</v>
      </c>
      <c r="BK1127" s="215">
        <f>ROUND(I1127*H1127,2)</f>
        <v>0</v>
      </c>
      <c r="BL1127" s="25" t="s">
        <v>126</v>
      </c>
      <c r="BM1127" s="25" t="s">
        <v>1673</v>
      </c>
    </row>
    <row r="1128" spans="2:65" s="12" customFormat="1" ht="27">
      <c r="B1128" s="219"/>
      <c r="C1128" s="220"/>
      <c r="D1128" s="221" t="s">
        <v>210</v>
      </c>
      <c r="E1128" s="222" t="s">
        <v>34</v>
      </c>
      <c r="F1128" s="223" t="s">
        <v>1463</v>
      </c>
      <c r="G1128" s="220"/>
      <c r="H1128" s="224" t="s">
        <v>34</v>
      </c>
      <c r="I1128" s="225"/>
      <c r="J1128" s="220"/>
      <c r="K1128" s="220"/>
      <c r="L1128" s="226"/>
      <c r="M1128" s="227"/>
      <c r="N1128" s="228"/>
      <c r="O1128" s="228"/>
      <c r="P1128" s="228"/>
      <c r="Q1128" s="228"/>
      <c r="R1128" s="228"/>
      <c r="S1128" s="228"/>
      <c r="T1128" s="229"/>
      <c r="AT1128" s="230" t="s">
        <v>210</v>
      </c>
      <c r="AU1128" s="230" t="s">
        <v>87</v>
      </c>
      <c r="AV1128" s="12" t="s">
        <v>85</v>
      </c>
      <c r="AW1128" s="12" t="s">
        <v>41</v>
      </c>
      <c r="AX1128" s="12" t="s">
        <v>78</v>
      </c>
      <c r="AY1128" s="230" t="s">
        <v>197</v>
      </c>
    </row>
    <row r="1129" spans="2:65" s="12" customFormat="1" ht="27">
      <c r="B1129" s="219"/>
      <c r="C1129" s="220"/>
      <c r="D1129" s="221" t="s">
        <v>210</v>
      </c>
      <c r="E1129" s="222" t="s">
        <v>34</v>
      </c>
      <c r="F1129" s="223" t="s">
        <v>1464</v>
      </c>
      <c r="G1129" s="220"/>
      <c r="H1129" s="224" t="s">
        <v>34</v>
      </c>
      <c r="I1129" s="225"/>
      <c r="J1129" s="220"/>
      <c r="K1129" s="220"/>
      <c r="L1129" s="226"/>
      <c r="M1129" s="227"/>
      <c r="N1129" s="228"/>
      <c r="O1129" s="228"/>
      <c r="P1129" s="228"/>
      <c r="Q1129" s="228"/>
      <c r="R1129" s="228"/>
      <c r="S1129" s="228"/>
      <c r="T1129" s="229"/>
      <c r="AT1129" s="230" t="s">
        <v>210</v>
      </c>
      <c r="AU1129" s="230" t="s">
        <v>87</v>
      </c>
      <c r="AV1129" s="12" t="s">
        <v>85</v>
      </c>
      <c r="AW1129" s="12" t="s">
        <v>41</v>
      </c>
      <c r="AX1129" s="12" t="s">
        <v>78</v>
      </c>
      <c r="AY1129" s="230" t="s">
        <v>197</v>
      </c>
    </row>
    <row r="1130" spans="2:65" s="12" customFormat="1">
      <c r="B1130" s="219"/>
      <c r="C1130" s="220"/>
      <c r="D1130" s="221" t="s">
        <v>210</v>
      </c>
      <c r="E1130" s="222" t="s">
        <v>34</v>
      </c>
      <c r="F1130" s="223" t="s">
        <v>1637</v>
      </c>
      <c r="G1130" s="220"/>
      <c r="H1130" s="224" t="s">
        <v>34</v>
      </c>
      <c r="I1130" s="225"/>
      <c r="J1130" s="220"/>
      <c r="K1130" s="220"/>
      <c r="L1130" s="226"/>
      <c r="M1130" s="227"/>
      <c r="N1130" s="228"/>
      <c r="O1130" s="228"/>
      <c r="P1130" s="228"/>
      <c r="Q1130" s="228"/>
      <c r="R1130" s="228"/>
      <c r="S1130" s="228"/>
      <c r="T1130" s="229"/>
      <c r="AT1130" s="230" t="s">
        <v>210</v>
      </c>
      <c r="AU1130" s="230" t="s">
        <v>87</v>
      </c>
      <c r="AV1130" s="12" t="s">
        <v>85</v>
      </c>
      <c r="AW1130" s="12" t="s">
        <v>41</v>
      </c>
      <c r="AX1130" s="12" t="s">
        <v>78</v>
      </c>
      <c r="AY1130" s="230" t="s">
        <v>197</v>
      </c>
    </row>
    <row r="1131" spans="2:65" s="13" customFormat="1">
      <c r="B1131" s="231"/>
      <c r="C1131" s="232"/>
      <c r="D1131" s="221" t="s">
        <v>210</v>
      </c>
      <c r="E1131" s="233" t="s">
        <v>34</v>
      </c>
      <c r="F1131" s="234" t="s">
        <v>87</v>
      </c>
      <c r="G1131" s="232"/>
      <c r="H1131" s="235">
        <v>2</v>
      </c>
      <c r="I1131" s="236"/>
      <c r="J1131" s="232"/>
      <c r="K1131" s="232"/>
      <c r="L1131" s="237"/>
      <c r="M1131" s="238"/>
      <c r="N1131" s="239"/>
      <c r="O1131" s="239"/>
      <c r="P1131" s="239"/>
      <c r="Q1131" s="239"/>
      <c r="R1131" s="239"/>
      <c r="S1131" s="239"/>
      <c r="T1131" s="240"/>
      <c r="AT1131" s="241" t="s">
        <v>210</v>
      </c>
      <c r="AU1131" s="241" t="s">
        <v>87</v>
      </c>
      <c r="AV1131" s="13" t="s">
        <v>87</v>
      </c>
      <c r="AW1131" s="13" t="s">
        <v>41</v>
      </c>
      <c r="AX1131" s="13" t="s">
        <v>78</v>
      </c>
      <c r="AY1131" s="241" t="s">
        <v>197</v>
      </c>
    </row>
    <row r="1132" spans="2:65" s="14" customFormat="1">
      <c r="B1132" s="242"/>
      <c r="C1132" s="243"/>
      <c r="D1132" s="216" t="s">
        <v>210</v>
      </c>
      <c r="E1132" s="244" t="s">
        <v>34</v>
      </c>
      <c r="F1132" s="245" t="s">
        <v>221</v>
      </c>
      <c r="G1132" s="243"/>
      <c r="H1132" s="246">
        <v>2</v>
      </c>
      <c r="I1132" s="247"/>
      <c r="J1132" s="243"/>
      <c r="K1132" s="243"/>
      <c r="L1132" s="248"/>
      <c r="M1132" s="249"/>
      <c r="N1132" s="250"/>
      <c r="O1132" s="250"/>
      <c r="P1132" s="250"/>
      <c r="Q1132" s="250"/>
      <c r="R1132" s="250"/>
      <c r="S1132" s="250"/>
      <c r="T1132" s="251"/>
      <c r="AT1132" s="252" t="s">
        <v>210</v>
      </c>
      <c r="AU1132" s="252" t="s">
        <v>87</v>
      </c>
      <c r="AV1132" s="14" t="s">
        <v>126</v>
      </c>
      <c r="AW1132" s="14" t="s">
        <v>41</v>
      </c>
      <c r="AX1132" s="14" t="s">
        <v>85</v>
      </c>
      <c r="AY1132" s="252" t="s">
        <v>197</v>
      </c>
    </row>
    <row r="1133" spans="2:65" s="1" customFormat="1" ht="25.5" customHeight="1">
      <c r="B1133" s="43"/>
      <c r="C1133" s="204" t="s">
        <v>1674</v>
      </c>
      <c r="D1133" s="204" t="s">
        <v>200</v>
      </c>
      <c r="E1133" s="205" t="s">
        <v>1675</v>
      </c>
      <c r="F1133" s="206" t="s">
        <v>1676</v>
      </c>
      <c r="G1133" s="207" t="s">
        <v>1598</v>
      </c>
      <c r="H1133" s="208">
        <v>2</v>
      </c>
      <c r="I1133" s="209"/>
      <c r="J1133" s="210">
        <f>ROUND(I1133*H1133,2)</f>
        <v>0</v>
      </c>
      <c r="K1133" s="206" t="s">
        <v>34</v>
      </c>
      <c r="L1133" s="63"/>
      <c r="M1133" s="211" t="s">
        <v>34</v>
      </c>
      <c r="N1133" s="212" t="s">
        <v>49</v>
      </c>
      <c r="O1133" s="44"/>
      <c r="P1133" s="213">
        <f>O1133*H1133</f>
        <v>0</v>
      </c>
      <c r="Q1133" s="213">
        <v>0</v>
      </c>
      <c r="R1133" s="213">
        <f>Q1133*H1133</f>
        <v>0</v>
      </c>
      <c r="S1133" s="213">
        <v>0</v>
      </c>
      <c r="T1133" s="214">
        <f>S1133*H1133</f>
        <v>0</v>
      </c>
      <c r="AR1133" s="25" t="s">
        <v>126</v>
      </c>
      <c r="AT1133" s="25" t="s">
        <v>200</v>
      </c>
      <c r="AU1133" s="25" t="s">
        <v>87</v>
      </c>
      <c r="AY1133" s="25" t="s">
        <v>197</v>
      </c>
      <c r="BE1133" s="215">
        <f>IF(N1133="základní",J1133,0)</f>
        <v>0</v>
      </c>
      <c r="BF1133" s="215">
        <f>IF(N1133="snížená",J1133,0)</f>
        <v>0</v>
      </c>
      <c r="BG1133" s="215">
        <f>IF(N1133="zákl. přenesená",J1133,0)</f>
        <v>0</v>
      </c>
      <c r="BH1133" s="215">
        <f>IF(N1133="sníž. přenesená",J1133,0)</f>
        <v>0</v>
      </c>
      <c r="BI1133" s="215">
        <f>IF(N1133="nulová",J1133,0)</f>
        <v>0</v>
      </c>
      <c r="BJ1133" s="25" t="s">
        <v>85</v>
      </c>
      <c r="BK1133" s="215">
        <f>ROUND(I1133*H1133,2)</f>
        <v>0</v>
      </c>
      <c r="BL1133" s="25" t="s">
        <v>126</v>
      </c>
      <c r="BM1133" s="25" t="s">
        <v>1677</v>
      </c>
    </row>
    <row r="1134" spans="2:65" s="12" customFormat="1" ht="27">
      <c r="B1134" s="219"/>
      <c r="C1134" s="220"/>
      <c r="D1134" s="221" t="s">
        <v>210</v>
      </c>
      <c r="E1134" s="222" t="s">
        <v>34</v>
      </c>
      <c r="F1134" s="223" t="s">
        <v>1463</v>
      </c>
      <c r="G1134" s="220"/>
      <c r="H1134" s="224" t="s">
        <v>34</v>
      </c>
      <c r="I1134" s="225"/>
      <c r="J1134" s="220"/>
      <c r="K1134" s="220"/>
      <c r="L1134" s="226"/>
      <c r="M1134" s="227"/>
      <c r="N1134" s="228"/>
      <c r="O1134" s="228"/>
      <c r="P1134" s="228"/>
      <c r="Q1134" s="228"/>
      <c r="R1134" s="228"/>
      <c r="S1134" s="228"/>
      <c r="T1134" s="229"/>
      <c r="AT1134" s="230" t="s">
        <v>210</v>
      </c>
      <c r="AU1134" s="230" t="s">
        <v>87</v>
      </c>
      <c r="AV1134" s="12" t="s">
        <v>85</v>
      </c>
      <c r="AW1134" s="12" t="s">
        <v>41</v>
      </c>
      <c r="AX1134" s="12" t="s">
        <v>78</v>
      </c>
      <c r="AY1134" s="230" t="s">
        <v>197</v>
      </c>
    </row>
    <row r="1135" spans="2:65" s="12" customFormat="1" ht="27">
      <c r="B1135" s="219"/>
      <c r="C1135" s="220"/>
      <c r="D1135" s="221" t="s">
        <v>210</v>
      </c>
      <c r="E1135" s="222" t="s">
        <v>34</v>
      </c>
      <c r="F1135" s="223" t="s">
        <v>1464</v>
      </c>
      <c r="G1135" s="220"/>
      <c r="H1135" s="224" t="s">
        <v>34</v>
      </c>
      <c r="I1135" s="225"/>
      <c r="J1135" s="220"/>
      <c r="K1135" s="220"/>
      <c r="L1135" s="226"/>
      <c r="M1135" s="227"/>
      <c r="N1135" s="228"/>
      <c r="O1135" s="228"/>
      <c r="P1135" s="228"/>
      <c r="Q1135" s="228"/>
      <c r="R1135" s="228"/>
      <c r="S1135" s="228"/>
      <c r="T1135" s="229"/>
      <c r="AT1135" s="230" t="s">
        <v>210</v>
      </c>
      <c r="AU1135" s="230" t="s">
        <v>87</v>
      </c>
      <c r="AV1135" s="12" t="s">
        <v>85</v>
      </c>
      <c r="AW1135" s="12" t="s">
        <v>41</v>
      </c>
      <c r="AX1135" s="12" t="s">
        <v>78</v>
      </c>
      <c r="AY1135" s="230" t="s">
        <v>197</v>
      </c>
    </row>
    <row r="1136" spans="2:65" s="12" customFormat="1">
      <c r="B1136" s="219"/>
      <c r="C1136" s="220"/>
      <c r="D1136" s="221" t="s">
        <v>210</v>
      </c>
      <c r="E1136" s="222" t="s">
        <v>34</v>
      </c>
      <c r="F1136" s="223" t="s">
        <v>1637</v>
      </c>
      <c r="G1136" s="220"/>
      <c r="H1136" s="224" t="s">
        <v>34</v>
      </c>
      <c r="I1136" s="225"/>
      <c r="J1136" s="220"/>
      <c r="K1136" s="220"/>
      <c r="L1136" s="226"/>
      <c r="M1136" s="227"/>
      <c r="N1136" s="228"/>
      <c r="O1136" s="228"/>
      <c r="P1136" s="228"/>
      <c r="Q1136" s="228"/>
      <c r="R1136" s="228"/>
      <c r="S1136" s="228"/>
      <c r="T1136" s="229"/>
      <c r="AT1136" s="230" t="s">
        <v>210</v>
      </c>
      <c r="AU1136" s="230" t="s">
        <v>87</v>
      </c>
      <c r="AV1136" s="12" t="s">
        <v>85</v>
      </c>
      <c r="AW1136" s="12" t="s">
        <v>41</v>
      </c>
      <c r="AX1136" s="12" t="s">
        <v>78</v>
      </c>
      <c r="AY1136" s="230" t="s">
        <v>197</v>
      </c>
    </row>
    <row r="1137" spans="2:65" s="13" customFormat="1">
      <c r="B1137" s="231"/>
      <c r="C1137" s="232"/>
      <c r="D1137" s="221" t="s">
        <v>210</v>
      </c>
      <c r="E1137" s="233" t="s">
        <v>34</v>
      </c>
      <c r="F1137" s="234" t="s">
        <v>87</v>
      </c>
      <c r="G1137" s="232"/>
      <c r="H1137" s="235">
        <v>2</v>
      </c>
      <c r="I1137" s="236"/>
      <c r="J1137" s="232"/>
      <c r="K1137" s="232"/>
      <c r="L1137" s="237"/>
      <c r="M1137" s="238"/>
      <c r="N1137" s="239"/>
      <c r="O1137" s="239"/>
      <c r="P1137" s="239"/>
      <c r="Q1137" s="239"/>
      <c r="R1137" s="239"/>
      <c r="S1137" s="239"/>
      <c r="T1137" s="240"/>
      <c r="AT1137" s="241" t="s">
        <v>210</v>
      </c>
      <c r="AU1137" s="241" t="s">
        <v>87</v>
      </c>
      <c r="AV1137" s="13" t="s">
        <v>87</v>
      </c>
      <c r="AW1137" s="13" t="s">
        <v>41</v>
      </c>
      <c r="AX1137" s="13" t="s">
        <v>78</v>
      </c>
      <c r="AY1137" s="241" t="s">
        <v>197</v>
      </c>
    </row>
    <row r="1138" spans="2:65" s="14" customFormat="1">
      <c r="B1138" s="242"/>
      <c r="C1138" s="243"/>
      <c r="D1138" s="216" t="s">
        <v>210</v>
      </c>
      <c r="E1138" s="244" t="s">
        <v>34</v>
      </c>
      <c r="F1138" s="245" t="s">
        <v>221</v>
      </c>
      <c r="G1138" s="243"/>
      <c r="H1138" s="246">
        <v>2</v>
      </c>
      <c r="I1138" s="247"/>
      <c r="J1138" s="243"/>
      <c r="K1138" s="243"/>
      <c r="L1138" s="248"/>
      <c r="M1138" s="249"/>
      <c r="N1138" s="250"/>
      <c r="O1138" s="250"/>
      <c r="P1138" s="250"/>
      <c r="Q1138" s="250"/>
      <c r="R1138" s="250"/>
      <c r="S1138" s="250"/>
      <c r="T1138" s="251"/>
      <c r="AT1138" s="252" t="s">
        <v>210</v>
      </c>
      <c r="AU1138" s="252" t="s">
        <v>87</v>
      </c>
      <c r="AV1138" s="14" t="s">
        <v>126</v>
      </c>
      <c r="AW1138" s="14" t="s">
        <v>41</v>
      </c>
      <c r="AX1138" s="14" t="s">
        <v>85</v>
      </c>
      <c r="AY1138" s="252" t="s">
        <v>197</v>
      </c>
    </row>
    <row r="1139" spans="2:65" s="1" customFormat="1" ht="38.25" customHeight="1">
      <c r="B1139" s="43"/>
      <c r="C1139" s="204" t="s">
        <v>1678</v>
      </c>
      <c r="D1139" s="204" t="s">
        <v>200</v>
      </c>
      <c r="E1139" s="205" t="s">
        <v>1679</v>
      </c>
      <c r="F1139" s="206" t="s">
        <v>1680</v>
      </c>
      <c r="G1139" s="207" t="s">
        <v>1598</v>
      </c>
      <c r="H1139" s="208">
        <v>2</v>
      </c>
      <c r="I1139" s="209"/>
      <c r="J1139" s="210">
        <f>ROUND(I1139*H1139,2)</f>
        <v>0</v>
      </c>
      <c r="K1139" s="206" t="s">
        <v>34</v>
      </c>
      <c r="L1139" s="63"/>
      <c r="M1139" s="211" t="s">
        <v>34</v>
      </c>
      <c r="N1139" s="212" t="s">
        <v>49</v>
      </c>
      <c r="O1139" s="44"/>
      <c r="P1139" s="213">
        <f>O1139*H1139</f>
        <v>0</v>
      </c>
      <c r="Q1139" s="213">
        <v>0</v>
      </c>
      <c r="R1139" s="213">
        <f>Q1139*H1139</f>
        <v>0</v>
      </c>
      <c r="S1139" s="213">
        <v>0</v>
      </c>
      <c r="T1139" s="214">
        <f>S1139*H1139</f>
        <v>0</v>
      </c>
      <c r="AR1139" s="25" t="s">
        <v>126</v>
      </c>
      <c r="AT1139" s="25" t="s">
        <v>200</v>
      </c>
      <c r="AU1139" s="25" t="s">
        <v>87</v>
      </c>
      <c r="AY1139" s="25" t="s">
        <v>197</v>
      </c>
      <c r="BE1139" s="215">
        <f>IF(N1139="základní",J1139,0)</f>
        <v>0</v>
      </c>
      <c r="BF1139" s="215">
        <f>IF(N1139="snížená",J1139,0)</f>
        <v>0</v>
      </c>
      <c r="BG1139" s="215">
        <f>IF(N1139="zákl. přenesená",J1139,0)</f>
        <v>0</v>
      </c>
      <c r="BH1139" s="215">
        <f>IF(N1139="sníž. přenesená",J1139,0)</f>
        <v>0</v>
      </c>
      <c r="BI1139" s="215">
        <f>IF(N1139="nulová",J1139,0)</f>
        <v>0</v>
      </c>
      <c r="BJ1139" s="25" t="s">
        <v>85</v>
      </c>
      <c r="BK1139" s="215">
        <f>ROUND(I1139*H1139,2)</f>
        <v>0</v>
      </c>
      <c r="BL1139" s="25" t="s">
        <v>126</v>
      </c>
      <c r="BM1139" s="25" t="s">
        <v>1681</v>
      </c>
    </row>
    <row r="1140" spans="2:65" s="12" customFormat="1" ht="27">
      <c r="B1140" s="219"/>
      <c r="C1140" s="220"/>
      <c r="D1140" s="221" t="s">
        <v>210</v>
      </c>
      <c r="E1140" s="222" t="s">
        <v>34</v>
      </c>
      <c r="F1140" s="223" t="s">
        <v>1463</v>
      </c>
      <c r="G1140" s="220"/>
      <c r="H1140" s="224" t="s">
        <v>34</v>
      </c>
      <c r="I1140" s="225"/>
      <c r="J1140" s="220"/>
      <c r="K1140" s="220"/>
      <c r="L1140" s="226"/>
      <c r="M1140" s="227"/>
      <c r="N1140" s="228"/>
      <c r="O1140" s="228"/>
      <c r="P1140" s="228"/>
      <c r="Q1140" s="228"/>
      <c r="R1140" s="228"/>
      <c r="S1140" s="228"/>
      <c r="T1140" s="229"/>
      <c r="AT1140" s="230" t="s">
        <v>210</v>
      </c>
      <c r="AU1140" s="230" t="s">
        <v>87</v>
      </c>
      <c r="AV1140" s="12" t="s">
        <v>85</v>
      </c>
      <c r="AW1140" s="12" t="s">
        <v>41</v>
      </c>
      <c r="AX1140" s="12" t="s">
        <v>78</v>
      </c>
      <c r="AY1140" s="230" t="s">
        <v>197</v>
      </c>
    </row>
    <row r="1141" spans="2:65" s="12" customFormat="1" ht="27">
      <c r="B1141" s="219"/>
      <c r="C1141" s="220"/>
      <c r="D1141" s="221" t="s">
        <v>210</v>
      </c>
      <c r="E1141" s="222" t="s">
        <v>34</v>
      </c>
      <c r="F1141" s="223" t="s">
        <v>1464</v>
      </c>
      <c r="G1141" s="220"/>
      <c r="H1141" s="224" t="s">
        <v>34</v>
      </c>
      <c r="I1141" s="225"/>
      <c r="J1141" s="220"/>
      <c r="K1141" s="220"/>
      <c r="L1141" s="226"/>
      <c r="M1141" s="227"/>
      <c r="N1141" s="228"/>
      <c r="O1141" s="228"/>
      <c r="P1141" s="228"/>
      <c r="Q1141" s="228"/>
      <c r="R1141" s="228"/>
      <c r="S1141" s="228"/>
      <c r="T1141" s="229"/>
      <c r="AT1141" s="230" t="s">
        <v>210</v>
      </c>
      <c r="AU1141" s="230" t="s">
        <v>87</v>
      </c>
      <c r="AV1141" s="12" t="s">
        <v>85</v>
      </c>
      <c r="AW1141" s="12" t="s">
        <v>41</v>
      </c>
      <c r="AX1141" s="12" t="s">
        <v>78</v>
      </c>
      <c r="AY1141" s="230" t="s">
        <v>197</v>
      </c>
    </row>
    <row r="1142" spans="2:65" s="12" customFormat="1">
      <c r="B1142" s="219"/>
      <c r="C1142" s="220"/>
      <c r="D1142" s="221" t="s">
        <v>210</v>
      </c>
      <c r="E1142" s="222" t="s">
        <v>34</v>
      </c>
      <c r="F1142" s="223" t="s">
        <v>1637</v>
      </c>
      <c r="G1142" s="220"/>
      <c r="H1142" s="224" t="s">
        <v>34</v>
      </c>
      <c r="I1142" s="225"/>
      <c r="J1142" s="220"/>
      <c r="K1142" s="220"/>
      <c r="L1142" s="226"/>
      <c r="M1142" s="227"/>
      <c r="N1142" s="228"/>
      <c r="O1142" s="228"/>
      <c r="P1142" s="228"/>
      <c r="Q1142" s="228"/>
      <c r="R1142" s="228"/>
      <c r="S1142" s="228"/>
      <c r="T1142" s="229"/>
      <c r="AT1142" s="230" t="s">
        <v>210</v>
      </c>
      <c r="AU1142" s="230" t="s">
        <v>87</v>
      </c>
      <c r="AV1142" s="12" t="s">
        <v>85</v>
      </c>
      <c r="AW1142" s="12" t="s">
        <v>41</v>
      </c>
      <c r="AX1142" s="12" t="s">
        <v>78</v>
      </c>
      <c r="AY1142" s="230" t="s">
        <v>197</v>
      </c>
    </row>
    <row r="1143" spans="2:65" s="13" customFormat="1">
      <c r="B1143" s="231"/>
      <c r="C1143" s="232"/>
      <c r="D1143" s="221" t="s">
        <v>210</v>
      </c>
      <c r="E1143" s="233" t="s">
        <v>34</v>
      </c>
      <c r="F1143" s="234" t="s">
        <v>87</v>
      </c>
      <c r="G1143" s="232"/>
      <c r="H1143" s="235">
        <v>2</v>
      </c>
      <c r="I1143" s="236"/>
      <c r="J1143" s="232"/>
      <c r="K1143" s="232"/>
      <c r="L1143" s="237"/>
      <c r="M1143" s="238"/>
      <c r="N1143" s="239"/>
      <c r="O1143" s="239"/>
      <c r="P1143" s="239"/>
      <c r="Q1143" s="239"/>
      <c r="R1143" s="239"/>
      <c r="S1143" s="239"/>
      <c r="T1143" s="240"/>
      <c r="AT1143" s="241" t="s">
        <v>210</v>
      </c>
      <c r="AU1143" s="241" t="s">
        <v>87</v>
      </c>
      <c r="AV1143" s="13" t="s">
        <v>87</v>
      </c>
      <c r="AW1143" s="13" t="s">
        <v>41</v>
      </c>
      <c r="AX1143" s="13" t="s">
        <v>78</v>
      </c>
      <c r="AY1143" s="241" t="s">
        <v>197</v>
      </c>
    </row>
    <row r="1144" spans="2:65" s="14" customFormat="1">
      <c r="B1144" s="242"/>
      <c r="C1144" s="243"/>
      <c r="D1144" s="216" t="s">
        <v>210</v>
      </c>
      <c r="E1144" s="244" t="s">
        <v>34</v>
      </c>
      <c r="F1144" s="245" t="s">
        <v>221</v>
      </c>
      <c r="G1144" s="243"/>
      <c r="H1144" s="246">
        <v>2</v>
      </c>
      <c r="I1144" s="247"/>
      <c r="J1144" s="243"/>
      <c r="K1144" s="243"/>
      <c r="L1144" s="248"/>
      <c r="M1144" s="249"/>
      <c r="N1144" s="250"/>
      <c r="O1144" s="250"/>
      <c r="P1144" s="250"/>
      <c r="Q1144" s="250"/>
      <c r="R1144" s="250"/>
      <c r="S1144" s="250"/>
      <c r="T1144" s="251"/>
      <c r="AT1144" s="252" t="s">
        <v>210</v>
      </c>
      <c r="AU1144" s="252" t="s">
        <v>87</v>
      </c>
      <c r="AV1144" s="14" t="s">
        <v>126</v>
      </c>
      <c r="AW1144" s="14" t="s">
        <v>41</v>
      </c>
      <c r="AX1144" s="14" t="s">
        <v>85</v>
      </c>
      <c r="AY1144" s="252" t="s">
        <v>197</v>
      </c>
    </row>
    <row r="1145" spans="2:65" s="1" customFormat="1" ht="25.5" customHeight="1">
      <c r="B1145" s="43"/>
      <c r="C1145" s="204" t="s">
        <v>1682</v>
      </c>
      <c r="D1145" s="204" t="s">
        <v>200</v>
      </c>
      <c r="E1145" s="205" t="s">
        <v>1683</v>
      </c>
      <c r="F1145" s="206" t="s">
        <v>1684</v>
      </c>
      <c r="G1145" s="207" t="s">
        <v>1598</v>
      </c>
      <c r="H1145" s="208">
        <v>2</v>
      </c>
      <c r="I1145" s="209"/>
      <c r="J1145" s="210">
        <f>ROUND(I1145*H1145,2)</f>
        <v>0</v>
      </c>
      <c r="K1145" s="206" t="s">
        <v>34</v>
      </c>
      <c r="L1145" s="63"/>
      <c r="M1145" s="211" t="s">
        <v>34</v>
      </c>
      <c r="N1145" s="212" t="s">
        <v>49</v>
      </c>
      <c r="O1145" s="44"/>
      <c r="P1145" s="213">
        <f>O1145*H1145</f>
        <v>0</v>
      </c>
      <c r="Q1145" s="213">
        <v>0</v>
      </c>
      <c r="R1145" s="213">
        <f>Q1145*H1145</f>
        <v>0</v>
      </c>
      <c r="S1145" s="213">
        <v>0</v>
      </c>
      <c r="T1145" s="214">
        <f>S1145*H1145</f>
        <v>0</v>
      </c>
      <c r="AR1145" s="25" t="s">
        <v>126</v>
      </c>
      <c r="AT1145" s="25" t="s">
        <v>200</v>
      </c>
      <c r="AU1145" s="25" t="s">
        <v>87</v>
      </c>
      <c r="AY1145" s="25" t="s">
        <v>197</v>
      </c>
      <c r="BE1145" s="215">
        <f>IF(N1145="základní",J1145,0)</f>
        <v>0</v>
      </c>
      <c r="BF1145" s="215">
        <f>IF(N1145="snížená",J1145,0)</f>
        <v>0</v>
      </c>
      <c r="BG1145" s="215">
        <f>IF(N1145="zákl. přenesená",J1145,0)</f>
        <v>0</v>
      </c>
      <c r="BH1145" s="215">
        <f>IF(N1145="sníž. přenesená",J1145,0)</f>
        <v>0</v>
      </c>
      <c r="BI1145" s="215">
        <f>IF(N1145="nulová",J1145,0)</f>
        <v>0</v>
      </c>
      <c r="BJ1145" s="25" t="s">
        <v>85</v>
      </c>
      <c r="BK1145" s="215">
        <f>ROUND(I1145*H1145,2)</f>
        <v>0</v>
      </c>
      <c r="BL1145" s="25" t="s">
        <v>126</v>
      </c>
      <c r="BM1145" s="25" t="s">
        <v>1685</v>
      </c>
    </row>
    <row r="1146" spans="2:65" s="12" customFormat="1" ht="27">
      <c r="B1146" s="219"/>
      <c r="C1146" s="220"/>
      <c r="D1146" s="221" t="s">
        <v>210</v>
      </c>
      <c r="E1146" s="222" t="s">
        <v>34</v>
      </c>
      <c r="F1146" s="223" t="s">
        <v>1463</v>
      </c>
      <c r="G1146" s="220"/>
      <c r="H1146" s="224" t="s">
        <v>34</v>
      </c>
      <c r="I1146" s="225"/>
      <c r="J1146" s="220"/>
      <c r="K1146" s="220"/>
      <c r="L1146" s="226"/>
      <c r="M1146" s="227"/>
      <c r="N1146" s="228"/>
      <c r="O1146" s="228"/>
      <c r="P1146" s="228"/>
      <c r="Q1146" s="228"/>
      <c r="R1146" s="228"/>
      <c r="S1146" s="228"/>
      <c r="T1146" s="229"/>
      <c r="AT1146" s="230" t="s">
        <v>210</v>
      </c>
      <c r="AU1146" s="230" t="s">
        <v>87</v>
      </c>
      <c r="AV1146" s="12" t="s">
        <v>85</v>
      </c>
      <c r="AW1146" s="12" t="s">
        <v>41</v>
      </c>
      <c r="AX1146" s="12" t="s">
        <v>78</v>
      </c>
      <c r="AY1146" s="230" t="s">
        <v>197</v>
      </c>
    </row>
    <row r="1147" spans="2:65" s="12" customFormat="1" ht="27">
      <c r="B1147" s="219"/>
      <c r="C1147" s="220"/>
      <c r="D1147" s="221" t="s">
        <v>210</v>
      </c>
      <c r="E1147" s="222" t="s">
        <v>34</v>
      </c>
      <c r="F1147" s="223" t="s">
        <v>1464</v>
      </c>
      <c r="G1147" s="220"/>
      <c r="H1147" s="224" t="s">
        <v>34</v>
      </c>
      <c r="I1147" s="225"/>
      <c r="J1147" s="220"/>
      <c r="K1147" s="220"/>
      <c r="L1147" s="226"/>
      <c r="M1147" s="227"/>
      <c r="N1147" s="228"/>
      <c r="O1147" s="228"/>
      <c r="P1147" s="228"/>
      <c r="Q1147" s="228"/>
      <c r="R1147" s="228"/>
      <c r="S1147" s="228"/>
      <c r="T1147" s="229"/>
      <c r="AT1147" s="230" t="s">
        <v>210</v>
      </c>
      <c r="AU1147" s="230" t="s">
        <v>87</v>
      </c>
      <c r="AV1147" s="12" t="s">
        <v>85</v>
      </c>
      <c r="AW1147" s="12" t="s">
        <v>41</v>
      </c>
      <c r="AX1147" s="12" t="s">
        <v>78</v>
      </c>
      <c r="AY1147" s="230" t="s">
        <v>197</v>
      </c>
    </row>
    <row r="1148" spans="2:65" s="12" customFormat="1">
      <c r="B1148" s="219"/>
      <c r="C1148" s="220"/>
      <c r="D1148" s="221" t="s">
        <v>210</v>
      </c>
      <c r="E1148" s="222" t="s">
        <v>34</v>
      </c>
      <c r="F1148" s="223" t="s">
        <v>1637</v>
      </c>
      <c r="G1148" s="220"/>
      <c r="H1148" s="224" t="s">
        <v>34</v>
      </c>
      <c r="I1148" s="225"/>
      <c r="J1148" s="220"/>
      <c r="K1148" s="220"/>
      <c r="L1148" s="226"/>
      <c r="M1148" s="227"/>
      <c r="N1148" s="228"/>
      <c r="O1148" s="228"/>
      <c r="P1148" s="228"/>
      <c r="Q1148" s="228"/>
      <c r="R1148" s="228"/>
      <c r="S1148" s="228"/>
      <c r="T1148" s="229"/>
      <c r="AT1148" s="230" t="s">
        <v>210</v>
      </c>
      <c r="AU1148" s="230" t="s">
        <v>87</v>
      </c>
      <c r="AV1148" s="12" t="s">
        <v>85</v>
      </c>
      <c r="AW1148" s="12" t="s">
        <v>41</v>
      </c>
      <c r="AX1148" s="12" t="s">
        <v>78</v>
      </c>
      <c r="AY1148" s="230" t="s">
        <v>197</v>
      </c>
    </row>
    <row r="1149" spans="2:65" s="13" customFormat="1">
      <c r="B1149" s="231"/>
      <c r="C1149" s="232"/>
      <c r="D1149" s="221" t="s">
        <v>210</v>
      </c>
      <c r="E1149" s="233" t="s">
        <v>34</v>
      </c>
      <c r="F1149" s="234" t="s">
        <v>87</v>
      </c>
      <c r="G1149" s="232"/>
      <c r="H1149" s="235">
        <v>2</v>
      </c>
      <c r="I1149" s="236"/>
      <c r="J1149" s="232"/>
      <c r="K1149" s="232"/>
      <c r="L1149" s="237"/>
      <c r="M1149" s="238"/>
      <c r="N1149" s="239"/>
      <c r="O1149" s="239"/>
      <c r="P1149" s="239"/>
      <c r="Q1149" s="239"/>
      <c r="R1149" s="239"/>
      <c r="S1149" s="239"/>
      <c r="T1149" s="240"/>
      <c r="AT1149" s="241" t="s">
        <v>210</v>
      </c>
      <c r="AU1149" s="241" t="s">
        <v>87</v>
      </c>
      <c r="AV1149" s="13" t="s">
        <v>87</v>
      </c>
      <c r="AW1149" s="13" t="s">
        <v>41</v>
      </c>
      <c r="AX1149" s="13" t="s">
        <v>78</v>
      </c>
      <c r="AY1149" s="241" t="s">
        <v>197</v>
      </c>
    </row>
    <row r="1150" spans="2:65" s="14" customFormat="1">
      <c r="B1150" s="242"/>
      <c r="C1150" s="243"/>
      <c r="D1150" s="216" t="s">
        <v>210</v>
      </c>
      <c r="E1150" s="244" t="s">
        <v>34</v>
      </c>
      <c r="F1150" s="245" t="s">
        <v>221</v>
      </c>
      <c r="G1150" s="243"/>
      <c r="H1150" s="246">
        <v>2</v>
      </c>
      <c r="I1150" s="247"/>
      <c r="J1150" s="243"/>
      <c r="K1150" s="243"/>
      <c r="L1150" s="248"/>
      <c r="M1150" s="249"/>
      <c r="N1150" s="250"/>
      <c r="O1150" s="250"/>
      <c r="P1150" s="250"/>
      <c r="Q1150" s="250"/>
      <c r="R1150" s="250"/>
      <c r="S1150" s="250"/>
      <c r="T1150" s="251"/>
      <c r="AT1150" s="252" t="s">
        <v>210</v>
      </c>
      <c r="AU1150" s="252" t="s">
        <v>87</v>
      </c>
      <c r="AV1150" s="14" t="s">
        <v>126</v>
      </c>
      <c r="AW1150" s="14" t="s">
        <v>41</v>
      </c>
      <c r="AX1150" s="14" t="s">
        <v>85</v>
      </c>
      <c r="AY1150" s="252" t="s">
        <v>197</v>
      </c>
    </row>
    <row r="1151" spans="2:65" s="1" customFormat="1" ht="25.5" customHeight="1">
      <c r="B1151" s="43"/>
      <c r="C1151" s="204" t="s">
        <v>1686</v>
      </c>
      <c r="D1151" s="204" t="s">
        <v>200</v>
      </c>
      <c r="E1151" s="205" t="s">
        <v>1687</v>
      </c>
      <c r="F1151" s="206" t="s">
        <v>1688</v>
      </c>
      <c r="G1151" s="207" t="s">
        <v>1598</v>
      </c>
      <c r="H1151" s="208">
        <v>2</v>
      </c>
      <c r="I1151" s="209"/>
      <c r="J1151" s="210">
        <f>ROUND(I1151*H1151,2)</f>
        <v>0</v>
      </c>
      <c r="K1151" s="206" t="s">
        <v>34</v>
      </c>
      <c r="L1151" s="63"/>
      <c r="M1151" s="211" t="s">
        <v>34</v>
      </c>
      <c r="N1151" s="212" t="s">
        <v>49</v>
      </c>
      <c r="O1151" s="44"/>
      <c r="P1151" s="213">
        <f>O1151*H1151</f>
        <v>0</v>
      </c>
      <c r="Q1151" s="213">
        <v>0</v>
      </c>
      <c r="R1151" s="213">
        <f>Q1151*H1151</f>
        <v>0</v>
      </c>
      <c r="S1151" s="213">
        <v>0</v>
      </c>
      <c r="T1151" s="214">
        <f>S1151*H1151</f>
        <v>0</v>
      </c>
      <c r="AR1151" s="25" t="s">
        <v>126</v>
      </c>
      <c r="AT1151" s="25" t="s">
        <v>200</v>
      </c>
      <c r="AU1151" s="25" t="s">
        <v>87</v>
      </c>
      <c r="AY1151" s="25" t="s">
        <v>197</v>
      </c>
      <c r="BE1151" s="215">
        <f>IF(N1151="základní",J1151,0)</f>
        <v>0</v>
      </c>
      <c r="BF1151" s="215">
        <f>IF(N1151="snížená",J1151,0)</f>
        <v>0</v>
      </c>
      <c r="BG1151" s="215">
        <f>IF(N1151="zákl. přenesená",J1151,0)</f>
        <v>0</v>
      </c>
      <c r="BH1151" s="215">
        <f>IF(N1151="sníž. přenesená",J1151,0)</f>
        <v>0</v>
      </c>
      <c r="BI1151" s="215">
        <f>IF(N1151="nulová",J1151,0)</f>
        <v>0</v>
      </c>
      <c r="BJ1151" s="25" t="s">
        <v>85</v>
      </c>
      <c r="BK1151" s="215">
        <f>ROUND(I1151*H1151,2)</f>
        <v>0</v>
      </c>
      <c r="BL1151" s="25" t="s">
        <v>126</v>
      </c>
      <c r="BM1151" s="25" t="s">
        <v>1689</v>
      </c>
    </row>
    <row r="1152" spans="2:65" s="12" customFormat="1" ht="27">
      <c r="B1152" s="219"/>
      <c r="C1152" s="220"/>
      <c r="D1152" s="221" t="s">
        <v>210</v>
      </c>
      <c r="E1152" s="222" t="s">
        <v>34</v>
      </c>
      <c r="F1152" s="223" t="s">
        <v>1463</v>
      </c>
      <c r="G1152" s="220"/>
      <c r="H1152" s="224" t="s">
        <v>34</v>
      </c>
      <c r="I1152" s="225"/>
      <c r="J1152" s="220"/>
      <c r="K1152" s="220"/>
      <c r="L1152" s="226"/>
      <c r="M1152" s="227"/>
      <c r="N1152" s="228"/>
      <c r="O1152" s="228"/>
      <c r="P1152" s="228"/>
      <c r="Q1152" s="228"/>
      <c r="R1152" s="228"/>
      <c r="S1152" s="228"/>
      <c r="T1152" s="229"/>
      <c r="AT1152" s="230" t="s">
        <v>210</v>
      </c>
      <c r="AU1152" s="230" t="s">
        <v>87</v>
      </c>
      <c r="AV1152" s="12" t="s">
        <v>85</v>
      </c>
      <c r="AW1152" s="12" t="s">
        <v>41</v>
      </c>
      <c r="AX1152" s="12" t="s">
        <v>78</v>
      </c>
      <c r="AY1152" s="230" t="s">
        <v>197</v>
      </c>
    </row>
    <row r="1153" spans="2:65" s="12" customFormat="1" ht="27">
      <c r="B1153" s="219"/>
      <c r="C1153" s="220"/>
      <c r="D1153" s="221" t="s">
        <v>210</v>
      </c>
      <c r="E1153" s="222" t="s">
        <v>34</v>
      </c>
      <c r="F1153" s="223" t="s">
        <v>1464</v>
      </c>
      <c r="G1153" s="220"/>
      <c r="H1153" s="224" t="s">
        <v>34</v>
      </c>
      <c r="I1153" s="225"/>
      <c r="J1153" s="220"/>
      <c r="K1153" s="220"/>
      <c r="L1153" s="226"/>
      <c r="M1153" s="227"/>
      <c r="N1153" s="228"/>
      <c r="O1153" s="228"/>
      <c r="P1153" s="228"/>
      <c r="Q1153" s="228"/>
      <c r="R1153" s="228"/>
      <c r="S1153" s="228"/>
      <c r="T1153" s="229"/>
      <c r="AT1153" s="230" t="s">
        <v>210</v>
      </c>
      <c r="AU1153" s="230" t="s">
        <v>87</v>
      </c>
      <c r="AV1153" s="12" t="s">
        <v>85</v>
      </c>
      <c r="AW1153" s="12" t="s">
        <v>41</v>
      </c>
      <c r="AX1153" s="12" t="s">
        <v>78</v>
      </c>
      <c r="AY1153" s="230" t="s">
        <v>197</v>
      </c>
    </row>
    <row r="1154" spans="2:65" s="12" customFormat="1">
      <c r="B1154" s="219"/>
      <c r="C1154" s="220"/>
      <c r="D1154" s="221" t="s">
        <v>210</v>
      </c>
      <c r="E1154" s="222" t="s">
        <v>34</v>
      </c>
      <c r="F1154" s="223" t="s">
        <v>1637</v>
      </c>
      <c r="G1154" s="220"/>
      <c r="H1154" s="224" t="s">
        <v>34</v>
      </c>
      <c r="I1154" s="225"/>
      <c r="J1154" s="220"/>
      <c r="K1154" s="220"/>
      <c r="L1154" s="226"/>
      <c r="M1154" s="227"/>
      <c r="N1154" s="228"/>
      <c r="O1154" s="228"/>
      <c r="P1154" s="228"/>
      <c r="Q1154" s="228"/>
      <c r="R1154" s="228"/>
      <c r="S1154" s="228"/>
      <c r="T1154" s="229"/>
      <c r="AT1154" s="230" t="s">
        <v>210</v>
      </c>
      <c r="AU1154" s="230" t="s">
        <v>87</v>
      </c>
      <c r="AV1154" s="12" t="s">
        <v>85</v>
      </c>
      <c r="AW1154" s="12" t="s">
        <v>41</v>
      </c>
      <c r="AX1154" s="12" t="s">
        <v>78</v>
      </c>
      <c r="AY1154" s="230" t="s">
        <v>197</v>
      </c>
    </row>
    <row r="1155" spans="2:65" s="13" customFormat="1">
      <c r="B1155" s="231"/>
      <c r="C1155" s="232"/>
      <c r="D1155" s="221" t="s">
        <v>210</v>
      </c>
      <c r="E1155" s="233" t="s">
        <v>34</v>
      </c>
      <c r="F1155" s="234" t="s">
        <v>87</v>
      </c>
      <c r="G1155" s="232"/>
      <c r="H1155" s="235">
        <v>2</v>
      </c>
      <c r="I1155" s="236"/>
      <c r="J1155" s="232"/>
      <c r="K1155" s="232"/>
      <c r="L1155" s="237"/>
      <c r="M1155" s="238"/>
      <c r="N1155" s="239"/>
      <c r="O1155" s="239"/>
      <c r="P1155" s="239"/>
      <c r="Q1155" s="239"/>
      <c r="R1155" s="239"/>
      <c r="S1155" s="239"/>
      <c r="T1155" s="240"/>
      <c r="AT1155" s="241" t="s">
        <v>210</v>
      </c>
      <c r="AU1155" s="241" t="s">
        <v>87</v>
      </c>
      <c r="AV1155" s="13" t="s">
        <v>87</v>
      </c>
      <c r="AW1155" s="13" t="s">
        <v>41</v>
      </c>
      <c r="AX1155" s="13" t="s">
        <v>78</v>
      </c>
      <c r="AY1155" s="241" t="s">
        <v>197</v>
      </c>
    </row>
    <row r="1156" spans="2:65" s="14" customFormat="1">
      <c r="B1156" s="242"/>
      <c r="C1156" s="243"/>
      <c r="D1156" s="216" t="s">
        <v>210</v>
      </c>
      <c r="E1156" s="244" t="s">
        <v>34</v>
      </c>
      <c r="F1156" s="245" t="s">
        <v>221</v>
      </c>
      <c r="G1156" s="243"/>
      <c r="H1156" s="246">
        <v>2</v>
      </c>
      <c r="I1156" s="247"/>
      <c r="J1156" s="243"/>
      <c r="K1156" s="243"/>
      <c r="L1156" s="248"/>
      <c r="M1156" s="249"/>
      <c r="N1156" s="250"/>
      <c r="O1156" s="250"/>
      <c r="P1156" s="250"/>
      <c r="Q1156" s="250"/>
      <c r="R1156" s="250"/>
      <c r="S1156" s="250"/>
      <c r="T1156" s="251"/>
      <c r="AT1156" s="252" t="s">
        <v>210</v>
      </c>
      <c r="AU1156" s="252" t="s">
        <v>87</v>
      </c>
      <c r="AV1156" s="14" t="s">
        <v>126</v>
      </c>
      <c r="AW1156" s="14" t="s">
        <v>41</v>
      </c>
      <c r="AX1156" s="14" t="s">
        <v>85</v>
      </c>
      <c r="AY1156" s="252" t="s">
        <v>197</v>
      </c>
    </row>
    <row r="1157" spans="2:65" s="1" customFormat="1" ht="25.5" customHeight="1">
      <c r="B1157" s="43"/>
      <c r="C1157" s="204" t="s">
        <v>1690</v>
      </c>
      <c r="D1157" s="204" t="s">
        <v>200</v>
      </c>
      <c r="E1157" s="205" t="s">
        <v>1691</v>
      </c>
      <c r="F1157" s="206" t="s">
        <v>1692</v>
      </c>
      <c r="G1157" s="207" t="s">
        <v>1598</v>
      </c>
      <c r="H1157" s="208">
        <v>2</v>
      </c>
      <c r="I1157" s="209"/>
      <c r="J1157" s="210">
        <f>ROUND(I1157*H1157,2)</f>
        <v>0</v>
      </c>
      <c r="K1157" s="206" t="s">
        <v>34</v>
      </c>
      <c r="L1157" s="63"/>
      <c r="M1157" s="211" t="s">
        <v>34</v>
      </c>
      <c r="N1157" s="212" t="s">
        <v>49</v>
      </c>
      <c r="O1157" s="44"/>
      <c r="P1157" s="213">
        <f>O1157*H1157</f>
        <v>0</v>
      </c>
      <c r="Q1157" s="213">
        <v>0</v>
      </c>
      <c r="R1157" s="213">
        <f>Q1157*H1157</f>
        <v>0</v>
      </c>
      <c r="S1157" s="213">
        <v>0</v>
      </c>
      <c r="T1157" s="214">
        <f>S1157*H1157</f>
        <v>0</v>
      </c>
      <c r="AR1157" s="25" t="s">
        <v>126</v>
      </c>
      <c r="AT1157" s="25" t="s">
        <v>200</v>
      </c>
      <c r="AU1157" s="25" t="s">
        <v>87</v>
      </c>
      <c r="AY1157" s="25" t="s">
        <v>197</v>
      </c>
      <c r="BE1157" s="215">
        <f>IF(N1157="základní",J1157,0)</f>
        <v>0</v>
      </c>
      <c r="BF1157" s="215">
        <f>IF(N1157="snížená",J1157,0)</f>
        <v>0</v>
      </c>
      <c r="BG1157" s="215">
        <f>IF(N1157="zákl. přenesená",J1157,0)</f>
        <v>0</v>
      </c>
      <c r="BH1157" s="215">
        <f>IF(N1157="sníž. přenesená",J1157,0)</f>
        <v>0</v>
      </c>
      <c r="BI1157" s="215">
        <f>IF(N1157="nulová",J1157,0)</f>
        <v>0</v>
      </c>
      <c r="BJ1157" s="25" t="s">
        <v>85</v>
      </c>
      <c r="BK1157" s="215">
        <f>ROUND(I1157*H1157,2)</f>
        <v>0</v>
      </c>
      <c r="BL1157" s="25" t="s">
        <v>126</v>
      </c>
      <c r="BM1157" s="25" t="s">
        <v>1693</v>
      </c>
    </row>
    <row r="1158" spans="2:65" s="12" customFormat="1" ht="27">
      <c r="B1158" s="219"/>
      <c r="C1158" s="220"/>
      <c r="D1158" s="221" t="s">
        <v>210</v>
      </c>
      <c r="E1158" s="222" t="s">
        <v>34</v>
      </c>
      <c r="F1158" s="223" t="s">
        <v>1463</v>
      </c>
      <c r="G1158" s="220"/>
      <c r="H1158" s="224" t="s">
        <v>34</v>
      </c>
      <c r="I1158" s="225"/>
      <c r="J1158" s="220"/>
      <c r="K1158" s="220"/>
      <c r="L1158" s="226"/>
      <c r="M1158" s="227"/>
      <c r="N1158" s="228"/>
      <c r="O1158" s="228"/>
      <c r="P1158" s="228"/>
      <c r="Q1158" s="228"/>
      <c r="R1158" s="228"/>
      <c r="S1158" s="228"/>
      <c r="T1158" s="229"/>
      <c r="AT1158" s="230" t="s">
        <v>210</v>
      </c>
      <c r="AU1158" s="230" t="s">
        <v>87</v>
      </c>
      <c r="AV1158" s="12" t="s">
        <v>85</v>
      </c>
      <c r="AW1158" s="12" t="s">
        <v>41</v>
      </c>
      <c r="AX1158" s="12" t="s">
        <v>78</v>
      </c>
      <c r="AY1158" s="230" t="s">
        <v>197</v>
      </c>
    </row>
    <row r="1159" spans="2:65" s="12" customFormat="1" ht="27">
      <c r="B1159" s="219"/>
      <c r="C1159" s="220"/>
      <c r="D1159" s="221" t="s">
        <v>210</v>
      </c>
      <c r="E1159" s="222" t="s">
        <v>34</v>
      </c>
      <c r="F1159" s="223" t="s">
        <v>1464</v>
      </c>
      <c r="G1159" s="220"/>
      <c r="H1159" s="224" t="s">
        <v>34</v>
      </c>
      <c r="I1159" s="225"/>
      <c r="J1159" s="220"/>
      <c r="K1159" s="220"/>
      <c r="L1159" s="226"/>
      <c r="M1159" s="227"/>
      <c r="N1159" s="228"/>
      <c r="O1159" s="228"/>
      <c r="P1159" s="228"/>
      <c r="Q1159" s="228"/>
      <c r="R1159" s="228"/>
      <c r="S1159" s="228"/>
      <c r="T1159" s="229"/>
      <c r="AT1159" s="230" t="s">
        <v>210</v>
      </c>
      <c r="AU1159" s="230" t="s">
        <v>87</v>
      </c>
      <c r="AV1159" s="12" t="s">
        <v>85</v>
      </c>
      <c r="AW1159" s="12" t="s">
        <v>41</v>
      </c>
      <c r="AX1159" s="12" t="s">
        <v>78</v>
      </c>
      <c r="AY1159" s="230" t="s">
        <v>197</v>
      </c>
    </row>
    <row r="1160" spans="2:65" s="12" customFormat="1">
      <c r="B1160" s="219"/>
      <c r="C1160" s="220"/>
      <c r="D1160" s="221" t="s">
        <v>210</v>
      </c>
      <c r="E1160" s="222" t="s">
        <v>34</v>
      </c>
      <c r="F1160" s="223" t="s">
        <v>1637</v>
      </c>
      <c r="G1160" s="220"/>
      <c r="H1160" s="224" t="s">
        <v>34</v>
      </c>
      <c r="I1160" s="225"/>
      <c r="J1160" s="220"/>
      <c r="K1160" s="220"/>
      <c r="L1160" s="226"/>
      <c r="M1160" s="227"/>
      <c r="N1160" s="228"/>
      <c r="O1160" s="228"/>
      <c r="P1160" s="228"/>
      <c r="Q1160" s="228"/>
      <c r="R1160" s="228"/>
      <c r="S1160" s="228"/>
      <c r="T1160" s="229"/>
      <c r="AT1160" s="230" t="s">
        <v>210</v>
      </c>
      <c r="AU1160" s="230" t="s">
        <v>87</v>
      </c>
      <c r="AV1160" s="12" t="s">
        <v>85</v>
      </c>
      <c r="AW1160" s="12" t="s">
        <v>41</v>
      </c>
      <c r="AX1160" s="12" t="s">
        <v>78</v>
      </c>
      <c r="AY1160" s="230" t="s">
        <v>197</v>
      </c>
    </row>
    <row r="1161" spans="2:65" s="13" customFormat="1">
      <c r="B1161" s="231"/>
      <c r="C1161" s="232"/>
      <c r="D1161" s="221" t="s">
        <v>210</v>
      </c>
      <c r="E1161" s="233" t="s">
        <v>34</v>
      </c>
      <c r="F1161" s="234" t="s">
        <v>87</v>
      </c>
      <c r="G1161" s="232"/>
      <c r="H1161" s="235">
        <v>2</v>
      </c>
      <c r="I1161" s="236"/>
      <c r="J1161" s="232"/>
      <c r="K1161" s="232"/>
      <c r="L1161" s="237"/>
      <c r="M1161" s="238"/>
      <c r="N1161" s="239"/>
      <c r="O1161" s="239"/>
      <c r="P1161" s="239"/>
      <c r="Q1161" s="239"/>
      <c r="R1161" s="239"/>
      <c r="S1161" s="239"/>
      <c r="T1161" s="240"/>
      <c r="AT1161" s="241" t="s">
        <v>210</v>
      </c>
      <c r="AU1161" s="241" t="s">
        <v>87</v>
      </c>
      <c r="AV1161" s="13" t="s">
        <v>87</v>
      </c>
      <c r="AW1161" s="13" t="s">
        <v>41</v>
      </c>
      <c r="AX1161" s="13" t="s">
        <v>78</v>
      </c>
      <c r="AY1161" s="241" t="s">
        <v>197</v>
      </c>
    </row>
    <row r="1162" spans="2:65" s="14" customFormat="1">
      <c r="B1162" s="242"/>
      <c r="C1162" s="243"/>
      <c r="D1162" s="216" t="s">
        <v>210</v>
      </c>
      <c r="E1162" s="244" t="s">
        <v>34</v>
      </c>
      <c r="F1162" s="245" t="s">
        <v>221</v>
      </c>
      <c r="G1162" s="243"/>
      <c r="H1162" s="246">
        <v>2</v>
      </c>
      <c r="I1162" s="247"/>
      <c r="J1162" s="243"/>
      <c r="K1162" s="243"/>
      <c r="L1162" s="248"/>
      <c r="M1162" s="249"/>
      <c r="N1162" s="250"/>
      <c r="O1162" s="250"/>
      <c r="P1162" s="250"/>
      <c r="Q1162" s="250"/>
      <c r="R1162" s="250"/>
      <c r="S1162" s="250"/>
      <c r="T1162" s="251"/>
      <c r="AT1162" s="252" t="s">
        <v>210</v>
      </c>
      <c r="AU1162" s="252" t="s">
        <v>87</v>
      </c>
      <c r="AV1162" s="14" t="s">
        <v>126</v>
      </c>
      <c r="AW1162" s="14" t="s">
        <v>41</v>
      </c>
      <c r="AX1162" s="14" t="s">
        <v>85</v>
      </c>
      <c r="AY1162" s="252" t="s">
        <v>197</v>
      </c>
    </row>
    <row r="1163" spans="2:65" s="1" customFormat="1" ht="25.5" customHeight="1">
      <c r="B1163" s="43"/>
      <c r="C1163" s="204" t="s">
        <v>1694</v>
      </c>
      <c r="D1163" s="204" t="s">
        <v>200</v>
      </c>
      <c r="E1163" s="205" t="s">
        <v>1695</v>
      </c>
      <c r="F1163" s="206" t="s">
        <v>1696</v>
      </c>
      <c r="G1163" s="207" t="s">
        <v>1598</v>
      </c>
      <c r="H1163" s="208">
        <v>3</v>
      </c>
      <c r="I1163" s="209"/>
      <c r="J1163" s="210">
        <f>ROUND(I1163*H1163,2)</f>
        <v>0</v>
      </c>
      <c r="K1163" s="206" t="s">
        <v>34</v>
      </c>
      <c r="L1163" s="63"/>
      <c r="M1163" s="211" t="s">
        <v>34</v>
      </c>
      <c r="N1163" s="212" t="s">
        <v>49</v>
      </c>
      <c r="O1163" s="44"/>
      <c r="P1163" s="213">
        <f>O1163*H1163</f>
        <v>0</v>
      </c>
      <c r="Q1163" s="213">
        <v>0</v>
      </c>
      <c r="R1163" s="213">
        <f>Q1163*H1163</f>
        <v>0</v>
      </c>
      <c r="S1163" s="213">
        <v>0</v>
      </c>
      <c r="T1163" s="214">
        <f>S1163*H1163</f>
        <v>0</v>
      </c>
      <c r="AR1163" s="25" t="s">
        <v>126</v>
      </c>
      <c r="AT1163" s="25" t="s">
        <v>200</v>
      </c>
      <c r="AU1163" s="25" t="s">
        <v>87</v>
      </c>
      <c r="AY1163" s="25" t="s">
        <v>197</v>
      </c>
      <c r="BE1163" s="215">
        <f>IF(N1163="základní",J1163,0)</f>
        <v>0</v>
      </c>
      <c r="BF1163" s="215">
        <f>IF(N1163="snížená",J1163,0)</f>
        <v>0</v>
      </c>
      <c r="BG1163" s="215">
        <f>IF(N1163="zákl. přenesená",J1163,0)</f>
        <v>0</v>
      </c>
      <c r="BH1163" s="215">
        <f>IF(N1163="sníž. přenesená",J1163,0)</f>
        <v>0</v>
      </c>
      <c r="BI1163" s="215">
        <f>IF(N1163="nulová",J1163,0)</f>
        <v>0</v>
      </c>
      <c r="BJ1163" s="25" t="s">
        <v>85</v>
      </c>
      <c r="BK1163" s="215">
        <f>ROUND(I1163*H1163,2)</f>
        <v>0</v>
      </c>
      <c r="BL1163" s="25" t="s">
        <v>126</v>
      </c>
      <c r="BM1163" s="25" t="s">
        <v>1697</v>
      </c>
    </row>
    <row r="1164" spans="2:65" s="12" customFormat="1" ht="27">
      <c r="B1164" s="219"/>
      <c r="C1164" s="220"/>
      <c r="D1164" s="221" t="s">
        <v>210</v>
      </c>
      <c r="E1164" s="222" t="s">
        <v>34</v>
      </c>
      <c r="F1164" s="223" t="s">
        <v>1463</v>
      </c>
      <c r="G1164" s="220"/>
      <c r="H1164" s="224" t="s">
        <v>34</v>
      </c>
      <c r="I1164" s="225"/>
      <c r="J1164" s="220"/>
      <c r="K1164" s="220"/>
      <c r="L1164" s="226"/>
      <c r="M1164" s="227"/>
      <c r="N1164" s="228"/>
      <c r="O1164" s="228"/>
      <c r="P1164" s="228"/>
      <c r="Q1164" s="228"/>
      <c r="R1164" s="228"/>
      <c r="S1164" s="228"/>
      <c r="T1164" s="229"/>
      <c r="AT1164" s="230" t="s">
        <v>210</v>
      </c>
      <c r="AU1164" s="230" t="s">
        <v>87</v>
      </c>
      <c r="AV1164" s="12" t="s">
        <v>85</v>
      </c>
      <c r="AW1164" s="12" t="s">
        <v>41</v>
      </c>
      <c r="AX1164" s="12" t="s">
        <v>78</v>
      </c>
      <c r="AY1164" s="230" t="s">
        <v>197</v>
      </c>
    </row>
    <row r="1165" spans="2:65" s="12" customFormat="1" ht="27">
      <c r="B1165" s="219"/>
      <c r="C1165" s="220"/>
      <c r="D1165" s="221" t="s">
        <v>210</v>
      </c>
      <c r="E1165" s="222" t="s">
        <v>34</v>
      </c>
      <c r="F1165" s="223" t="s">
        <v>1464</v>
      </c>
      <c r="G1165" s="220"/>
      <c r="H1165" s="224" t="s">
        <v>34</v>
      </c>
      <c r="I1165" s="225"/>
      <c r="J1165" s="220"/>
      <c r="K1165" s="220"/>
      <c r="L1165" s="226"/>
      <c r="M1165" s="227"/>
      <c r="N1165" s="228"/>
      <c r="O1165" s="228"/>
      <c r="P1165" s="228"/>
      <c r="Q1165" s="228"/>
      <c r="R1165" s="228"/>
      <c r="S1165" s="228"/>
      <c r="T1165" s="229"/>
      <c r="AT1165" s="230" t="s">
        <v>210</v>
      </c>
      <c r="AU1165" s="230" t="s">
        <v>87</v>
      </c>
      <c r="AV1165" s="12" t="s">
        <v>85</v>
      </c>
      <c r="AW1165" s="12" t="s">
        <v>41</v>
      </c>
      <c r="AX1165" s="12" t="s">
        <v>78</v>
      </c>
      <c r="AY1165" s="230" t="s">
        <v>197</v>
      </c>
    </row>
    <row r="1166" spans="2:65" s="12" customFormat="1">
      <c r="B1166" s="219"/>
      <c r="C1166" s="220"/>
      <c r="D1166" s="221" t="s">
        <v>210</v>
      </c>
      <c r="E1166" s="222" t="s">
        <v>34</v>
      </c>
      <c r="F1166" s="223" t="s">
        <v>1637</v>
      </c>
      <c r="G1166" s="220"/>
      <c r="H1166" s="224" t="s">
        <v>34</v>
      </c>
      <c r="I1166" s="225"/>
      <c r="J1166" s="220"/>
      <c r="K1166" s="220"/>
      <c r="L1166" s="226"/>
      <c r="M1166" s="227"/>
      <c r="N1166" s="228"/>
      <c r="O1166" s="228"/>
      <c r="P1166" s="228"/>
      <c r="Q1166" s="228"/>
      <c r="R1166" s="228"/>
      <c r="S1166" s="228"/>
      <c r="T1166" s="229"/>
      <c r="AT1166" s="230" t="s">
        <v>210</v>
      </c>
      <c r="AU1166" s="230" t="s">
        <v>87</v>
      </c>
      <c r="AV1166" s="12" t="s">
        <v>85</v>
      </c>
      <c r="AW1166" s="12" t="s">
        <v>41</v>
      </c>
      <c r="AX1166" s="12" t="s">
        <v>78</v>
      </c>
      <c r="AY1166" s="230" t="s">
        <v>197</v>
      </c>
    </row>
    <row r="1167" spans="2:65" s="13" customFormat="1">
      <c r="B1167" s="231"/>
      <c r="C1167" s="232"/>
      <c r="D1167" s="221" t="s">
        <v>210</v>
      </c>
      <c r="E1167" s="233" t="s">
        <v>34</v>
      </c>
      <c r="F1167" s="234" t="s">
        <v>107</v>
      </c>
      <c r="G1167" s="232"/>
      <c r="H1167" s="235">
        <v>3</v>
      </c>
      <c r="I1167" s="236"/>
      <c r="J1167" s="232"/>
      <c r="K1167" s="232"/>
      <c r="L1167" s="237"/>
      <c r="M1167" s="238"/>
      <c r="N1167" s="239"/>
      <c r="O1167" s="239"/>
      <c r="P1167" s="239"/>
      <c r="Q1167" s="239"/>
      <c r="R1167" s="239"/>
      <c r="S1167" s="239"/>
      <c r="T1167" s="240"/>
      <c r="AT1167" s="241" t="s">
        <v>210</v>
      </c>
      <c r="AU1167" s="241" t="s">
        <v>87</v>
      </c>
      <c r="AV1167" s="13" t="s">
        <v>87</v>
      </c>
      <c r="AW1167" s="13" t="s">
        <v>41</v>
      </c>
      <c r="AX1167" s="13" t="s">
        <v>78</v>
      </c>
      <c r="AY1167" s="241" t="s">
        <v>197</v>
      </c>
    </row>
    <row r="1168" spans="2:65" s="14" customFormat="1">
      <c r="B1168" s="242"/>
      <c r="C1168" s="243"/>
      <c r="D1168" s="216" t="s">
        <v>210</v>
      </c>
      <c r="E1168" s="244" t="s">
        <v>34</v>
      </c>
      <c r="F1168" s="245" t="s">
        <v>221</v>
      </c>
      <c r="G1168" s="243"/>
      <c r="H1168" s="246">
        <v>3</v>
      </c>
      <c r="I1168" s="247"/>
      <c r="J1168" s="243"/>
      <c r="K1168" s="243"/>
      <c r="L1168" s="248"/>
      <c r="M1168" s="249"/>
      <c r="N1168" s="250"/>
      <c r="O1168" s="250"/>
      <c r="P1168" s="250"/>
      <c r="Q1168" s="250"/>
      <c r="R1168" s="250"/>
      <c r="S1168" s="250"/>
      <c r="T1168" s="251"/>
      <c r="AT1168" s="252" t="s">
        <v>210</v>
      </c>
      <c r="AU1168" s="252" t="s">
        <v>87</v>
      </c>
      <c r="AV1168" s="14" t="s">
        <v>126</v>
      </c>
      <c r="AW1168" s="14" t="s">
        <v>41</v>
      </c>
      <c r="AX1168" s="14" t="s">
        <v>85</v>
      </c>
      <c r="AY1168" s="252" t="s">
        <v>197</v>
      </c>
    </row>
    <row r="1169" spans="2:65" s="1" customFormat="1" ht="25.5" customHeight="1">
      <c r="B1169" s="43"/>
      <c r="C1169" s="204" t="s">
        <v>1698</v>
      </c>
      <c r="D1169" s="204" t="s">
        <v>200</v>
      </c>
      <c r="E1169" s="205" t="s">
        <v>1699</v>
      </c>
      <c r="F1169" s="206" t="s">
        <v>1700</v>
      </c>
      <c r="G1169" s="207" t="s">
        <v>1598</v>
      </c>
      <c r="H1169" s="208">
        <v>3</v>
      </c>
      <c r="I1169" s="209"/>
      <c r="J1169" s="210">
        <f>ROUND(I1169*H1169,2)</f>
        <v>0</v>
      </c>
      <c r="K1169" s="206" t="s">
        <v>34</v>
      </c>
      <c r="L1169" s="63"/>
      <c r="M1169" s="211" t="s">
        <v>34</v>
      </c>
      <c r="N1169" s="212" t="s">
        <v>49</v>
      </c>
      <c r="O1169" s="44"/>
      <c r="P1169" s="213">
        <f>O1169*H1169</f>
        <v>0</v>
      </c>
      <c r="Q1169" s="213">
        <v>0</v>
      </c>
      <c r="R1169" s="213">
        <f>Q1169*H1169</f>
        <v>0</v>
      </c>
      <c r="S1169" s="213">
        <v>0</v>
      </c>
      <c r="T1169" s="214">
        <f>S1169*H1169</f>
        <v>0</v>
      </c>
      <c r="AR1169" s="25" t="s">
        <v>126</v>
      </c>
      <c r="AT1169" s="25" t="s">
        <v>200</v>
      </c>
      <c r="AU1169" s="25" t="s">
        <v>87</v>
      </c>
      <c r="AY1169" s="25" t="s">
        <v>197</v>
      </c>
      <c r="BE1169" s="215">
        <f>IF(N1169="základní",J1169,0)</f>
        <v>0</v>
      </c>
      <c r="BF1169" s="215">
        <f>IF(N1169="snížená",J1169,0)</f>
        <v>0</v>
      </c>
      <c r="BG1169" s="215">
        <f>IF(N1169="zákl. přenesená",J1169,0)</f>
        <v>0</v>
      </c>
      <c r="BH1169" s="215">
        <f>IF(N1169="sníž. přenesená",J1169,0)</f>
        <v>0</v>
      </c>
      <c r="BI1169" s="215">
        <f>IF(N1169="nulová",J1169,0)</f>
        <v>0</v>
      </c>
      <c r="BJ1169" s="25" t="s">
        <v>85</v>
      </c>
      <c r="BK1169" s="215">
        <f>ROUND(I1169*H1169,2)</f>
        <v>0</v>
      </c>
      <c r="BL1169" s="25" t="s">
        <v>126</v>
      </c>
      <c r="BM1169" s="25" t="s">
        <v>1701</v>
      </c>
    </row>
    <row r="1170" spans="2:65" s="12" customFormat="1" ht="27">
      <c r="B1170" s="219"/>
      <c r="C1170" s="220"/>
      <c r="D1170" s="221" t="s">
        <v>210</v>
      </c>
      <c r="E1170" s="222" t="s">
        <v>34</v>
      </c>
      <c r="F1170" s="223" t="s">
        <v>1463</v>
      </c>
      <c r="G1170" s="220"/>
      <c r="H1170" s="224" t="s">
        <v>34</v>
      </c>
      <c r="I1170" s="225"/>
      <c r="J1170" s="220"/>
      <c r="K1170" s="220"/>
      <c r="L1170" s="226"/>
      <c r="M1170" s="227"/>
      <c r="N1170" s="228"/>
      <c r="O1170" s="228"/>
      <c r="P1170" s="228"/>
      <c r="Q1170" s="228"/>
      <c r="R1170" s="228"/>
      <c r="S1170" s="228"/>
      <c r="T1170" s="229"/>
      <c r="AT1170" s="230" t="s">
        <v>210</v>
      </c>
      <c r="AU1170" s="230" t="s">
        <v>87</v>
      </c>
      <c r="AV1170" s="12" t="s">
        <v>85</v>
      </c>
      <c r="AW1170" s="12" t="s">
        <v>41</v>
      </c>
      <c r="AX1170" s="12" t="s">
        <v>78</v>
      </c>
      <c r="AY1170" s="230" t="s">
        <v>197</v>
      </c>
    </row>
    <row r="1171" spans="2:65" s="12" customFormat="1" ht="27">
      <c r="B1171" s="219"/>
      <c r="C1171" s="220"/>
      <c r="D1171" s="221" t="s">
        <v>210</v>
      </c>
      <c r="E1171" s="222" t="s">
        <v>34</v>
      </c>
      <c r="F1171" s="223" t="s">
        <v>1464</v>
      </c>
      <c r="G1171" s="220"/>
      <c r="H1171" s="224" t="s">
        <v>34</v>
      </c>
      <c r="I1171" s="225"/>
      <c r="J1171" s="220"/>
      <c r="K1171" s="220"/>
      <c r="L1171" s="226"/>
      <c r="M1171" s="227"/>
      <c r="N1171" s="228"/>
      <c r="O1171" s="228"/>
      <c r="P1171" s="228"/>
      <c r="Q1171" s="228"/>
      <c r="R1171" s="228"/>
      <c r="S1171" s="228"/>
      <c r="T1171" s="229"/>
      <c r="AT1171" s="230" t="s">
        <v>210</v>
      </c>
      <c r="AU1171" s="230" t="s">
        <v>87</v>
      </c>
      <c r="AV1171" s="12" t="s">
        <v>85</v>
      </c>
      <c r="AW1171" s="12" t="s">
        <v>41</v>
      </c>
      <c r="AX1171" s="12" t="s">
        <v>78</v>
      </c>
      <c r="AY1171" s="230" t="s">
        <v>197</v>
      </c>
    </row>
    <row r="1172" spans="2:65" s="12" customFormat="1">
      <c r="B1172" s="219"/>
      <c r="C1172" s="220"/>
      <c r="D1172" s="221" t="s">
        <v>210</v>
      </c>
      <c r="E1172" s="222" t="s">
        <v>34</v>
      </c>
      <c r="F1172" s="223" t="s">
        <v>1637</v>
      </c>
      <c r="G1172" s="220"/>
      <c r="H1172" s="224" t="s">
        <v>34</v>
      </c>
      <c r="I1172" s="225"/>
      <c r="J1172" s="220"/>
      <c r="K1172" s="220"/>
      <c r="L1172" s="226"/>
      <c r="M1172" s="227"/>
      <c r="N1172" s="228"/>
      <c r="O1172" s="228"/>
      <c r="P1172" s="228"/>
      <c r="Q1172" s="228"/>
      <c r="R1172" s="228"/>
      <c r="S1172" s="228"/>
      <c r="T1172" s="229"/>
      <c r="AT1172" s="230" t="s">
        <v>210</v>
      </c>
      <c r="AU1172" s="230" t="s">
        <v>87</v>
      </c>
      <c r="AV1172" s="12" t="s">
        <v>85</v>
      </c>
      <c r="AW1172" s="12" t="s">
        <v>41</v>
      </c>
      <c r="AX1172" s="12" t="s">
        <v>78</v>
      </c>
      <c r="AY1172" s="230" t="s">
        <v>197</v>
      </c>
    </row>
    <row r="1173" spans="2:65" s="13" customFormat="1">
      <c r="B1173" s="231"/>
      <c r="C1173" s="232"/>
      <c r="D1173" s="221" t="s">
        <v>210</v>
      </c>
      <c r="E1173" s="233" t="s">
        <v>34</v>
      </c>
      <c r="F1173" s="234" t="s">
        <v>107</v>
      </c>
      <c r="G1173" s="232"/>
      <c r="H1173" s="235">
        <v>3</v>
      </c>
      <c r="I1173" s="236"/>
      <c r="J1173" s="232"/>
      <c r="K1173" s="232"/>
      <c r="L1173" s="237"/>
      <c r="M1173" s="238"/>
      <c r="N1173" s="239"/>
      <c r="O1173" s="239"/>
      <c r="P1173" s="239"/>
      <c r="Q1173" s="239"/>
      <c r="R1173" s="239"/>
      <c r="S1173" s="239"/>
      <c r="T1173" s="240"/>
      <c r="AT1173" s="241" t="s">
        <v>210</v>
      </c>
      <c r="AU1173" s="241" t="s">
        <v>87</v>
      </c>
      <c r="AV1173" s="13" t="s">
        <v>87</v>
      </c>
      <c r="AW1173" s="13" t="s">
        <v>41</v>
      </c>
      <c r="AX1173" s="13" t="s">
        <v>78</v>
      </c>
      <c r="AY1173" s="241" t="s">
        <v>197</v>
      </c>
    </row>
    <row r="1174" spans="2:65" s="14" customFormat="1">
      <c r="B1174" s="242"/>
      <c r="C1174" s="243"/>
      <c r="D1174" s="216" t="s">
        <v>210</v>
      </c>
      <c r="E1174" s="244" t="s">
        <v>34</v>
      </c>
      <c r="F1174" s="245" t="s">
        <v>221</v>
      </c>
      <c r="G1174" s="243"/>
      <c r="H1174" s="246">
        <v>3</v>
      </c>
      <c r="I1174" s="247"/>
      <c r="J1174" s="243"/>
      <c r="K1174" s="243"/>
      <c r="L1174" s="248"/>
      <c r="M1174" s="249"/>
      <c r="N1174" s="250"/>
      <c r="O1174" s="250"/>
      <c r="P1174" s="250"/>
      <c r="Q1174" s="250"/>
      <c r="R1174" s="250"/>
      <c r="S1174" s="250"/>
      <c r="T1174" s="251"/>
      <c r="AT1174" s="252" t="s">
        <v>210</v>
      </c>
      <c r="AU1174" s="252" t="s">
        <v>87</v>
      </c>
      <c r="AV1174" s="14" t="s">
        <v>126</v>
      </c>
      <c r="AW1174" s="14" t="s">
        <v>41</v>
      </c>
      <c r="AX1174" s="14" t="s">
        <v>85</v>
      </c>
      <c r="AY1174" s="252" t="s">
        <v>197</v>
      </c>
    </row>
    <row r="1175" spans="2:65" s="1" customFormat="1" ht="25.5" customHeight="1">
      <c r="B1175" s="43"/>
      <c r="C1175" s="204" t="s">
        <v>1702</v>
      </c>
      <c r="D1175" s="204" t="s">
        <v>200</v>
      </c>
      <c r="E1175" s="205" t="s">
        <v>1703</v>
      </c>
      <c r="F1175" s="206" t="s">
        <v>1704</v>
      </c>
      <c r="G1175" s="207" t="s">
        <v>1598</v>
      </c>
      <c r="H1175" s="208">
        <v>1</v>
      </c>
      <c r="I1175" s="209"/>
      <c r="J1175" s="210">
        <f>ROUND(I1175*H1175,2)</f>
        <v>0</v>
      </c>
      <c r="K1175" s="206" t="s">
        <v>34</v>
      </c>
      <c r="L1175" s="63"/>
      <c r="M1175" s="211" t="s">
        <v>34</v>
      </c>
      <c r="N1175" s="212" t="s">
        <v>49</v>
      </c>
      <c r="O1175" s="44"/>
      <c r="P1175" s="213">
        <f>O1175*H1175</f>
        <v>0</v>
      </c>
      <c r="Q1175" s="213">
        <v>0</v>
      </c>
      <c r="R1175" s="213">
        <f>Q1175*H1175</f>
        <v>0</v>
      </c>
      <c r="S1175" s="213">
        <v>0</v>
      </c>
      <c r="T1175" s="214">
        <f>S1175*H1175</f>
        <v>0</v>
      </c>
      <c r="AR1175" s="25" t="s">
        <v>126</v>
      </c>
      <c r="AT1175" s="25" t="s">
        <v>200</v>
      </c>
      <c r="AU1175" s="25" t="s">
        <v>87</v>
      </c>
      <c r="AY1175" s="25" t="s">
        <v>197</v>
      </c>
      <c r="BE1175" s="215">
        <f>IF(N1175="základní",J1175,0)</f>
        <v>0</v>
      </c>
      <c r="BF1175" s="215">
        <f>IF(N1175="snížená",J1175,0)</f>
        <v>0</v>
      </c>
      <c r="BG1175" s="215">
        <f>IF(N1175="zákl. přenesená",J1175,0)</f>
        <v>0</v>
      </c>
      <c r="BH1175" s="215">
        <f>IF(N1175="sníž. přenesená",J1175,0)</f>
        <v>0</v>
      </c>
      <c r="BI1175" s="215">
        <f>IF(N1175="nulová",J1175,0)</f>
        <v>0</v>
      </c>
      <c r="BJ1175" s="25" t="s">
        <v>85</v>
      </c>
      <c r="BK1175" s="215">
        <f>ROUND(I1175*H1175,2)</f>
        <v>0</v>
      </c>
      <c r="BL1175" s="25" t="s">
        <v>126</v>
      </c>
      <c r="BM1175" s="25" t="s">
        <v>1705</v>
      </c>
    </row>
    <row r="1176" spans="2:65" s="12" customFormat="1" ht="27">
      <c r="B1176" s="219"/>
      <c r="C1176" s="220"/>
      <c r="D1176" s="221" t="s">
        <v>210</v>
      </c>
      <c r="E1176" s="222" t="s">
        <v>34</v>
      </c>
      <c r="F1176" s="223" t="s">
        <v>1463</v>
      </c>
      <c r="G1176" s="220"/>
      <c r="H1176" s="224" t="s">
        <v>34</v>
      </c>
      <c r="I1176" s="225"/>
      <c r="J1176" s="220"/>
      <c r="K1176" s="220"/>
      <c r="L1176" s="226"/>
      <c r="M1176" s="227"/>
      <c r="N1176" s="228"/>
      <c r="O1176" s="228"/>
      <c r="P1176" s="228"/>
      <c r="Q1176" s="228"/>
      <c r="R1176" s="228"/>
      <c r="S1176" s="228"/>
      <c r="T1176" s="229"/>
      <c r="AT1176" s="230" t="s">
        <v>210</v>
      </c>
      <c r="AU1176" s="230" t="s">
        <v>87</v>
      </c>
      <c r="AV1176" s="12" t="s">
        <v>85</v>
      </c>
      <c r="AW1176" s="12" t="s">
        <v>41</v>
      </c>
      <c r="AX1176" s="12" t="s">
        <v>78</v>
      </c>
      <c r="AY1176" s="230" t="s">
        <v>197</v>
      </c>
    </row>
    <row r="1177" spans="2:65" s="12" customFormat="1" ht="27">
      <c r="B1177" s="219"/>
      <c r="C1177" s="220"/>
      <c r="D1177" s="221" t="s">
        <v>210</v>
      </c>
      <c r="E1177" s="222" t="s">
        <v>34</v>
      </c>
      <c r="F1177" s="223" t="s">
        <v>1464</v>
      </c>
      <c r="G1177" s="220"/>
      <c r="H1177" s="224" t="s">
        <v>34</v>
      </c>
      <c r="I1177" s="225"/>
      <c r="J1177" s="220"/>
      <c r="K1177" s="220"/>
      <c r="L1177" s="226"/>
      <c r="M1177" s="227"/>
      <c r="N1177" s="228"/>
      <c r="O1177" s="228"/>
      <c r="P1177" s="228"/>
      <c r="Q1177" s="228"/>
      <c r="R1177" s="228"/>
      <c r="S1177" s="228"/>
      <c r="T1177" s="229"/>
      <c r="AT1177" s="230" t="s">
        <v>210</v>
      </c>
      <c r="AU1177" s="230" t="s">
        <v>87</v>
      </c>
      <c r="AV1177" s="12" t="s">
        <v>85</v>
      </c>
      <c r="AW1177" s="12" t="s">
        <v>41</v>
      </c>
      <c r="AX1177" s="12" t="s">
        <v>78</v>
      </c>
      <c r="AY1177" s="230" t="s">
        <v>197</v>
      </c>
    </row>
    <row r="1178" spans="2:65" s="12" customFormat="1">
      <c r="B1178" s="219"/>
      <c r="C1178" s="220"/>
      <c r="D1178" s="221" t="s">
        <v>210</v>
      </c>
      <c r="E1178" s="222" t="s">
        <v>34</v>
      </c>
      <c r="F1178" s="223" t="s">
        <v>1637</v>
      </c>
      <c r="G1178" s="220"/>
      <c r="H1178" s="224" t="s">
        <v>34</v>
      </c>
      <c r="I1178" s="225"/>
      <c r="J1178" s="220"/>
      <c r="K1178" s="220"/>
      <c r="L1178" s="226"/>
      <c r="M1178" s="227"/>
      <c r="N1178" s="228"/>
      <c r="O1178" s="228"/>
      <c r="P1178" s="228"/>
      <c r="Q1178" s="228"/>
      <c r="R1178" s="228"/>
      <c r="S1178" s="228"/>
      <c r="T1178" s="229"/>
      <c r="AT1178" s="230" t="s">
        <v>210</v>
      </c>
      <c r="AU1178" s="230" t="s">
        <v>87</v>
      </c>
      <c r="AV1178" s="12" t="s">
        <v>85</v>
      </c>
      <c r="AW1178" s="12" t="s">
        <v>41</v>
      </c>
      <c r="AX1178" s="12" t="s">
        <v>78</v>
      </c>
      <c r="AY1178" s="230" t="s">
        <v>197</v>
      </c>
    </row>
    <row r="1179" spans="2:65" s="13" customFormat="1">
      <c r="B1179" s="231"/>
      <c r="C1179" s="232"/>
      <c r="D1179" s="221" t="s">
        <v>210</v>
      </c>
      <c r="E1179" s="233" t="s">
        <v>34</v>
      </c>
      <c r="F1179" s="234" t="s">
        <v>85</v>
      </c>
      <c r="G1179" s="232"/>
      <c r="H1179" s="235">
        <v>1</v>
      </c>
      <c r="I1179" s="236"/>
      <c r="J1179" s="232"/>
      <c r="K1179" s="232"/>
      <c r="L1179" s="237"/>
      <c r="M1179" s="238"/>
      <c r="N1179" s="239"/>
      <c r="O1179" s="239"/>
      <c r="P1179" s="239"/>
      <c r="Q1179" s="239"/>
      <c r="R1179" s="239"/>
      <c r="S1179" s="239"/>
      <c r="T1179" s="240"/>
      <c r="AT1179" s="241" t="s">
        <v>210</v>
      </c>
      <c r="AU1179" s="241" t="s">
        <v>87</v>
      </c>
      <c r="AV1179" s="13" t="s">
        <v>87</v>
      </c>
      <c r="AW1179" s="13" t="s">
        <v>41</v>
      </c>
      <c r="AX1179" s="13" t="s">
        <v>78</v>
      </c>
      <c r="AY1179" s="241" t="s">
        <v>197</v>
      </c>
    </row>
    <row r="1180" spans="2:65" s="14" customFormat="1">
      <c r="B1180" s="242"/>
      <c r="C1180" s="243"/>
      <c r="D1180" s="216" t="s">
        <v>210</v>
      </c>
      <c r="E1180" s="244" t="s">
        <v>34</v>
      </c>
      <c r="F1180" s="245" t="s">
        <v>221</v>
      </c>
      <c r="G1180" s="243"/>
      <c r="H1180" s="246">
        <v>1</v>
      </c>
      <c r="I1180" s="247"/>
      <c r="J1180" s="243"/>
      <c r="K1180" s="243"/>
      <c r="L1180" s="248"/>
      <c r="M1180" s="249"/>
      <c r="N1180" s="250"/>
      <c r="O1180" s="250"/>
      <c r="P1180" s="250"/>
      <c r="Q1180" s="250"/>
      <c r="R1180" s="250"/>
      <c r="S1180" s="250"/>
      <c r="T1180" s="251"/>
      <c r="AT1180" s="252" t="s">
        <v>210</v>
      </c>
      <c r="AU1180" s="252" t="s">
        <v>87</v>
      </c>
      <c r="AV1180" s="14" t="s">
        <v>126</v>
      </c>
      <c r="AW1180" s="14" t="s">
        <v>41</v>
      </c>
      <c r="AX1180" s="14" t="s">
        <v>85</v>
      </c>
      <c r="AY1180" s="252" t="s">
        <v>197</v>
      </c>
    </row>
    <row r="1181" spans="2:65" s="1" customFormat="1" ht="25.5" customHeight="1">
      <c r="B1181" s="43"/>
      <c r="C1181" s="204" t="s">
        <v>1706</v>
      </c>
      <c r="D1181" s="204" t="s">
        <v>200</v>
      </c>
      <c r="E1181" s="205" t="s">
        <v>1707</v>
      </c>
      <c r="F1181" s="206" t="s">
        <v>1708</v>
      </c>
      <c r="G1181" s="207" t="s">
        <v>1598</v>
      </c>
      <c r="H1181" s="208">
        <v>6</v>
      </c>
      <c r="I1181" s="209"/>
      <c r="J1181" s="210">
        <f>ROUND(I1181*H1181,2)</f>
        <v>0</v>
      </c>
      <c r="K1181" s="206" t="s">
        <v>34</v>
      </c>
      <c r="L1181" s="63"/>
      <c r="M1181" s="211" t="s">
        <v>34</v>
      </c>
      <c r="N1181" s="212" t="s">
        <v>49</v>
      </c>
      <c r="O1181" s="44"/>
      <c r="P1181" s="213">
        <f>O1181*H1181</f>
        <v>0</v>
      </c>
      <c r="Q1181" s="213">
        <v>0</v>
      </c>
      <c r="R1181" s="213">
        <f>Q1181*H1181</f>
        <v>0</v>
      </c>
      <c r="S1181" s="213">
        <v>0</v>
      </c>
      <c r="T1181" s="214">
        <f>S1181*H1181</f>
        <v>0</v>
      </c>
      <c r="AR1181" s="25" t="s">
        <v>126</v>
      </c>
      <c r="AT1181" s="25" t="s">
        <v>200</v>
      </c>
      <c r="AU1181" s="25" t="s">
        <v>87</v>
      </c>
      <c r="AY1181" s="25" t="s">
        <v>197</v>
      </c>
      <c r="BE1181" s="215">
        <f>IF(N1181="základní",J1181,0)</f>
        <v>0</v>
      </c>
      <c r="BF1181" s="215">
        <f>IF(N1181="snížená",J1181,0)</f>
        <v>0</v>
      </c>
      <c r="BG1181" s="215">
        <f>IF(N1181="zákl. přenesená",J1181,0)</f>
        <v>0</v>
      </c>
      <c r="BH1181" s="215">
        <f>IF(N1181="sníž. přenesená",J1181,0)</f>
        <v>0</v>
      </c>
      <c r="BI1181" s="215">
        <f>IF(N1181="nulová",J1181,0)</f>
        <v>0</v>
      </c>
      <c r="BJ1181" s="25" t="s">
        <v>85</v>
      </c>
      <c r="BK1181" s="215">
        <f>ROUND(I1181*H1181,2)</f>
        <v>0</v>
      </c>
      <c r="BL1181" s="25" t="s">
        <v>126</v>
      </c>
      <c r="BM1181" s="25" t="s">
        <v>1709</v>
      </c>
    </row>
    <row r="1182" spans="2:65" s="12" customFormat="1" ht="27">
      <c r="B1182" s="219"/>
      <c r="C1182" s="220"/>
      <c r="D1182" s="221" t="s">
        <v>210</v>
      </c>
      <c r="E1182" s="222" t="s">
        <v>34</v>
      </c>
      <c r="F1182" s="223" t="s">
        <v>1463</v>
      </c>
      <c r="G1182" s="220"/>
      <c r="H1182" s="224" t="s">
        <v>34</v>
      </c>
      <c r="I1182" s="225"/>
      <c r="J1182" s="220"/>
      <c r="K1182" s="220"/>
      <c r="L1182" s="226"/>
      <c r="M1182" s="227"/>
      <c r="N1182" s="228"/>
      <c r="O1182" s="228"/>
      <c r="P1182" s="228"/>
      <c r="Q1182" s="228"/>
      <c r="R1182" s="228"/>
      <c r="S1182" s="228"/>
      <c r="T1182" s="229"/>
      <c r="AT1182" s="230" t="s">
        <v>210</v>
      </c>
      <c r="AU1182" s="230" t="s">
        <v>87</v>
      </c>
      <c r="AV1182" s="12" t="s">
        <v>85</v>
      </c>
      <c r="AW1182" s="12" t="s">
        <v>41</v>
      </c>
      <c r="AX1182" s="12" t="s">
        <v>78</v>
      </c>
      <c r="AY1182" s="230" t="s">
        <v>197</v>
      </c>
    </row>
    <row r="1183" spans="2:65" s="12" customFormat="1" ht="27">
      <c r="B1183" s="219"/>
      <c r="C1183" s="220"/>
      <c r="D1183" s="221" t="s">
        <v>210</v>
      </c>
      <c r="E1183" s="222" t="s">
        <v>34</v>
      </c>
      <c r="F1183" s="223" t="s">
        <v>1464</v>
      </c>
      <c r="G1183" s="220"/>
      <c r="H1183" s="224" t="s">
        <v>34</v>
      </c>
      <c r="I1183" s="225"/>
      <c r="J1183" s="220"/>
      <c r="K1183" s="220"/>
      <c r="L1183" s="226"/>
      <c r="M1183" s="227"/>
      <c r="N1183" s="228"/>
      <c r="O1183" s="228"/>
      <c r="P1183" s="228"/>
      <c r="Q1183" s="228"/>
      <c r="R1183" s="228"/>
      <c r="S1183" s="228"/>
      <c r="T1183" s="229"/>
      <c r="AT1183" s="230" t="s">
        <v>210</v>
      </c>
      <c r="AU1183" s="230" t="s">
        <v>87</v>
      </c>
      <c r="AV1183" s="12" t="s">
        <v>85</v>
      </c>
      <c r="AW1183" s="12" t="s">
        <v>41</v>
      </c>
      <c r="AX1183" s="12" t="s">
        <v>78</v>
      </c>
      <c r="AY1183" s="230" t="s">
        <v>197</v>
      </c>
    </row>
    <row r="1184" spans="2:65" s="12" customFormat="1">
      <c r="B1184" s="219"/>
      <c r="C1184" s="220"/>
      <c r="D1184" s="221" t="s">
        <v>210</v>
      </c>
      <c r="E1184" s="222" t="s">
        <v>34</v>
      </c>
      <c r="F1184" s="223" t="s">
        <v>1710</v>
      </c>
      <c r="G1184" s="220"/>
      <c r="H1184" s="224" t="s">
        <v>34</v>
      </c>
      <c r="I1184" s="225"/>
      <c r="J1184" s="220"/>
      <c r="K1184" s="220"/>
      <c r="L1184" s="226"/>
      <c r="M1184" s="227"/>
      <c r="N1184" s="228"/>
      <c r="O1184" s="228"/>
      <c r="P1184" s="228"/>
      <c r="Q1184" s="228"/>
      <c r="R1184" s="228"/>
      <c r="S1184" s="228"/>
      <c r="T1184" s="229"/>
      <c r="AT1184" s="230" t="s">
        <v>210</v>
      </c>
      <c r="AU1184" s="230" t="s">
        <v>87</v>
      </c>
      <c r="AV1184" s="12" t="s">
        <v>85</v>
      </c>
      <c r="AW1184" s="12" t="s">
        <v>41</v>
      </c>
      <c r="AX1184" s="12" t="s">
        <v>78</v>
      </c>
      <c r="AY1184" s="230" t="s">
        <v>197</v>
      </c>
    </row>
    <row r="1185" spans="2:65" s="13" customFormat="1">
      <c r="B1185" s="231"/>
      <c r="C1185" s="232"/>
      <c r="D1185" s="221" t="s">
        <v>210</v>
      </c>
      <c r="E1185" s="233" t="s">
        <v>34</v>
      </c>
      <c r="F1185" s="234" t="s">
        <v>234</v>
      </c>
      <c r="G1185" s="232"/>
      <c r="H1185" s="235">
        <v>6</v>
      </c>
      <c r="I1185" s="236"/>
      <c r="J1185" s="232"/>
      <c r="K1185" s="232"/>
      <c r="L1185" s="237"/>
      <c r="M1185" s="238"/>
      <c r="N1185" s="239"/>
      <c r="O1185" s="239"/>
      <c r="P1185" s="239"/>
      <c r="Q1185" s="239"/>
      <c r="R1185" s="239"/>
      <c r="S1185" s="239"/>
      <c r="T1185" s="240"/>
      <c r="AT1185" s="241" t="s">
        <v>210</v>
      </c>
      <c r="AU1185" s="241" t="s">
        <v>87</v>
      </c>
      <c r="AV1185" s="13" t="s">
        <v>87</v>
      </c>
      <c r="AW1185" s="13" t="s">
        <v>41</v>
      </c>
      <c r="AX1185" s="13" t="s">
        <v>78</v>
      </c>
      <c r="AY1185" s="241" t="s">
        <v>197</v>
      </c>
    </row>
    <row r="1186" spans="2:65" s="14" customFormat="1">
      <c r="B1186" s="242"/>
      <c r="C1186" s="243"/>
      <c r="D1186" s="216" t="s">
        <v>210</v>
      </c>
      <c r="E1186" s="244" t="s">
        <v>34</v>
      </c>
      <c r="F1186" s="245" t="s">
        <v>221</v>
      </c>
      <c r="G1186" s="243"/>
      <c r="H1186" s="246">
        <v>6</v>
      </c>
      <c r="I1186" s="247"/>
      <c r="J1186" s="243"/>
      <c r="K1186" s="243"/>
      <c r="L1186" s="248"/>
      <c r="M1186" s="249"/>
      <c r="N1186" s="250"/>
      <c r="O1186" s="250"/>
      <c r="P1186" s="250"/>
      <c r="Q1186" s="250"/>
      <c r="R1186" s="250"/>
      <c r="S1186" s="250"/>
      <c r="T1186" s="251"/>
      <c r="AT1186" s="252" t="s">
        <v>210</v>
      </c>
      <c r="AU1186" s="252" t="s">
        <v>87</v>
      </c>
      <c r="AV1186" s="14" t="s">
        <v>126</v>
      </c>
      <c r="AW1186" s="14" t="s">
        <v>41</v>
      </c>
      <c r="AX1186" s="14" t="s">
        <v>85</v>
      </c>
      <c r="AY1186" s="252" t="s">
        <v>197</v>
      </c>
    </row>
    <row r="1187" spans="2:65" s="1" customFormat="1" ht="25.5" customHeight="1">
      <c r="B1187" s="43"/>
      <c r="C1187" s="204" t="s">
        <v>1711</v>
      </c>
      <c r="D1187" s="204" t="s">
        <v>200</v>
      </c>
      <c r="E1187" s="205" t="s">
        <v>1712</v>
      </c>
      <c r="F1187" s="206" t="s">
        <v>1713</v>
      </c>
      <c r="G1187" s="207" t="s">
        <v>1598</v>
      </c>
      <c r="H1187" s="208">
        <v>6</v>
      </c>
      <c r="I1187" s="209"/>
      <c r="J1187" s="210">
        <f>ROUND(I1187*H1187,2)</f>
        <v>0</v>
      </c>
      <c r="K1187" s="206" t="s">
        <v>34</v>
      </c>
      <c r="L1187" s="63"/>
      <c r="M1187" s="211" t="s">
        <v>34</v>
      </c>
      <c r="N1187" s="212" t="s">
        <v>49</v>
      </c>
      <c r="O1187" s="44"/>
      <c r="P1187" s="213">
        <f>O1187*H1187</f>
        <v>0</v>
      </c>
      <c r="Q1187" s="213">
        <v>0</v>
      </c>
      <c r="R1187" s="213">
        <f>Q1187*H1187</f>
        <v>0</v>
      </c>
      <c r="S1187" s="213">
        <v>0</v>
      </c>
      <c r="T1187" s="214">
        <f>S1187*H1187</f>
        <v>0</v>
      </c>
      <c r="AR1187" s="25" t="s">
        <v>126</v>
      </c>
      <c r="AT1187" s="25" t="s">
        <v>200</v>
      </c>
      <c r="AU1187" s="25" t="s">
        <v>87</v>
      </c>
      <c r="AY1187" s="25" t="s">
        <v>197</v>
      </c>
      <c r="BE1187" s="215">
        <f>IF(N1187="základní",J1187,0)</f>
        <v>0</v>
      </c>
      <c r="BF1187" s="215">
        <f>IF(N1187="snížená",J1187,0)</f>
        <v>0</v>
      </c>
      <c r="BG1187" s="215">
        <f>IF(N1187="zákl. přenesená",J1187,0)</f>
        <v>0</v>
      </c>
      <c r="BH1187" s="215">
        <f>IF(N1187="sníž. přenesená",J1187,0)</f>
        <v>0</v>
      </c>
      <c r="BI1187" s="215">
        <f>IF(N1187="nulová",J1187,0)</f>
        <v>0</v>
      </c>
      <c r="BJ1187" s="25" t="s">
        <v>85</v>
      </c>
      <c r="BK1187" s="215">
        <f>ROUND(I1187*H1187,2)</f>
        <v>0</v>
      </c>
      <c r="BL1187" s="25" t="s">
        <v>126</v>
      </c>
      <c r="BM1187" s="25" t="s">
        <v>1714</v>
      </c>
    </row>
    <row r="1188" spans="2:65" s="12" customFormat="1" ht="27">
      <c r="B1188" s="219"/>
      <c r="C1188" s="220"/>
      <c r="D1188" s="221" t="s">
        <v>210</v>
      </c>
      <c r="E1188" s="222" t="s">
        <v>34</v>
      </c>
      <c r="F1188" s="223" t="s">
        <v>1463</v>
      </c>
      <c r="G1188" s="220"/>
      <c r="H1188" s="224" t="s">
        <v>34</v>
      </c>
      <c r="I1188" s="225"/>
      <c r="J1188" s="220"/>
      <c r="K1188" s="220"/>
      <c r="L1188" s="226"/>
      <c r="M1188" s="227"/>
      <c r="N1188" s="228"/>
      <c r="O1188" s="228"/>
      <c r="P1188" s="228"/>
      <c r="Q1188" s="228"/>
      <c r="R1188" s="228"/>
      <c r="S1188" s="228"/>
      <c r="T1188" s="229"/>
      <c r="AT1188" s="230" t="s">
        <v>210</v>
      </c>
      <c r="AU1188" s="230" t="s">
        <v>87</v>
      </c>
      <c r="AV1188" s="12" t="s">
        <v>85</v>
      </c>
      <c r="AW1188" s="12" t="s">
        <v>41</v>
      </c>
      <c r="AX1188" s="12" t="s">
        <v>78</v>
      </c>
      <c r="AY1188" s="230" t="s">
        <v>197</v>
      </c>
    </row>
    <row r="1189" spans="2:65" s="12" customFormat="1" ht="27">
      <c r="B1189" s="219"/>
      <c r="C1189" s="220"/>
      <c r="D1189" s="221" t="s">
        <v>210</v>
      </c>
      <c r="E1189" s="222" t="s">
        <v>34</v>
      </c>
      <c r="F1189" s="223" t="s">
        <v>1464</v>
      </c>
      <c r="G1189" s="220"/>
      <c r="H1189" s="224" t="s">
        <v>34</v>
      </c>
      <c r="I1189" s="225"/>
      <c r="J1189" s="220"/>
      <c r="K1189" s="220"/>
      <c r="L1189" s="226"/>
      <c r="M1189" s="227"/>
      <c r="N1189" s="228"/>
      <c r="O1189" s="228"/>
      <c r="P1189" s="228"/>
      <c r="Q1189" s="228"/>
      <c r="R1189" s="228"/>
      <c r="S1189" s="228"/>
      <c r="T1189" s="229"/>
      <c r="AT1189" s="230" t="s">
        <v>210</v>
      </c>
      <c r="AU1189" s="230" t="s">
        <v>87</v>
      </c>
      <c r="AV1189" s="12" t="s">
        <v>85</v>
      </c>
      <c r="AW1189" s="12" t="s">
        <v>41</v>
      </c>
      <c r="AX1189" s="12" t="s">
        <v>78</v>
      </c>
      <c r="AY1189" s="230" t="s">
        <v>197</v>
      </c>
    </row>
    <row r="1190" spans="2:65" s="12" customFormat="1">
      <c r="B1190" s="219"/>
      <c r="C1190" s="220"/>
      <c r="D1190" s="221" t="s">
        <v>210</v>
      </c>
      <c r="E1190" s="222" t="s">
        <v>34</v>
      </c>
      <c r="F1190" s="223" t="s">
        <v>1710</v>
      </c>
      <c r="G1190" s="220"/>
      <c r="H1190" s="224" t="s">
        <v>34</v>
      </c>
      <c r="I1190" s="225"/>
      <c r="J1190" s="220"/>
      <c r="K1190" s="220"/>
      <c r="L1190" s="226"/>
      <c r="M1190" s="227"/>
      <c r="N1190" s="228"/>
      <c r="O1190" s="228"/>
      <c r="P1190" s="228"/>
      <c r="Q1190" s="228"/>
      <c r="R1190" s="228"/>
      <c r="S1190" s="228"/>
      <c r="T1190" s="229"/>
      <c r="AT1190" s="230" t="s">
        <v>210</v>
      </c>
      <c r="AU1190" s="230" t="s">
        <v>87</v>
      </c>
      <c r="AV1190" s="12" t="s">
        <v>85</v>
      </c>
      <c r="AW1190" s="12" t="s">
        <v>41</v>
      </c>
      <c r="AX1190" s="12" t="s">
        <v>78</v>
      </c>
      <c r="AY1190" s="230" t="s">
        <v>197</v>
      </c>
    </row>
    <row r="1191" spans="2:65" s="13" customFormat="1">
      <c r="B1191" s="231"/>
      <c r="C1191" s="232"/>
      <c r="D1191" s="221" t="s">
        <v>210</v>
      </c>
      <c r="E1191" s="233" t="s">
        <v>34</v>
      </c>
      <c r="F1191" s="234" t="s">
        <v>234</v>
      </c>
      <c r="G1191" s="232"/>
      <c r="H1191" s="235">
        <v>6</v>
      </c>
      <c r="I1191" s="236"/>
      <c r="J1191" s="232"/>
      <c r="K1191" s="232"/>
      <c r="L1191" s="237"/>
      <c r="M1191" s="238"/>
      <c r="N1191" s="239"/>
      <c r="O1191" s="239"/>
      <c r="P1191" s="239"/>
      <c r="Q1191" s="239"/>
      <c r="R1191" s="239"/>
      <c r="S1191" s="239"/>
      <c r="T1191" s="240"/>
      <c r="AT1191" s="241" t="s">
        <v>210</v>
      </c>
      <c r="AU1191" s="241" t="s">
        <v>87</v>
      </c>
      <c r="AV1191" s="13" t="s">
        <v>87</v>
      </c>
      <c r="AW1191" s="13" t="s">
        <v>41</v>
      </c>
      <c r="AX1191" s="13" t="s">
        <v>78</v>
      </c>
      <c r="AY1191" s="241" t="s">
        <v>197</v>
      </c>
    </row>
    <row r="1192" spans="2:65" s="14" customFormat="1">
      <c r="B1192" s="242"/>
      <c r="C1192" s="243"/>
      <c r="D1192" s="216" t="s">
        <v>210</v>
      </c>
      <c r="E1192" s="244" t="s">
        <v>34</v>
      </c>
      <c r="F1192" s="245" t="s">
        <v>221</v>
      </c>
      <c r="G1192" s="243"/>
      <c r="H1192" s="246">
        <v>6</v>
      </c>
      <c r="I1192" s="247"/>
      <c r="J1192" s="243"/>
      <c r="K1192" s="243"/>
      <c r="L1192" s="248"/>
      <c r="M1192" s="249"/>
      <c r="N1192" s="250"/>
      <c r="O1192" s="250"/>
      <c r="P1192" s="250"/>
      <c r="Q1192" s="250"/>
      <c r="R1192" s="250"/>
      <c r="S1192" s="250"/>
      <c r="T1192" s="251"/>
      <c r="AT1192" s="252" t="s">
        <v>210</v>
      </c>
      <c r="AU1192" s="252" t="s">
        <v>87</v>
      </c>
      <c r="AV1192" s="14" t="s">
        <v>126</v>
      </c>
      <c r="AW1192" s="14" t="s">
        <v>41</v>
      </c>
      <c r="AX1192" s="14" t="s">
        <v>85</v>
      </c>
      <c r="AY1192" s="252" t="s">
        <v>197</v>
      </c>
    </row>
    <row r="1193" spans="2:65" s="1" customFormat="1" ht="38.25" customHeight="1">
      <c r="B1193" s="43"/>
      <c r="C1193" s="204" t="s">
        <v>1715</v>
      </c>
      <c r="D1193" s="204" t="s">
        <v>200</v>
      </c>
      <c r="E1193" s="205" t="s">
        <v>1716</v>
      </c>
      <c r="F1193" s="206" t="s">
        <v>1717</v>
      </c>
      <c r="G1193" s="207" t="s">
        <v>1598</v>
      </c>
      <c r="H1193" s="208">
        <v>1</v>
      </c>
      <c r="I1193" s="209"/>
      <c r="J1193" s="210">
        <f>ROUND(I1193*H1193,2)</f>
        <v>0</v>
      </c>
      <c r="K1193" s="206" t="s">
        <v>34</v>
      </c>
      <c r="L1193" s="63"/>
      <c r="M1193" s="211" t="s">
        <v>34</v>
      </c>
      <c r="N1193" s="212" t="s">
        <v>49</v>
      </c>
      <c r="O1193" s="44"/>
      <c r="P1193" s="213">
        <f>O1193*H1193</f>
        <v>0</v>
      </c>
      <c r="Q1193" s="213">
        <v>0</v>
      </c>
      <c r="R1193" s="213">
        <f>Q1193*H1193</f>
        <v>0</v>
      </c>
      <c r="S1193" s="213">
        <v>0</v>
      </c>
      <c r="T1193" s="214">
        <f>S1193*H1193</f>
        <v>0</v>
      </c>
      <c r="AR1193" s="25" t="s">
        <v>126</v>
      </c>
      <c r="AT1193" s="25" t="s">
        <v>200</v>
      </c>
      <c r="AU1193" s="25" t="s">
        <v>87</v>
      </c>
      <c r="AY1193" s="25" t="s">
        <v>197</v>
      </c>
      <c r="BE1193" s="215">
        <f>IF(N1193="základní",J1193,0)</f>
        <v>0</v>
      </c>
      <c r="BF1193" s="215">
        <f>IF(N1193="snížená",J1193,0)</f>
        <v>0</v>
      </c>
      <c r="BG1193" s="215">
        <f>IF(N1193="zákl. přenesená",J1193,0)</f>
        <v>0</v>
      </c>
      <c r="BH1193" s="215">
        <f>IF(N1193="sníž. přenesená",J1193,0)</f>
        <v>0</v>
      </c>
      <c r="BI1193" s="215">
        <f>IF(N1193="nulová",J1193,0)</f>
        <v>0</v>
      </c>
      <c r="BJ1193" s="25" t="s">
        <v>85</v>
      </c>
      <c r="BK1193" s="215">
        <f>ROUND(I1193*H1193,2)</f>
        <v>0</v>
      </c>
      <c r="BL1193" s="25" t="s">
        <v>126</v>
      </c>
      <c r="BM1193" s="25" t="s">
        <v>1718</v>
      </c>
    </row>
    <row r="1194" spans="2:65" s="12" customFormat="1" ht="27">
      <c r="B1194" s="219"/>
      <c r="C1194" s="220"/>
      <c r="D1194" s="221" t="s">
        <v>210</v>
      </c>
      <c r="E1194" s="222" t="s">
        <v>34</v>
      </c>
      <c r="F1194" s="223" t="s">
        <v>1463</v>
      </c>
      <c r="G1194" s="220"/>
      <c r="H1194" s="224" t="s">
        <v>34</v>
      </c>
      <c r="I1194" s="225"/>
      <c r="J1194" s="220"/>
      <c r="K1194" s="220"/>
      <c r="L1194" s="226"/>
      <c r="M1194" s="227"/>
      <c r="N1194" s="228"/>
      <c r="O1194" s="228"/>
      <c r="P1194" s="228"/>
      <c r="Q1194" s="228"/>
      <c r="R1194" s="228"/>
      <c r="S1194" s="228"/>
      <c r="T1194" s="229"/>
      <c r="AT1194" s="230" t="s">
        <v>210</v>
      </c>
      <c r="AU1194" s="230" t="s">
        <v>87</v>
      </c>
      <c r="AV1194" s="12" t="s">
        <v>85</v>
      </c>
      <c r="AW1194" s="12" t="s">
        <v>41</v>
      </c>
      <c r="AX1194" s="12" t="s">
        <v>78</v>
      </c>
      <c r="AY1194" s="230" t="s">
        <v>197</v>
      </c>
    </row>
    <row r="1195" spans="2:65" s="12" customFormat="1" ht="27">
      <c r="B1195" s="219"/>
      <c r="C1195" s="220"/>
      <c r="D1195" s="221" t="s">
        <v>210</v>
      </c>
      <c r="E1195" s="222" t="s">
        <v>34</v>
      </c>
      <c r="F1195" s="223" t="s">
        <v>1464</v>
      </c>
      <c r="G1195" s="220"/>
      <c r="H1195" s="224" t="s">
        <v>34</v>
      </c>
      <c r="I1195" s="225"/>
      <c r="J1195" s="220"/>
      <c r="K1195" s="220"/>
      <c r="L1195" s="226"/>
      <c r="M1195" s="227"/>
      <c r="N1195" s="228"/>
      <c r="O1195" s="228"/>
      <c r="P1195" s="228"/>
      <c r="Q1195" s="228"/>
      <c r="R1195" s="228"/>
      <c r="S1195" s="228"/>
      <c r="T1195" s="229"/>
      <c r="AT1195" s="230" t="s">
        <v>210</v>
      </c>
      <c r="AU1195" s="230" t="s">
        <v>87</v>
      </c>
      <c r="AV1195" s="12" t="s">
        <v>85</v>
      </c>
      <c r="AW1195" s="12" t="s">
        <v>41</v>
      </c>
      <c r="AX1195" s="12" t="s">
        <v>78</v>
      </c>
      <c r="AY1195" s="230" t="s">
        <v>197</v>
      </c>
    </row>
    <row r="1196" spans="2:65" s="12" customFormat="1">
      <c r="B1196" s="219"/>
      <c r="C1196" s="220"/>
      <c r="D1196" s="221" t="s">
        <v>210</v>
      </c>
      <c r="E1196" s="222" t="s">
        <v>34</v>
      </c>
      <c r="F1196" s="223" t="s">
        <v>1710</v>
      </c>
      <c r="G1196" s="220"/>
      <c r="H1196" s="224" t="s">
        <v>34</v>
      </c>
      <c r="I1196" s="225"/>
      <c r="J1196" s="220"/>
      <c r="K1196" s="220"/>
      <c r="L1196" s="226"/>
      <c r="M1196" s="227"/>
      <c r="N1196" s="228"/>
      <c r="O1196" s="228"/>
      <c r="P1196" s="228"/>
      <c r="Q1196" s="228"/>
      <c r="R1196" s="228"/>
      <c r="S1196" s="228"/>
      <c r="T1196" s="229"/>
      <c r="AT1196" s="230" t="s">
        <v>210</v>
      </c>
      <c r="AU1196" s="230" t="s">
        <v>87</v>
      </c>
      <c r="AV1196" s="12" t="s">
        <v>85</v>
      </c>
      <c r="AW1196" s="12" t="s">
        <v>41</v>
      </c>
      <c r="AX1196" s="12" t="s">
        <v>78</v>
      </c>
      <c r="AY1196" s="230" t="s">
        <v>197</v>
      </c>
    </row>
    <row r="1197" spans="2:65" s="13" customFormat="1">
      <c r="B1197" s="231"/>
      <c r="C1197" s="232"/>
      <c r="D1197" s="221" t="s">
        <v>210</v>
      </c>
      <c r="E1197" s="233" t="s">
        <v>34</v>
      </c>
      <c r="F1197" s="234" t="s">
        <v>85</v>
      </c>
      <c r="G1197" s="232"/>
      <c r="H1197" s="235">
        <v>1</v>
      </c>
      <c r="I1197" s="236"/>
      <c r="J1197" s="232"/>
      <c r="K1197" s="232"/>
      <c r="L1197" s="237"/>
      <c r="M1197" s="238"/>
      <c r="N1197" s="239"/>
      <c r="O1197" s="239"/>
      <c r="P1197" s="239"/>
      <c r="Q1197" s="239"/>
      <c r="R1197" s="239"/>
      <c r="S1197" s="239"/>
      <c r="T1197" s="240"/>
      <c r="AT1197" s="241" t="s">
        <v>210</v>
      </c>
      <c r="AU1197" s="241" t="s">
        <v>87</v>
      </c>
      <c r="AV1197" s="13" t="s">
        <v>87</v>
      </c>
      <c r="AW1197" s="13" t="s">
        <v>41</v>
      </c>
      <c r="AX1197" s="13" t="s">
        <v>78</v>
      </c>
      <c r="AY1197" s="241" t="s">
        <v>197</v>
      </c>
    </row>
    <row r="1198" spans="2:65" s="14" customFormat="1">
      <c r="B1198" s="242"/>
      <c r="C1198" s="243"/>
      <c r="D1198" s="216" t="s">
        <v>210</v>
      </c>
      <c r="E1198" s="244" t="s">
        <v>34</v>
      </c>
      <c r="F1198" s="245" t="s">
        <v>221</v>
      </c>
      <c r="G1198" s="243"/>
      <c r="H1198" s="246">
        <v>1</v>
      </c>
      <c r="I1198" s="247"/>
      <c r="J1198" s="243"/>
      <c r="K1198" s="243"/>
      <c r="L1198" s="248"/>
      <c r="M1198" s="249"/>
      <c r="N1198" s="250"/>
      <c r="O1198" s="250"/>
      <c r="P1198" s="250"/>
      <c r="Q1198" s="250"/>
      <c r="R1198" s="250"/>
      <c r="S1198" s="250"/>
      <c r="T1198" s="251"/>
      <c r="AT1198" s="252" t="s">
        <v>210</v>
      </c>
      <c r="AU1198" s="252" t="s">
        <v>87</v>
      </c>
      <c r="AV1198" s="14" t="s">
        <v>126</v>
      </c>
      <c r="AW1198" s="14" t="s">
        <v>41</v>
      </c>
      <c r="AX1198" s="14" t="s">
        <v>85</v>
      </c>
      <c r="AY1198" s="252" t="s">
        <v>197</v>
      </c>
    </row>
    <row r="1199" spans="2:65" s="1" customFormat="1" ht="25.5" customHeight="1">
      <c r="B1199" s="43"/>
      <c r="C1199" s="204" t="s">
        <v>1719</v>
      </c>
      <c r="D1199" s="204" t="s">
        <v>200</v>
      </c>
      <c r="E1199" s="205" t="s">
        <v>1720</v>
      </c>
      <c r="F1199" s="206" t="s">
        <v>1721</v>
      </c>
      <c r="G1199" s="207" t="s">
        <v>445</v>
      </c>
      <c r="H1199" s="208">
        <v>27.82</v>
      </c>
      <c r="I1199" s="209"/>
      <c r="J1199" s="210">
        <f>ROUND(I1199*H1199,2)</f>
        <v>0</v>
      </c>
      <c r="K1199" s="206" t="s">
        <v>34</v>
      </c>
      <c r="L1199" s="63"/>
      <c r="M1199" s="211" t="s">
        <v>34</v>
      </c>
      <c r="N1199" s="212" t="s">
        <v>49</v>
      </c>
      <c r="O1199" s="44"/>
      <c r="P1199" s="213">
        <f>O1199*H1199</f>
        <v>0</v>
      </c>
      <c r="Q1199" s="213">
        <v>0</v>
      </c>
      <c r="R1199" s="213">
        <f>Q1199*H1199</f>
        <v>0</v>
      </c>
      <c r="S1199" s="213">
        <v>0</v>
      </c>
      <c r="T1199" s="214">
        <f>S1199*H1199</f>
        <v>0</v>
      </c>
      <c r="AR1199" s="25" t="s">
        <v>126</v>
      </c>
      <c r="AT1199" s="25" t="s">
        <v>200</v>
      </c>
      <c r="AU1199" s="25" t="s">
        <v>87</v>
      </c>
      <c r="AY1199" s="25" t="s">
        <v>197</v>
      </c>
      <c r="BE1199" s="215">
        <f>IF(N1199="základní",J1199,0)</f>
        <v>0</v>
      </c>
      <c r="BF1199" s="215">
        <f>IF(N1199="snížená",J1199,0)</f>
        <v>0</v>
      </c>
      <c r="BG1199" s="215">
        <f>IF(N1199="zákl. přenesená",J1199,0)</f>
        <v>0</v>
      </c>
      <c r="BH1199" s="215">
        <f>IF(N1199="sníž. přenesená",J1199,0)</f>
        <v>0</v>
      </c>
      <c r="BI1199" s="215">
        <f>IF(N1199="nulová",J1199,0)</f>
        <v>0</v>
      </c>
      <c r="BJ1199" s="25" t="s">
        <v>85</v>
      </c>
      <c r="BK1199" s="215">
        <f>ROUND(I1199*H1199,2)</f>
        <v>0</v>
      </c>
      <c r="BL1199" s="25" t="s">
        <v>126</v>
      </c>
      <c r="BM1199" s="25" t="s">
        <v>1722</v>
      </c>
    </row>
    <row r="1200" spans="2:65" s="12" customFormat="1" ht="27">
      <c r="B1200" s="219"/>
      <c r="C1200" s="220"/>
      <c r="D1200" s="221" t="s">
        <v>210</v>
      </c>
      <c r="E1200" s="222" t="s">
        <v>34</v>
      </c>
      <c r="F1200" s="223" t="s">
        <v>1463</v>
      </c>
      <c r="G1200" s="220"/>
      <c r="H1200" s="224" t="s">
        <v>34</v>
      </c>
      <c r="I1200" s="225"/>
      <c r="J1200" s="220"/>
      <c r="K1200" s="220"/>
      <c r="L1200" s="226"/>
      <c r="M1200" s="227"/>
      <c r="N1200" s="228"/>
      <c r="O1200" s="228"/>
      <c r="P1200" s="228"/>
      <c r="Q1200" s="228"/>
      <c r="R1200" s="228"/>
      <c r="S1200" s="228"/>
      <c r="T1200" s="229"/>
      <c r="AT1200" s="230" t="s">
        <v>210</v>
      </c>
      <c r="AU1200" s="230" t="s">
        <v>87</v>
      </c>
      <c r="AV1200" s="12" t="s">
        <v>85</v>
      </c>
      <c r="AW1200" s="12" t="s">
        <v>41</v>
      </c>
      <c r="AX1200" s="12" t="s">
        <v>78</v>
      </c>
      <c r="AY1200" s="230" t="s">
        <v>197</v>
      </c>
    </row>
    <row r="1201" spans="2:65" s="12" customFormat="1" ht="27">
      <c r="B1201" s="219"/>
      <c r="C1201" s="220"/>
      <c r="D1201" s="221" t="s">
        <v>210</v>
      </c>
      <c r="E1201" s="222" t="s">
        <v>34</v>
      </c>
      <c r="F1201" s="223" t="s">
        <v>1464</v>
      </c>
      <c r="G1201" s="220"/>
      <c r="H1201" s="224" t="s">
        <v>34</v>
      </c>
      <c r="I1201" s="225"/>
      <c r="J1201" s="220"/>
      <c r="K1201" s="220"/>
      <c r="L1201" s="226"/>
      <c r="M1201" s="227"/>
      <c r="N1201" s="228"/>
      <c r="O1201" s="228"/>
      <c r="P1201" s="228"/>
      <c r="Q1201" s="228"/>
      <c r="R1201" s="228"/>
      <c r="S1201" s="228"/>
      <c r="T1201" s="229"/>
      <c r="AT1201" s="230" t="s">
        <v>210</v>
      </c>
      <c r="AU1201" s="230" t="s">
        <v>87</v>
      </c>
      <c r="AV1201" s="12" t="s">
        <v>85</v>
      </c>
      <c r="AW1201" s="12" t="s">
        <v>41</v>
      </c>
      <c r="AX1201" s="12" t="s">
        <v>78</v>
      </c>
      <c r="AY1201" s="230" t="s">
        <v>197</v>
      </c>
    </row>
    <row r="1202" spans="2:65" s="12" customFormat="1">
      <c r="B1202" s="219"/>
      <c r="C1202" s="220"/>
      <c r="D1202" s="221" t="s">
        <v>210</v>
      </c>
      <c r="E1202" s="222" t="s">
        <v>34</v>
      </c>
      <c r="F1202" s="223" t="s">
        <v>1710</v>
      </c>
      <c r="G1202" s="220"/>
      <c r="H1202" s="224" t="s">
        <v>34</v>
      </c>
      <c r="I1202" s="225"/>
      <c r="J1202" s="220"/>
      <c r="K1202" s="220"/>
      <c r="L1202" s="226"/>
      <c r="M1202" s="227"/>
      <c r="N1202" s="228"/>
      <c r="O1202" s="228"/>
      <c r="P1202" s="228"/>
      <c r="Q1202" s="228"/>
      <c r="R1202" s="228"/>
      <c r="S1202" s="228"/>
      <c r="T1202" s="229"/>
      <c r="AT1202" s="230" t="s">
        <v>210</v>
      </c>
      <c r="AU1202" s="230" t="s">
        <v>87</v>
      </c>
      <c r="AV1202" s="12" t="s">
        <v>85</v>
      </c>
      <c r="AW1202" s="12" t="s">
        <v>41</v>
      </c>
      <c r="AX1202" s="12" t="s">
        <v>78</v>
      </c>
      <c r="AY1202" s="230" t="s">
        <v>197</v>
      </c>
    </row>
    <row r="1203" spans="2:65" s="13" customFormat="1">
      <c r="B1203" s="231"/>
      <c r="C1203" s="232"/>
      <c r="D1203" s="221" t="s">
        <v>210</v>
      </c>
      <c r="E1203" s="233" t="s">
        <v>34</v>
      </c>
      <c r="F1203" s="234" t="s">
        <v>1723</v>
      </c>
      <c r="G1203" s="232"/>
      <c r="H1203" s="235">
        <v>27.82</v>
      </c>
      <c r="I1203" s="236"/>
      <c r="J1203" s="232"/>
      <c r="K1203" s="232"/>
      <c r="L1203" s="237"/>
      <c r="M1203" s="238"/>
      <c r="N1203" s="239"/>
      <c r="O1203" s="239"/>
      <c r="P1203" s="239"/>
      <c r="Q1203" s="239"/>
      <c r="R1203" s="239"/>
      <c r="S1203" s="239"/>
      <c r="T1203" s="240"/>
      <c r="AT1203" s="241" t="s">
        <v>210</v>
      </c>
      <c r="AU1203" s="241" t="s">
        <v>87</v>
      </c>
      <c r="AV1203" s="13" t="s">
        <v>87</v>
      </c>
      <c r="AW1203" s="13" t="s">
        <v>41</v>
      </c>
      <c r="AX1203" s="13" t="s">
        <v>78</v>
      </c>
      <c r="AY1203" s="241" t="s">
        <v>197</v>
      </c>
    </row>
    <row r="1204" spans="2:65" s="14" customFormat="1">
      <c r="B1204" s="242"/>
      <c r="C1204" s="243"/>
      <c r="D1204" s="216" t="s">
        <v>210</v>
      </c>
      <c r="E1204" s="244" t="s">
        <v>34</v>
      </c>
      <c r="F1204" s="245" t="s">
        <v>221</v>
      </c>
      <c r="G1204" s="243"/>
      <c r="H1204" s="246">
        <v>27.82</v>
      </c>
      <c r="I1204" s="247"/>
      <c r="J1204" s="243"/>
      <c r="K1204" s="243"/>
      <c r="L1204" s="248"/>
      <c r="M1204" s="249"/>
      <c r="N1204" s="250"/>
      <c r="O1204" s="250"/>
      <c r="P1204" s="250"/>
      <c r="Q1204" s="250"/>
      <c r="R1204" s="250"/>
      <c r="S1204" s="250"/>
      <c r="T1204" s="251"/>
      <c r="AT1204" s="252" t="s">
        <v>210</v>
      </c>
      <c r="AU1204" s="252" t="s">
        <v>87</v>
      </c>
      <c r="AV1204" s="14" t="s">
        <v>126</v>
      </c>
      <c r="AW1204" s="14" t="s">
        <v>41</v>
      </c>
      <c r="AX1204" s="14" t="s">
        <v>85</v>
      </c>
      <c r="AY1204" s="252" t="s">
        <v>197</v>
      </c>
    </row>
    <row r="1205" spans="2:65" s="1" customFormat="1" ht="16.5" customHeight="1">
      <c r="B1205" s="43"/>
      <c r="C1205" s="204" t="s">
        <v>1724</v>
      </c>
      <c r="D1205" s="204" t="s">
        <v>200</v>
      </c>
      <c r="E1205" s="205" t="s">
        <v>1725</v>
      </c>
      <c r="F1205" s="206" t="s">
        <v>1726</v>
      </c>
      <c r="G1205" s="207" t="s">
        <v>536</v>
      </c>
      <c r="H1205" s="208">
        <v>51</v>
      </c>
      <c r="I1205" s="209"/>
      <c r="J1205" s="210">
        <f>ROUND(I1205*H1205,2)</f>
        <v>0</v>
      </c>
      <c r="K1205" s="206" t="s">
        <v>352</v>
      </c>
      <c r="L1205" s="63"/>
      <c r="M1205" s="211" t="s">
        <v>34</v>
      </c>
      <c r="N1205" s="212" t="s">
        <v>49</v>
      </c>
      <c r="O1205" s="44"/>
      <c r="P1205" s="213">
        <f>O1205*H1205</f>
        <v>0</v>
      </c>
      <c r="Q1205" s="213">
        <v>0</v>
      </c>
      <c r="R1205" s="213">
        <f>Q1205*H1205</f>
        <v>0</v>
      </c>
      <c r="S1205" s="213">
        <v>2.4E-2</v>
      </c>
      <c r="T1205" s="214">
        <f>S1205*H1205</f>
        <v>1.224</v>
      </c>
      <c r="AR1205" s="25" t="s">
        <v>275</v>
      </c>
      <c r="AT1205" s="25" t="s">
        <v>200</v>
      </c>
      <c r="AU1205" s="25" t="s">
        <v>87</v>
      </c>
      <c r="AY1205" s="25" t="s">
        <v>197</v>
      </c>
      <c r="BE1205" s="215">
        <f>IF(N1205="základní",J1205,0)</f>
        <v>0</v>
      </c>
      <c r="BF1205" s="215">
        <f>IF(N1205="snížená",J1205,0)</f>
        <v>0</v>
      </c>
      <c r="BG1205" s="215">
        <f>IF(N1205="zákl. přenesená",J1205,0)</f>
        <v>0</v>
      </c>
      <c r="BH1205" s="215">
        <f>IF(N1205="sníž. přenesená",J1205,0)</f>
        <v>0</v>
      </c>
      <c r="BI1205" s="215">
        <f>IF(N1205="nulová",J1205,0)</f>
        <v>0</v>
      </c>
      <c r="BJ1205" s="25" t="s">
        <v>85</v>
      </c>
      <c r="BK1205" s="215">
        <f>ROUND(I1205*H1205,2)</f>
        <v>0</v>
      </c>
      <c r="BL1205" s="25" t="s">
        <v>275</v>
      </c>
      <c r="BM1205" s="25" t="s">
        <v>1727</v>
      </c>
    </row>
    <row r="1206" spans="2:65" s="12" customFormat="1">
      <c r="B1206" s="219"/>
      <c r="C1206" s="220"/>
      <c r="D1206" s="221" t="s">
        <v>210</v>
      </c>
      <c r="E1206" s="222" t="s">
        <v>34</v>
      </c>
      <c r="F1206" s="223" t="s">
        <v>364</v>
      </c>
      <c r="G1206" s="220"/>
      <c r="H1206" s="224" t="s">
        <v>34</v>
      </c>
      <c r="I1206" s="225"/>
      <c r="J1206" s="220"/>
      <c r="K1206" s="220"/>
      <c r="L1206" s="226"/>
      <c r="M1206" s="227"/>
      <c r="N1206" s="228"/>
      <c r="O1206" s="228"/>
      <c r="P1206" s="228"/>
      <c r="Q1206" s="228"/>
      <c r="R1206" s="228"/>
      <c r="S1206" s="228"/>
      <c r="T1206" s="229"/>
      <c r="AT1206" s="230" t="s">
        <v>210</v>
      </c>
      <c r="AU1206" s="230" t="s">
        <v>87</v>
      </c>
      <c r="AV1206" s="12" t="s">
        <v>85</v>
      </c>
      <c r="AW1206" s="12" t="s">
        <v>41</v>
      </c>
      <c r="AX1206" s="12" t="s">
        <v>78</v>
      </c>
      <c r="AY1206" s="230" t="s">
        <v>197</v>
      </c>
    </row>
    <row r="1207" spans="2:65" s="13" customFormat="1">
      <c r="B1207" s="231"/>
      <c r="C1207" s="232"/>
      <c r="D1207" s="221" t="s">
        <v>210</v>
      </c>
      <c r="E1207" s="233" t="s">
        <v>34</v>
      </c>
      <c r="F1207" s="234" t="s">
        <v>1728</v>
      </c>
      <c r="G1207" s="232"/>
      <c r="H1207" s="235">
        <v>3</v>
      </c>
      <c r="I1207" s="236"/>
      <c r="J1207" s="232"/>
      <c r="K1207" s="232"/>
      <c r="L1207" s="237"/>
      <c r="M1207" s="238"/>
      <c r="N1207" s="239"/>
      <c r="O1207" s="239"/>
      <c r="P1207" s="239"/>
      <c r="Q1207" s="239"/>
      <c r="R1207" s="239"/>
      <c r="S1207" s="239"/>
      <c r="T1207" s="240"/>
      <c r="AT1207" s="241" t="s">
        <v>210</v>
      </c>
      <c r="AU1207" s="241" t="s">
        <v>87</v>
      </c>
      <c r="AV1207" s="13" t="s">
        <v>87</v>
      </c>
      <c r="AW1207" s="13" t="s">
        <v>41</v>
      </c>
      <c r="AX1207" s="13" t="s">
        <v>78</v>
      </c>
      <c r="AY1207" s="241" t="s">
        <v>197</v>
      </c>
    </row>
    <row r="1208" spans="2:65" s="13" customFormat="1">
      <c r="B1208" s="231"/>
      <c r="C1208" s="232"/>
      <c r="D1208" s="221" t="s">
        <v>210</v>
      </c>
      <c r="E1208" s="233" t="s">
        <v>34</v>
      </c>
      <c r="F1208" s="234" t="s">
        <v>1729</v>
      </c>
      <c r="G1208" s="232"/>
      <c r="H1208" s="235">
        <v>30</v>
      </c>
      <c r="I1208" s="236"/>
      <c r="J1208" s="232"/>
      <c r="K1208" s="232"/>
      <c r="L1208" s="237"/>
      <c r="M1208" s="238"/>
      <c r="N1208" s="239"/>
      <c r="O1208" s="239"/>
      <c r="P1208" s="239"/>
      <c r="Q1208" s="239"/>
      <c r="R1208" s="239"/>
      <c r="S1208" s="239"/>
      <c r="T1208" s="240"/>
      <c r="AT1208" s="241" t="s">
        <v>210</v>
      </c>
      <c r="AU1208" s="241" t="s">
        <v>87</v>
      </c>
      <c r="AV1208" s="13" t="s">
        <v>87</v>
      </c>
      <c r="AW1208" s="13" t="s">
        <v>41</v>
      </c>
      <c r="AX1208" s="13" t="s">
        <v>78</v>
      </c>
      <c r="AY1208" s="241" t="s">
        <v>197</v>
      </c>
    </row>
    <row r="1209" spans="2:65" s="13" customFormat="1">
      <c r="B1209" s="231"/>
      <c r="C1209" s="232"/>
      <c r="D1209" s="221" t="s">
        <v>210</v>
      </c>
      <c r="E1209" s="233" t="s">
        <v>34</v>
      </c>
      <c r="F1209" s="234" t="s">
        <v>1730</v>
      </c>
      <c r="G1209" s="232"/>
      <c r="H1209" s="235">
        <v>18</v>
      </c>
      <c r="I1209" s="236"/>
      <c r="J1209" s="232"/>
      <c r="K1209" s="232"/>
      <c r="L1209" s="237"/>
      <c r="M1209" s="238"/>
      <c r="N1209" s="239"/>
      <c r="O1209" s="239"/>
      <c r="P1209" s="239"/>
      <c r="Q1209" s="239"/>
      <c r="R1209" s="239"/>
      <c r="S1209" s="239"/>
      <c r="T1209" s="240"/>
      <c r="AT1209" s="241" t="s">
        <v>210</v>
      </c>
      <c r="AU1209" s="241" t="s">
        <v>87</v>
      </c>
      <c r="AV1209" s="13" t="s">
        <v>87</v>
      </c>
      <c r="AW1209" s="13" t="s">
        <v>41</v>
      </c>
      <c r="AX1209" s="13" t="s">
        <v>78</v>
      </c>
      <c r="AY1209" s="241" t="s">
        <v>197</v>
      </c>
    </row>
    <row r="1210" spans="2:65" s="14" customFormat="1">
      <c r="B1210" s="242"/>
      <c r="C1210" s="243"/>
      <c r="D1210" s="216" t="s">
        <v>210</v>
      </c>
      <c r="E1210" s="244" t="s">
        <v>34</v>
      </c>
      <c r="F1210" s="245" t="s">
        <v>221</v>
      </c>
      <c r="G1210" s="243"/>
      <c r="H1210" s="246">
        <v>51</v>
      </c>
      <c r="I1210" s="247"/>
      <c r="J1210" s="243"/>
      <c r="K1210" s="243"/>
      <c r="L1210" s="248"/>
      <c r="M1210" s="249"/>
      <c r="N1210" s="250"/>
      <c r="O1210" s="250"/>
      <c r="P1210" s="250"/>
      <c r="Q1210" s="250"/>
      <c r="R1210" s="250"/>
      <c r="S1210" s="250"/>
      <c r="T1210" s="251"/>
      <c r="AT1210" s="252" t="s">
        <v>210</v>
      </c>
      <c r="AU1210" s="252" t="s">
        <v>87</v>
      </c>
      <c r="AV1210" s="14" t="s">
        <v>126</v>
      </c>
      <c r="AW1210" s="14" t="s">
        <v>41</v>
      </c>
      <c r="AX1210" s="14" t="s">
        <v>85</v>
      </c>
      <c r="AY1210" s="252" t="s">
        <v>197</v>
      </c>
    </row>
    <row r="1211" spans="2:65" s="1" customFormat="1" ht="16.5" customHeight="1">
      <c r="B1211" s="43"/>
      <c r="C1211" s="204" t="s">
        <v>1731</v>
      </c>
      <c r="D1211" s="204" t="s">
        <v>200</v>
      </c>
      <c r="E1211" s="205" t="s">
        <v>1732</v>
      </c>
      <c r="F1211" s="206" t="s">
        <v>1733</v>
      </c>
      <c r="G1211" s="207" t="s">
        <v>445</v>
      </c>
      <c r="H1211" s="208">
        <v>512.48</v>
      </c>
      <c r="I1211" s="209"/>
      <c r="J1211" s="210">
        <f>ROUND(I1211*H1211,2)</f>
        <v>0</v>
      </c>
      <c r="K1211" s="206" t="s">
        <v>34</v>
      </c>
      <c r="L1211" s="63"/>
      <c r="M1211" s="211" t="s">
        <v>34</v>
      </c>
      <c r="N1211" s="212" t="s">
        <v>49</v>
      </c>
      <c r="O1211" s="44"/>
      <c r="P1211" s="213">
        <f>O1211*H1211</f>
        <v>0</v>
      </c>
      <c r="Q1211" s="213">
        <v>0</v>
      </c>
      <c r="R1211" s="213">
        <f>Q1211*H1211</f>
        <v>0</v>
      </c>
      <c r="S1211" s="213">
        <v>0</v>
      </c>
      <c r="T1211" s="214">
        <f>S1211*H1211</f>
        <v>0</v>
      </c>
      <c r="AR1211" s="25" t="s">
        <v>275</v>
      </c>
      <c r="AT1211" s="25" t="s">
        <v>200</v>
      </c>
      <c r="AU1211" s="25" t="s">
        <v>87</v>
      </c>
      <c r="AY1211" s="25" t="s">
        <v>197</v>
      </c>
      <c r="BE1211" s="215">
        <f>IF(N1211="základní",J1211,0)</f>
        <v>0</v>
      </c>
      <c r="BF1211" s="215">
        <f>IF(N1211="snížená",J1211,0)</f>
        <v>0</v>
      </c>
      <c r="BG1211" s="215">
        <f>IF(N1211="zákl. přenesená",J1211,0)</f>
        <v>0</v>
      </c>
      <c r="BH1211" s="215">
        <f>IF(N1211="sníž. přenesená",J1211,0)</f>
        <v>0</v>
      </c>
      <c r="BI1211" s="215">
        <f>IF(N1211="nulová",J1211,0)</f>
        <v>0</v>
      </c>
      <c r="BJ1211" s="25" t="s">
        <v>85</v>
      </c>
      <c r="BK1211" s="215">
        <f>ROUND(I1211*H1211,2)</f>
        <v>0</v>
      </c>
      <c r="BL1211" s="25" t="s">
        <v>275</v>
      </c>
      <c r="BM1211" s="25" t="s">
        <v>1734</v>
      </c>
    </row>
    <row r="1212" spans="2:65" s="12" customFormat="1">
      <c r="B1212" s="219"/>
      <c r="C1212" s="220"/>
      <c r="D1212" s="221" t="s">
        <v>210</v>
      </c>
      <c r="E1212" s="222" t="s">
        <v>34</v>
      </c>
      <c r="F1212" s="223" t="s">
        <v>620</v>
      </c>
      <c r="G1212" s="220"/>
      <c r="H1212" s="224" t="s">
        <v>34</v>
      </c>
      <c r="I1212" s="225"/>
      <c r="J1212" s="220"/>
      <c r="K1212" s="220"/>
      <c r="L1212" s="226"/>
      <c r="M1212" s="227"/>
      <c r="N1212" s="228"/>
      <c r="O1212" s="228"/>
      <c r="P1212" s="228"/>
      <c r="Q1212" s="228"/>
      <c r="R1212" s="228"/>
      <c r="S1212" s="228"/>
      <c r="T1212" s="229"/>
      <c r="AT1212" s="230" t="s">
        <v>210</v>
      </c>
      <c r="AU1212" s="230" t="s">
        <v>87</v>
      </c>
      <c r="AV1212" s="12" t="s">
        <v>85</v>
      </c>
      <c r="AW1212" s="12" t="s">
        <v>41</v>
      </c>
      <c r="AX1212" s="12" t="s">
        <v>78</v>
      </c>
      <c r="AY1212" s="230" t="s">
        <v>197</v>
      </c>
    </row>
    <row r="1213" spans="2:65" s="12" customFormat="1">
      <c r="B1213" s="219"/>
      <c r="C1213" s="220"/>
      <c r="D1213" s="221" t="s">
        <v>210</v>
      </c>
      <c r="E1213" s="222" t="s">
        <v>34</v>
      </c>
      <c r="F1213" s="223" t="s">
        <v>1735</v>
      </c>
      <c r="G1213" s="220"/>
      <c r="H1213" s="224" t="s">
        <v>34</v>
      </c>
      <c r="I1213" s="225"/>
      <c r="J1213" s="220"/>
      <c r="K1213" s="220"/>
      <c r="L1213" s="226"/>
      <c r="M1213" s="227"/>
      <c r="N1213" s="228"/>
      <c r="O1213" s="228"/>
      <c r="P1213" s="228"/>
      <c r="Q1213" s="228"/>
      <c r="R1213" s="228"/>
      <c r="S1213" s="228"/>
      <c r="T1213" s="229"/>
      <c r="AT1213" s="230" t="s">
        <v>210</v>
      </c>
      <c r="AU1213" s="230" t="s">
        <v>87</v>
      </c>
      <c r="AV1213" s="12" t="s">
        <v>85</v>
      </c>
      <c r="AW1213" s="12" t="s">
        <v>41</v>
      </c>
      <c r="AX1213" s="12" t="s">
        <v>78</v>
      </c>
      <c r="AY1213" s="230" t="s">
        <v>197</v>
      </c>
    </row>
    <row r="1214" spans="2:65" s="12" customFormat="1">
      <c r="B1214" s="219"/>
      <c r="C1214" s="220"/>
      <c r="D1214" s="221" t="s">
        <v>210</v>
      </c>
      <c r="E1214" s="222" t="s">
        <v>34</v>
      </c>
      <c r="F1214" s="223" t="s">
        <v>1736</v>
      </c>
      <c r="G1214" s="220"/>
      <c r="H1214" s="224" t="s">
        <v>34</v>
      </c>
      <c r="I1214" s="225"/>
      <c r="J1214" s="220"/>
      <c r="K1214" s="220"/>
      <c r="L1214" s="226"/>
      <c r="M1214" s="227"/>
      <c r="N1214" s="228"/>
      <c r="O1214" s="228"/>
      <c r="P1214" s="228"/>
      <c r="Q1214" s="228"/>
      <c r="R1214" s="228"/>
      <c r="S1214" s="228"/>
      <c r="T1214" s="229"/>
      <c r="AT1214" s="230" t="s">
        <v>210</v>
      </c>
      <c r="AU1214" s="230" t="s">
        <v>87</v>
      </c>
      <c r="AV1214" s="12" t="s">
        <v>85</v>
      </c>
      <c r="AW1214" s="12" t="s">
        <v>41</v>
      </c>
      <c r="AX1214" s="12" t="s">
        <v>78</v>
      </c>
      <c r="AY1214" s="230" t="s">
        <v>197</v>
      </c>
    </row>
    <row r="1215" spans="2:65" s="12" customFormat="1">
      <c r="B1215" s="219"/>
      <c r="C1215" s="220"/>
      <c r="D1215" s="221" t="s">
        <v>210</v>
      </c>
      <c r="E1215" s="222" t="s">
        <v>34</v>
      </c>
      <c r="F1215" s="223" t="s">
        <v>1737</v>
      </c>
      <c r="G1215" s="220"/>
      <c r="H1215" s="224" t="s">
        <v>34</v>
      </c>
      <c r="I1215" s="225"/>
      <c r="J1215" s="220"/>
      <c r="K1215" s="220"/>
      <c r="L1215" s="226"/>
      <c r="M1215" s="227"/>
      <c r="N1215" s="228"/>
      <c r="O1215" s="228"/>
      <c r="P1215" s="228"/>
      <c r="Q1215" s="228"/>
      <c r="R1215" s="228"/>
      <c r="S1215" s="228"/>
      <c r="T1215" s="229"/>
      <c r="AT1215" s="230" t="s">
        <v>210</v>
      </c>
      <c r="AU1215" s="230" t="s">
        <v>87</v>
      </c>
      <c r="AV1215" s="12" t="s">
        <v>85</v>
      </c>
      <c r="AW1215" s="12" t="s">
        <v>41</v>
      </c>
      <c r="AX1215" s="12" t="s">
        <v>78</v>
      </c>
      <c r="AY1215" s="230" t="s">
        <v>197</v>
      </c>
    </row>
    <row r="1216" spans="2:65" s="12" customFormat="1">
      <c r="B1216" s="219"/>
      <c r="C1216" s="220"/>
      <c r="D1216" s="221" t="s">
        <v>210</v>
      </c>
      <c r="E1216" s="222" t="s">
        <v>34</v>
      </c>
      <c r="F1216" s="223" t="s">
        <v>1738</v>
      </c>
      <c r="G1216" s="220"/>
      <c r="H1216" s="224" t="s">
        <v>34</v>
      </c>
      <c r="I1216" s="225"/>
      <c r="J1216" s="220"/>
      <c r="K1216" s="220"/>
      <c r="L1216" s="226"/>
      <c r="M1216" s="227"/>
      <c r="N1216" s="228"/>
      <c r="O1216" s="228"/>
      <c r="P1216" s="228"/>
      <c r="Q1216" s="228"/>
      <c r="R1216" s="228"/>
      <c r="S1216" s="228"/>
      <c r="T1216" s="229"/>
      <c r="AT1216" s="230" t="s">
        <v>210</v>
      </c>
      <c r="AU1216" s="230" t="s">
        <v>87</v>
      </c>
      <c r="AV1216" s="12" t="s">
        <v>85</v>
      </c>
      <c r="AW1216" s="12" t="s">
        <v>41</v>
      </c>
      <c r="AX1216" s="12" t="s">
        <v>78</v>
      </c>
      <c r="AY1216" s="230" t="s">
        <v>197</v>
      </c>
    </row>
    <row r="1217" spans="2:65" s="13" customFormat="1">
      <c r="B1217" s="231"/>
      <c r="C1217" s="232"/>
      <c r="D1217" s="221" t="s">
        <v>210</v>
      </c>
      <c r="E1217" s="233" t="s">
        <v>34</v>
      </c>
      <c r="F1217" s="234" t="s">
        <v>1739</v>
      </c>
      <c r="G1217" s="232"/>
      <c r="H1217" s="235">
        <v>512.48</v>
      </c>
      <c r="I1217" s="236"/>
      <c r="J1217" s="232"/>
      <c r="K1217" s="232"/>
      <c r="L1217" s="237"/>
      <c r="M1217" s="238"/>
      <c r="N1217" s="239"/>
      <c r="O1217" s="239"/>
      <c r="P1217" s="239"/>
      <c r="Q1217" s="239"/>
      <c r="R1217" s="239"/>
      <c r="S1217" s="239"/>
      <c r="T1217" s="240"/>
      <c r="AT1217" s="241" t="s">
        <v>210</v>
      </c>
      <c r="AU1217" s="241" t="s">
        <v>87</v>
      </c>
      <c r="AV1217" s="13" t="s">
        <v>87</v>
      </c>
      <c r="AW1217" s="13" t="s">
        <v>41</v>
      </c>
      <c r="AX1217" s="13" t="s">
        <v>78</v>
      </c>
      <c r="AY1217" s="241" t="s">
        <v>197</v>
      </c>
    </row>
    <row r="1218" spans="2:65" s="14" customFormat="1">
      <c r="B1218" s="242"/>
      <c r="C1218" s="243"/>
      <c r="D1218" s="216" t="s">
        <v>210</v>
      </c>
      <c r="E1218" s="244" t="s">
        <v>34</v>
      </c>
      <c r="F1218" s="245" t="s">
        <v>221</v>
      </c>
      <c r="G1218" s="243"/>
      <c r="H1218" s="246">
        <v>512.48</v>
      </c>
      <c r="I1218" s="247"/>
      <c r="J1218" s="243"/>
      <c r="K1218" s="243"/>
      <c r="L1218" s="248"/>
      <c r="M1218" s="249"/>
      <c r="N1218" s="250"/>
      <c r="O1218" s="250"/>
      <c r="P1218" s="250"/>
      <c r="Q1218" s="250"/>
      <c r="R1218" s="250"/>
      <c r="S1218" s="250"/>
      <c r="T1218" s="251"/>
      <c r="AT1218" s="252" t="s">
        <v>210</v>
      </c>
      <c r="AU1218" s="252" t="s">
        <v>87</v>
      </c>
      <c r="AV1218" s="14" t="s">
        <v>126</v>
      </c>
      <c r="AW1218" s="14" t="s">
        <v>41</v>
      </c>
      <c r="AX1218" s="14" t="s">
        <v>85</v>
      </c>
      <c r="AY1218" s="252" t="s">
        <v>197</v>
      </c>
    </row>
    <row r="1219" spans="2:65" s="1" customFormat="1" ht="16.5" customHeight="1">
      <c r="B1219" s="43"/>
      <c r="C1219" s="204" t="s">
        <v>1740</v>
      </c>
      <c r="D1219" s="204" t="s">
        <v>200</v>
      </c>
      <c r="E1219" s="205" t="s">
        <v>1741</v>
      </c>
      <c r="F1219" s="206" t="s">
        <v>1742</v>
      </c>
      <c r="G1219" s="207" t="s">
        <v>536</v>
      </c>
      <c r="H1219" s="208">
        <v>1</v>
      </c>
      <c r="I1219" s="209"/>
      <c r="J1219" s="210">
        <f>ROUND(I1219*H1219,2)</f>
        <v>0</v>
      </c>
      <c r="K1219" s="206" t="s">
        <v>34</v>
      </c>
      <c r="L1219" s="63"/>
      <c r="M1219" s="211" t="s">
        <v>34</v>
      </c>
      <c r="N1219" s="212" t="s">
        <v>49</v>
      </c>
      <c r="O1219" s="44"/>
      <c r="P1219" s="213">
        <f>O1219*H1219</f>
        <v>0</v>
      </c>
      <c r="Q1219" s="213">
        <v>0</v>
      </c>
      <c r="R1219" s="213">
        <f>Q1219*H1219</f>
        <v>0</v>
      </c>
      <c r="S1219" s="213">
        <v>0</v>
      </c>
      <c r="T1219" s="214">
        <f>S1219*H1219</f>
        <v>0</v>
      </c>
      <c r="AR1219" s="25" t="s">
        <v>275</v>
      </c>
      <c r="AT1219" s="25" t="s">
        <v>200</v>
      </c>
      <c r="AU1219" s="25" t="s">
        <v>87</v>
      </c>
      <c r="AY1219" s="25" t="s">
        <v>197</v>
      </c>
      <c r="BE1219" s="215">
        <f>IF(N1219="základní",J1219,0)</f>
        <v>0</v>
      </c>
      <c r="BF1219" s="215">
        <f>IF(N1219="snížená",J1219,0)</f>
        <v>0</v>
      </c>
      <c r="BG1219" s="215">
        <f>IF(N1219="zákl. přenesená",J1219,0)</f>
        <v>0</v>
      </c>
      <c r="BH1219" s="215">
        <f>IF(N1219="sníž. přenesená",J1219,0)</f>
        <v>0</v>
      </c>
      <c r="BI1219" s="215">
        <f>IF(N1219="nulová",J1219,0)</f>
        <v>0</v>
      </c>
      <c r="BJ1219" s="25" t="s">
        <v>85</v>
      </c>
      <c r="BK1219" s="215">
        <f>ROUND(I1219*H1219,2)</f>
        <v>0</v>
      </c>
      <c r="BL1219" s="25" t="s">
        <v>275</v>
      </c>
      <c r="BM1219" s="25" t="s">
        <v>1743</v>
      </c>
    </row>
    <row r="1220" spans="2:65" s="11" customFormat="1" ht="29.85" customHeight="1">
      <c r="B1220" s="187"/>
      <c r="C1220" s="188"/>
      <c r="D1220" s="201" t="s">
        <v>77</v>
      </c>
      <c r="E1220" s="202" t="s">
        <v>1744</v>
      </c>
      <c r="F1220" s="202" t="s">
        <v>1745</v>
      </c>
      <c r="G1220" s="188"/>
      <c r="H1220" s="188"/>
      <c r="I1220" s="191"/>
      <c r="J1220" s="203">
        <f>BK1220</f>
        <v>0</v>
      </c>
      <c r="K1220" s="188"/>
      <c r="L1220" s="193"/>
      <c r="M1220" s="194"/>
      <c r="N1220" s="195"/>
      <c r="O1220" s="195"/>
      <c r="P1220" s="196">
        <f>SUM(P1221:P1269)</f>
        <v>0</v>
      </c>
      <c r="Q1220" s="195"/>
      <c r="R1220" s="196">
        <f>SUM(R1221:R1269)</f>
        <v>0.11184000000000001</v>
      </c>
      <c r="S1220" s="195"/>
      <c r="T1220" s="197">
        <f>SUM(T1221:T1269)</f>
        <v>0.82050000000000001</v>
      </c>
      <c r="AR1220" s="198" t="s">
        <v>87</v>
      </c>
      <c r="AT1220" s="199" t="s">
        <v>77</v>
      </c>
      <c r="AU1220" s="199" t="s">
        <v>85</v>
      </c>
      <c r="AY1220" s="198" t="s">
        <v>197</v>
      </c>
      <c r="BK1220" s="200">
        <f>SUM(BK1221:BK1269)</f>
        <v>0</v>
      </c>
    </row>
    <row r="1221" spans="2:65" s="1" customFormat="1" ht="25.5" customHeight="1">
      <c r="B1221" s="43"/>
      <c r="C1221" s="204" t="s">
        <v>1746</v>
      </c>
      <c r="D1221" s="204" t="s">
        <v>200</v>
      </c>
      <c r="E1221" s="205" t="s">
        <v>1747</v>
      </c>
      <c r="F1221" s="206" t="s">
        <v>1748</v>
      </c>
      <c r="G1221" s="207" t="s">
        <v>1598</v>
      </c>
      <c r="H1221" s="208">
        <v>1</v>
      </c>
      <c r="I1221" s="209"/>
      <c r="J1221" s="210">
        <f>ROUND(I1221*H1221,2)</f>
        <v>0</v>
      </c>
      <c r="K1221" s="206" t="s">
        <v>34</v>
      </c>
      <c r="L1221" s="63"/>
      <c r="M1221" s="211" t="s">
        <v>34</v>
      </c>
      <c r="N1221" s="212" t="s">
        <v>49</v>
      </c>
      <c r="O1221" s="44"/>
      <c r="P1221" s="213">
        <f>O1221*H1221</f>
        <v>0</v>
      </c>
      <c r="Q1221" s="213">
        <v>0</v>
      </c>
      <c r="R1221" s="213">
        <f>Q1221*H1221</f>
        <v>0</v>
      </c>
      <c r="S1221" s="213">
        <v>0</v>
      </c>
      <c r="T1221" s="214">
        <f>S1221*H1221</f>
        <v>0</v>
      </c>
      <c r="AR1221" s="25" t="s">
        <v>126</v>
      </c>
      <c r="AT1221" s="25" t="s">
        <v>200</v>
      </c>
      <c r="AU1221" s="25" t="s">
        <v>87</v>
      </c>
      <c r="AY1221" s="25" t="s">
        <v>197</v>
      </c>
      <c r="BE1221" s="215">
        <f>IF(N1221="základní",J1221,0)</f>
        <v>0</v>
      </c>
      <c r="BF1221" s="215">
        <f>IF(N1221="snížená",J1221,0)</f>
        <v>0</v>
      </c>
      <c r="BG1221" s="215">
        <f>IF(N1221="zákl. přenesená",J1221,0)</f>
        <v>0</v>
      </c>
      <c r="BH1221" s="215">
        <f>IF(N1221="sníž. přenesená",J1221,0)</f>
        <v>0</v>
      </c>
      <c r="BI1221" s="215">
        <f>IF(N1221="nulová",J1221,0)</f>
        <v>0</v>
      </c>
      <c r="BJ1221" s="25" t="s">
        <v>85</v>
      </c>
      <c r="BK1221" s="215">
        <f>ROUND(I1221*H1221,2)</f>
        <v>0</v>
      </c>
      <c r="BL1221" s="25" t="s">
        <v>126</v>
      </c>
      <c r="BM1221" s="25" t="s">
        <v>1749</v>
      </c>
    </row>
    <row r="1222" spans="2:65" s="12" customFormat="1" ht="27">
      <c r="B1222" s="219"/>
      <c r="C1222" s="220"/>
      <c r="D1222" s="221" t="s">
        <v>210</v>
      </c>
      <c r="E1222" s="222" t="s">
        <v>34</v>
      </c>
      <c r="F1222" s="223" t="s">
        <v>1463</v>
      </c>
      <c r="G1222" s="220"/>
      <c r="H1222" s="224" t="s">
        <v>34</v>
      </c>
      <c r="I1222" s="225"/>
      <c r="J1222" s="220"/>
      <c r="K1222" s="220"/>
      <c r="L1222" s="226"/>
      <c r="M1222" s="227"/>
      <c r="N1222" s="228"/>
      <c r="O1222" s="228"/>
      <c r="P1222" s="228"/>
      <c r="Q1222" s="228"/>
      <c r="R1222" s="228"/>
      <c r="S1222" s="228"/>
      <c r="T1222" s="229"/>
      <c r="AT1222" s="230" t="s">
        <v>210</v>
      </c>
      <c r="AU1222" s="230" t="s">
        <v>87</v>
      </c>
      <c r="AV1222" s="12" t="s">
        <v>85</v>
      </c>
      <c r="AW1222" s="12" t="s">
        <v>41</v>
      </c>
      <c r="AX1222" s="12" t="s">
        <v>78</v>
      </c>
      <c r="AY1222" s="230" t="s">
        <v>197</v>
      </c>
    </row>
    <row r="1223" spans="2:65" s="12" customFormat="1" ht="27">
      <c r="B1223" s="219"/>
      <c r="C1223" s="220"/>
      <c r="D1223" s="221" t="s">
        <v>210</v>
      </c>
      <c r="E1223" s="222" t="s">
        <v>34</v>
      </c>
      <c r="F1223" s="223" t="s">
        <v>1464</v>
      </c>
      <c r="G1223" s="220"/>
      <c r="H1223" s="224" t="s">
        <v>34</v>
      </c>
      <c r="I1223" s="225"/>
      <c r="J1223" s="220"/>
      <c r="K1223" s="220"/>
      <c r="L1223" s="226"/>
      <c r="M1223" s="227"/>
      <c r="N1223" s="228"/>
      <c r="O1223" s="228"/>
      <c r="P1223" s="228"/>
      <c r="Q1223" s="228"/>
      <c r="R1223" s="228"/>
      <c r="S1223" s="228"/>
      <c r="T1223" s="229"/>
      <c r="AT1223" s="230" t="s">
        <v>210</v>
      </c>
      <c r="AU1223" s="230" t="s">
        <v>87</v>
      </c>
      <c r="AV1223" s="12" t="s">
        <v>85</v>
      </c>
      <c r="AW1223" s="12" t="s">
        <v>41</v>
      </c>
      <c r="AX1223" s="12" t="s">
        <v>78</v>
      </c>
      <c r="AY1223" s="230" t="s">
        <v>197</v>
      </c>
    </row>
    <row r="1224" spans="2:65" s="12" customFormat="1">
      <c r="B1224" s="219"/>
      <c r="C1224" s="220"/>
      <c r="D1224" s="221" t="s">
        <v>210</v>
      </c>
      <c r="E1224" s="222" t="s">
        <v>34</v>
      </c>
      <c r="F1224" s="223" t="s">
        <v>1637</v>
      </c>
      <c r="G1224" s="220"/>
      <c r="H1224" s="224" t="s">
        <v>34</v>
      </c>
      <c r="I1224" s="225"/>
      <c r="J1224" s="220"/>
      <c r="K1224" s="220"/>
      <c r="L1224" s="226"/>
      <c r="M1224" s="227"/>
      <c r="N1224" s="228"/>
      <c r="O1224" s="228"/>
      <c r="P1224" s="228"/>
      <c r="Q1224" s="228"/>
      <c r="R1224" s="228"/>
      <c r="S1224" s="228"/>
      <c r="T1224" s="229"/>
      <c r="AT1224" s="230" t="s">
        <v>210</v>
      </c>
      <c r="AU1224" s="230" t="s">
        <v>87</v>
      </c>
      <c r="AV1224" s="12" t="s">
        <v>85</v>
      </c>
      <c r="AW1224" s="12" t="s">
        <v>41</v>
      </c>
      <c r="AX1224" s="12" t="s">
        <v>78</v>
      </c>
      <c r="AY1224" s="230" t="s">
        <v>197</v>
      </c>
    </row>
    <row r="1225" spans="2:65" s="13" customFormat="1">
      <c r="B1225" s="231"/>
      <c r="C1225" s="232"/>
      <c r="D1225" s="221" t="s">
        <v>210</v>
      </c>
      <c r="E1225" s="233" t="s">
        <v>34</v>
      </c>
      <c r="F1225" s="234" t="s">
        <v>85</v>
      </c>
      <c r="G1225" s="232"/>
      <c r="H1225" s="235">
        <v>1</v>
      </c>
      <c r="I1225" s="236"/>
      <c r="J1225" s="232"/>
      <c r="K1225" s="232"/>
      <c r="L1225" s="237"/>
      <c r="M1225" s="238"/>
      <c r="N1225" s="239"/>
      <c r="O1225" s="239"/>
      <c r="P1225" s="239"/>
      <c r="Q1225" s="239"/>
      <c r="R1225" s="239"/>
      <c r="S1225" s="239"/>
      <c r="T1225" s="240"/>
      <c r="AT1225" s="241" t="s">
        <v>210</v>
      </c>
      <c r="AU1225" s="241" t="s">
        <v>87</v>
      </c>
      <c r="AV1225" s="13" t="s">
        <v>87</v>
      </c>
      <c r="AW1225" s="13" t="s">
        <v>41</v>
      </c>
      <c r="AX1225" s="13" t="s">
        <v>78</v>
      </c>
      <c r="AY1225" s="241" t="s">
        <v>197</v>
      </c>
    </row>
    <row r="1226" spans="2:65" s="14" customFormat="1">
      <c r="B1226" s="242"/>
      <c r="C1226" s="243"/>
      <c r="D1226" s="216" t="s">
        <v>210</v>
      </c>
      <c r="E1226" s="244" t="s">
        <v>34</v>
      </c>
      <c r="F1226" s="245" t="s">
        <v>221</v>
      </c>
      <c r="G1226" s="243"/>
      <c r="H1226" s="246">
        <v>1</v>
      </c>
      <c r="I1226" s="247"/>
      <c r="J1226" s="243"/>
      <c r="K1226" s="243"/>
      <c r="L1226" s="248"/>
      <c r="M1226" s="249"/>
      <c r="N1226" s="250"/>
      <c r="O1226" s="250"/>
      <c r="P1226" s="250"/>
      <c r="Q1226" s="250"/>
      <c r="R1226" s="250"/>
      <c r="S1226" s="250"/>
      <c r="T1226" s="251"/>
      <c r="AT1226" s="252" t="s">
        <v>210</v>
      </c>
      <c r="AU1226" s="252" t="s">
        <v>87</v>
      </c>
      <c r="AV1226" s="14" t="s">
        <v>126</v>
      </c>
      <c r="AW1226" s="14" t="s">
        <v>41</v>
      </c>
      <c r="AX1226" s="14" t="s">
        <v>85</v>
      </c>
      <c r="AY1226" s="252" t="s">
        <v>197</v>
      </c>
    </row>
    <row r="1227" spans="2:65" s="1" customFormat="1" ht="25.5" customHeight="1">
      <c r="B1227" s="43"/>
      <c r="C1227" s="204" t="s">
        <v>1750</v>
      </c>
      <c r="D1227" s="204" t="s">
        <v>200</v>
      </c>
      <c r="E1227" s="205" t="s">
        <v>1751</v>
      </c>
      <c r="F1227" s="206" t="s">
        <v>1752</v>
      </c>
      <c r="G1227" s="207" t="s">
        <v>1598</v>
      </c>
      <c r="H1227" s="208">
        <v>1</v>
      </c>
      <c r="I1227" s="209"/>
      <c r="J1227" s="210">
        <f>ROUND(I1227*H1227,2)</f>
        <v>0</v>
      </c>
      <c r="K1227" s="206" t="s">
        <v>34</v>
      </c>
      <c r="L1227" s="63"/>
      <c r="M1227" s="211" t="s">
        <v>34</v>
      </c>
      <c r="N1227" s="212" t="s">
        <v>49</v>
      </c>
      <c r="O1227" s="44"/>
      <c r="P1227" s="213">
        <f>O1227*H1227</f>
        <v>0</v>
      </c>
      <c r="Q1227" s="213">
        <v>0</v>
      </c>
      <c r="R1227" s="213">
        <f>Q1227*H1227</f>
        <v>0</v>
      </c>
      <c r="S1227" s="213">
        <v>0</v>
      </c>
      <c r="T1227" s="214">
        <f>S1227*H1227</f>
        <v>0</v>
      </c>
      <c r="AR1227" s="25" t="s">
        <v>126</v>
      </c>
      <c r="AT1227" s="25" t="s">
        <v>200</v>
      </c>
      <c r="AU1227" s="25" t="s">
        <v>87</v>
      </c>
      <c r="AY1227" s="25" t="s">
        <v>197</v>
      </c>
      <c r="BE1227" s="215">
        <f>IF(N1227="základní",J1227,0)</f>
        <v>0</v>
      </c>
      <c r="BF1227" s="215">
        <f>IF(N1227="snížená",J1227,0)</f>
        <v>0</v>
      </c>
      <c r="BG1227" s="215">
        <f>IF(N1227="zákl. přenesená",J1227,0)</f>
        <v>0</v>
      </c>
      <c r="BH1227" s="215">
        <f>IF(N1227="sníž. přenesená",J1227,0)</f>
        <v>0</v>
      </c>
      <c r="BI1227" s="215">
        <f>IF(N1227="nulová",J1227,0)</f>
        <v>0</v>
      </c>
      <c r="BJ1227" s="25" t="s">
        <v>85</v>
      </c>
      <c r="BK1227" s="215">
        <f>ROUND(I1227*H1227,2)</f>
        <v>0</v>
      </c>
      <c r="BL1227" s="25" t="s">
        <v>126</v>
      </c>
      <c r="BM1227" s="25" t="s">
        <v>1753</v>
      </c>
    </row>
    <row r="1228" spans="2:65" s="12" customFormat="1" ht="27">
      <c r="B1228" s="219"/>
      <c r="C1228" s="220"/>
      <c r="D1228" s="221" t="s">
        <v>210</v>
      </c>
      <c r="E1228" s="222" t="s">
        <v>34</v>
      </c>
      <c r="F1228" s="223" t="s">
        <v>1463</v>
      </c>
      <c r="G1228" s="220"/>
      <c r="H1228" s="224" t="s">
        <v>34</v>
      </c>
      <c r="I1228" s="225"/>
      <c r="J1228" s="220"/>
      <c r="K1228" s="220"/>
      <c r="L1228" s="226"/>
      <c r="M1228" s="227"/>
      <c r="N1228" s="228"/>
      <c r="O1228" s="228"/>
      <c r="P1228" s="228"/>
      <c r="Q1228" s="228"/>
      <c r="R1228" s="228"/>
      <c r="S1228" s="228"/>
      <c r="T1228" s="229"/>
      <c r="AT1228" s="230" t="s">
        <v>210</v>
      </c>
      <c r="AU1228" s="230" t="s">
        <v>87</v>
      </c>
      <c r="AV1228" s="12" t="s">
        <v>85</v>
      </c>
      <c r="AW1228" s="12" t="s">
        <v>41</v>
      </c>
      <c r="AX1228" s="12" t="s">
        <v>78</v>
      </c>
      <c r="AY1228" s="230" t="s">
        <v>197</v>
      </c>
    </row>
    <row r="1229" spans="2:65" s="12" customFormat="1" ht="27">
      <c r="B1229" s="219"/>
      <c r="C1229" s="220"/>
      <c r="D1229" s="221" t="s">
        <v>210</v>
      </c>
      <c r="E1229" s="222" t="s">
        <v>34</v>
      </c>
      <c r="F1229" s="223" t="s">
        <v>1464</v>
      </c>
      <c r="G1229" s="220"/>
      <c r="H1229" s="224" t="s">
        <v>34</v>
      </c>
      <c r="I1229" s="225"/>
      <c r="J1229" s="220"/>
      <c r="K1229" s="220"/>
      <c r="L1229" s="226"/>
      <c r="M1229" s="227"/>
      <c r="N1229" s="228"/>
      <c r="O1229" s="228"/>
      <c r="P1229" s="228"/>
      <c r="Q1229" s="228"/>
      <c r="R1229" s="228"/>
      <c r="S1229" s="228"/>
      <c r="T1229" s="229"/>
      <c r="AT1229" s="230" t="s">
        <v>210</v>
      </c>
      <c r="AU1229" s="230" t="s">
        <v>87</v>
      </c>
      <c r="AV1229" s="12" t="s">
        <v>85</v>
      </c>
      <c r="AW1229" s="12" t="s">
        <v>41</v>
      </c>
      <c r="AX1229" s="12" t="s">
        <v>78</v>
      </c>
      <c r="AY1229" s="230" t="s">
        <v>197</v>
      </c>
    </row>
    <row r="1230" spans="2:65" s="12" customFormat="1">
      <c r="B1230" s="219"/>
      <c r="C1230" s="220"/>
      <c r="D1230" s="221" t="s">
        <v>210</v>
      </c>
      <c r="E1230" s="222" t="s">
        <v>34</v>
      </c>
      <c r="F1230" s="223" t="s">
        <v>1754</v>
      </c>
      <c r="G1230" s="220"/>
      <c r="H1230" s="224" t="s">
        <v>34</v>
      </c>
      <c r="I1230" s="225"/>
      <c r="J1230" s="220"/>
      <c r="K1230" s="220"/>
      <c r="L1230" s="226"/>
      <c r="M1230" s="227"/>
      <c r="N1230" s="228"/>
      <c r="O1230" s="228"/>
      <c r="P1230" s="228"/>
      <c r="Q1230" s="228"/>
      <c r="R1230" s="228"/>
      <c r="S1230" s="228"/>
      <c r="T1230" s="229"/>
      <c r="AT1230" s="230" t="s">
        <v>210</v>
      </c>
      <c r="AU1230" s="230" t="s">
        <v>87</v>
      </c>
      <c r="AV1230" s="12" t="s">
        <v>85</v>
      </c>
      <c r="AW1230" s="12" t="s">
        <v>41</v>
      </c>
      <c r="AX1230" s="12" t="s">
        <v>78</v>
      </c>
      <c r="AY1230" s="230" t="s">
        <v>197</v>
      </c>
    </row>
    <row r="1231" spans="2:65" s="13" customFormat="1">
      <c r="B1231" s="231"/>
      <c r="C1231" s="232"/>
      <c r="D1231" s="221" t="s">
        <v>210</v>
      </c>
      <c r="E1231" s="233" t="s">
        <v>34</v>
      </c>
      <c r="F1231" s="234" t="s">
        <v>85</v>
      </c>
      <c r="G1231" s="232"/>
      <c r="H1231" s="235">
        <v>1</v>
      </c>
      <c r="I1231" s="236"/>
      <c r="J1231" s="232"/>
      <c r="K1231" s="232"/>
      <c r="L1231" s="237"/>
      <c r="M1231" s="238"/>
      <c r="N1231" s="239"/>
      <c r="O1231" s="239"/>
      <c r="P1231" s="239"/>
      <c r="Q1231" s="239"/>
      <c r="R1231" s="239"/>
      <c r="S1231" s="239"/>
      <c r="T1231" s="240"/>
      <c r="AT1231" s="241" t="s">
        <v>210</v>
      </c>
      <c r="AU1231" s="241" t="s">
        <v>87</v>
      </c>
      <c r="AV1231" s="13" t="s">
        <v>87</v>
      </c>
      <c r="AW1231" s="13" t="s">
        <v>41</v>
      </c>
      <c r="AX1231" s="13" t="s">
        <v>78</v>
      </c>
      <c r="AY1231" s="241" t="s">
        <v>197</v>
      </c>
    </row>
    <row r="1232" spans="2:65" s="14" customFormat="1">
      <c r="B1232" s="242"/>
      <c r="C1232" s="243"/>
      <c r="D1232" s="216" t="s">
        <v>210</v>
      </c>
      <c r="E1232" s="244" t="s">
        <v>34</v>
      </c>
      <c r="F1232" s="245" t="s">
        <v>221</v>
      </c>
      <c r="G1232" s="243"/>
      <c r="H1232" s="246">
        <v>1</v>
      </c>
      <c r="I1232" s="247"/>
      <c r="J1232" s="243"/>
      <c r="K1232" s="243"/>
      <c r="L1232" s="248"/>
      <c r="M1232" s="249"/>
      <c r="N1232" s="250"/>
      <c r="O1232" s="250"/>
      <c r="P1232" s="250"/>
      <c r="Q1232" s="250"/>
      <c r="R1232" s="250"/>
      <c r="S1232" s="250"/>
      <c r="T1232" s="251"/>
      <c r="AT1232" s="252" t="s">
        <v>210</v>
      </c>
      <c r="AU1232" s="252" t="s">
        <v>87</v>
      </c>
      <c r="AV1232" s="14" t="s">
        <v>126</v>
      </c>
      <c r="AW1232" s="14" t="s">
        <v>41</v>
      </c>
      <c r="AX1232" s="14" t="s">
        <v>85</v>
      </c>
      <c r="AY1232" s="252" t="s">
        <v>197</v>
      </c>
    </row>
    <row r="1233" spans="2:65" s="1" customFormat="1" ht="25.5" customHeight="1">
      <c r="B1233" s="43"/>
      <c r="C1233" s="204" t="s">
        <v>1755</v>
      </c>
      <c r="D1233" s="204" t="s">
        <v>200</v>
      </c>
      <c r="E1233" s="205" t="s">
        <v>1756</v>
      </c>
      <c r="F1233" s="206" t="s">
        <v>1757</v>
      </c>
      <c r="G1233" s="207" t="s">
        <v>1598</v>
      </c>
      <c r="H1233" s="208">
        <v>1</v>
      </c>
      <c r="I1233" s="209"/>
      <c r="J1233" s="210">
        <f>ROUND(I1233*H1233,2)</f>
        <v>0</v>
      </c>
      <c r="K1233" s="206" t="s">
        <v>34</v>
      </c>
      <c r="L1233" s="63"/>
      <c r="M1233" s="211" t="s">
        <v>34</v>
      </c>
      <c r="N1233" s="212" t="s">
        <v>49</v>
      </c>
      <c r="O1233" s="44"/>
      <c r="P1233" s="213">
        <f>O1233*H1233</f>
        <v>0</v>
      </c>
      <c r="Q1233" s="213">
        <v>0</v>
      </c>
      <c r="R1233" s="213">
        <f>Q1233*H1233</f>
        <v>0</v>
      </c>
      <c r="S1233" s="213">
        <v>0</v>
      </c>
      <c r="T1233" s="214">
        <f>S1233*H1233</f>
        <v>0</v>
      </c>
      <c r="AR1233" s="25" t="s">
        <v>126</v>
      </c>
      <c r="AT1233" s="25" t="s">
        <v>200</v>
      </c>
      <c r="AU1233" s="25" t="s">
        <v>87</v>
      </c>
      <c r="AY1233" s="25" t="s">
        <v>197</v>
      </c>
      <c r="BE1233" s="215">
        <f>IF(N1233="základní",J1233,0)</f>
        <v>0</v>
      </c>
      <c r="BF1233" s="215">
        <f>IF(N1233="snížená",J1233,0)</f>
        <v>0</v>
      </c>
      <c r="BG1233" s="215">
        <f>IF(N1233="zákl. přenesená",J1233,0)</f>
        <v>0</v>
      </c>
      <c r="BH1233" s="215">
        <f>IF(N1233="sníž. přenesená",J1233,0)</f>
        <v>0</v>
      </c>
      <c r="BI1233" s="215">
        <f>IF(N1233="nulová",J1233,0)</f>
        <v>0</v>
      </c>
      <c r="BJ1233" s="25" t="s">
        <v>85</v>
      </c>
      <c r="BK1233" s="215">
        <f>ROUND(I1233*H1233,2)</f>
        <v>0</v>
      </c>
      <c r="BL1233" s="25" t="s">
        <v>126</v>
      </c>
      <c r="BM1233" s="25" t="s">
        <v>1758</v>
      </c>
    </row>
    <row r="1234" spans="2:65" s="12" customFormat="1" ht="27">
      <c r="B1234" s="219"/>
      <c r="C1234" s="220"/>
      <c r="D1234" s="221" t="s">
        <v>210</v>
      </c>
      <c r="E1234" s="222" t="s">
        <v>34</v>
      </c>
      <c r="F1234" s="223" t="s">
        <v>1463</v>
      </c>
      <c r="G1234" s="220"/>
      <c r="H1234" s="224" t="s">
        <v>34</v>
      </c>
      <c r="I1234" s="225"/>
      <c r="J1234" s="220"/>
      <c r="K1234" s="220"/>
      <c r="L1234" s="226"/>
      <c r="M1234" s="227"/>
      <c r="N1234" s="228"/>
      <c r="O1234" s="228"/>
      <c r="P1234" s="228"/>
      <c r="Q1234" s="228"/>
      <c r="R1234" s="228"/>
      <c r="S1234" s="228"/>
      <c r="T1234" s="229"/>
      <c r="AT1234" s="230" t="s">
        <v>210</v>
      </c>
      <c r="AU1234" s="230" t="s">
        <v>87</v>
      </c>
      <c r="AV1234" s="12" t="s">
        <v>85</v>
      </c>
      <c r="AW1234" s="12" t="s">
        <v>41</v>
      </c>
      <c r="AX1234" s="12" t="s">
        <v>78</v>
      </c>
      <c r="AY1234" s="230" t="s">
        <v>197</v>
      </c>
    </row>
    <row r="1235" spans="2:65" s="12" customFormat="1" ht="27">
      <c r="B1235" s="219"/>
      <c r="C1235" s="220"/>
      <c r="D1235" s="221" t="s">
        <v>210</v>
      </c>
      <c r="E1235" s="222" t="s">
        <v>34</v>
      </c>
      <c r="F1235" s="223" t="s">
        <v>1464</v>
      </c>
      <c r="G1235" s="220"/>
      <c r="H1235" s="224" t="s">
        <v>34</v>
      </c>
      <c r="I1235" s="225"/>
      <c r="J1235" s="220"/>
      <c r="K1235" s="220"/>
      <c r="L1235" s="226"/>
      <c r="M1235" s="227"/>
      <c r="N1235" s="228"/>
      <c r="O1235" s="228"/>
      <c r="P1235" s="228"/>
      <c r="Q1235" s="228"/>
      <c r="R1235" s="228"/>
      <c r="S1235" s="228"/>
      <c r="T1235" s="229"/>
      <c r="AT1235" s="230" t="s">
        <v>210</v>
      </c>
      <c r="AU1235" s="230" t="s">
        <v>87</v>
      </c>
      <c r="AV1235" s="12" t="s">
        <v>85</v>
      </c>
      <c r="AW1235" s="12" t="s">
        <v>41</v>
      </c>
      <c r="AX1235" s="12" t="s">
        <v>78</v>
      </c>
      <c r="AY1235" s="230" t="s">
        <v>197</v>
      </c>
    </row>
    <row r="1236" spans="2:65" s="12" customFormat="1">
      <c r="B1236" s="219"/>
      <c r="C1236" s="220"/>
      <c r="D1236" s="221" t="s">
        <v>210</v>
      </c>
      <c r="E1236" s="222" t="s">
        <v>34</v>
      </c>
      <c r="F1236" s="223" t="s">
        <v>1754</v>
      </c>
      <c r="G1236" s="220"/>
      <c r="H1236" s="224" t="s">
        <v>34</v>
      </c>
      <c r="I1236" s="225"/>
      <c r="J1236" s="220"/>
      <c r="K1236" s="220"/>
      <c r="L1236" s="226"/>
      <c r="M1236" s="227"/>
      <c r="N1236" s="228"/>
      <c r="O1236" s="228"/>
      <c r="P1236" s="228"/>
      <c r="Q1236" s="228"/>
      <c r="R1236" s="228"/>
      <c r="S1236" s="228"/>
      <c r="T1236" s="229"/>
      <c r="AT1236" s="230" t="s">
        <v>210</v>
      </c>
      <c r="AU1236" s="230" t="s">
        <v>87</v>
      </c>
      <c r="AV1236" s="12" t="s">
        <v>85</v>
      </c>
      <c r="AW1236" s="12" t="s">
        <v>41</v>
      </c>
      <c r="AX1236" s="12" t="s">
        <v>78</v>
      </c>
      <c r="AY1236" s="230" t="s">
        <v>197</v>
      </c>
    </row>
    <row r="1237" spans="2:65" s="13" customFormat="1">
      <c r="B1237" s="231"/>
      <c r="C1237" s="232"/>
      <c r="D1237" s="221" t="s">
        <v>210</v>
      </c>
      <c r="E1237" s="233" t="s">
        <v>34</v>
      </c>
      <c r="F1237" s="234" t="s">
        <v>85</v>
      </c>
      <c r="G1237" s="232"/>
      <c r="H1237" s="235">
        <v>1</v>
      </c>
      <c r="I1237" s="236"/>
      <c r="J1237" s="232"/>
      <c r="K1237" s="232"/>
      <c r="L1237" s="237"/>
      <c r="M1237" s="238"/>
      <c r="N1237" s="239"/>
      <c r="O1237" s="239"/>
      <c r="P1237" s="239"/>
      <c r="Q1237" s="239"/>
      <c r="R1237" s="239"/>
      <c r="S1237" s="239"/>
      <c r="T1237" s="240"/>
      <c r="AT1237" s="241" t="s">
        <v>210</v>
      </c>
      <c r="AU1237" s="241" t="s">
        <v>87</v>
      </c>
      <c r="AV1237" s="13" t="s">
        <v>87</v>
      </c>
      <c r="AW1237" s="13" t="s">
        <v>41</v>
      </c>
      <c r="AX1237" s="13" t="s">
        <v>78</v>
      </c>
      <c r="AY1237" s="241" t="s">
        <v>197</v>
      </c>
    </row>
    <row r="1238" spans="2:65" s="14" customFormat="1">
      <c r="B1238" s="242"/>
      <c r="C1238" s="243"/>
      <c r="D1238" s="216" t="s">
        <v>210</v>
      </c>
      <c r="E1238" s="244" t="s">
        <v>34</v>
      </c>
      <c r="F1238" s="245" t="s">
        <v>221</v>
      </c>
      <c r="G1238" s="243"/>
      <c r="H1238" s="246">
        <v>1</v>
      </c>
      <c r="I1238" s="247"/>
      <c r="J1238" s="243"/>
      <c r="K1238" s="243"/>
      <c r="L1238" s="248"/>
      <c r="M1238" s="249"/>
      <c r="N1238" s="250"/>
      <c r="O1238" s="250"/>
      <c r="P1238" s="250"/>
      <c r="Q1238" s="250"/>
      <c r="R1238" s="250"/>
      <c r="S1238" s="250"/>
      <c r="T1238" s="251"/>
      <c r="AT1238" s="252" t="s">
        <v>210</v>
      </c>
      <c r="AU1238" s="252" t="s">
        <v>87</v>
      </c>
      <c r="AV1238" s="14" t="s">
        <v>126</v>
      </c>
      <c r="AW1238" s="14" t="s">
        <v>41</v>
      </c>
      <c r="AX1238" s="14" t="s">
        <v>85</v>
      </c>
      <c r="AY1238" s="252" t="s">
        <v>197</v>
      </c>
    </row>
    <row r="1239" spans="2:65" s="1" customFormat="1" ht="25.5" customHeight="1">
      <c r="B1239" s="43"/>
      <c r="C1239" s="204" t="s">
        <v>1759</v>
      </c>
      <c r="D1239" s="204" t="s">
        <v>200</v>
      </c>
      <c r="E1239" s="205" t="s">
        <v>1760</v>
      </c>
      <c r="F1239" s="206" t="s">
        <v>1761</v>
      </c>
      <c r="G1239" s="207" t="s">
        <v>1598</v>
      </c>
      <c r="H1239" s="208">
        <v>1</v>
      </c>
      <c r="I1239" s="209"/>
      <c r="J1239" s="210">
        <f>ROUND(I1239*H1239,2)</f>
        <v>0</v>
      </c>
      <c r="K1239" s="206" t="s">
        <v>34</v>
      </c>
      <c r="L1239" s="63"/>
      <c r="M1239" s="211" t="s">
        <v>34</v>
      </c>
      <c r="N1239" s="212" t="s">
        <v>49</v>
      </c>
      <c r="O1239" s="44"/>
      <c r="P1239" s="213">
        <f>O1239*H1239</f>
        <v>0</v>
      </c>
      <c r="Q1239" s="213">
        <v>0</v>
      </c>
      <c r="R1239" s="213">
        <f>Q1239*H1239</f>
        <v>0</v>
      </c>
      <c r="S1239" s="213">
        <v>0</v>
      </c>
      <c r="T1239" s="214">
        <f>S1239*H1239</f>
        <v>0</v>
      </c>
      <c r="AR1239" s="25" t="s">
        <v>126</v>
      </c>
      <c r="AT1239" s="25" t="s">
        <v>200</v>
      </c>
      <c r="AU1239" s="25" t="s">
        <v>87</v>
      </c>
      <c r="AY1239" s="25" t="s">
        <v>197</v>
      </c>
      <c r="BE1239" s="215">
        <f>IF(N1239="základní",J1239,0)</f>
        <v>0</v>
      </c>
      <c r="BF1239" s="215">
        <f>IF(N1239="snížená",J1239,0)</f>
        <v>0</v>
      </c>
      <c r="BG1239" s="215">
        <f>IF(N1239="zákl. přenesená",J1239,0)</f>
        <v>0</v>
      </c>
      <c r="BH1239" s="215">
        <f>IF(N1239="sníž. přenesená",J1239,0)</f>
        <v>0</v>
      </c>
      <c r="BI1239" s="215">
        <f>IF(N1239="nulová",J1239,0)</f>
        <v>0</v>
      </c>
      <c r="BJ1239" s="25" t="s">
        <v>85</v>
      </c>
      <c r="BK1239" s="215">
        <f>ROUND(I1239*H1239,2)</f>
        <v>0</v>
      </c>
      <c r="BL1239" s="25" t="s">
        <v>126</v>
      </c>
      <c r="BM1239" s="25" t="s">
        <v>1762</v>
      </c>
    </row>
    <row r="1240" spans="2:65" s="12" customFormat="1" ht="27">
      <c r="B1240" s="219"/>
      <c r="C1240" s="220"/>
      <c r="D1240" s="221" t="s">
        <v>210</v>
      </c>
      <c r="E1240" s="222" t="s">
        <v>34</v>
      </c>
      <c r="F1240" s="223" t="s">
        <v>1463</v>
      </c>
      <c r="G1240" s="220"/>
      <c r="H1240" s="224" t="s">
        <v>34</v>
      </c>
      <c r="I1240" s="225"/>
      <c r="J1240" s="220"/>
      <c r="K1240" s="220"/>
      <c r="L1240" s="226"/>
      <c r="M1240" s="227"/>
      <c r="N1240" s="228"/>
      <c r="O1240" s="228"/>
      <c r="P1240" s="228"/>
      <c r="Q1240" s="228"/>
      <c r="R1240" s="228"/>
      <c r="S1240" s="228"/>
      <c r="T1240" s="229"/>
      <c r="AT1240" s="230" t="s">
        <v>210</v>
      </c>
      <c r="AU1240" s="230" t="s">
        <v>87</v>
      </c>
      <c r="AV1240" s="12" t="s">
        <v>85</v>
      </c>
      <c r="AW1240" s="12" t="s">
        <v>41</v>
      </c>
      <c r="AX1240" s="12" t="s">
        <v>78</v>
      </c>
      <c r="AY1240" s="230" t="s">
        <v>197</v>
      </c>
    </row>
    <row r="1241" spans="2:65" s="12" customFormat="1" ht="27">
      <c r="B1241" s="219"/>
      <c r="C1241" s="220"/>
      <c r="D1241" s="221" t="s">
        <v>210</v>
      </c>
      <c r="E1241" s="222" t="s">
        <v>34</v>
      </c>
      <c r="F1241" s="223" t="s">
        <v>1464</v>
      </c>
      <c r="G1241" s="220"/>
      <c r="H1241" s="224" t="s">
        <v>34</v>
      </c>
      <c r="I1241" s="225"/>
      <c r="J1241" s="220"/>
      <c r="K1241" s="220"/>
      <c r="L1241" s="226"/>
      <c r="M1241" s="227"/>
      <c r="N1241" s="228"/>
      <c r="O1241" s="228"/>
      <c r="P1241" s="228"/>
      <c r="Q1241" s="228"/>
      <c r="R1241" s="228"/>
      <c r="S1241" s="228"/>
      <c r="T1241" s="229"/>
      <c r="AT1241" s="230" t="s">
        <v>210</v>
      </c>
      <c r="AU1241" s="230" t="s">
        <v>87</v>
      </c>
      <c r="AV1241" s="12" t="s">
        <v>85</v>
      </c>
      <c r="AW1241" s="12" t="s">
        <v>41</v>
      </c>
      <c r="AX1241" s="12" t="s">
        <v>78</v>
      </c>
      <c r="AY1241" s="230" t="s">
        <v>197</v>
      </c>
    </row>
    <row r="1242" spans="2:65" s="12" customFormat="1">
      <c r="B1242" s="219"/>
      <c r="C1242" s="220"/>
      <c r="D1242" s="221" t="s">
        <v>210</v>
      </c>
      <c r="E1242" s="222" t="s">
        <v>34</v>
      </c>
      <c r="F1242" s="223" t="s">
        <v>1754</v>
      </c>
      <c r="G1242" s="220"/>
      <c r="H1242" s="224" t="s">
        <v>34</v>
      </c>
      <c r="I1242" s="225"/>
      <c r="J1242" s="220"/>
      <c r="K1242" s="220"/>
      <c r="L1242" s="226"/>
      <c r="M1242" s="227"/>
      <c r="N1242" s="228"/>
      <c r="O1242" s="228"/>
      <c r="P1242" s="228"/>
      <c r="Q1242" s="228"/>
      <c r="R1242" s="228"/>
      <c r="S1242" s="228"/>
      <c r="T1242" s="229"/>
      <c r="AT1242" s="230" t="s">
        <v>210</v>
      </c>
      <c r="AU1242" s="230" t="s">
        <v>87</v>
      </c>
      <c r="AV1242" s="12" t="s">
        <v>85</v>
      </c>
      <c r="AW1242" s="12" t="s">
        <v>41</v>
      </c>
      <c r="AX1242" s="12" t="s">
        <v>78</v>
      </c>
      <c r="AY1242" s="230" t="s">
        <v>197</v>
      </c>
    </row>
    <row r="1243" spans="2:65" s="13" customFormat="1">
      <c r="B1243" s="231"/>
      <c r="C1243" s="232"/>
      <c r="D1243" s="221" t="s">
        <v>210</v>
      </c>
      <c r="E1243" s="233" t="s">
        <v>34</v>
      </c>
      <c r="F1243" s="234" t="s">
        <v>85</v>
      </c>
      <c r="G1243" s="232"/>
      <c r="H1243" s="235">
        <v>1</v>
      </c>
      <c r="I1243" s="236"/>
      <c r="J1243" s="232"/>
      <c r="K1243" s="232"/>
      <c r="L1243" s="237"/>
      <c r="M1243" s="238"/>
      <c r="N1243" s="239"/>
      <c r="O1243" s="239"/>
      <c r="P1243" s="239"/>
      <c r="Q1243" s="239"/>
      <c r="R1243" s="239"/>
      <c r="S1243" s="239"/>
      <c r="T1243" s="240"/>
      <c r="AT1243" s="241" t="s">
        <v>210</v>
      </c>
      <c r="AU1243" s="241" t="s">
        <v>87</v>
      </c>
      <c r="AV1243" s="13" t="s">
        <v>87</v>
      </c>
      <c r="AW1243" s="13" t="s">
        <v>41</v>
      </c>
      <c r="AX1243" s="13" t="s">
        <v>78</v>
      </c>
      <c r="AY1243" s="241" t="s">
        <v>197</v>
      </c>
    </row>
    <row r="1244" spans="2:65" s="14" customFormat="1">
      <c r="B1244" s="242"/>
      <c r="C1244" s="243"/>
      <c r="D1244" s="216" t="s">
        <v>210</v>
      </c>
      <c r="E1244" s="244" t="s">
        <v>34</v>
      </c>
      <c r="F1244" s="245" t="s">
        <v>221</v>
      </c>
      <c r="G1244" s="243"/>
      <c r="H1244" s="246">
        <v>1</v>
      </c>
      <c r="I1244" s="247"/>
      <c r="J1244" s="243"/>
      <c r="K1244" s="243"/>
      <c r="L1244" s="248"/>
      <c r="M1244" s="249"/>
      <c r="N1244" s="250"/>
      <c r="O1244" s="250"/>
      <c r="P1244" s="250"/>
      <c r="Q1244" s="250"/>
      <c r="R1244" s="250"/>
      <c r="S1244" s="250"/>
      <c r="T1244" s="251"/>
      <c r="AT1244" s="252" t="s">
        <v>210</v>
      </c>
      <c r="AU1244" s="252" t="s">
        <v>87</v>
      </c>
      <c r="AV1244" s="14" t="s">
        <v>126</v>
      </c>
      <c r="AW1244" s="14" t="s">
        <v>41</v>
      </c>
      <c r="AX1244" s="14" t="s">
        <v>85</v>
      </c>
      <c r="AY1244" s="252" t="s">
        <v>197</v>
      </c>
    </row>
    <row r="1245" spans="2:65" s="1" customFormat="1" ht="25.5" customHeight="1">
      <c r="B1245" s="43"/>
      <c r="C1245" s="204" t="s">
        <v>1763</v>
      </c>
      <c r="D1245" s="204" t="s">
        <v>200</v>
      </c>
      <c r="E1245" s="205" t="s">
        <v>1764</v>
      </c>
      <c r="F1245" s="206" t="s">
        <v>1765</v>
      </c>
      <c r="G1245" s="207" t="s">
        <v>1598</v>
      </c>
      <c r="H1245" s="208">
        <v>1</v>
      </c>
      <c r="I1245" s="209"/>
      <c r="J1245" s="210">
        <f>ROUND(I1245*H1245,2)</f>
        <v>0</v>
      </c>
      <c r="K1245" s="206" t="s">
        <v>34</v>
      </c>
      <c r="L1245" s="63"/>
      <c r="M1245" s="211" t="s">
        <v>34</v>
      </c>
      <c r="N1245" s="212" t="s">
        <v>49</v>
      </c>
      <c r="O1245" s="44"/>
      <c r="P1245" s="213">
        <f>O1245*H1245</f>
        <v>0</v>
      </c>
      <c r="Q1245" s="213">
        <v>0</v>
      </c>
      <c r="R1245" s="213">
        <f>Q1245*H1245</f>
        <v>0</v>
      </c>
      <c r="S1245" s="213">
        <v>0</v>
      </c>
      <c r="T1245" s="214">
        <f>S1245*H1245</f>
        <v>0</v>
      </c>
      <c r="AR1245" s="25" t="s">
        <v>126</v>
      </c>
      <c r="AT1245" s="25" t="s">
        <v>200</v>
      </c>
      <c r="AU1245" s="25" t="s">
        <v>87</v>
      </c>
      <c r="AY1245" s="25" t="s">
        <v>197</v>
      </c>
      <c r="BE1245" s="215">
        <f>IF(N1245="základní",J1245,0)</f>
        <v>0</v>
      </c>
      <c r="BF1245" s="215">
        <f>IF(N1245="snížená",J1245,0)</f>
        <v>0</v>
      </c>
      <c r="BG1245" s="215">
        <f>IF(N1245="zákl. přenesená",J1245,0)</f>
        <v>0</v>
      </c>
      <c r="BH1245" s="215">
        <f>IF(N1245="sníž. přenesená",J1245,0)</f>
        <v>0</v>
      </c>
      <c r="BI1245" s="215">
        <f>IF(N1245="nulová",J1245,0)</f>
        <v>0</v>
      </c>
      <c r="BJ1245" s="25" t="s">
        <v>85</v>
      </c>
      <c r="BK1245" s="215">
        <f>ROUND(I1245*H1245,2)</f>
        <v>0</v>
      </c>
      <c r="BL1245" s="25" t="s">
        <v>126</v>
      </c>
      <c r="BM1245" s="25" t="s">
        <v>1766</v>
      </c>
    </row>
    <row r="1246" spans="2:65" s="12" customFormat="1" ht="27">
      <c r="B1246" s="219"/>
      <c r="C1246" s="220"/>
      <c r="D1246" s="221" t="s">
        <v>210</v>
      </c>
      <c r="E1246" s="222" t="s">
        <v>34</v>
      </c>
      <c r="F1246" s="223" t="s">
        <v>1463</v>
      </c>
      <c r="G1246" s="220"/>
      <c r="H1246" s="224" t="s">
        <v>34</v>
      </c>
      <c r="I1246" s="225"/>
      <c r="J1246" s="220"/>
      <c r="K1246" s="220"/>
      <c r="L1246" s="226"/>
      <c r="M1246" s="227"/>
      <c r="N1246" s="228"/>
      <c r="O1246" s="228"/>
      <c r="P1246" s="228"/>
      <c r="Q1246" s="228"/>
      <c r="R1246" s="228"/>
      <c r="S1246" s="228"/>
      <c r="T1246" s="229"/>
      <c r="AT1246" s="230" t="s">
        <v>210</v>
      </c>
      <c r="AU1246" s="230" t="s">
        <v>87</v>
      </c>
      <c r="AV1246" s="12" t="s">
        <v>85</v>
      </c>
      <c r="AW1246" s="12" t="s">
        <v>41</v>
      </c>
      <c r="AX1246" s="12" t="s">
        <v>78</v>
      </c>
      <c r="AY1246" s="230" t="s">
        <v>197</v>
      </c>
    </row>
    <row r="1247" spans="2:65" s="12" customFormat="1" ht="27">
      <c r="B1247" s="219"/>
      <c r="C1247" s="220"/>
      <c r="D1247" s="221" t="s">
        <v>210</v>
      </c>
      <c r="E1247" s="222" t="s">
        <v>34</v>
      </c>
      <c r="F1247" s="223" t="s">
        <v>1464</v>
      </c>
      <c r="G1247" s="220"/>
      <c r="H1247" s="224" t="s">
        <v>34</v>
      </c>
      <c r="I1247" s="225"/>
      <c r="J1247" s="220"/>
      <c r="K1247" s="220"/>
      <c r="L1247" s="226"/>
      <c r="M1247" s="227"/>
      <c r="N1247" s="228"/>
      <c r="O1247" s="228"/>
      <c r="P1247" s="228"/>
      <c r="Q1247" s="228"/>
      <c r="R1247" s="228"/>
      <c r="S1247" s="228"/>
      <c r="T1247" s="229"/>
      <c r="AT1247" s="230" t="s">
        <v>210</v>
      </c>
      <c r="AU1247" s="230" t="s">
        <v>87</v>
      </c>
      <c r="AV1247" s="12" t="s">
        <v>85</v>
      </c>
      <c r="AW1247" s="12" t="s">
        <v>41</v>
      </c>
      <c r="AX1247" s="12" t="s">
        <v>78</v>
      </c>
      <c r="AY1247" s="230" t="s">
        <v>197</v>
      </c>
    </row>
    <row r="1248" spans="2:65" s="12" customFormat="1">
      <c r="B1248" s="219"/>
      <c r="C1248" s="220"/>
      <c r="D1248" s="221" t="s">
        <v>210</v>
      </c>
      <c r="E1248" s="222" t="s">
        <v>34</v>
      </c>
      <c r="F1248" s="223" t="s">
        <v>1754</v>
      </c>
      <c r="G1248" s="220"/>
      <c r="H1248" s="224" t="s">
        <v>34</v>
      </c>
      <c r="I1248" s="225"/>
      <c r="J1248" s="220"/>
      <c r="K1248" s="220"/>
      <c r="L1248" s="226"/>
      <c r="M1248" s="227"/>
      <c r="N1248" s="228"/>
      <c r="O1248" s="228"/>
      <c r="P1248" s="228"/>
      <c r="Q1248" s="228"/>
      <c r="R1248" s="228"/>
      <c r="S1248" s="228"/>
      <c r="T1248" s="229"/>
      <c r="AT1248" s="230" t="s">
        <v>210</v>
      </c>
      <c r="AU1248" s="230" t="s">
        <v>87</v>
      </c>
      <c r="AV1248" s="12" t="s">
        <v>85</v>
      </c>
      <c r="AW1248" s="12" t="s">
        <v>41</v>
      </c>
      <c r="AX1248" s="12" t="s">
        <v>78</v>
      </c>
      <c r="AY1248" s="230" t="s">
        <v>197</v>
      </c>
    </row>
    <row r="1249" spans="2:65" s="13" customFormat="1">
      <c r="B1249" s="231"/>
      <c r="C1249" s="232"/>
      <c r="D1249" s="221" t="s">
        <v>210</v>
      </c>
      <c r="E1249" s="233" t="s">
        <v>34</v>
      </c>
      <c r="F1249" s="234" t="s">
        <v>85</v>
      </c>
      <c r="G1249" s="232"/>
      <c r="H1249" s="235">
        <v>1</v>
      </c>
      <c r="I1249" s="236"/>
      <c r="J1249" s="232"/>
      <c r="K1249" s="232"/>
      <c r="L1249" s="237"/>
      <c r="M1249" s="238"/>
      <c r="N1249" s="239"/>
      <c r="O1249" s="239"/>
      <c r="P1249" s="239"/>
      <c r="Q1249" s="239"/>
      <c r="R1249" s="239"/>
      <c r="S1249" s="239"/>
      <c r="T1249" s="240"/>
      <c r="AT1249" s="241" t="s">
        <v>210</v>
      </c>
      <c r="AU1249" s="241" t="s">
        <v>87</v>
      </c>
      <c r="AV1249" s="13" t="s">
        <v>87</v>
      </c>
      <c r="AW1249" s="13" t="s">
        <v>41</v>
      </c>
      <c r="AX1249" s="13" t="s">
        <v>78</v>
      </c>
      <c r="AY1249" s="241" t="s">
        <v>197</v>
      </c>
    </row>
    <row r="1250" spans="2:65" s="14" customFormat="1">
      <c r="B1250" s="242"/>
      <c r="C1250" s="243"/>
      <c r="D1250" s="216" t="s">
        <v>210</v>
      </c>
      <c r="E1250" s="244" t="s">
        <v>34</v>
      </c>
      <c r="F1250" s="245" t="s">
        <v>221</v>
      </c>
      <c r="G1250" s="243"/>
      <c r="H1250" s="246">
        <v>1</v>
      </c>
      <c r="I1250" s="247"/>
      <c r="J1250" s="243"/>
      <c r="K1250" s="243"/>
      <c r="L1250" s="248"/>
      <c r="M1250" s="249"/>
      <c r="N1250" s="250"/>
      <c r="O1250" s="250"/>
      <c r="P1250" s="250"/>
      <c r="Q1250" s="250"/>
      <c r="R1250" s="250"/>
      <c r="S1250" s="250"/>
      <c r="T1250" s="251"/>
      <c r="AT1250" s="252" t="s">
        <v>210</v>
      </c>
      <c r="AU1250" s="252" t="s">
        <v>87</v>
      </c>
      <c r="AV1250" s="14" t="s">
        <v>126</v>
      </c>
      <c r="AW1250" s="14" t="s">
        <v>41</v>
      </c>
      <c r="AX1250" s="14" t="s">
        <v>85</v>
      </c>
      <c r="AY1250" s="252" t="s">
        <v>197</v>
      </c>
    </row>
    <row r="1251" spans="2:65" s="1" customFormat="1" ht="25.5" customHeight="1">
      <c r="B1251" s="43"/>
      <c r="C1251" s="204" t="s">
        <v>1767</v>
      </c>
      <c r="D1251" s="204" t="s">
        <v>200</v>
      </c>
      <c r="E1251" s="205" t="s">
        <v>1768</v>
      </c>
      <c r="F1251" s="206" t="s">
        <v>1769</v>
      </c>
      <c r="G1251" s="207" t="s">
        <v>1598</v>
      </c>
      <c r="H1251" s="208">
        <v>1</v>
      </c>
      <c r="I1251" s="209"/>
      <c r="J1251" s="210">
        <f>ROUND(I1251*H1251,2)</f>
        <v>0</v>
      </c>
      <c r="K1251" s="206" t="s">
        <v>34</v>
      </c>
      <c r="L1251" s="63"/>
      <c r="M1251" s="211" t="s">
        <v>34</v>
      </c>
      <c r="N1251" s="212" t="s">
        <v>49</v>
      </c>
      <c r="O1251" s="44"/>
      <c r="P1251" s="213">
        <f>O1251*H1251</f>
        <v>0</v>
      </c>
      <c r="Q1251" s="213">
        <v>0</v>
      </c>
      <c r="R1251" s="213">
        <f>Q1251*H1251</f>
        <v>0</v>
      </c>
      <c r="S1251" s="213">
        <v>0</v>
      </c>
      <c r="T1251" s="214">
        <f>S1251*H1251</f>
        <v>0</v>
      </c>
      <c r="AR1251" s="25" t="s">
        <v>126</v>
      </c>
      <c r="AT1251" s="25" t="s">
        <v>200</v>
      </c>
      <c r="AU1251" s="25" t="s">
        <v>87</v>
      </c>
      <c r="AY1251" s="25" t="s">
        <v>197</v>
      </c>
      <c r="BE1251" s="215">
        <f>IF(N1251="základní",J1251,0)</f>
        <v>0</v>
      </c>
      <c r="BF1251" s="215">
        <f>IF(N1251="snížená",J1251,0)</f>
        <v>0</v>
      </c>
      <c r="BG1251" s="215">
        <f>IF(N1251="zákl. přenesená",J1251,0)</f>
        <v>0</v>
      </c>
      <c r="BH1251" s="215">
        <f>IF(N1251="sníž. přenesená",J1251,0)</f>
        <v>0</v>
      </c>
      <c r="BI1251" s="215">
        <f>IF(N1251="nulová",J1251,0)</f>
        <v>0</v>
      </c>
      <c r="BJ1251" s="25" t="s">
        <v>85</v>
      </c>
      <c r="BK1251" s="215">
        <f>ROUND(I1251*H1251,2)</f>
        <v>0</v>
      </c>
      <c r="BL1251" s="25" t="s">
        <v>126</v>
      </c>
      <c r="BM1251" s="25" t="s">
        <v>1770</v>
      </c>
    </row>
    <row r="1252" spans="2:65" s="12" customFormat="1" ht="27">
      <c r="B1252" s="219"/>
      <c r="C1252" s="220"/>
      <c r="D1252" s="221" t="s">
        <v>210</v>
      </c>
      <c r="E1252" s="222" t="s">
        <v>34</v>
      </c>
      <c r="F1252" s="223" t="s">
        <v>1463</v>
      </c>
      <c r="G1252" s="220"/>
      <c r="H1252" s="224" t="s">
        <v>34</v>
      </c>
      <c r="I1252" s="225"/>
      <c r="J1252" s="220"/>
      <c r="K1252" s="220"/>
      <c r="L1252" s="226"/>
      <c r="M1252" s="227"/>
      <c r="N1252" s="228"/>
      <c r="O1252" s="228"/>
      <c r="P1252" s="228"/>
      <c r="Q1252" s="228"/>
      <c r="R1252" s="228"/>
      <c r="S1252" s="228"/>
      <c r="T1252" s="229"/>
      <c r="AT1252" s="230" t="s">
        <v>210</v>
      </c>
      <c r="AU1252" s="230" t="s">
        <v>87</v>
      </c>
      <c r="AV1252" s="12" t="s">
        <v>85</v>
      </c>
      <c r="AW1252" s="12" t="s">
        <v>41</v>
      </c>
      <c r="AX1252" s="12" t="s">
        <v>78</v>
      </c>
      <c r="AY1252" s="230" t="s">
        <v>197</v>
      </c>
    </row>
    <row r="1253" spans="2:65" s="12" customFormat="1" ht="27">
      <c r="B1253" s="219"/>
      <c r="C1253" s="220"/>
      <c r="D1253" s="221" t="s">
        <v>210</v>
      </c>
      <c r="E1253" s="222" t="s">
        <v>34</v>
      </c>
      <c r="F1253" s="223" t="s">
        <v>1464</v>
      </c>
      <c r="G1253" s="220"/>
      <c r="H1253" s="224" t="s">
        <v>34</v>
      </c>
      <c r="I1253" s="225"/>
      <c r="J1253" s="220"/>
      <c r="K1253" s="220"/>
      <c r="L1253" s="226"/>
      <c r="M1253" s="227"/>
      <c r="N1253" s="228"/>
      <c r="O1253" s="228"/>
      <c r="P1253" s="228"/>
      <c r="Q1253" s="228"/>
      <c r="R1253" s="228"/>
      <c r="S1253" s="228"/>
      <c r="T1253" s="229"/>
      <c r="AT1253" s="230" t="s">
        <v>210</v>
      </c>
      <c r="AU1253" s="230" t="s">
        <v>87</v>
      </c>
      <c r="AV1253" s="12" t="s">
        <v>85</v>
      </c>
      <c r="AW1253" s="12" t="s">
        <v>41</v>
      </c>
      <c r="AX1253" s="12" t="s">
        <v>78</v>
      </c>
      <c r="AY1253" s="230" t="s">
        <v>197</v>
      </c>
    </row>
    <row r="1254" spans="2:65" s="12" customFormat="1">
      <c r="B1254" s="219"/>
      <c r="C1254" s="220"/>
      <c r="D1254" s="221" t="s">
        <v>210</v>
      </c>
      <c r="E1254" s="222" t="s">
        <v>34</v>
      </c>
      <c r="F1254" s="223" t="s">
        <v>1754</v>
      </c>
      <c r="G1254" s="220"/>
      <c r="H1254" s="224" t="s">
        <v>34</v>
      </c>
      <c r="I1254" s="225"/>
      <c r="J1254" s="220"/>
      <c r="K1254" s="220"/>
      <c r="L1254" s="226"/>
      <c r="M1254" s="227"/>
      <c r="N1254" s="228"/>
      <c r="O1254" s="228"/>
      <c r="P1254" s="228"/>
      <c r="Q1254" s="228"/>
      <c r="R1254" s="228"/>
      <c r="S1254" s="228"/>
      <c r="T1254" s="229"/>
      <c r="AT1254" s="230" t="s">
        <v>210</v>
      </c>
      <c r="AU1254" s="230" t="s">
        <v>87</v>
      </c>
      <c r="AV1254" s="12" t="s">
        <v>85</v>
      </c>
      <c r="AW1254" s="12" t="s">
        <v>41</v>
      </c>
      <c r="AX1254" s="12" t="s">
        <v>78</v>
      </c>
      <c r="AY1254" s="230" t="s">
        <v>197</v>
      </c>
    </row>
    <row r="1255" spans="2:65" s="13" customFormat="1">
      <c r="B1255" s="231"/>
      <c r="C1255" s="232"/>
      <c r="D1255" s="221" t="s">
        <v>210</v>
      </c>
      <c r="E1255" s="233" t="s">
        <v>34</v>
      </c>
      <c r="F1255" s="234" t="s">
        <v>85</v>
      </c>
      <c r="G1255" s="232"/>
      <c r="H1255" s="235">
        <v>1</v>
      </c>
      <c r="I1255" s="236"/>
      <c r="J1255" s="232"/>
      <c r="K1255" s="232"/>
      <c r="L1255" s="237"/>
      <c r="M1255" s="238"/>
      <c r="N1255" s="239"/>
      <c r="O1255" s="239"/>
      <c r="P1255" s="239"/>
      <c r="Q1255" s="239"/>
      <c r="R1255" s="239"/>
      <c r="S1255" s="239"/>
      <c r="T1255" s="240"/>
      <c r="AT1255" s="241" t="s">
        <v>210</v>
      </c>
      <c r="AU1255" s="241" t="s">
        <v>87</v>
      </c>
      <c r="AV1255" s="13" t="s">
        <v>87</v>
      </c>
      <c r="AW1255" s="13" t="s">
        <v>41</v>
      </c>
      <c r="AX1255" s="13" t="s">
        <v>78</v>
      </c>
      <c r="AY1255" s="241" t="s">
        <v>197</v>
      </c>
    </row>
    <row r="1256" spans="2:65" s="14" customFormat="1">
      <c r="B1256" s="242"/>
      <c r="C1256" s="243"/>
      <c r="D1256" s="216" t="s">
        <v>210</v>
      </c>
      <c r="E1256" s="244" t="s">
        <v>34</v>
      </c>
      <c r="F1256" s="245" t="s">
        <v>221</v>
      </c>
      <c r="G1256" s="243"/>
      <c r="H1256" s="246">
        <v>1</v>
      </c>
      <c r="I1256" s="247"/>
      <c r="J1256" s="243"/>
      <c r="K1256" s="243"/>
      <c r="L1256" s="248"/>
      <c r="M1256" s="249"/>
      <c r="N1256" s="250"/>
      <c r="O1256" s="250"/>
      <c r="P1256" s="250"/>
      <c r="Q1256" s="250"/>
      <c r="R1256" s="250"/>
      <c r="S1256" s="250"/>
      <c r="T1256" s="251"/>
      <c r="AT1256" s="252" t="s">
        <v>210</v>
      </c>
      <c r="AU1256" s="252" t="s">
        <v>87</v>
      </c>
      <c r="AV1256" s="14" t="s">
        <v>126</v>
      </c>
      <c r="AW1256" s="14" t="s">
        <v>41</v>
      </c>
      <c r="AX1256" s="14" t="s">
        <v>85</v>
      </c>
      <c r="AY1256" s="252" t="s">
        <v>197</v>
      </c>
    </row>
    <row r="1257" spans="2:65" s="1" customFormat="1" ht="16.5" customHeight="1">
      <c r="B1257" s="43"/>
      <c r="C1257" s="204" t="s">
        <v>1771</v>
      </c>
      <c r="D1257" s="204" t="s">
        <v>200</v>
      </c>
      <c r="E1257" s="205" t="s">
        <v>1772</v>
      </c>
      <c r="F1257" s="206" t="s">
        <v>1773</v>
      </c>
      <c r="G1257" s="207" t="s">
        <v>1598</v>
      </c>
      <c r="H1257" s="208">
        <v>1</v>
      </c>
      <c r="I1257" s="209"/>
      <c r="J1257" s="210">
        <f>ROUND(I1257*H1257,2)</f>
        <v>0</v>
      </c>
      <c r="K1257" s="206" t="s">
        <v>34</v>
      </c>
      <c r="L1257" s="63"/>
      <c r="M1257" s="211" t="s">
        <v>34</v>
      </c>
      <c r="N1257" s="212" t="s">
        <v>49</v>
      </c>
      <c r="O1257" s="44"/>
      <c r="P1257" s="213">
        <f>O1257*H1257</f>
        <v>0</v>
      </c>
      <c r="Q1257" s="213">
        <v>0</v>
      </c>
      <c r="R1257" s="213">
        <f>Q1257*H1257</f>
        <v>0</v>
      </c>
      <c r="S1257" s="213">
        <v>0</v>
      </c>
      <c r="T1257" s="214">
        <f>S1257*H1257</f>
        <v>0</v>
      </c>
      <c r="AR1257" s="25" t="s">
        <v>126</v>
      </c>
      <c r="AT1257" s="25" t="s">
        <v>200</v>
      </c>
      <c r="AU1257" s="25" t="s">
        <v>87</v>
      </c>
      <c r="AY1257" s="25" t="s">
        <v>197</v>
      </c>
      <c r="BE1257" s="215">
        <f>IF(N1257="základní",J1257,0)</f>
        <v>0</v>
      </c>
      <c r="BF1257" s="215">
        <f>IF(N1257="snížená",J1257,0)</f>
        <v>0</v>
      </c>
      <c r="BG1257" s="215">
        <f>IF(N1257="zákl. přenesená",J1257,0)</f>
        <v>0</v>
      </c>
      <c r="BH1257" s="215">
        <f>IF(N1257="sníž. přenesená",J1257,0)</f>
        <v>0</v>
      </c>
      <c r="BI1257" s="215">
        <f>IF(N1257="nulová",J1257,0)</f>
        <v>0</v>
      </c>
      <c r="BJ1257" s="25" t="s">
        <v>85</v>
      </c>
      <c r="BK1257" s="215">
        <f>ROUND(I1257*H1257,2)</f>
        <v>0</v>
      </c>
      <c r="BL1257" s="25" t="s">
        <v>126</v>
      </c>
      <c r="BM1257" s="25" t="s">
        <v>1774</v>
      </c>
    </row>
    <row r="1258" spans="2:65" s="12" customFormat="1" ht="27">
      <c r="B1258" s="219"/>
      <c r="C1258" s="220"/>
      <c r="D1258" s="221" t="s">
        <v>210</v>
      </c>
      <c r="E1258" s="222" t="s">
        <v>34</v>
      </c>
      <c r="F1258" s="223" t="s">
        <v>1463</v>
      </c>
      <c r="G1258" s="220"/>
      <c r="H1258" s="224" t="s">
        <v>34</v>
      </c>
      <c r="I1258" s="225"/>
      <c r="J1258" s="220"/>
      <c r="K1258" s="220"/>
      <c r="L1258" s="226"/>
      <c r="M1258" s="227"/>
      <c r="N1258" s="228"/>
      <c r="O1258" s="228"/>
      <c r="P1258" s="228"/>
      <c r="Q1258" s="228"/>
      <c r="R1258" s="228"/>
      <c r="S1258" s="228"/>
      <c r="T1258" s="229"/>
      <c r="AT1258" s="230" t="s">
        <v>210</v>
      </c>
      <c r="AU1258" s="230" t="s">
        <v>87</v>
      </c>
      <c r="AV1258" s="12" t="s">
        <v>85</v>
      </c>
      <c r="AW1258" s="12" t="s">
        <v>41</v>
      </c>
      <c r="AX1258" s="12" t="s">
        <v>78</v>
      </c>
      <c r="AY1258" s="230" t="s">
        <v>197</v>
      </c>
    </row>
    <row r="1259" spans="2:65" s="12" customFormat="1" ht="27">
      <c r="B1259" s="219"/>
      <c r="C1259" s="220"/>
      <c r="D1259" s="221" t="s">
        <v>210</v>
      </c>
      <c r="E1259" s="222" t="s">
        <v>34</v>
      </c>
      <c r="F1259" s="223" t="s">
        <v>1464</v>
      </c>
      <c r="G1259" s="220"/>
      <c r="H1259" s="224" t="s">
        <v>34</v>
      </c>
      <c r="I1259" s="225"/>
      <c r="J1259" s="220"/>
      <c r="K1259" s="220"/>
      <c r="L1259" s="226"/>
      <c r="M1259" s="227"/>
      <c r="N1259" s="228"/>
      <c r="O1259" s="228"/>
      <c r="P1259" s="228"/>
      <c r="Q1259" s="228"/>
      <c r="R1259" s="228"/>
      <c r="S1259" s="228"/>
      <c r="T1259" s="229"/>
      <c r="AT1259" s="230" t="s">
        <v>210</v>
      </c>
      <c r="AU1259" s="230" t="s">
        <v>87</v>
      </c>
      <c r="AV1259" s="12" t="s">
        <v>85</v>
      </c>
      <c r="AW1259" s="12" t="s">
        <v>41</v>
      </c>
      <c r="AX1259" s="12" t="s">
        <v>78</v>
      </c>
      <c r="AY1259" s="230" t="s">
        <v>197</v>
      </c>
    </row>
    <row r="1260" spans="2:65" s="12" customFormat="1">
      <c r="B1260" s="219"/>
      <c r="C1260" s="220"/>
      <c r="D1260" s="221" t="s">
        <v>210</v>
      </c>
      <c r="E1260" s="222" t="s">
        <v>34</v>
      </c>
      <c r="F1260" s="223" t="s">
        <v>1754</v>
      </c>
      <c r="G1260" s="220"/>
      <c r="H1260" s="224" t="s">
        <v>34</v>
      </c>
      <c r="I1260" s="225"/>
      <c r="J1260" s="220"/>
      <c r="K1260" s="220"/>
      <c r="L1260" s="226"/>
      <c r="M1260" s="227"/>
      <c r="N1260" s="228"/>
      <c r="O1260" s="228"/>
      <c r="P1260" s="228"/>
      <c r="Q1260" s="228"/>
      <c r="R1260" s="228"/>
      <c r="S1260" s="228"/>
      <c r="T1260" s="229"/>
      <c r="AT1260" s="230" t="s">
        <v>210</v>
      </c>
      <c r="AU1260" s="230" t="s">
        <v>87</v>
      </c>
      <c r="AV1260" s="12" t="s">
        <v>85</v>
      </c>
      <c r="AW1260" s="12" t="s">
        <v>41</v>
      </c>
      <c r="AX1260" s="12" t="s">
        <v>78</v>
      </c>
      <c r="AY1260" s="230" t="s">
        <v>197</v>
      </c>
    </row>
    <row r="1261" spans="2:65" s="13" customFormat="1">
      <c r="B1261" s="231"/>
      <c r="C1261" s="232"/>
      <c r="D1261" s="221" t="s">
        <v>210</v>
      </c>
      <c r="E1261" s="233" t="s">
        <v>34</v>
      </c>
      <c r="F1261" s="234" t="s">
        <v>85</v>
      </c>
      <c r="G1261" s="232"/>
      <c r="H1261" s="235">
        <v>1</v>
      </c>
      <c r="I1261" s="236"/>
      <c r="J1261" s="232"/>
      <c r="K1261" s="232"/>
      <c r="L1261" s="237"/>
      <c r="M1261" s="238"/>
      <c r="N1261" s="239"/>
      <c r="O1261" s="239"/>
      <c r="P1261" s="239"/>
      <c r="Q1261" s="239"/>
      <c r="R1261" s="239"/>
      <c r="S1261" s="239"/>
      <c r="T1261" s="240"/>
      <c r="AT1261" s="241" t="s">
        <v>210</v>
      </c>
      <c r="AU1261" s="241" t="s">
        <v>87</v>
      </c>
      <c r="AV1261" s="13" t="s">
        <v>87</v>
      </c>
      <c r="AW1261" s="13" t="s">
        <v>41</v>
      </c>
      <c r="AX1261" s="13" t="s">
        <v>78</v>
      </c>
      <c r="AY1261" s="241" t="s">
        <v>197</v>
      </c>
    </row>
    <row r="1262" spans="2:65" s="14" customFormat="1">
      <c r="B1262" s="242"/>
      <c r="C1262" s="243"/>
      <c r="D1262" s="216" t="s">
        <v>210</v>
      </c>
      <c r="E1262" s="244" t="s">
        <v>34</v>
      </c>
      <c r="F1262" s="245" t="s">
        <v>221</v>
      </c>
      <c r="G1262" s="243"/>
      <c r="H1262" s="246">
        <v>1</v>
      </c>
      <c r="I1262" s="247"/>
      <c r="J1262" s="243"/>
      <c r="K1262" s="243"/>
      <c r="L1262" s="248"/>
      <c r="M1262" s="249"/>
      <c r="N1262" s="250"/>
      <c r="O1262" s="250"/>
      <c r="P1262" s="250"/>
      <c r="Q1262" s="250"/>
      <c r="R1262" s="250"/>
      <c r="S1262" s="250"/>
      <c r="T1262" s="251"/>
      <c r="AT1262" s="252" t="s">
        <v>210</v>
      </c>
      <c r="AU1262" s="252" t="s">
        <v>87</v>
      </c>
      <c r="AV1262" s="14" t="s">
        <v>126</v>
      </c>
      <c r="AW1262" s="14" t="s">
        <v>41</v>
      </c>
      <c r="AX1262" s="14" t="s">
        <v>85</v>
      </c>
      <c r="AY1262" s="252" t="s">
        <v>197</v>
      </c>
    </row>
    <row r="1263" spans="2:65" s="1" customFormat="1" ht="16.5" customHeight="1">
      <c r="B1263" s="43"/>
      <c r="C1263" s="204" t="s">
        <v>1775</v>
      </c>
      <c r="D1263" s="204" t="s">
        <v>200</v>
      </c>
      <c r="E1263" s="205" t="s">
        <v>1776</v>
      </c>
      <c r="F1263" s="206" t="s">
        <v>1777</v>
      </c>
      <c r="G1263" s="207" t="s">
        <v>423</v>
      </c>
      <c r="H1263" s="208">
        <v>6.99</v>
      </c>
      <c r="I1263" s="209"/>
      <c r="J1263" s="210">
        <f>ROUND(I1263*H1263,2)</f>
        <v>0</v>
      </c>
      <c r="K1263" s="206" t="s">
        <v>352</v>
      </c>
      <c r="L1263" s="63"/>
      <c r="M1263" s="211" t="s">
        <v>34</v>
      </c>
      <c r="N1263" s="212" t="s">
        <v>49</v>
      </c>
      <c r="O1263" s="44"/>
      <c r="P1263" s="213">
        <f>O1263*H1263</f>
        <v>0</v>
      </c>
      <c r="Q1263" s="213">
        <v>0</v>
      </c>
      <c r="R1263" s="213">
        <f>Q1263*H1263</f>
        <v>0</v>
      </c>
      <c r="S1263" s="213">
        <v>0</v>
      </c>
      <c r="T1263" s="214">
        <f>S1263*H1263</f>
        <v>0</v>
      </c>
      <c r="AR1263" s="25" t="s">
        <v>275</v>
      </c>
      <c r="AT1263" s="25" t="s">
        <v>200</v>
      </c>
      <c r="AU1263" s="25" t="s">
        <v>87</v>
      </c>
      <c r="AY1263" s="25" t="s">
        <v>197</v>
      </c>
      <c r="BE1263" s="215">
        <f>IF(N1263="základní",J1263,0)</f>
        <v>0</v>
      </c>
      <c r="BF1263" s="215">
        <f>IF(N1263="snížená",J1263,0)</f>
        <v>0</v>
      </c>
      <c r="BG1263" s="215">
        <f>IF(N1263="zákl. přenesená",J1263,0)</f>
        <v>0</v>
      </c>
      <c r="BH1263" s="215">
        <f>IF(N1263="sníž. přenesená",J1263,0)</f>
        <v>0</v>
      </c>
      <c r="BI1263" s="215">
        <f>IF(N1263="nulová",J1263,0)</f>
        <v>0</v>
      </c>
      <c r="BJ1263" s="25" t="s">
        <v>85</v>
      </c>
      <c r="BK1263" s="215">
        <f>ROUND(I1263*H1263,2)</f>
        <v>0</v>
      </c>
      <c r="BL1263" s="25" t="s">
        <v>275</v>
      </c>
      <c r="BM1263" s="25" t="s">
        <v>1778</v>
      </c>
    </row>
    <row r="1264" spans="2:65" s="12" customFormat="1">
      <c r="B1264" s="219"/>
      <c r="C1264" s="220"/>
      <c r="D1264" s="221" t="s">
        <v>210</v>
      </c>
      <c r="E1264" s="222" t="s">
        <v>34</v>
      </c>
      <c r="F1264" s="223" t="s">
        <v>364</v>
      </c>
      <c r="G1264" s="220"/>
      <c r="H1264" s="224" t="s">
        <v>34</v>
      </c>
      <c r="I1264" s="225"/>
      <c r="J1264" s="220"/>
      <c r="K1264" s="220"/>
      <c r="L1264" s="226"/>
      <c r="M1264" s="227"/>
      <c r="N1264" s="228"/>
      <c r="O1264" s="228"/>
      <c r="P1264" s="228"/>
      <c r="Q1264" s="228"/>
      <c r="R1264" s="228"/>
      <c r="S1264" s="228"/>
      <c r="T1264" s="229"/>
      <c r="AT1264" s="230" t="s">
        <v>210</v>
      </c>
      <c r="AU1264" s="230" t="s">
        <v>87</v>
      </c>
      <c r="AV1264" s="12" t="s">
        <v>85</v>
      </c>
      <c r="AW1264" s="12" t="s">
        <v>41</v>
      </c>
      <c r="AX1264" s="12" t="s">
        <v>78</v>
      </c>
      <c r="AY1264" s="230" t="s">
        <v>197</v>
      </c>
    </row>
    <row r="1265" spans="2:65" s="13" customFormat="1">
      <c r="B1265" s="231"/>
      <c r="C1265" s="232"/>
      <c r="D1265" s="221" t="s">
        <v>210</v>
      </c>
      <c r="E1265" s="233" t="s">
        <v>34</v>
      </c>
      <c r="F1265" s="234" t="s">
        <v>775</v>
      </c>
      <c r="G1265" s="232"/>
      <c r="H1265" s="235">
        <v>6.99</v>
      </c>
      <c r="I1265" s="236"/>
      <c r="J1265" s="232"/>
      <c r="K1265" s="232"/>
      <c r="L1265" s="237"/>
      <c r="M1265" s="238"/>
      <c r="N1265" s="239"/>
      <c r="O1265" s="239"/>
      <c r="P1265" s="239"/>
      <c r="Q1265" s="239"/>
      <c r="R1265" s="239"/>
      <c r="S1265" s="239"/>
      <c r="T1265" s="240"/>
      <c r="AT1265" s="241" t="s">
        <v>210</v>
      </c>
      <c r="AU1265" s="241" t="s">
        <v>87</v>
      </c>
      <c r="AV1265" s="13" t="s">
        <v>87</v>
      </c>
      <c r="AW1265" s="13" t="s">
        <v>41</v>
      </c>
      <c r="AX1265" s="13" t="s">
        <v>78</v>
      </c>
      <c r="AY1265" s="241" t="s">
        <v>197</v>
      </c>
    </row>
    <row r="1266" spans="2:65" s="14" customFormat="1">
      <c r="B1266" s="242"/>
      <c r="C1266" s="243"/>
      <c r="D1266" s="216" t="s">
        <v>210</v>
      </c>
      <c r="E1266" s="244" t="s">
        <v>34</v>
      </c>
      <c r="F1266" s="245" t="s">
        <v>221</v>
      </c>
      <c r="G1266" s="243"/>
      <c r="H1266" s="246">
        <v>6.99</v>
      </c>
      <c r="I1266" s="247"/>
      <c r="J1266" s="243"/>
      <c r="K1266" s="243"/>
      <c r="L1266" s="248"/>
      <c r="M1266" s="249"/>
      <c r="N1266" s="250"/>
      <c r="O1266" s="250"/>
      <c r="P1266" s="250"/>
      <c r="Q1266" s="250"/>
      <c r="R1266" s="250"/>
      <c r="S1266" s="250"/>
      <c r="T1266" s="251"/>
      <c r="AT1266" s="252" t="s">
        <v>210</v>
      </c>
      <c r="AU1266" s="252" t="s">
        <v>87</v>
      </c>
      <c r="AV1266" s="14" t="s">
        <v>126</v>
      </c>
      <c r="AW1266" s="14" t="s">
        <v>41</v>
      </c>
      <c r="AX1266" s="14" t="s">
        <v>85</v>
      </c>
      <c r="AY1266" s="252" t="s">
        <v>197</v>
      </c>
    </row>
    <row r="1267" spans="2:65" s="1" customFormat="1" ht="16.5" customHeight="1">
      <c r="B1267" s="43"/>
      <c r="C1267" s="263" t="s">
        <v>1779</v>
      </c>
      <c r="D1267" s="263" t="s">
        <v>415</v>
      </c>
      <c r="E1267" s="264" t="s">
        <v>1780</v>
      </c>
      <c r="F1267" s="265" t="s">
        <v>1781</v>
      </c>
      <c r="G1267" s="266" t="s">
        <v>423</v>
      </c>
      <c r="H1267" s="267">
        <v>6.99</v>
      </c>
      <c r="I1267" s="268"/>
      <c r="J1267" s="269">
        <f>ROUND(I1267*H1267,2)</f>
        <v>0</v>
      </c>
      <c r="K1267" s="265" t="s">
        <v>34</v>
      </c>
      <c r="L1267" s="270"/>
      <c r="M1267" s="271" t="s">
        <v>34</v>
      </c>
      <c r="N1267" s="272" t="s">
        <v>49</v>
      </c>
      <c r="O1267" s="44"/>
      <c r="P1267" s="213">
        <f>O1267*H1267</f>
        <v>0</v>
      </c>
      <c r="Q1267" s="213">
        <v>1.6E-2</v>
      </c>
      <c r="R1267" s="213">
        <f>Q1267*H1267</f>
        <v>0.11184000000000001</v>
      </c>
      <c r="S1267" s="213">
        <v>0</v>
      </c>
      <c r="T1267" s="214">
        <f>S1267*H1267</f>
        <v>0</v>
      </c>
      <c r="AR1267" s="25" t="s">
        <v>491</v>
      </c>
      <c r="AT1267" s="25" t="s">
        <v>415</v>
      </c>
      <c r="AU1267" s="25" t="s">
        <v>87</v>
      </c>
      <c r="AY1267" s="25" t="s">
        <v>197</v>
      </c>
      <c r="BE1267" s="215">
        <f>IF(N1267="základní",J1267,0)</f>
        <v>0</v>
      </c>
      <c r="BF1267" s="215">
        <f>IF(N1267="snížená",J1267,0)</f>
        <v>0</v>
      </c>
      <c r="BG1267" s="215">
        <f>IF(N1267="zákl. přenesená",J1267,0)</f>
        <v>0</v>
      </c>
      <c r="BH1267" s="215">
        <f>IF(N1267="sníž. přenesená",J1267,0)</f>
        <v>0</v>
      </c>
      <c r="BI1267" s="215">
        <f>IF(N1267="nulová",J1267,0)</f>
        <v>0</v>
      </c>
      <c r="BJ1267" s="25" t="s">
        <v>85</v>
      </c>
      <c r="BK1267" s="215">
        <f>ROUND(I1267*H1267,2)</f>
        <v>0</v>
      </c>
      <c r="BL1267" s="25" t="s">
        <v>275</v>
      </c>
      <c r="BM1267" s="25" t="s">
        <v>1782</v>
      </c>
    </row>
    <row r="1268" spans="2:65" s="1" customFormat="1" ht="25.5" customHeight="1">
      <c r="B1268" s="43"/>
      <c r="C1268" s="204" t="s">
        <v>1783</v>
      </c>
      <c r="D1268" s="204" t="s">
        <v>200</v>
      </c>
      <c r="E1268" s="205" t="s">
        <v>1784</v>
      </c>
      <c r="F1268" s="206" t="s">
        <v>1785</v>
      </c>
      <c r="G1268" s="207" t="s">
        <v>1786</v>
      </c>
      <c r="H1268" s="208">
        <v>820.5</v>
      </c>
      <c r="I1268" s="209"/>
      <c r="J1268" s="210">
        <f>ROUND(I1268*H1268,2)</f>
        <v>0</v>
      </c>
      <c r="K1268" s="206" t="s">
        <v>352</v>
      </c>
      <c r="L1268" s="63"/>
      <c r="M1268" s="211" t="s">
        <v>34</v>
      </c>
      <c r="N1268" s="212" t="s">
        <v>49</v>
      </c>
      <c r="O1268" s="44"/>
      <c r="P1268" s="213">
        <f>O1268*H1268</f>
        <v>0</v>
      </c>
      <c r="Q1268" s="213">
        <v>0</v>
      </c>
      <c r="R1268" s="213">
        <f>Q1268*H1268</f>
        <v>0</v>
      </c>
      <c r="S1268" s="213">
        <v>1E-3</v>
      </c>
      <c r="T1268" s="214">
        <f>S1268*H1268</f>
        <v>0.82050000000000001</v>
      </c>
      <c r="AR1268" s="25" t="s">
        <v>275</v>
      </c>
      <c r="AT1268" s="25" t="s">
        <v>200</v>
      </c>
      <c r="AU1268" s="25" t="s">
        <v>87</v>
      </c>
      <c r="AY1268" s="25" t="s">
        <v>197</v>
      </c>
      <c r="BE1268" s="215">
        <f>IF(N1268="základní",J1268,0)</f>
        <v>0</v>
      </c>
      <c r="BF1268" s="215">
        <f>IF(N1268="snížená",J1268,0)</f>
        <v>0</v>
      </c>
      <c r="BG1268" s="215">
        <f>IF(N1268="zákl. přenesená",J1268,0)</f>
        <v>0</v>
      </c>
      <c r="BH1268" s="215">
        <f>IF(N1268="sníž. přenesená",J1268,0)</f>
        <v>0</v>
      </c>
      <c r="BI1268" s="215">
        <f>IF(N1268="nulová",J1268,0)</f>
        <v>0</v>
      </c>
      <c r="BJ1268" s="25" t="s">
        <v>85</v>
      </c>
      <c r="BK1268" s="215">
        <f>ROUND(I1268*H1268,2)</f>
        <v>0</v>
      </c>
      <c r="BL1268" s="25" t="s">
        <v>275</v>
      </c>
      <c r="BM1268" s="25" t="s">
        <v>1787</v>
      </c>
    </row>
    <row r="1269" spans="2:65" s="1" customFormat="1" ht="16.5" customHeight="1">
      <c r="B1269" s="43"/>
      <c r="C1269" s="204" t="s">
        <v>1788</v>
      </c>
      <c r="D1269" s="204" t="s">
        <v>200</v>
      </c>
      <c r="E1269" s="205" t="s">
        <v>1789</v>
      </c>
      <c r="F1269" s="206" t="s">
        <v>1790</v>
      </c>
      <c r="G1269" s="207" t="s">
        <v>536</v>
      </c>
      <c r="H1269" s="208">
        <v>1</v>
      </c>
      <c r="I1269" s="209"/>
      <c r="J1269" s="210">
        <f>ROUND(I1269*H1269,2)</f>
        <v>0</v>
      </c>
      <c r="K1269" s="206" t="s">
        <v>34</v>
      </c>
      <c r="L1269" s="63"/>
      <c r="M1269" s="211" t="s">
        <v>34</v>
      </c>
      <c r="N1269" s="212" t="s">
        <v>49</v>
      </c>
      <c r="O1269" s="44"/>
      <c r="P1269" s="213">
        <f>O1269*H1269</f>
        <v>0</v>
      </c>
      <c r="Q1269" s="213">
        <v>0</v>
      </c>
      <c r="R1269" s="213">
        <f>Q1269*H1269</f>
        <v>0</v>
      </c>
      <c r="S1269" s="213">
        <v>0</v>
      </c>
      <c r="T1269" s="214">
        <f>S1269*H1269</f>
        <v>0</v>
      </c>
      <c r="AR1269" s="25" t="s">
        <v>275</v>
      </c>
      <c r="AT1269" s="25" t="s">
        <v>200</v>
      </c>
      <c r="AU1269" s="25" t="s">
        <v>87</v>
      </c>
      <c r="AY1269" s="25" t="s">
        <v>197</v>
      </c>
      <c r="BE1269" s="215">
        <f>IF(N1269="základní",J1269,0)</f>
        <v>0</v>
      </c>
      <c r="BF1269" s="215">
        <f>IF(N1269="snížená",J1269,0)</f>
        <v>0</v>
      </c>
      <c r="BG1269" s="215">
        <f>IF(N1269="zákl. přenesená",J1269,0)</f>
        <v>0</v>
      </c>
      <c r="BH1269" s="215">
        <f>IF(N1269="sníž. přenesená",J1269,0)</f>
        <v>0</v>
      </c>
      <c r="BI1269" s="215">
        <f>IF(N1269="nulová",J1269,0)</f>
        <v>0</v>
      </c>
      <c r="BJ1269" s="25" t="s">
        <v>85</v>
      </c>
      <c r="BK1269" s="215">
        <f>ROUND(I1269*H1269,2)</f>
        <v>0</v>
      </c>
      <c r="BL1269" s="25" t="s">
        <v>275</v>
      </c>
      <c r="BM1269" s="25" t="s">
        <v>1791</v>
      </c>
    </row>
    <row r="1270" spans="2:65" s="11" customFormat="1" ht="29.85" customHeight="1">
      <c r="B1270" s="187"/>
      <c r="C1270" s="188"/>
      <c r="D1270" s="201" t="s">
        <v>77</v>
      </c>
      <c r="E1270" s="202" t="s">
        <v>1792</v>
      </c>
      <c r="F1270" s="202" t="s">
        <v>1793</v>
      </c>
      <c r="G1270" s="188"/>
      <c r="H1270" s="188"/>
      <c r="I1270" s="191"/>
      <c r="J1270" s="203">
        <f>BK1270</f>
        <v>0</v>
      </c>
      <c r="K1270" s="188"/>
      <c r="L1270" s="193"/>
      <c r="M1270" s="194"/>
      <c r="N1270" s="195"/>
      <c r="O1270" s="195"/>
      <c r="P1270" s="196">
        <f>SUM(P1271:P1276)</f>
        <v>0</v>
      </c>
      <c r="Q1270" s="195"/>
      <c r="R1270" s="196">
        <f>SUM(R1271:R1276)</f>
        <v>1.4016709999999999</v>
      </c>
      <c r="S1270" s="195"/>
      <c r="T1270" s="197">
        <f>SUM(T1271:T1276)</f>
        <v>0</v>
      </c>
      <c r="AR1270" s="198" t="s">
        <v>87</v>
      </c>
      <c r="AT1270" s="199" t="s">
        <v>77</v>
      </c>
      <c r="AU1270" s="199" t="s">
        <v>85</v>
      </c>
      <c r="AY1270" s="198" t="s">
        <v>197</v>
      </c>
      <c r="BK1270" s="200">
        <f>SUM(BK1271:BK1276)</f>
        <v>0</v>
      </c>
    </row>
    <row r="1271" spans="2:65" s="1" customFormat="1" ht="16.5" customHeight="1">
      <c r="B1271" s="43"/>
      <c r="C1271" s="204" t="s">
        <v>1794</v>
      </c>
      <c r="D1271" s="204" t="s">
        <v>200</v>
      </c>
      <c r="E1271" s="205" t="s">
        <v>1795</v>
      </c>
      <c r="F1271" s="206" t="s">
        <v>1796</v>
      </c>
      <c r="G1271" s="207" t="s">
        <v>423</v>
      </c>
      <c r="H1271" s="208">
        <v>79.55</v>
      </c>
      <c r="I1271" s="209"/>
      <c r="J1271" s="210">
        <f>ROUND(I1271*H1271,2)</f>
        <v>0</v>
      </c>
      <c r="K1271" s="206" t="s">
        <v>352</v>
      </c>
      <c r="L1271" s="63"/>
      <c r="M1271" s="211" t="s">
        <v>34</v>
      </c>
      <c r="N1271" s="212" t="s">
        <v>49</v>
      </c>
      <c r="O1271" s="44"/>
      <c r="P1271" s="213">
        <f>O1271*H1271</f>
        <v>0</v>
      </c>
      <c r="Q1271" s="213">
        <v>1.762E-2</v>
      </c>
      <c r="R1271" s="213">
        <f>Q1271*H1271</f>
        <v>1.4016709999999999</v>
      </c>
      <c r="S1271" s="213">
        <v>0</v>
      </c>
      <c r="T1271" s="214">
        <f>S1271*H1271</f>
        <v>0</v>
      </c>
      <c r="AR1271" s="25" t="s">
        <v>275</v>
      </c>
      <c r="AT1271" s="25" t="s">
        <v>200</v>
      </c>
      <c r="AU1271" s="25" t="s">
        <v>87</v>
      </c>
      <c r="AY1271" s="25" t="s">
        <v>197</v>
      </c>
      <c r="BE1271" s="215">
        <f>IF(N1271="základní",J1271,0)</f>
        <v>0</v>
      </c>
      <c r="BF1271" s="215">
        <f>IF(N1271="snížená",J1271,0)</f>
        <v>0</v>
      </c>
      <c r="BG1271" s="215">
        <f>IF(N1271="zákl. přenesená",J1271,0)</f>
        <v>0</v>
      </c>
      <c r="BH1271" s="215">
        <f>IF(N1271="sníž. přenesená",J1271,0)</f>
        <v>0</v>
      </c>
      <c r="BI1271" s="215">
        <f>IF(N1271="nulová",J1271,0)</f>
        <v>0</v>
      </c>
      <c r="BJ1271" s="25" t="s">
        <v>85</v>
      </c>
      <c r="BK1271" s="215">
        <f>ROUND(I1271*H1271,2)</f>
        <v>0</v>
      </c>
      <c r="BL1271" s="25" t="s">
        <v>275</v>
      </c>
      <c r="BM1271" s="25" t="s">
        <v>1797</v>
      </c>
    </row>
    <row r="1272" spans="2:65" s="1" customFormat="1" ht="67.5">
      <c r="B1272" s="43"/>
      <c r="C1272" s="65"/>
      <c r="D1272" s="221" t="s">
        <v>205</v>
      </c>
      <c r="E1272" s="65"/>
      <c r="F1272" s="253" t="s">
        <v>1798</v>
      </c>
      <c r="G1272" s="65"/>
      <c r="H1272" s="65"/>
      <c r="I1272" s="174"/>
      <c r="J1272" s="65"/>
      <c r="K1272" s="65"/>
      <c r="L1272" s="63"/>
      <c r="M1272" s="218"/>
      <c r="N1272" s="44"/>
      <c r="O1272" s="44"/>
      <c r="P1272" s="44"/>
      <c r="Q1272" s="44"/>
      <c r="R1272" s="44"/>
      <c r="S1272" s="44"/>
      <c r="T1272" s="80"/>
      <c r="AT1272" s="25" t="s">
        <v>205</v>
      </c>
      <c r="AU1272" s="25" t="s">
        <v>87</v>
      </c>
    </row>
    <row r="1273" spans="2:65" s="12" customFormat="1">
      <c r="B1273" s="219"/>
      <c r="C1273" s="220"/>
      <c r="D1273" s="221" t="s">
        <v>210</v>
      </c>
      <c r="E1273" s="222" t="s">
        <v>34</v>
      </c>
      <c r="F1273" s="223" t="s">
        <v>364</v>
      </c>
      <c r="G1273" s="220"/>
      <c r="H1273" s="224" t="s">
        <v>34</v>
      </c>
      <c r="I1273" s="225"/>
      <c r="J1273" s="220"/>
      <c r="K1273" s="220"/>
      <c r="L1273" s="226"/>
      <c r="M1273" s="227"/>
      <c r="N1273" s="228"/>
      <c r="O1273" s="228"/>
      <c r="P1273" s="228"/>
      <c r="Q1273" s="228"/>
      <c r="R1273" s="228"/>
      <c r="S1273" s="228"/>
      <c r="T1273" s="229"/>
      <c r="AT1273" s="230" t="s">
        <v>210</v>
      </c>
      <c r="AU1273" s="230" t="s">
        <v>87</v>
      </c>
      <c r="AV1273" s="12" t="s">
        <v>85</v>
      </c>
      <c r="AW1273" s="12" t="s">
        <v>41</v>
      </c>
      <c r="AX1273" s="12" t="s">
        <v>78</v>
      </c>
      <c r="AY1273" s="230" t="s">
        <v>197</v>
      </c>
    </row>
    <row r="1274" spans="2:65" s="13" customFormat="1">
      <c r="B1274" s="231"/>
      <c r="C1274" s="232"/>
      <c r="D1274" s="221" t="s">
        <v>210</v>
      </c>
      <c r="E1274" s="233" t="s">
        <v>34</v>
      </c>
      <c r="F1274" s="234" t="s">
        <v>760</v>
      </c>
      <c r="G1274" s="232"/>
      <c r="H1274" s="235">
        <v>79.55</v>
      </c>
      <c r="I1274" s="236"/>
      <c r="J1274" s="232"/>
      <c r="K1274" s="232"/>
      <c r="L1274" s="237"/>
      <c r="M1274" s="238"/>
      <c r="N1274" s="239"/>
      <c r="O1274" s="239"/>
      <c r="P1274" s="239"/>
      <c r="Q1274" s="239"/>
      <c r="R1274" s="239"/>
      <c r="S1274" s="239"/>
      <c r="T1274" s="240"/>
      <c r="AT1274" s="241" t="s">
        <v>210</v>
      </c>
      <c r="AU1274" s="241" t="s">
        <v>87</v>
      </c>
      <c r="AV1274" s="13" t="s">
        <v>87</v>
      </c>
      <c r="AW1274" s="13" t="s">
        <v>41</v>
      </c>
      <c r="AX1274" s="13" t="s">
        <v>78</v>
      </c>
      <c r="AY1274" s="241" t="s">
        <v>197</v>
      </c>
    </row>
    <row r="1275" spans="2:65" s="14" customFormat="1">
      <c r="B1275" s="242"/>
      <c r="C1275" s="243"/>
      <c r="D1275" s="216" t="s">
        <v>210</v>
      </c>
      <c r="E1275" s="244" t="s">
        <v>34</v>
      </c>
      <c r="F1275" s="245" t="s">
        <v>221</v>
      </c>
      <c r="G1275" s="243"/>
      <c r="H1275" s="246">
        <v>79.55</v>
      </c>
      <c r="I1275" s="247"/>
      <c r="J1275" s="243"/>
      <c r="K1275" s="243"/>
      <c r="L1275" s="248"/>
      <c r="M1275" s="249"/>
      <c r="N1275" s="250"/>
      <c r="O1275" s="250"/>
      <c r="P1275" s="250"/>
      <c r="Q1275" s="250"/>
      <c r="R1275" s="250"/>
      <c r="S1275" s="250"/>
      <c r="T1275" s="251"/>
      <c r="AT1275" s="252" t="s">
        <v>210</v>
      </c>
      <c r="AU1275" s="252" t="s">
        <v>87</v>
      </c>
      <c r="AV1275" s="14" t="s">
        <v>126</v>
      </c>
      <c r="AW1275" s="14" t="s">
        <v>41</v>
      </c>
      <c r="AX1275" s="14" t="s">
        <v>85</v>
      </c>
      <c r="AY1275" s="252" t="s">
        <v>197</v>
      </c>
    </row>
    <row r="1276" spans="2:65" s="1" customFormat="1" ht="16.5" customHeight="1">
      <c r="B1276" s="43"/>
      <c r="C1276" s="204" t="s">
        <v>1799</v>
      </c>
      <c r="D1276" s="204" t="s">
        <v>200</v>
      </c>
      <c r="E1276" s="205" t="s">
        <v>1800</v>
      </c>
      <c r="F1276" s="206" t="s">
        <v>1801</v>
      </c>
      <c r="G1276" s="207" t="s">
        <v>536</v>
      </c>
      <c r="H1276" s="208">
        <v>1</v>
      </c>
      <c r="I1276" s="209"/>
      <c r="J1276" s="210">
        <f>ROUND(I1276*H1276,2)</f>
        <v>0</v>
      </c>
      <c r="K1276" s="206" t="s">
        <v>34</v>
      </c>
      <c r="L1276" s="63"/>
      <c r="M1276" s="211" t="s">
        <v>34</v>
      </c>
      <c r="N1276" s="212" t="s">
        <v>49</v>
      </c>
      <c r="O1276" s="44"/>
      <c r="P1276" s="213">
        <f>O1276*H1276</f>
        <v>0</v>
      </c>
      <c r="Q1276" s="213">
        <v>0</v>
      </c>
      <c r="R1276" s="213">
        <f>Q1276*H1276</f>
        <v>0</v>
      </c>
      <c r="S1276" s="213">
        <v>0</v>
      </c>
      <c r="T1276" s="214">
        <f>S1276*H1276</f>
        <v>0</v>
      </c>
      <c r="AR1276" s="25" t="s">
        <v>275</v>
      </c>
      <c r="AT1276" s="25" t="s">
        <v>200</v>
      </c>
      <c r="AU1276" s="25" t="s">
        <v>87</v>
      </c>
      <c r="AY1276" s="25" t="s">
        <v>197</v>
      </c>
      <c r="BE1276" s="215">
        <f>IF(N1276="základní",J1276,0)</f>
        <v>0</v>
      </c>
      <c r="BF1276" s="215">
        <f>IF(N1276="snížená",J1276,0)</f>
        <v>0</v>
      </c>
      <c r="BG1276" s="215">
        <f>IF(N1276="zákl. přenesená",J1276,0)</f>
        <v>0</v>
      </c>
      <c r="BH1276" s="215">
        <f>IF(N1276="sníž. přenesená",J1276,0)</f>
        <v>0</v>
      </c>
      <c r="BI1276" s="215">
        <f>IF(N1276="nulová",J1276,0)</f>
        <v>0</v>
      </c>
      <c r="BJ1276" s="25" t="s">
        <v>85</v>
      </c>
      <c r="BK1276" s="215">
        <f>ROUND(I1276*H1276,2)</f>
        <v>0</v>
      </c>
      <c r="BL1276" s="25" t="s">
        <v>275</v>
      </c>
      <c r="BM1276" s="25" t="s">
        <v>1802</v>
      </c>
    </row>
    <row r="1277" spans="2:65" s="11" customFormat="1" ht="29.85" customHeight="1">
      <c r="B1277" s="187"/>
      <c r="C1277" s="188"/>
      <c r="D1277" s="201" t="s">
        <v>77</v>
      </c>
      <c r="E1277" s="202" t="s">
        <v>1803</v>
      </c>
      <c r="F1277" s="202" t="s">
        <v>1804</v>
      </c>
      <c r="G1277" s="188"/>
      <c r="H1277" s="188"/>
      <c r="I1277" s="191"/>
      <c r="J1277" s="203">
        <f>BK1277</f>
        <v>0</v>
      </c>
      <c r="K1277" s="188"/>
      <c r="L1277" s="193"/>
      <c r="M1277" s="194"/>
      <c r="N1277" s="195"/>
      <c r="O1277" s="195"/>
      <c r="P1277" s="196">
        <f>SUM(P1278:P1307)</f>
        <v>0</v>
      </c>
      <c r="Q1277" s="195"/>
      <c r="R1277" s="196">
        <f>SUM(R1278:R1307)</f>
        <v>6.9947390999999994</v>
      </c>
      <c r="S1277" s="195"/>
      <c r="T1277" s="197">
        <f>SUM(T1278:T1307)</f>
        <v>0.92249999999999999</v>
      </c>
      <c r="AR1277" s="198" t="s">
        <v>87</v>
      </c>
      <c r="AT1277" s="199" t="s">
        <v>77</v>
      </c>
      <c r="AU1277" s="199" t="s">
        <v>85</v>
      </c>
      <c r="AY1277" s="198" t="s">
        <v>197</v>
      </c>
      <c r="BK1277" s="200">
        <f>SUM(BK1278:BK1307)</f>
        <v>0</v>
      </c>
    </row>
    <row r="1278" spans="2:65" s="1" customFormat="1" ht="16.5" customHeight="1">
      <c r="B1278" s="43"/>
      <c r="C1278" s="204" t="s">
        <v>1805</v>
      </c>
      <c r="D1278" s="204" t="s">
        <v>200</v>
      </c>
      <c r="E1278" s="205" t="s">
        <v>1806</v>
      </c>
      <c r="F1278" s="206" t="s">
        <v>1807</v>
      </c>
      <c r="G1278" s="207" t="s">
        <v>423</v>
      </c>
      <c r="H1278" s="208">
        <v>731.51</v>
      </c>
      <c r="I1278" s="209"/>
      <c r="J1278" s="210">
        <f>ROUND(I1278*H1278,2)</f>
        <v>0</v>
      </c>
      <c r="K1278" s="206" t="s">
        <v>352</v>
      </c>
      <c r="L1278" s="63"/>
      <c r="M1278" s="211" t="s">
        <v>34</v>
      </c>
      <c r="N1278" s="212" t="s">
        <v>49</v>
      </c>
      <c r="O1278" s="44"/>
      <c r="P1278" s="213">
        <f>O1278*H1278</f>
        <v>0</v>
      </c>
      <c r="Q1278" s="213">
        <v>0</v>
      </c>
      <c r="R1278" s="213">
        <f>Q1278*H1278</f>
        <v>0</v>
      </c>
      <c r="S1278" s="213">
        <v>0</v>
      </c>
      <c r="T1278" s="214">
        <f>S1278*H1278</f>
        <v>0</v>
      </c>
      <c r="AR1278" s="25" t="s">
        <v>275</v>
      </c>
      <c r="AT1278" s="25" t="s">
        <v>200</v>
      </c>
      <c r="AU1278" s="25" t="s">
        <v>87</v>
      </c>
      <c r="AY1278" s="25" t="s">
        <v>197</v>
      </c>
      <c r="BE1278" s="215">
        <f>IF(N1278="základní",J1278,0)</f>
        <v>0</v>
      </c>
      <c r="BF1278" s="215">
        <f>IF(N1278="snížená",J1278,0)</f>
        <v>0</v>
      </c>
      <c r="BG1278" s="215">
        <f>IF(N1278="zákl. přenesená",J1278,0)</f>
        <v>0</v>
      </c>
      <c r="BH1278" s="215">
        <f>IF(N1278="sníž. přenesená",J1278,0)</f>
        <v>0</v>
      </c>
      <c r="BI1278" s="215">
        <f>IF(N1278="nulová",J1278,0)</f>
        <v>0</v>
      </c>
      <c r="BJ1278" s="25" t="s">
        <v>85</v>
      </c>
      <c r="BK1278" s="215">
        <f>ROUND(I1278*H1278,2)</f>
        <v>0</v>
      </c>
      <c r="BL1278" s="25" t="s">
        <v>275</v>
      </c>
      <c r="BM1278" s="25" t="s">
        <v>1808</v>
      </c>
    </row>
    <row r="1279" spans="2:65" s="12" customFormat="1">
      <c r="B1279" s="219"/>
      <c r="C1279" s="220"/>
      <c r="D1279" s="221" t="s">
        <v>210</v>
      </c>
      <c r="E1279" s="222" t="s">
        <v>34</v>
      </c>
      <c r="F1279" s="223" t="s">
        <v>364</v>
      </c>
      <c r="G1279" s="220"/>
      <c r="H1279" s="224" t="s">
        <v>34</v>
      </c>
      <c r="I1279" s="225"/>
      <c r="J1279" s="220"/>
      <c r="K1279" s="220"/>
      <c r="L1279" s="226"/>
      <c r="M1279" s="227"/>
      <c r="N1279" s="228"/>
      <c r="O1279" s="228"/>
      <c r="P1279" s="228"/>
      <c r="Q1279" s="228"/>
      <c r="R1279" s="228"/>
      <c r="S1279" s="228"/>
      <c r="T1279" s="229"/>
      <c r="AT1279" s="230" t="s">
        <v>210</v>
      </c>
      <c r="AU1279" s="230" t="s">
        <v>87</v>
      </c>
      <c r="AV1279" s="12" t="s">
        <v>85</v>
      </c>
      <c r="AW1279" s="12" t="s">
        <v>41</v>
      </c>
      <c r="AX1279" s="12" t="s">
        <v>78</v>
      </c>
      <c r="AY1279" s="230" t="s">
        <v>197</v>
      </c>
    </row>
    <row r="1280" spans="2:65" s="13" customFormat="1">
      <c r="B1280" s="231"/>
      <c r="C1280" s="232"/>
      <c r="D1280" s="221" t="s">
        <v>210</v>
      </c>
      <c r="E1280" s="233" t="s">
        <v>34</v>
      </c>
      <c r="F1280" s="234" t="s">
        <v>1809</v>
      </c>
      <c r="G1280" s="232"/>
      <c r="H1280" s="235">
        <v>651.96</v>
      </c>
      <c r="I1280" s="236"/>
      <c r="J1280" s="232"/>
      <c r="K1280" s="232"/>
      <c r="L1280" s="237"/>
      <c r="M1280" s="238"/>
      <c r="N1280" s="239"/>
      <c r="O1280" s="239"/>
      <c r="P1280" s="239"/>
      <c r="Q1280" s="239"/>
      <c r="R1280" s="239"/>
      <c r="S1280" s="239"/>
      <c r="T1280" s="240"/>
      <c r="AT1280" s="241" t="s">
        <v>210</v>
      </c>
      <c r="AU1280" s="241" t="s">
        <v>87</v>
      </c>
      <c r="AV1280" s="13" t="s">
        <v>87</v>
      </c>
      <c r="AW1280" s="13" t="s">
        <v>41</v>
      </c>
      <c r="AX1280" s="13" t="s">
        <v>78</v>
      </c>
      <c r="AY1280" s="241" t="s">
        <v>197</v>
      </c>
    </row>
    <row r="1281" spans="2:65" s="13" customFormat="1">
      <c r="B1281" s="231"/>
      <c r="C1281" s="232"/>
      <c r="D1281" s="221" t="s">
        <v>210</v>
      </c>
      <c r="E1281" s="233" t="s">
        <v>34</v>
      </c>
      <c r="F1281" s="234" t="s">
        <v>1810</v>
      </c>
      <c r="G1281" s="232"/>
      <c r="H1281" s="235">
        <v>79.55</v>
      </c>
      <c r="I1281" s="236"/>
      <c r="J1281" s="232"/>
      <c r="K1281" s="232"/>
      <c r="L1281" s="237"/>
      <c r="M1281" s="238"/>
      <c r="N1281" s="239"/>
      <c r="O1281" s="239"/>
      <c r="P1281" s="239"/>
      <c r="Q1281" s="239"/>
      <c r="R1281" s="239"/>
      <c r="S1281" s="239"/>
      <c r="T1281" s="240"/>
      <c r="AT1281" s="241" t="s">
        <v>210</v>
      </c>
      <c r="AU1281" s="241" t="s">
        <v>87</v>
      </c>
      <c r="AV1281" s="13" t="s">
        <v>87</v>
      </c>
      <c r="AW1281" s="13" t="s">
        <v>41</v>
      </c>
      <c r="AX1281" s="13" t="s">
        <v>78</v>
      </c>
      <c r="AY1281" s="241" t="s">
        <v>197</v>
      </c>
    </row>
    <row r="1282" spans="2:65" s="14" customFormat="1">
      <c r="B1282" s="242"/>
      <c r="C1282" s="243"/>
      <c r="D1282" s="216" t="s">
        <v>210</v>
      </c>
      <c r="E1282" s="244" t="s">
        <v>34</v>
      </c>
      <c r="F1282" s="245" t="s">
        <v>221</v>
      </c>
      <c r="G1282" s="243"/>
      <c r="H1282" s="246">
        <v>731.51</v>
      </c>
      <c r="I1282" s="247"/>
      <c r="J1282" s="243"/>
      <c r="K1282" s="243"/>
      <c r="L1282" s="248"/>
      <c r="M1282" s="249"/>
      <c r="N1282" s="250"/>
      <c r="O1282" s="250"/>
      <c r="P1282" s="250"/>
      <c r="Q1282" s="250"/>
      <c r="R1282" s="250"/>
      <c r="S1282" s="250"/>
      <c r="T1282" s="251"/>
      <c r="AT1282" s="252" t="s">
        <v>210</v>
      </c>
      <c r="AU1282" s="252" t="s">
        <v>87</v>
      </c>
      <c r="AV1282" s="14" t="s">
        <v>126</v>
      </c>
      <c r="AW1282" s="14" t="s">
        <v>41</v>
      </c>
      <c r="AX1282" s="14" t="s">
        <v>85</v>
      </c>
      <c r="AY1282" s="252" t="s">
        <v>197</v>
      </c>
    </row>
    <row r="1283" spans="2:65" s="1" customFormat="1" ht="25.5" customHeight="1">
      <c r="B1283" s="43"/>
      <c r="C1283" s="204" t="s">
        <v>1811</v>
      </c>
      <c r="D1283" s="204" t="s">
        <v>200</v>
      </c>
      <c r="E1283" s="205" t="s">
        <v>1812</v>
      </c>
      <c r="F1283" s="206" t="s">
        <v>1813</v>
      </c>
      <c r="G1283" s="207" t="s">
        <v>423</v>
      </c>
      <c r="H1283" s="208">
        <v>731.51</v>
      </c>
      <c r="I1283" s="209"/>
      <c r="J1283" s="210">
        <f>ROUND(I1283*H1283,2)</f>
        <v>0</v>
      </c>
      <c r="K1283" s="206" t="s">
        <v>352</v>
      </c>
      <c r="L1283" s="63"/>
      <c r="M1283" s="211" t="s">
        <v>34</v>
      </c>
      <c r="N1283" s="212" t="s">
        <v>49</v>
      </c>
      <c r="O1283" s="44"/>
      <c r="P1283" s="213">
        <f>O1283*H1283</f>
        <v>0</v>
      </c>
      <c r="Q1283" s="213">
        <v>3.0000000000000001E-5</v>
      </c>
      <c r="R1283" s="213">
        <f>Q1283*H1283</f>
        <v>2.1945300000000001E-2</v>
      </c>
      <c r="S1283" s="213">
        <v>0</v>
      </c>
      <c r="T1283" s="214">
        <f>S1283*H1283</f>
        <v>0</v>
      </c>
      <c r="AR1283" s="25" t="s">
        <v>275</v>
      </c>
      <c r="AT1283" s="25" t="s">
        <v>200</v>
      </c>
      <c r="AU1283" s="25" t="s">
        <v>87</v>
      </c>
      <c r="AY1283" s="25" t="s">
        <v>197</v>
      </c>
      <c r="BE1283" s="215">
        <f>IF(N1283="základní",J1283,0)</f>
        <v>0</v>
      </c>
      <c r="BF1283" s="215">
        <f>IF(N1283="snížená",J1283,0)</f>
        <v>0</v>
      </c>
      <c r="BG1283" s="215">
        <f>IF(N1283="zákl. přenesená",J1283,0)</f>
        <v>0</v>
      </c>
      <c r="BH1283" s="215">
        <f>IF(N1283="sníž. přenesená",J1283,0)</f>
        <v>0</v>
      </c>
      <c r="BI1283" s="215">
        <f>IF(N1283="nulová",J1283,0)</f>
        <v>0</v>
      </c>
      <c r="BJ1283" s="25" t="s">
        <v>85</v>
      </c>
      <c r="BK1283" s="215">
        <f>ROUND(I1283*H1283,2)</f>
        <v>0</v>
      </c>
      <c r="BL1283" s="25" t="s">
        <v>275</v>
      </c>
      <c r="BM1283" s="25" t="s">
        <v>1814</v>
      </c>
    </row>
    <row r="1284" spans="2:65" s="1" customFormat="1" ht="16.5" customHeight="1">
      <c r="B1284" s="43"/>
      <c r="C1284" s="204" t="s">
        <v>1815</v>
      </c>
      <c r="D1284" s="204" t="s">
        <v>200</v>
      </c>
      <c r="E1284" s="205" t="s">
        <v>1816</v>
      </c>
      <c r="F1284" s="206" t="s">
        <v>1817</v>
      </c>
      <c r="G1284" s="207" t="s">
        <v>423</v>
      </c>
      <c r="H1284" s="208">
        <v>731.51</v>
      </c>
      <c r="I1284" s="209"/>
      <c r="J1284" s="210">
        <f>ROUND(I1284*H1284,2)</f>
        <v>0</v>
      </c>
      <c r="K1284" s="206" t="s">
        <v>352</v>
      </c>
      <c r="L1284" s="63"/>
      <c r="M1284" s="211" t="s">
        <v>34</v>
      </c>
      <c r="N1284" s="212" t="s">
        <v>49</v>
      </c>
      <c r="O1284" s="44"/>
      <c r="P1284" s="213">
        <f>O1284*H1284</f>
        <v>0</v>
      </c>
      <c r="Q1284" s="213">
        <v>7.4999999999999997E-3</v>
      </c>
      <c r="R1284" s="213">
        <f>Q1284*H1284</f>
        <v>5.4863249999999999</v>
      </c>
      <c r="S1284" s="213">
        <v>0</v>
      </c>
      <c r="T1284" s="214">
        <f>S1284*H1284</f>
        <v>0</v>
      </c>
      <c r="AR1284" s="25" t="s">
        <v>275</v>
      </c>
      <c r="AT1284" s="25" t="s">
        <v>200</v>
      </c>
      <c r="AU1284" s="25" t="s">
        <v>87</v>
      </c>
      <c r="AY1284" s="25" t="s">
        <v>197</v>
      </c>
      <c r="BE1284" s="215">
        <f>IF(N1284="základní",J1284,0)</f>
        <v>0</v>
      </c>
      <c r="BF1284" s="215">
        <f>IF(N1284="snížená",J1284,0)</f>
        <v>0</v>
      </c>
      <c r="BG1284" s="215">
        <f>IF(N1284="zákl. přenesená",J1284,0)</f>
        <v>0</v>
      </c>
      <c r="BH1284" s="215">
        <f>IF(N1284="sníž. přenesená",J1284,0)</f>
        <v>0</v>
      </c>
      <c r="BI1284" s="215">
        <f>IF(N1284="nulová",J1284,0)</f>
        <v>0</v>
      </c>
      <c r="BJ1284" s="25" t="s">
        <v>85</v>
      </c>
      <c r="BK1284" s="215">
        <f>ROUND(I1284*H1284,2)</f>
        <v>0</v>
      </c>
      <c r="BL1284" s="25" t="s">
        <v>275</v>
      </c>
      <c r="BM1284" s="25" t="s">
        <v>1818</v>
      </c>
    </row>
    <row r="1285" spans="2:65" s="1" customFormat="1" ht="16.5" customHeight="1">
      <c r="B1285" s="43"/>
      <c r="C1285" s="204" t="s">
        <v>1819</v>
      </c>
      <c r="D1285" s="204" t="s">
        <v>200</v>
      </c>
      <c r="E1285" s="205" t="s">
        <v>1820</v>
      </c>
      <c r="F1285" s="206" t="s">
        <v>1821</v>
      </c>
      <c r="G1285" s="207" t="s">
        <v>423</v>
      </c>
      <c r="H1285" s="208">
        <v>369</v>
      </c>
      <c r="I1285" s="209"/>
      <c r="J1285" s="210">
        <f>ROUND(I1285*H1285,2)</f>
        <v>0</v>
      </c>
      <c r="K1285" s="206" t="s">
        <v>352</v>
      </c>
      <c r="L1285" s="63"/>
      <c r="M1285" s="211" t="s">
        <v>34</v>
      </c>
      <c r="N1285" s="212" t="s">
        <v>49</v>
      </c>
      <c r="O1285" s="44"/>
      <c r="P1285" s="213">
        <f>O1285*H1285</f>
        <v>0</v>
      </c>
      <c r="Q1285" s="213">
        <v>0</v>
      </c>
      <c r="R1285" s="213">
        <f>Q1285*H1285</f>
        <v>0</v>
      </c>
      <c r="S1285" s="213">
        <v>2.5000000000000001E-3</v>
      </c>
      <c r="T1285" s="214">
        <f>S1285*H1285</f>
        <v>0.92249999999999999</v>
      </c>
      <c r="AR1285" s="25" t="s">
        <v>275</v>
      </c>
      <c r="AT1285" s="25" t="s">
        <v>200</v>
      </c>
      <c r="AU1285" s="25" t="s">
        <v>87</v>
      </c>
      <c r="AY1285" s="25" t="s">
        <v>197</v>
      </c>
      <c r="BE1285" s="215">
        <f>IF(N1285="základní",J1285,0)</f>
        <v>0</v>
      </c>
      <c r="BF1285" s="215">
        <f>IF(N1285="snížená",J1285,0)</f>
        <v>0</v>
      </c>
      <c r="BG1285" s="215">
        <f>IF(N1285="zákl. přenesená",J1285,0)</f>
        <v>0</v>
      </c>
      <c r="BH1285" s="215">
        <f>IF(N1285="sníž. přenesená",J1285,0)</f>
        <v>0</v>
      </c>
      <c r="BI1285" s="215">
        <f>IF(N1285="nulová",J1285,0)</f>
        <v>0</v>
      </c>
      <c r="BJ1285" s="25" t="s">
        <v>85</v>
      </c>
      <c r="BK1285" s="215">
        <f>ROUND(I1285*H1285,2)</f>
        <v>0</v>
      </c>
      <c r="BL1285" s="25" t="s">
        <v>275</v>
      </c>
      <c r="BM1285" s="25" t="s">
        <v>1822</v>
      </c>
    </row>
    <row r="1286" spans="2:65" s="12" customFormat="1">
      <c r="B1286" s="219"/>
      <c r="C1286" s="220"/>
      <c r="D1286" s="221" t="s">
        <v>210</v>
      </c>
      <c r="E1286" s="222" t="s">
        <v>34</v>
      </c>
      <c r="F1286" s="223" t="s">
        <v>364</v>
      </c>
      <c r="G1286" s="220"/>
      <c r="H1286" s="224" t="s">
        <v>34</v>
      </c>
      <c r="I1286" s="225"/>
      <c r="J1286" s="220"/>
      <c r="K1286" s="220"/>
      <c r="L1286" s="226"/>
      <c r="M1286" s="227"/>
      <c r="N1286" s="228"/>
      <c r="O1286" s="228"/>
      <c r="P1286" s="228"/>
      <c r="Q1286" s="228"/>
      <c r="R1286" s="228"/>
      <c r="S1286" s="228"/>
      <c r="T1286" s="229"/>
      <c r="AT1286" s="230" t="s">
        <v>210</v>
      </c>
      <c r="AU1286" s="230" t="s">
        <v>87</v>
      </c>
      <c r="AV1286" s="12" t="s">
        <v>85</v>
      </c>
      <c r="AW1286" s="12" t="s">
        <v>41</v>
      </c>
      <c r="AX1286" s="12" t="s">
        <v>78</v>
      </c>
      <c r="AY1286" s="230" t="s">
        <v>197</v>
      </c>
    </row>
    <row r="1287" spans="2:65" s="12" customFormat="1">
      <c r="B1287" s="219"/>
      <c r="C1287" s="220"/>
      <c r="D1287" s="221" t="s">
        <v>210</v>
      </c>
      <c r="E1287" s="222" t="s">
        <v>34</v>
      </c>
      <c r="F1287" s="223" t="s">
        <v>1823</v>
      </c>
      <c r="G1287" s="220"/>
      <c r="H1287" s="224" t="s">
        <v>34</v>
      </c>
      <c r="I1287" s="225"/>
      <c r="J1287" s="220"/>
      <c r="K1287" s="220"/>
      <c r="L1287" s="226"/>
      <c r="M1287" s="227"/>
      <c r="N1287" s="228"/>
      <c r="O1287" s="228"/>
      <c r="P1287" s="228"/>
      <c r="Q1287" s="228"/>
      <c r="R1287" s="228"/>
      <c r="S1287" s="228"/>
      <c r="T1287" s="229"/>
      <c r="AT1287" s="230" t="s">
        <v>210</v>
      </c>
      <c r="AU1287" s="230" t="s">
        <v>87</v>
      </c>
      <c r="AV1287" s="12" t="s">
        <v>85</v>
      </c>
      <c r="AW1287" s="12" t="s">
        <v>41</v>
      </c>
      <c r="AX1287" s="12" t="s">
        <v>78</v>
      </c>
      <c r="AY1287" s="230" t="s">
        <v>197</v>
      </c>
    </row>
    <row r="1288" spans="2:65" s="13" customFormat="1">
      <c r="B1288" s="231"/>
      <c r="C1288" s="232"/>
      <c r="D1288" s="221" t="s">
        <v>210</v>
      </c>
      <c r="E1288" s="233" t="s">
        <v>34</v>
      </c>
      <c r="F1288" s="234" t="s">
        <v>1824</v>
      </c>
      <c r="G1288" s="232"/>
      <c r="H1288" s="235">
        <v>146.69999999999999</v>
      </c>
      <c r="I1288" s="236"/>
      <c r="J1288" s="232"/>
      <c r="K1288" s="232"/>
      <c r="L1288" s="237"/>
      <c r="M1288" s="238"/>
      <c r="N1288" s="239"/>
      <c r="O1288" s="239"/>
      <c r="P1288" s="239"/>
      <c r="Q1288" s="239"/>
      <c r="R1288" s="239"/>
      <c r="S1288" s="239"/>
      <c r="T1288" s="240"/>
      <c r="AT1288" s="241" t="s">
        <v>210</v>
      </c>
      <c r="AU1288" s="241" t="s">
        <v>87</v>
      </c>
      <c r="AV1288" s="13" t="s">
        <v>87</v>
      </c>
      <c r="AW1288" s="13" t="s">
        <v>41</v>
      </c>
      <c r="AX1288" s="13" t="s">
        <v>78</v>
      </c>
      <c r="AY1288" s="241" t="s">
        <v>197</v>
      </c>
    </row>
    <row r="1289" spans="2:65" s="13" customFormat="1">
      <c r="B1289" s="231"/>
      <c r="C1289" s="232"/>
      <c r="D1289" s="221" t="s">
        <v>210</v>
      </c>
      <c r="E1289" s="233" t="s">
        <v>34</v>
      </c>
      <c r="F1289" s="234" t="s">
        <v>1825</v>
      </c>
      <c r="G1289" s="232"/>
      <c r="H1289" s="235">
        <v>222.3</v>
      </c>
      <c r="I1289" s="236"/>
      <c r="J1289" s="232"/>
      <c r="K1289" s="232"/>
      <c r="L1289" s="237"/>
      <c r="M1289" s="238"/>
      <c r="N1289" s="239"/>
      <c r="O1289" s="239"/>
      <c r="P1289" s="239"/>
      <c r="Q1289" s="239"/>
      <c r="R1289" s="239"/>
      <c r="S1289" s="239"/>
      <c r="T1289" s="240"/>
      <c r="AT1289" s="241" t="s">
        <v>210</v>
      </c>
      <c r="AU1289" s="241" t="s">
        <v>87</v>
      </c>
      <c r="AV1289" s="13" t="s">
        <v>87</v>
      </c>
      <c r="AW1289" s="13" t="s">
        <v>41</v>
      </c>
      <c r="AX1289" s="13" t="s">
        <v>78</v>
      </c>
      <c r="AY1289" s="241" t="s">
        <v>197</v>
      </c>
    </row>
    <row r="1290" spans="2:65" s="14" customFormat="1">
      <c r="B1290" s="242"/>
      <c r="C1290" s="243"/>
      <c r="D1290" s="216" t="s">
        <v>210</v>
      </c>
      <c r="E1290" s="244" t="s">
        <v>34</v>
      </c>
      <c r="F1290" s="245" t="s">
        <v>221</v>
      </c>
      <c r="G1290" s="243"/>
      <c r="H1290" s="246">
        <v>369</v>
      </c>
      <c r="I1290" s="247"/>
      <c r="J1290" s="243"/>
      <c r="K1290" s="243"/>
      <c r="L1290" s="248"/>
      <c r="M1290" s="249"/>
      <c r="N1290" s="250"/>
      <c r="O1290" s="250"/>
      <c r="P1290" s="250"/>
      <c r="Q1290" s="250"/>
      <c r="R1290" s="250"/>
      <c r="S1290" s="250"/>
      <c r="T1290" s="251"/>
      <c r="AT1290" s="252" t="s">
        <v>210</v>
      </c>
      <c r="AU1290" s="252" t="s">
        <v>87</v>
      </c>
      <c r="AV1290" s="14" t="s">
        <v>126</v>
      </c>
      <c r="AW1290" s="14" t="s">
        <v>41</v>
      </c>
      <c r="AX1290" s="14" t="s">
        <v>85</v>
      </c>
      <c r="AY1290" s="252" t="s">
        <v>197</v>
      </c>
    </row>
    <row r="1291" spans="2:65" s="1" customFormat="1" ht="16.5" customHeight="1">
      <c r="B1291" s="43"/>
      <c r="C1291" s="204" t="s">
        <v>1826</v>
      </c>
      <c r="D1291" s="204" t="s">
        <v>200</v>
      </c>
      <c r="E1291" s="205" t="s">
        <v>1827</v>
      </c>
      <c r="F1291" s="206" t="s">
        <v>1828</v>
      </c>
      <c r="G1291" s="207" t="s">
        <v>423</v>
      </c>
      <c r="H1291" s="208">
        <v>518.5</v>
      </c>
      <c r="I1291" s="209"/>
      <c r="J1291" s="210">
        <f>ROUND(I1291*H1291,2)</f>
        <v>0</v>
      </c>
      <c r="K1291" s="206" t="s">
        <v>352</v>
      </c>
      <c r="L1291" s="63"/>
      <c r="M1291" s="211" t="s">
        <v>34</v>
      </c>
      <c r="N1291" s="212" t="s">
        <v>49</v>
      </c>
      <c r="O1291" s="44"/>
      <c r="P1291" s="213">
        <f>O1291*H1291</f>
        <v>0</v>
      </c>
      <c r="Q1291" s="213">
        <v>2.9999999999999997E-4</v>
      </c>
      <c r="R1291" s="213">
        <f>Q1291*H1291</f>
        <v>0.15554999999999999</v>
      </c>
      <c r="S1291" s="213">
        <v>0</v>
      </c>
      <c r="T1291" s="214">
        <f>S1291*H1291</f>
        <v>0</v>
      </c>
      <c r="AR1291" s="25" t="s">
        <v>275</v>
      </c>
      <c r="AT1291" s="25" t="s">
        <v>200</v>
      </c>
      <c r="AU1291" s="25" t="s">
        <v>87</v>
      </c>
      <c r="AY1291" s="25" t="s">
        <v>197</v>
      </c>
      <c r="BE1291" s="215">
        <f>IF(N1291="základní",J1291,0)</f>
        <v>0</v>
      </c>
      <c r="BF1291" s="215">
        <f>IF(N1291="snížená",J1291,0)</f>
        <v>0</v>
      </c>
      <c r="BG1291" s="215">
        <f>IF(N1291="zákl. přenesená",J1291,0)</f>
        <v>0</v>
      </c>
      <c r="BH1291" s="215">
        <f>IF(N1291="sníž. přenesená",J1291,0)</f>
        <v>0</v>
      </c>
      <c r="BI1291" s="215">
        <f>IF(N1291="nulová",J1291,0)</f>
        <v>0</v>
      </c>
      <c r="BJ1291" s="25" t="s">
        <v>85</v>
      </c>
      <c r="BK1291" s="215">
        <f>ROUND(I1291*H1291,2)</f>
        <v>0</v>
      </c>
      <c r="BL1291" s="25" t="s">
        <v>275</v>
      </c>
      <c r="BM1291" s="25" t="s">
        <v>1829</v>
      </c>
    </row>
    <row r="1292" spans="2:65" s="1" customFormat="1" ht="27">
      <c r="B1292" s="43"/>
      <c r="C1292" s="65"/>
      <c r="D1292" s="221" t="s">
        <v>205</v>
      </c>
      <c r="E1292" s="65"/>
      <c r="F1292" s="253" t="s">
        <v>1830</v>
      </c>
      <c r="G1292" s="65"/>
      <c r="H1292" s="65"/>
      <c r="I1292" s="174"/>
      <c r="J1292" s="65"/>
      <c r="K1292" s="65"/>
      <c r="L1292" s="63"/>
      <c r="M1292" s="218"/>
      <c r="N1292" s="44"/>
      <c r="O1292" s="44"/>
      <c r="P1292" s="44"/>
      <c r="Q1292" s="44"/>
      <c r="R1292" s="44"/>
      <c r="S1292" s="44"/>
      <c r="T1292" s="80"/>
      <c r="AT1292" s="25" t="s">
        <v>205</v>
      </c>
      <c r="AU1292" s="25" t="s">
        <v>87</v>
      </c>
    </row>
    <row r="1293" spans="2:65" s="12" customFormat="1">
      <c r="B1293" s="219"/>
      <c r="C1293" s="220"/>
      <c r="D1293" s="221" t="s">
        <v>210</v>
      </c>
      <c r="E1293" s="222" t="s">
        <v>34</v>
      </c>
      <c r="F1293" s="223" t="s">
        <v>364</v>
      </c>
      <c r="G1293" s="220"/>
      <c r="H1293" s="224" t="s">
        <v>34</v>
      </c>
      <c r="I1293" s="225"/>
      <c r="J1293" s="220"/>
      <c r="K1293" s="220"/>
      <c r="L1293" s="226"/>
      <c r="M1293" s="227"/>
      <c r="N1293" s="228"/>
      <c r="O1293" s="228"/>
      <c r="P1293" s="228"/>
      <c r="Q1293" s="228"/>
      <c r="R1293" s="228"/>
      <c r="S1293" s="228"/>
      <c r="T1293" s="229"/>
      <c r="AT1293" s="230" t="s">
        <v>210</v>
      </c>
      <c r="AU1293" s="230" t="s">
        <v>87</v>
      </c>
      <c r="AV1293" s="12" t="s">
        <v>85</v>
      </c>
      <c r="AW1293" s="12" t="s">
        <v>41</v>
      </c>
      <c r="AX1293" s="12" t="s">
        <v>78</v>
      </c>
      <c r="AY1293" s="230" t="s">
        <v>197</v>
      </c>
    </row>
    <row r="1294" spans="2:65" s="13" customFormat="1">
      <c r="B1294" s="231"/>
      <c r="C1294" s="232"/>
      <c r="D1294" s="221" t="s">
        <v>210</v>
      </c>
      <c r="E1294" s="233" t="s">
        <v>34</v>
      </c>
      <c r="F1294" s="234" t="s">
        <v>1831</v>
      </c>
      <c r="G1294" s="232"/>
      <c r="H1294" s="235">
        <v>518.5</v>
      </c>
      <c r="I1294" s="236"/>
      <c r="J1294" s="232"/>
      <c r="K1294" s="232"/>
      <c r="L1294" s="237"/>
      <c r="M1294" s="238"/>
      <c r="N1294" s="239"/>
      <c r="O1294" s="239"/>
      <c r="P1294" s="239"/>
      <c r="Q1294" s="239"/>
      <c r="R1294" s="239"/>
      <c r="S1294" s="239"/>
      <c r="T1294" s="240"/>
      <c r="AT1294" s="241" t="s">
        <v>210</v>
      </c>
      <c r="AU1294" s="241" t="s">
        <v>87</v>
      </c>
      <c r="AV1294" s="13" t="s">
        <v>87</v>
      </c>
      <c r="AW1294" s="13" t="s">
        <v>41</v>
      </c>
      <c r="AX1294" s="13" t="s">
        <v>78</v>
      </c>
      <c r="AY1294" s="241" t="s">
        <v>197</v>
      </c>
    </row>
    <row r="1295" spans="2:65" s="14" customFormat="1">
      <c r="B1295" s="242"/>
      <c r="C1295" s="243"/>
      <c r="D1295" s="216" t="s">
        <v>210</v>
      </c>
      <c r="E1295" s="244" t="s">
        <v>34</v>
      </c>
      <c r="F1295" s="245" t="s">
        <v>221</v>
      </c>
      <c r="G1295" s="243"/>
      <c r="H1295" s="246">
        <v>518.5</v>
      </c>
      <c r="I1295" s="247"/>
      <c r="J1295" s="243"/>
      <c r="K1295" s="243"/>
      <c r="L1295" s="248"/>
      <c r="M1295" s="249"/>
      <c r="N1295" s="250"/>
      <c r="O1295" s="250"/>
      <c r="P1295" s="250"/>
      <c r="Q1295" s="250"/>
      <c r="R1295" s="250"/>
      <c r="S1295" s="250"/>
      <c r="T1295" s="251"/>
      <c r="AT1295" s="252" t="s">
        <v>210</v>
      </c>
      <c r="AU1295" s="252" t="s">
        <v>87</v>
      </c>
      <c r="AV1295" s="14" t="s">
        <v>126</v>
      </c>
      <c r="AW1295" s="14" t="s">
        <v>41</v>
      </c>
      <c r="AX1295" s="14" t="s">
        <v>85</v>
      </c>
      <c r="AY1295" s="252" t="s">
        <v>197</v>
      </c>
    </row>
    <row r="1296" spans="2:65" s="1" customFormat="1" ht="16.5" customHeight="1">
      <c r="B1296" s="43"/>
      <c r="C1296" s="263" t="s">
        <v>1832</v>
      </c>
      <c r="D1296" s="263" t="s">
        <v>415</v>
      </c>
      <c r="E1296" s="264" t="s">
        <v>1833</v>
      </c>
      <c r="F1296" s="265" t="s">
        <v>1834</v>
      </c>
      <c r="G1296" s="266" t="s">
        <v>423</v>
      </c>
      <c r="H1296" s="267">
        <v>570.35</v>
      </c>
      <c r="I1296" s="268"/>
      <c r="J1296" s="269">
        <f>ROUND(I1296*H1296,2)</f>
        <v>0</v>
      </c>
      <c r="K1296" s="265" t="s">
        <v>34</v>
      </c>
      <c r="L1296" s="270"/>
      <c r="M1296" s="271" t="s">
        <v>34</v>
      </c>
      <c r="N1296" s="272" t="s">
        <v>49</v>
      </c>
      <c r="O1296" s="44"/>
      <c r="P1296" s="213">
        <f>O1296*H1296</f>
        <v>0</v>
      </c>
      <c r="Q1296" s="213">
        <v>1.8E-3</v>
      </c>
      <c r="R1296" s="213">
        <f>Q1296*H1296</f>
        <v>1.0266299999999999</v>
      </c>
      <c r="S1296" s="213">
        <v>0</v>
      </c>
      <c r="T1296" s="214">
        <f>S1296*H1296</f>
        <v>0</v>
      </c>
      <c r="AR1296" s="25" t="s">
        <v>491</v>
      </c>
      <c r="AT1296" s="25" t="s">
        <v>415</v>
      </c>
      <c r="AU1296" s="25" t="s">
        <v>87</v>
      </c>
      <c r="AY1296" s="25" t="s">
        <v>197</v>
      </c>
      <c r="BE1296" s="215">
        <f>IF(N1296="základní",J1296,0)</f>
        <v>0</v>
      </c>
      <c r="BF1296" s="215">
        <f>IF(N1296="snížená",J1296,0)</f>
        <v>0</v>
      </c>
      <c r="BG1296" s="215">
        <f>IF(N1296="zákl. přenesená",J1296,0)</f>
        <v>0</v>
      </c>
      <c r="BH1296" s="215">
        <f>IF(N1296="sníž. přenesená",J1296,0)</f>
        <v>0</v>
      </c>
      <c r="BI1296" s="215">
        <f>IF(N1296="nulová",J1296,0)</f>
        <v>0</v>
      </c>
      <c r="BJ1296" s="25" t="s">
        <v>85</v>
      </c>
      <c r="BK1296" s="215">
        <f>ROUND(I1296*H1296,2)</f>
        <v>0</v>
      </c>
      <c r="BL1296" s="25" t="s">
        <v>275</v>
      </c>
      <c r="BM1296" s="25" t="s">
        <v>1835</v>
      </c>
    </row>
    <row r="1297" spans="2:65" s="1" customFormat="1" ht="27">
      <c r="B1297" s="43"/>
      <c r="C1297" s="65"/>
      <c r="D1297" s="221" t="s">
        <v>205</v>
      </c>
      <c r="E1297" s="65"/>
      <c r="F1297" s="253" t="s">
        <v>1836</v>
      </c>
      <c r="G1297" s="65"/>
      <c r="H1297" s="65"/>
      <c r="I1297" s="174"/>
      <c r="J1297" s="65"/>
      <c r="K1297" s="65"/>
      <c r="L1297" s="63"/>
      <c r="M1297" s="218"/>
      <c r="N1297" s="44"/>
      <c r="O1297" s="44"/>
      <c r="P1297" s="44"/>
      <c r="Q1297" s="44"/>
      <c r="R1297" s="44"/>
      <c r="S1297" s="44"/>
      <c r="T1297" s="80"/>
      <c r="AT1297" s="25" t="s">
        <v>205</v>
      </c>
      <c r="AU1297" s="25" t="s">
        <v>87</v>
      </c>
    </row>
    <row r="1298" spans="2:65" s="13" customFormat="1">
      <c r="B1298" s="231"/>
      <c r="C1298" s="232"/>
      <c r="D1298" s="216" t="s">
        <v>210</v>
      </c>
      <c r="E1298" s="260" t="s">
        <v>34</v>
      </c>
      <c r="F1298" s="261" t="s">
        <v>1837</v>
      </c>
      <c r="G1298" s="232"/>
      <c r="H1298" s="262">
        <v>570.35</v>
      </c>
      <c r="I1298" s="236"/>
      <c r="J1298" s="232"/>
      <c r="K1298" s="232"/>
      <c r="L1298" s="237"/>
      <c r="M1298" s="238"/>
      <c r="N1298" s="239"/>
      <c r="O1298" s="239"/>
      <c r="P1298" s="239"/>
      <c r="Q1298" s="239"/>
      <c r="R1298" s="239"/>
      <c r="S1298" s="239"/>
      <c r="T1298" s="240"/>
      <c r="AT1298" s="241" t="s">
        <v>210</v>
      </c>
      <c r="AU1298" s="241" t="s">
        <v>87</v>
      </c>
      <c r="AV1298" s="13" t="s">
        <v>87</v>
      </c>
      <c r="AW1298" s="13" t="s">
        <v>41</v>
      </c>
      <c r="AX1298" s="13" t="s">
        <v>85</v>
      </c>
      <c r="AY1298" s="241" t="s">
        <v>197</v>
      </c>
    </row>
    <row r="1299" spans="2:65" s="1" customFormat="1" ht="16.5" customHeight="1">
      <c r="B1299" s="43"/>
      <c r="C1299" s="204" t="s">
        <v>1838</v>
      </c>
      <c r="D1299" s="204" t="s">
        <v>200</v>
      </c>
      <c r="E1299" s="205" t="s">
        <v>1839</v>
      </c>
      <c r="F1299" s="206" t="s">
        <v>1840</v>
      </c>
      <c r="G1299" s="207" t="s">
        <v>423</v>
      </c>
      <c r="H1299" s="208">
        <v>133.46</v>
      </c>
      <c r="I1299" s="209"/>
      <c r="J1299" s="210">
        <f>ROUND(I1299*H1299,2)</f>
        <v>0</v>
      </c>
      <c r="K1299" s="206" t="s">
        <v>352</v>
      </c>
      <c r="L1299" s="63"/>
      <c r="M1299" s="211" t="s">
        <v>34</v>
      </c>
      <c r="N1299" s="212" t="s">
        <v>49</v>
      </c>
      <c r="O1299" s="44"/>
      <c r="P1299" s="213">
        <f>O1299*H1299</f>
        <v>0</v>
      </c>
      <c r="Q1299" s="213">
        <v>2.9999999999999997E-4</v>
      </c>
      <c r="R1299" s="213">
        <f>Q1299*H1299</f>
        <v>4.0037999999999997E-2</v>
      </c>
      <c r="S1299" s="213">
        <v>0</v>
      </c>
      <c r="T1299" s="214">
        <f>S1299*H1299</f>
        <v>0</v>
      </c>
      <c r="AR1299" s="25" t="s">
        <v>275</v>
      </c>
      <c r="AT1299" s="25" t="s">
        <v>200</v>
      </c>
      <c r="AU1299" s="25" t="s">
        <v>87</v>
      </c>
      <c r="AY1299" s="25" t="s">
        <v>197</v>
      </c>
      <c r="BE1299" s="215">
        <f>IF(N1299="základní",J1299,0)</f>
        <v>0</v>
      </c>
      <c r="BF1299" s="215">
        <f>IF(N1299="snížená",J1299,0)</f>
        <v>0</v>
      </c>
      <c r="BG1299" s="215">
        <f>IF(N1299="zákl. přenesená",J1299,0)</f>
        <v>0</v>
      </c>
      <c r="BH1299" s="215">
        <f>IF(N1299="sníž. přenesená",J1299,0)</f>
        <v>0</v>
      </c>
      <c r="BI1299" s="215">
        <f>IF(N1299="nulová",J1299,0)</f>
        <v>0</v>
      </c>
      <c r="BJ1299" s="25" t="s">
        <v>85</v>
      </c>
      <c r="BK1299" s="215">
        <f>ROUND(I1299*H1299,2)</f>
        <v>0</v>
      </c>
      <c r="BL1299" s="25" t="s">
        <v>275</v>
      </c>
      <c r="BM1299" s="25" t="s">
        <v>1841</v>
      </c>
    </row>
    <row r="1300" spans="2:65" s="1" customFormat="1" ht="40.5">
      <c r="B1300" s="43"/>
      <c r="C1300" s="65"/>
      <c r="D1300" s="221" t="s">
        <v>205</v>
      </c>
      <c r="E1300" s="65"/>
      <c r="F1300" s="253" t="s">
        <v>1842</v>
      </c>
      <c r="G1300" s="65"/>
      <c r="H1300" s="65"/>
      <c r="I1300" s="174"/>
      <c r="J1300" s="65"/>
      <c r="K1300" s="65"/>
      <c r="L1300" s="63"/>
      <c r="M1300" s="218"/>
      <c r="N1300" s="44"/>
      <c r="O1300" s="44"/>
      <c r="P1300" s="44"/>
      <c r="Q1300" s="44"/>
      <c r="R1300" s="44"/>
      <c r="S1300" s="44"/>
      <c r="T1300" s="80"/>
      <c r="AT1300" s="25" t="s">
        <v>205</v>
      </c>
      <c r="AU1300" s="25" t="s">
        <v>87</v>
      </c>
    </row>
    <row r="1301" spans="2:65" s="12" customFormat="1">
      <c r="B1301" s="219"/>
      <c r="C1301" s="220"/>
      <c r="D1301" s="221" t="s">
        <v>210</v>
      </c>
      <c r="E1301" s="222" t="s">
        <v>34</v>
      </c>
      <c r="F1301" s="223" t="s">
        <v>364</v>
      </c>
      <c r="G1301" s="220"/>
      <c r="H1301" s="224" t="s">
        <v>34</v>
      </c>
      <c r="I1301" s="225"/>
      <c r="J1301" s="220"/>
      <c r="K1301" s="220"/>
      <c r="L1301" s="226"/>
      <c r="M1301" s="227"/>
      <c r="N1301" s="228"/>
      <c r="O1301" s="228"/>
      <c r="P1301" s="228"/>
      <c r="Q1301" s="228"/>
      <c r="R1301" s="228"/>
      <c r="S1301" s="228"/>
      <c r="T1301" s="229"/>
      <c r="AT1301" s="230" t="s">
        <v>210</v>
      </c>
      <c r="AU1301" s="230" t="s">
        <v>87</v>
      </c>
      <c r="AV1301" s="12" t="s">
        <v>85</v>
      </c>
      <c r="AW1301" s="12" t="s">
        <v>41</v>
      </c>
      <c r="AX1301" s="12" t="s">
        <v>78</v>
      </c>
      <c r="AY1301" s="230" t="s">
        <v>197</v>
      </c>
    </row>
    <row r="1302" spans="2:65" s="13" customFormat="1">
      <c r="B1302" s="231"/>
      <c r="C1302" s="232"/>
      <c r="D1302" s="221" t="s">
        <v>210</v>
      </c>
      <c r="E1302" s="233" t="s">
        <v>34</v>
      </c>
      <c r="F1302" s="234" t="s">
        <v>1843</v>
      </c>
      <c r="G1302" s="232"/>
      <c r="H1302" s="235">
        <v>133.46</v>
      </c>
      <c r="I1302" s="236"/>
      <c r="J1302" s="232"/>
      <c r="K1302" s="232"/>
      <c r="L1302" s="237"/>
      <c r="M1302" s="238"/>
      <c r="N1302" s="239"/>
      <c r="O1302" s="239"/>
      <c r="P1302" s="239"/>
      <c r="Q1302" s="239"/>
      <c r="R1302" s="239"/>
      <c r="S1302" s="239"/>
      <c r="T1302" s="240"/>
      <c r="AT1302" s="241" t="s">
        <v>210</v>
      </c>
      <c r="AU1302" s="241" t="s">
        <v>87</v>
      </c>
      <c r="AV1302" s="13" t="s">
        <v>87</v>
      </c>
      <c r="AW1302" s="13" t="s">
        <v>41</v>
      </c>
      <c r="AX1302" s="13" t="s">
        <v>78</v>
      </c>
      <c r="AY1302" s="241" t="s">
        <v>197</v>
      </c>
    </row>
    <row r="1303" spans="2:65" s="14" customFormat="1">
      <c r="B1303" s="242"/>
      <c r="C1303" s="243"/>
      <c r="D1303" s="216" t="s">
        <v>210</v>
      </c>
      <c r="E1303" s="244" t="s">
        <v>34</v>
      </c>
      <c r="F1303" s="245" t="s">
        <v>221</v>
      </c>
      <c r="G1303" s="243"/>
      <c r="H1303" s="246">
        <v>133.46</v>
      </c>
      <c r="I1303" s="247"/>
      <c r="J1303" s="243"/>
      <c r="K1303" s="243"/>
      <c r="L1303" s="248"/>
      <c r="M1303" s="249"/>
      <c r="N1303" s="250"/>
      <c r="O1303" s="250"/>
      <c r="P1303" s="250"/>
      <c r="Q1303" s="250"/>
      <c r="R1303" s="250"/>
      <c r="S1303" s="250"/>
      <c r="T1303" s="251"/>
      <c r="AT1303" s="252" t="s">
        <v>210</v>
      </c>
      <c r="AU1303" s="252" t="s">
        <v>87</v>
      </c>
      <c r="AV1303" s="14" t="s">
        <v>126</v>
      </c>
      <c r="AW1303" s="14" t="s">
        <v>41</v>
      </c>
      <c r="AX1303" s="14" t="s">
        <v>85</v>
      </c>
      <c r="AY1303" s="252" t="s">
        <v>197</v>
      </c>
    </row>
    <row r="1304" spans="2:65" s="1" customFormat="1" ht="16.5" customHeight="1">
      <c r="B1304" s="43"/>
      <c r="C1304" s="263" t="s">
        <v>1844</v>
      </c>
      <c r="D1304" s="263" t="s">
        <v>415</v>
      </c>
      <c r="E1304" s="264" t="s">
        <v>1845</v>
      </c>
      <c r="F1304" s="265" t="s">
        <v>1846</v>
      </c>
      <c r="G1304" s="266" t="s">
        <v>423</v>
      </c>
      <c r="H1304" s="267">
        <v>146.80600000000001</v>
      </c>
      <c r="I1304" s="268"/>
      <c r="J1304" s="269">
        <f>ROUND(I1304*H1304,2)</f>
        <v>0</v>
      </c>
      <c r="K1304" s="265" t="s">
        <v>34</v>
      </c>
      <c r="L1304" s="270"/>
      <c r="M1304" s="271" t="s">
        <v>34</v>
      </c>
      <c r="N1304" s="272" t="s">
        <v>49</v>
      </c>
      <c r="O1304" s="44"/>
      <c r="P1304" s="213">
        <f>O1304*H1304</f>
        <v>0</v>
      </c>
      <c r="Q1304" s="213">
        <v>1.8E-3</v>
      </c>
      <c r="R1304" s="213">
        <f>Q1304*H1304</f>
        <v>0.26425080000000001</v>
      </c>
      <c r="S1304" s="213">
        <v>0</v>
      </c>
      <c r="T1304" s="214">
        <f>S1304*H1304</f>
        <v>0</v>
      </c>
      <c r="AR1304" s="25" t="s">
        <v>491</v>
      </c>
      <c r="AT1304" s="25" t="s">
        <v>415</v>
      </c>
      <c r="AU1304" s="25" t="s">
        <v>87</v>
      </c>
      <c r="AY1304" s="25" t="s">
        <v>197</v>
      </c>
      <c r="BE1304" s="215">
        <f>IF(N1304="základní",J1304,0)</f>
        <v>0</v>
      </c>
      <c r="BF1304" s="215">
        <f>IF(N1304="snížená",J1304,0)</f>
        <v>0</v>
      </c>
      <c r="BG1304" s="215">
        <f>IF(N1304="zákl. přenesená",J1304,0)</f>
        <v>0</v>
      </c>
      <c r="BH1304" s="215">
        <f>IF(N1304="sníž. přenesená",J1304,0)</f>
        <v>0</v>
      </c>
      <c r="BI1304" s="215">
        <f>IF(N1304="nulová",J1304,0)</f>
        <v>0</v>
      </c>
      <c r="BJ1304" s="25" t="s">
        <v>85</v>
      </c>
      <c r="BK1304" s="215">
        <f>ROUND(I1304*H1304,2)</f>
        <v>0</v>
      </c>
      <c r="BL1304" s="25" t="s">
        <v>275</v>
      </c>
      <c r="BM1304" s="25" t="s">
        <v>1847</v>
      </c>
    </row>
    <row r="1305" spans="2:65" s="1" customFormat="1" ht="54">
      <c r="B1305" s="43"/>
      <c r="C1305" s="65"/>
      <c r="D1305" s="221" t="s">
        <v>205</v>
      </c>
      <c r="E1305" s="65"/>
      <c r="F1305" s="253" t="s">
        <v>1848</v>
      </c>
      <c r="G1305" s="65"/>
      <c r="H1305" s="65"/>
      <c r="I1305" s="174"/>
      <c r="J1305" s="65"/>
      <c r="K1305" s="65"/>
      <c r="L1305" s="63"/>
      <c r="M1305" s="218"/>
      <c r="N1305" s="44"/>
      <c r="O1305" s="44"/>
      <c r="P1305" s="44"/>
      <c r="Q1305" s="44"/>
      <c r="R1305" s="44"/>
      <c r="S1305" s="44"/>
      <c r="T1305" s="80"/>
      <c r="AT1305" s="25" t="s">
        <v>205</v>
      </c>
      <c r="AU1305" s="25" t="s">
        <v>87</v>
      </c>
    </row>
    <row r="1306" spans="2:65" s="13" customFormat="1">
      <c r="B1306" s="231"/>
      <c r="C1306" s="232"/>
      <c r="D1306" s="216" t="s">
        <v>210</v>
      </c>
      <c r="E1306" s="260" t="s">
        <v>34</v>
      </c>
      <c r="F1306" s="261" t="s">
        <v>1849</v>
      </c>
      <c r="G1306" s="232"/>
      <c r="H1306" s="262">
        <v>146.80600000000001</v>
      </c>
      <c r="I1306" s="236"/>
      <c r="J1306" s="232"/>
      <c r="K1306" s="232"/>
      <c r="L1306" s="237"/>
      <c r="M1306" s="238"/>
      <c r="N1306" s="239"/>
      <c r="O1306" s="239"/>
      <c r="P1306" s="239"/>
      <c r="Q1306" s="239"/>
      <c r="R1306" s="239"/>
      <c r="S1306" s="239"/>
      <c r="T1306" s="240"/>
      <c r="AT1306" s="241" t="s">
        <v>210</v>
      </c>
      <c r="AU1306" s="241" t="s">
        <v>87</v>
      </c>
      <c r="AV1306" s="13" t="s">
        <v>87</v>
      </c>
      <c r="AW1306" s="13" t="s">
        <v>41</v>
      </c>
      <c r="AX1306" s="13" t="s">
        <v>85</v>
      </c>
      <c r="AY1306" s="241" t="s">
        <v>197</v>
      </c>
    </row>
    <row r="1307" spans="2:65" s="1" customFormat="1" ht="16.5" customHeight="1">
      <c r="B1307" s="43"/>
      <c r="C1307" s="204" t="s">
        <v>1850</v>
      </c>
      <c r="D1307" s="204" t="s">
        <v>200</v>
      </c>
      <c r="E1307" s="205" t="s">
        <v>1851</v>
      </c>
      <c r="F1307" s="206" t="s">
        <v>1852</v>
      </c>
      <c r="G1307" s="207" t="s">
        <v>536</v>
      </c>
      <c r="H1307" s="208">
        <v>1</v>
      </c>
      <c r="I1307" s="209"/>
      <c r="J1307" s="210">
        <f>ROUND(I1307*H1307,2)</f>
        <v>0</v>
      </c>
      <c r="K1307" s="206" t="s">
        <v>34</v>
      </c>
      <c r="L1307" s="63"/>
      <c r="M1307" s="211" t="s">
        <v>34</v>
      </c>
      <c r="N1307" s="212" t="s">
        <v>49</v>
      </c>
      <c r="O1307" s="44"/>
      <c r="P1307" s="213">
        <f>O1307*H1307</f>
        <v>0</v>
      </c>
      <c r="Q1307" s="213">
        <v>0</v>
      </c>
      <c r="R1307" s="213">
        <f>Q1307*H1307</f>
        <v>0</v>
      </c>
      <c r="S1307" s="213">
        <v>0</v>
      </c>
      <c r="T1307" s="214">
        <f>S1307*H1307</f>
        <v>0</v>
      </c>
      <c r="AR1307" s="25" t="s">
        <v>275</v>
      </c>
      <c r="AT1307" s="25" t="s">
        <v>200</v>
      </c>
      <c r="AU1307" s="25" t="s">
        <v>87</v>
      </c>
      <c r="AY1307" s="25" t="s">
        <v>197</v>
      </c>
      <c r="BE1307" s="215">
        <f>IF(N1307="základní",J1307,0)</f>
        <v>0</v>
      </c>
      <c r="BF1307" s="215">
        <f>IF(N1307="snížená",J1307,0)</f>
        <v>0</v>
      </c>
      <c r="BG1307" s="215">
        <f>IF(N1307="zákl. přenesená",J1307,0)</f>
        <v>0</v>
      </c>
      <c r="BH1307" s="215">
        <f>IF(N1307="sníž. přenesená",J1307,0)</f>
        <v>0</v>
      </c>
      <c r="BI1307" s="215">
        <f>IF(N1307="nulová",J1307,0)</f>
        <v>0</v>
      </c>
      <c r="BJ1307" s="25" t="s">
        <v>85</v>
      </c>
      <c r="BK1307" s="215">
        <f>ROUND(I1307*H1307,2)</f>
        <v>0</v>
      </c>
      <c r="BL1307" s="25" t="s">
        <v>275</v>
      </c>
      <c r="BM1307" s="25" t="s">
        <v>1853</v>
      </c>
    </row>
    <row r="1308" spans="2:65" s="11" customFormat="1" ht="29.85" customHeight="1">
      <c r="B1308" s="187"/>
      <c r="C1308" s="188"/>
      <c r="D1308" s="201" t="s">
        <v>77</v>
      </c>
      <c r="E1308" s="202" t="s">
        <v>1854</v>
      </c>
      <c r="F1308" s="202" t="s">
        <v>1855</v>
      </c>
      <c r="G1308" s="188"/>
      <c r="H1308" s="188"/>
      <c r="I1308" s="191"/>
      <c r="J1308" s="203">
        <f>BK1308</f>
        <v>0</v>
      </c>
      <c r="K1308" s="188"/>
      <c r="L1308" s="193"/>
      <c r="M1308" s="194"/>
      <c r="N1308" s="195"/>
      <c r="O1308" s="195"/>
      <c r="P1308" s="196">
        <f>SUM(P1309:P1331)</f>
        <v>0</v>
      </c>
      <c r="Q1308" s="195"/>
      <c r="R1308" s="196">
        <f>SUM(R1309:R1331)</f>
        <v>3.0178860000000003</v>
      </c>
      <c r="S1308" s="195"/>
      <c r="T1308" s="197">
        <f>SUM(T1309:T1331)</f>
        <v>0</v>
      </c>
      <c r="AR1308" s="198" t="s">
        <v>87</v>
      </c>
      <c r="AT1308" s="199" t="s">
        <v>77</v>
      </c>
      <c r="AU1308" s="199" t="s">
        <v>85</v>
      </c>
      <c r="AY1308" s="198" t="s">
        <v>197</v>
      </c>
      <c r="BK1308" s="200">
        <f>SUM(BK1309:BK1331)</f>
        <v>0</v>
      </c>
    </row>
    <row r="1309" spans="2:65" s="1" customFormat="1" ht="16.5" customHeight="1">
      <c r="B1309" s="43"/>
      <c r="C1309" s="204" t="s">
        <v>1856</v>
      </c>
      <c r="D1309" s="204" t="s">
        <v>200</v>
      </c>
      <c r="E1309" s="205" t="s">
        <v>1857</v>
      </c>
      <c r="F1309" s="206" t="s">
        <v>1858</v>
      </c>
      <c r="G1309" s="207" t="s">
        <v>423</v>
      </c>
      <c r="H1309" s="208">
        <v>167.34</v>
      </c>
      <c r="I1309" s="209"/>
      <c r="J1309" s="210">
        <f>ROUND(I1309*H1309,2)</f>
        <v>0</v>
      </c>
      <c r="K1309" s="206" t="s">
        <v>34</v>
      </c>
      <c r="L1309" s="63"/>
      <c r="M1309" s="211" t="s">
        <v>34</v>
      </c>
      <c r="N1309" s="212" t="s">
        <v>49</v>
      </c>
      <c r="O1309" s="44"/>
      <c r="P1309" s="213">
        <f>O1309*H1309</f>
        <v>0</v>
      </c>
      <c r="Q1309" s="213">
        <v>2.8999999999999998E-3</v>
      </c>
      <c r="R1309" s="213">
        <f>Q1309*H1309</f>
        <v>0.485286</v>
      </c>
      <c r="S1309" s="213">
        <v>0</v>
      </c>
      <c r="T1309" s="214">
        <f>S1309*H1309</f>
        <v>0</v>
      </c>
      <c r="AR1309" s="25" t="s">
        <v>275</v>
      </c>
      <c r="AT1309" s="25" t="s">
        <v>200</v>
      </c>
      <c r="AU1309" s="25" t="s">
        <v>87</v>
      </c>
      <c r="AY1309" s="25" t="s">
        <v>197</v>
      </c>
      <c r="BE1309" s="215">
        <f>IF(N1309="základní",J1309,0)</f>
        <v>0</v>
      </c>
      <c r="BF1309" s="215">
        <f>IF(N1309="snížená",J1309,0)</f>
        <v>0</v>
      </c>
      <c r="BG1309" s="215">
        <f>IF(N1309="zákl. přenesená",J1309,0)</f>
        <v>0</v>
      </c>
      <c r="BH1309" s="215">
        <f>IF(N1309="sníž. přenesená",J1309,0)</f>
        <v>0</v>
      </c>
      <c r="BI1309" s="215">
        <f>IF(N1309="nulová",J1309,0)</f>
        <v>0</v>
      </c>
      <c r="BJ1309" s="25" t="s">
        <v>85</v>
      </c>
      <c r="BK1309" s="215">
        <f>ROUND(I1309*H1309,2)</f>
        <v>0</v>
      </c>
      <c r="BL1309" s="25" t="s">
        <v>275</v>
      </c>
      <c r="BM1309" s="25" t="s">
        <v>1859</v>
      </c>
    </row>
    <row r="1310" spans="2:65" s="1" customFormat="1" ht="94.5">
      <c r="B1310" s="43"/>
      <c r="C1310" s="65"/>
      <c r="D1310" s="221" t="s">
        <v>205</v>
      </c>
      <c r="E1310" s="65"/>
      <c r="F1310" s="253" t="s">
        <v>1860</v>
      </c>
      <c r="G1310" s="65"/>
      <c r="H1310" s="65"/>
      <c r="I1310" s="174"/>
      <c r="J1310" s="65"/>
      <c r="K1310" s="65"/>
      <c r="L1310" s="63"/>
      <c r="M1310" s="218"/>
      <c r="N1310" s="44"/>
      <c r="O1310" s="44"/>
      <c r="P1310" s="44"/>
      <c r="Q1310" s="44"/>
      <c r="R1310" s="44"/>
      <c r="S1310" s="44"/>
      <c r="T1310" s="80"/>
      <c r="AT1310" s="25" t="s">
        <v>205</v>
      </c>
      <c r="AU1310" s="25" t="s">
        <v>87</v>
      </c>
    </row>
    <row r="1311" spans="2:65" s="12" customFormat="1">
      <c r="B1311" s="219"/>
      <c r="C1311" s="220"/>
      <c r="D1311" s="221" t="s">
        <v>210</v>
      </c>
      <c r="E1311" s="222" t="s">
        <v>34</v>
      </c>
      <c r="F1311" s="223" t="s">
        <v>620</v>
      </c>
      <c r="G1311" s="220"/>
      <c r="H1311" s="224" t="s">
        <v>34</v>
      </c>
      <c r="I1311" s="225"/>
      <c r="J1311" s="220"/>
      <c r="K1311" s="220"/>
      <c r="L1311" s="226"/>
      <c r="M1311" s="227"/>
      <c r="N1311" s="228"/>
      <c r="O1311" s="228"/>
      <c r="P1311" s="228"/>
      <c r="Q1311" s="228"/>
      <c r="R1311" s="228"/>
      <c r="S1311" s="228"/>
      <c r="T1311" s="229"/>
      <c r="AT1311" s="230" t="s">
        <v>210</v>
      </c>
      <c r="AU1311" s="230" t="s">
        <v>87</v>
      </c>
      <c r="AV1311" s="12" t="s">
        <v>85</v>
      </c>
      <c r="AW1311" s="12" t="s">
        <v>41</v>
      </c>
      <c r="AX1311" s="12" t="s">
        <v>78</v>
      </c>
      <c r="AY1311" s="230" t="s">
        <v>197</v>
      </c>
    </row>
    <row r="1312" spans="2:65" s="12" customFormat="1">
      <c r="B1312" s="219"/>
      <c r="C1312" s="220"/>
      <c r="D1312" s="221" t="s">
        <v>210</v>
      </c>
      <c r="E1312" s="222" t="s">
        <v>34</v>
      </c>
      <c r="F1312" s="223" t="s">
        <v>364</v>
      </c>
      <c r="G1312" s="220"/>
      <c r="H1312" s="224" t="s">
        <v>34</v>
      </c>
      <c r="I1312" s="225"/>
      <c r="J1312" s="220"/>
      <c r="K1312" s="220"/>
      <c r="L1312" s="226"/>
      <c r="M1312" s="227"/>
      <c r="N1312" s="228"/>
      <c r="O1312" s="228"/>
      <c r="P1312" s="228"/>
      <c r="Q1312" s="228"/>
      <c r="R1312" s="228"/>
      <c r="S1312" s="228"/>
      <c r="T1312" s="229"/>
      <c r="AT1312" s="230" t="s">
        <v>210</v>
      </c>
      <c r="AU1312" s="230" t="s">
        <v>87</v>
      </c>
      <c r="AV1312" s="12" t="s">
        <v>85</v>
      </c>
      <c r="AW1312" s="12" t="s">
        <v>41</v>
      </c>
      <c r="AX1312" s="12" t="s">
        <v>78</v>
      </c>
      <c r="AY1312" s="230" t="s">
        <v>197</v>
      </c>
    </row>
    <row r="1313" spans="2:65" s="13" customFormat="1">
      <c r="B1313" s="231"/>
      <c r="C1313" s="232"/>
      <c r="D1313" s="221" t="s">
        <v>210</v>
      </c>
      <c r="E1313" s="233" t="s">
        <v>34</v>
      </c>
      <c r="F1313" s="234" t="s">
        <v>757</v>
      </c>
      <c r="G1313" s="232"/>
      <c r="H1313" s="235">
        <v>167.34</v>
      </c>
      <c r="I1313" s="236"/>
      <c r="J1313" s="232"/>
      <c r="K1313" s="232"/>
      <c r="L1313" s="237"/>
      <c r="M1313" s="238"/>
      <c r="N1313" s="239"/>
      <c r="O1313" s="239"/>
      <c r="P1313" s="239"/>
      <c r="Q1313" s="239"/>
      <c r="R1313" s="239"/>
      <c r="S1313" s="239"/>
      <c r="T1313" s="240"/>
      <c r="AT1313" s="241" t="s">
        <v>210</v>
      </c>
      <c r="AU1313" s="241" t="s">
        <v>87</v>
      </c>
      <c r="AV1313" s="13" t="s">
        <v>87</v>
      </c>
      <c r="AW1313" s="13" t="s">
        <v>41</v>
      </c>
      <c r="AX1313" s="13" t="s">
        <v>78</v>
      </c>
      <c r="AY1313" s="241" t="s">
        <v>197</v>
      </c>
    </row>
    <row r="1314" spans="2:65" s="14" customFormat="1">
      <c r="B1314" s="242"/>
      <c r="C1314" s="243"/>
      <c r="D1314" s="216" t="s">
        <v>210</v>
      </c>
      <c r="E1314" s="244" t="s">
        <v>34</v>
      </c>
      <c r="F1314" s="245" t="s">
        <v>221</v>
      </c>
      <c r="G1314" s="243"/>
      <c r="H1314" s="246">
        <v>167.34</v>
      </c>
      <c r="I1314" s="247"/>
      <c r="J1314" s="243"/>
      <c r="K1314" s="243"/>
      <c r="L1314" s="248"/>
      <c r="M1314" s="249"/>
      <c r="N1314" s="250"/>
      <c r="O1314" s="250"/>
      <c r="P1314" s="250"/>
      <c r="Q1314" s="250"/>
      <c r="R1314" s="250"/>
      <c r="S1314" s="250"/>
      <c r="T1314" s="251"/>
      <c r="AT1314" s="252" t="s">
        <v>210</v>
      </c>
      <c r="AU1314" s="252" t="s">
        <v>87</v>
      </c>
      <c r="AV1314" s="14" t="s">
        <v>126</v>
      </c>
      <c r="AW1314" s="14" t="s">
        <v>41</v>
      </c>
      <c r="AX1314" s="14" t="s">
        <v>85</v>
      </c>
      <c r="AY1314" s="252" t="s">
        <v>197</v>
      </c>
    </row>
    <row r="1315" spans="2:65" s="1" customFormat="1" ht="16.5" customHeight="1">
      <c r="B1315" s="43"/>
      <c r="C1315" s="204" t="s">
        <v>1861</v>
      </c>
      <c r="D1315" s="204" t="s">
        <v>200</v>
      </c>
      <c r="E1315" s="205" t="s">
        <v>1862</v>
      </c>
      <c r="F1315" s="206" t="s">
        <v>1863</v>
      </c>
      <c r="G1315" s="207" t="s">
        <v>423</v>
      </c>
      <c r="H1315" s="208">
        <v>167.96</v>
      </c>
      <c r="I1315" s="209"/>
      <c r="J1315" s="210">
        <f>ROUND(I1315*H1315,2)</f>
        <v>0</v>
      </c>
      <c r="K1315" s="206" t="s">
        <v>34</v>
      </c>
      <c r="L1315" s="63"/>
      <c r="M1315" s="211" t="s">
        <v>34</v>
      </c>
      <c r="N1315" s="212" t="s">
        <v>49</v>
      </c>
      <c r="O1315" s="44"/>
      <c r="P1315" s="213">
        <f>O1315*H1315</f>
        <v>0</v>
      </c>
      <c r="Q1315" s="213">
        <v>7.4999999999999997E-3</v>
      </c>
      <c r="R1315" s="213">
        <f>Q1315*H1315</f>
        <v>1.2597</v>
      </c>
      <c r="S1315" s="213">
        <v>0</v>
      </c>
      <c r="T1315" s="214">
        <f>S1315*H1315</f>
        <v>0</v>
      </c>
      <c r="AR1315" s="25" t="s">
        <v>275</v>
      </c>
      <c r="AT1315" s="25" t="s">
        <v>200</v>
      </c>
      <c r="AU1315" s="25" t="s">
        <v>87</v>
      </c>
      <c r="AY1315" s="25" t="s">
        <v>197</v>
      </c>
      <c r="BE1315" s="215">
        <f>IF(N1315="základní",J1315,0)</f>
        <v>0</v>
      </c>
      <c r="BF1315" s="215">
        <f>IF(N1315="snížená",J1315,0)</f>
        <v>0</v>
      </c>
      <c r="BG1315" s="215">
        <f>IF(N1315="zákl. přenesená",J1315,0)</f>
        <v>0</v>
      </c>
      <c r="BH1315" s="215">
        <f>IF(N1315="sníž. přenesená",J1315,0)</f>
        <v>0</v>
      </c>
      <c r="BI1315" s="215">
        <f>IF(N1315="nulová",J1315,0)</f>
        <v>0</v>
      </c>
      <c r="BJ1315" s="25" t="s">
        <v>85</v>
      </c>
      <c r="BK1315" s="215">
        <f>ROUND(I1315*H1315,2)</f>
        <v>0</v>
      </c>
      <c r="BL1315" s="25" t="s">
        <v>275</v>
      </c>
      <c r="BM1315" s="25" t="s">
        <v>1864</v>
      </c>
    </row>
    <row r="1316" spans="2:65" s="1" customFormat="1" ht="27">
      <c r="B1316" s="43"/>
      <c r="C1316" s="65"/>
      <c r="D1316" s="221" t="s">
        <v>205</v>
      </c>
      <c r="E1316" s="65"/>
      <c r="F1316" s="253" t="s">
        <v>1865</v>
      </c>
      <c r="G1316" s="65"/>
      <c r="H1316" s="65"/>
      <c r="I1316" s="174"/>
      <c r="J1316" s="65"/>
      <c r="K1316" s="65"/>
      <c r="L1316" s="63"/>
      <c r="M1316" s="218"/>
      <c r="N1316" s="44"/>
      <c r="O1316" s="44"/>
      <c r="P1316" s="44"/>
      <c r="Q1316" s="44"/>
      <c r="R1316" s="44"/>
      <c r="S1316" s="44"/>
      <c r="T1316" s="80"/>
      <c r="AT1316" s="25" t="s">
        <v>205</v>
      </c>
      <c r="AU1316" s="25" t="s">
        <v>87</v>
      </c>
    </row>
    <row r="1317" spans="2:65" s="12" customFormat="1">
      <c r="B1317" s="219"/>
      <c r="C1317" s="220"/>
      <c r="D1317" s="221" t="s">
        <v>210</v>
      </c>
      <c r="E1317" s="222" t="s">
        <v>34</v>
      </c>
      <c r="F1317" s="223" t="s">
        <v>620</v>
      </c>
      <c r="G1317" s="220"/>
      <c r="H1317" s="224" t="s">
        <v>34</v>
      </c>
      <c r="I1317" s="225"/>
      <c r="J1317" s="220"/>
      <c r="K1317" s="220"/>
      <c r="L1317" s="226"/>
      <c r="M1317" s="227"/>
      <c r="N1317" s="228"/>
      <c r="O1317" s="228"/>
      <c r="P1317" s="228"/>
      <c r="Q1317" s="228"/>
      <c r="R1317" s="228"/>
      <c r="S1317" s="228"/>
      <c r="T1317" s="229"/>
      <c r="AT1317" s="230" t="s">
        <v>210</v>
      </c>
      <c r="AU1317" s="230" t="s">
        <v>87</v>
      </c>
      <c r="AV1317" s="12" t="s">
        <v>85</v>
      </c>
      <c r="AW1317" s="12" t="s">
        <v>41</v>
      </c>
      <c r="AX1317" s="12" t="s">
        <v>78</v>
      </c>
      <c r="AY1317" s="230" t="s">
        <v>197</v>
      </c>
    </row>
    <row r="1318" spans="2:65" s="13" customFormat="1">
      <c r="B1318" s="231"/>
      <c r="C1318" s="232"/>
      <c r="D1318" s="221" t="s">
        <v>210</v>
      </c>
      <c r="E1318" s="233" t="s">
        <v>34</v>
      </c>
      <c r="F1318" s="234" t="s">
        <v>1341</v>
      </c>
      <c r="G1318" s="232"/>
      <c r="H1318" s="235">
        <v>167.96</v>
      </c>
      <c r="I1318" s="236"/>
      <c r="J1318" s="232"/>
      <c r="K1318" s="232"/>
      <c r="L1318" s="237"/>
      <c r="M1318" s="238"/>
      <c r="N1318" s="239"/>
      <c r="O1318" s="239"/>
      <c r="P1318" s="239"/>
      <c r="Q1318" s="239"/>
      <c r="R1318" s="239"/>
      <c r="S1318" s="239"/>
      <c r="T1318" s="240"/>
      <c r="AT1318" s="241" t="s">
        <v>210</v>
      </c>
      <c r="AU1318" s="241" t="s">
        <v>87</v>
      </c>
      <c r="AV1318" s="13" t="s">
        <v>87</v>
      </c>
      <c r="AW1318" s="13" t="s">
        <v>41</v>
      </c>
      <c r="AX1318" s="13" t="s">
        <v>78</v>
      </c>
      <c r="AY1318" s="241" t="s">
        <v>197</v>
      </c>
    </row>
    <row r="1319" spans="2:65" s="14" customFormat="1">
      <c r="B1319" s="242"/>
      <c r="C1319" s="243"/>
      <c r="D1319" s="216" t="s">
        <v>210</v>
      </c>
      <c r="E1319" s="244" t="s">
        <v>34</v>
      </c>
      <c r="F1319" s="245" t="s">
        <v>221</v>
      </c>
      <c r="G1319" s="243"/>
      <c r="H1319" s="246">
        <v>167.96</v>
      </c>
      <c r="I1319" s="247"/>
      <c r="J1319" s="243"/>
      <c r="K1319" s="243"/>
      <c r="L1319" s="248"/>
      <c r="M1319" s="249"/>
      <c r="N1319" s="250"/>
      <c r="O1319" s="250"/>
      <c r="P1319" s="250"/>
      <c r="Q1319" s="250"/>
      <c r="R1319" s="250"/>
      <c r="S1319" s="250"/>
      <c r="T1319" s="251"/>
      <c r="AT1319" s="252" t="s">
        <v>210</v>
      </c>
      <c r="AU1319" s="252" t="s">
        <v>87</v>
      </c>
      <c r="AV1319" s="14" t="s">
        <v>126</v>
      </c>
      <c r="AW1319" s="14" t="s">
        <v>41</v>
      </c>
      <c r="AX1319" s="14" t="s">
        <v>85</v>
      </c>
      <c r="AY1319" s="252" t="s">
        <v>197</v>
      </c>
    </row>
    <row r="1320" spans="2:65" s="1" customFormat="1" ht="16.5" customHeight="1">
      <c r="B1320" s="43"/>
      <c r="C1320" s="204" t="s">
        <v>1866</v>
      </c>
      <c r="D1320" s="204" t="s">
        <v>200</v>
      </c>
      <c r="E1320" s="205" t="s">
        <v>1867</v>
      </c>
      <c r="F1320" s="206" t="s">
        <v>1868</v>
      </c>
      <c r="G1320" s="207" t="s">
        <v>423</v>
      </c>
      <c r="H1320" s="208">
        <v>163.91</v>
      </c>
      <c r="I1320" s="209"/>
      <c r="J1320" s="210">
        <f>ROUND(I1320*H1320,2)</f>
        <v>0</v>
      </c>
      <c r="K1320" s="206" t="s">
        <v>34</v>
      </c>
      <c r="L1320" s="63"/>
      <c r="M1320" s="211" t="s">
        <v>34</v>
      </c>
      <c r="N1320" s="212" t="s">
        <v>49</v>
      </c>
      <c r="O1320" s="44"/>
      <c r="P1320" s="213">
        <f>O1320*H1320</f>
        <v>0</v>
      </c>
      <c r="Q1320" s="213">
        <v>7.4999999999999997E-3</v>
      </c>
      <c r="R1320" s="213">
        <f>Q1320*H1320</f>
        <v>1.229325</v>
      </c>
      <c r="S1320" s="213">
        <v>0</v>
      </c>
      <c r="T1320" s="214">
        <f>S1320*H1320</f>
        <v>0</v>
      </c>
      <c r="AR1320" s="25" t="s">
        <v>275</v>
      </c>
      <c r="AT1320" s="25" t="s">
        <v>200</v>
      </c>
      <c r="AU1320" s="25" t="s">
        <v>87</v>
      </c>
      <c r="AY1320" s="25" t="s">
        <v>197</v>
      </c>
      <c r="BE1320" s="215">
        <f>IF(N1320="základní",J1320,0)</f>
        <v>0</v>
      </c>
      <c r="BF1320" s="215">
        <f>IF(N1320="snížená",J1320,0)</f>
        <v>0</v>
      </c>
      <c r="BG1320" s="215">
        <f>IF(N1320="zákl. přenesená",J1320,0)</f>
        <v>0</v>
      </c>
      <c r="BH1320" s="215">
        <f>IF(N1320="sníž. přenesená",J1320,0)</f>
        <v>0</v>
      </c>
      <c r="BI1320" s="215">
        <f>IF(N1320="nulová",J1320,0)</f>
        <v>0</v>
      </c>
      <c r="BJ1320" s="25" t="s">
        <v>85</v>
      </c>
      <c r="BK1320" s="215">
        <f>ROUND(I1320*H1320,2)</f>
        <v>0</v>
      </c>
      <c r="BL1320" s="25" t="s">
        <v>275</v>
      </c>
      <c r="BM1320" s="25" t="s">
        <v>1869</v>
      </c>
    </row>
    <row r="1321" spans="2:65" s="1" customFormat="1" ht="27">
      <c r="B1321" s="43"/>
      <c r="C1321" s="65"/>
      <c r="D1321" s="221" t="s">
        <v>205</v>
      </c>
      <c r="E1321" s="65"/>
      <c r="F1321" s="253" t="s">
        <v>1865</v>
      </c>
      <c r="G1321" s="65"/>
      <c r="H1321" s="65"/>
      <c r="I1321" s="174"/>
      <c r="J1321" s="65"/>
      <c r="K1321" s="65"/>
      <c r="L1321" s="63"/>
      <c r="M1321" s="218"/>
      <c r="N1321" s="44"/>
      <c r="O1321" s="44"/>
      <c r="P1321" s="44"/>
      <c r="Q1321" s="44"/>
      <c r="R1321" s="44"/>
      <c r="S1321" s="44"/>
      <c r="T1321" s="80"/>
      <c r="AT1321" s="25" t="s">
        <v>205</v>
      </c>
      <c r="AU1321" s="25" t="s">
        <v>87</v>
      </c>
    </row>
    <row r="1322" spans="2:65" s="12" customFormat="1">
      <c r="B1322" s="219"/>
      <c r="C1322" s="220"/>
      <c r="D1322" s="221" t="s">
        <v>210</v>
      </c>
      <c r="E1322" s="222" t="s">
        <v>34</v>
      </c>
      <c r="F1322" s="223" t="s">
        <v>620</v>
      </c>
      <c r="G1322" s="220"/>
      <c r="H1322" s="224" t="s">
        <v>34</v>
      </c>
      <c r="I1322" s="225"/>
      <c r="J1322" s="220"/>
      <c r="K1322" s="220"/>
      <c r="L1322" s="226"/>
      <c r="M1322" s="227"/>
      <c r="N1322" s="228"/>
      <c r="O1322" s="228"/>
      <c r="P1322" s="228"/>
      <c r="Q1322" s="228"/>
      <c r="R1322" s="228"/>
      <c r="S1322" s="228"/>
      <c r="T1322" s="229"/>
      <c r="AT1322" s="230" t="s">
        <v>210</v>
      </c>
      <c r="AU1322" s="230" t="s">
        <v>87</v>
      </c>
      <c r="AV1322" s="12" t="s">
        <v>85</v>
      </c>
      <c r="AW1322" s="12" t="s">
        <v>41</v>
      </c>
      <c r="AX1322" s="12" t="s">
        <v>78</v>
      </c>
      <c r="AY1322" s="230" t="s">
        <v>197</v>
      </c>
    </row>
    <row r="1323" spans="2:65" s="13" customFormat="1">
      <c r="B1323" s="231"/>
      <c r="C1323" s="232"/>
      <c r="D1323" s="221" t="s">
        <v>210</v>
      </c>
      <c r="E1323" s="233" t="s">
        <v>34</v>
      </c>
      <c r="F1323" s="234" t="s">
        <v>1843</v>
      </c>
      <c r="G1323" s="232"/>
      <c r="H1323" s="235">
        <v>133.46</v>
      </c>
      <c r="I1323" s="236"/>
      <c r="J1323" s="232"/>
      <c r="K1323" s="232"/>
      <c r="L1323" s="237"/>
      <c r="M1323" s="238"/>
      <c r="N1323" s="239"/>
      <c r="O1323" s="239"/>
      <c r="P1323" s="239"/>
      <c r="Q1323" s="239"/>
      <c r="R1323" s="239"/>
      <c r="S1323" s="239"/>
      <c r="T1323" s="240"/>
      <c r="AT1323" s="241" t="s">
        <v>210</v>
      </c>
      <c r="AU1323" s="241" t="s">
        <v>87</v>
      </c>
      <c r="AV1323" s="13" t="s">
        <v>87</v>
      </c>
      <c r="AW1323" s="13" t="s">
        <v>41</v>
      </c>
      <c r="AX1323" s="13" t="s">
        <v>78</v>
      </c>
      <c r="AY1323" s="241" t="s">
        <v>197</v>
      </c>
    </row>
    <row r="1324" spans="2:65" s="13" customFormat="1">
      <c r="B1324" s="231"/>
      <c r="C1324" s="232"/>
      <c r="D1324" s="221" t="s">
        <v>210</v>
      </c>
      <c r="E1324" s="233" t="s">
        <v>34</v>
      </c>
      <c r="F1324" s="234" t="s">
        <v>1870</v>
      </c>
      <c r="G1324" s="232"/>
      <c r="H1324" s="235">
        <v>30.45</v>
      </c>
      <c r="I1324" s="236"/>
      <c r="J1324" s="232"/>
      <c r="K1324" s="232"/>
      <c r="L1324" s="237"/>
      <c r="M1324" s="238"/>
      <c r="N1324" s="239"/>
      <c r="O1324" s="239"/>
      <c r="P1324" s="239"/>
      <c r="Q1324" s="239"/>
      <c r="R1324" s="239"/>
      <c r="S1324" s="239"/>
      <c r="T1324" s="240"/>
      <c r="AT1324" s="241" t="s">
        <v>210</v>
      </c>
      <c r="AU1324" s="241" t="s">
        <v>87</v>
      </c>
      <c r="AV1324" s="13" t="s">
        <v>87</v>
      </c>
      <c r="AW1324" s="13" t="s">
        <v>41</v>
      </c>
      <c r="AX1324" s="13" t="s">
        <v>78</v>
      </c>
      <c r="AY1324" s="241" t="s">
        <v>197</v>
      </c>
    </row>
    <row r="1325" spans="2:65" s="14" customFormat="1">
      <c r="B1325" s="242"/>
      <c r="C1325" s="243"/>
      <c r="D1325" s="216" t="s">
        <v>210</v>
      </c>
      <c r="E1325" s="244" t="s">
        <v>34</v>
      </c>
      <c r="F1325" s="245" t="s">
        <v>221</v>
      </c>
      <c r="G1325" s="243"/>
      <c r="H1325" s="246">
        <v>163.91</v>
      </c>
      <c r="I1325" s="247"/>
      <c r="J1325" s="243"/>
      <c r="K1325" s="243"/>
      <c r="L1325" s="248"/>
      <c r="M1325" s="249"/>
      <c r="N1325" s="250"/>
      <c r="O1325" s="250"/>
      <c r="P1325" s="250"/>
      <c r="Q1325" s="250"/>
      <c r="R1325" s="250"/>
      <c r="S1325" s="250"/>
      <c r="T1325" s="251"/>
      <c r="AT1325" s="252" t="s">
        <v>210</v>
      </c>
      <c r="AU1325" s="252" t="s">
        <v>87</v>
      </c>
      <c r="AV1325" s="14" t="s">
        <v>126</v>
      </c>
      <c r="AW1325" s="14" t="s">
        <v>41</v>
      </c>
      <c r="AX1325" s="14" t="s">
        <v>85</v>
      </c>
      <c r="AY1325" s="252" t="s">
        <v>197</v>
      </c>
    </row>
    <row r="1326" spans="2:65" s="1" customFormat="1" ht="16.5" customHeight="1">
      <c r="B1326" s="43"/>
      <c r="C1326" s="204" t="s">
        <v>1871</v>
      </c>
      <c r="D1326" s="204" t="s">
        <v>200</v>
      </c>
      <c r="E1326" s="205" t="s">
        <v>1872</v>
      </c>
      <c r="F1326" s="206" t="s">
        <v>1873</v>
      </c>
      <c r="G1326" s="207" t="s">
        <v>423</v>
      </c>
      <c r="H1326" s="208">
        <v>5.81</v>
      </c>
      <c r="I1326" s="209"/>
      <c r="J1326" s="210">
        <f>ROUND(I1326*H1326,2)</f>
        <v>0</v>
      </c>
      <c r="K1326" s="206" t="s">
        <v>34</v>
      </c>
      <c r="L1326" s="63"/>
      <c r="M1326" s="211" t="s">
        <v>34</v>
      </c>
      <c r="N1326" s="212" t="s">
        <v>49</v>
      </c>
      <c r="O1326" s="44"/>
      <c r="P1326" s="213">
        <f>O1326*H1326</f>
        <v>0</v>
      </c>
      <c r="Q1326" s="213">
        <v>7.4999999999999997E-3</v>
      </c>
      <c r="R1326" s="213">
        <f>Q1326*H1326</f>
        <v>4.3574999999999996E-2</v>
      </c>
      <c r="S1326" s="213">
        <v>0</v>
      </c>
      <c r="T1326" s="214">
        <f>S1326*H1326</f>
        <v>0</v>
      </c>
      <c r="AR1326" s="25" t="s">
        <v>275</v>
      </c>
      <c r="AT1326" s="25" t="s">
        <v>200</v>
      </c>
      <c r="AU1326" s="25" t="s">
        <v>87</v>
      </c>
      <c r="AY1326" s="25" t="s">
        <v>197</v>
      </c>
      <c r="BE1326" s="215">
        <f>IF(N1326="základní",J1326,0)</f>
        <v>0</v>
      </c>
      <c r="BF1326" s="215">
        <f>IF(N1326="snížená",J1326,0)</f>
        <v>0</v>
      </c>
      <c r="BG1326" s="215">
        <f>IF(N1326="zákl. přenesená",J1326,0)</f>
        <v>0</v>
      </c>
      <c r="BH1326" s="215">
        <f>IF(N1326="sníž. přenesená",J1326,0)</f>
        <v>0</v>
      </c>
      <c r="BI1326" s="215">
        <f>IF(N1326="nulová",J1326,0)</f>
        <v>0</v>
      </c>
      <c r="BJ1326" s="25" t="s">
        <v>85</v>
      </c>
      <c r="BK1326" s="215">
        <f>ROUND(I1326*H1326,2)</f>
        <v>0</v>
      </c>
      <c r="BL1326" s="25" t="s">
        <v>275</v>
      </c>
      <c r="BM1326" s="25" t="s">
        <v>1874</v>
      </c>
    </row>
    <row r="1327" spans="2:65" s="1" customFormat="1" ht="27">
      <c r="B1327" s="43"/>
      <c r="C1327" s="65"/>
      <c r="D1327" s="221" t="s">
        <v>205</v>
      </c>
      <c r="E1327" s="65"/>
      <c r="F1327" s="253" t="s">
        <v>1865</v>
      </c>
      <c r="G1327" s="65"/>
      <c r="H1327" s="65"/>
      <c r="I1327" s="174"/>
      <c r="J1327" s="65"/>
      <c r="K1327" s="65"/>
      <c r="L1327" s="63"/>
      <c r="M1327" s="218"/>
      <c r="N1327" s="44"/>
      <c r="O1327" s="44"/>
      <c r="P1327" s="44"/>
      <c r="Q1327" s="44"/>
      <c r="R1327" s="44"/>
      <c r="S1327" s="44"/>
      <c r="T1327" s="80"/>
      <c r="AT1327" s="25" t="s">
        <v>205</v>
      </c>
      <c r="AU1327" s="25" t="s">
        <v>87</v>
      </c>
    </row>
    <row r="1328" spans="2:65" s="12" customFormat="1">
      <c r="B1328" s="219"/>
      <c r="C1328" s="220"/>
      <c r="D1328" s="221" t="s">
        <v>210</v>
      </c>
      <c r="E1328" s="222" t="s">
        <v>34</v>
      </c>
      <c r="F1328" s="223" t="s">
        <v>620</v>
      </c>
      <c r="G1328" s="220"/>
      <c r="H1328" s="224" t="s">
        <v>34</v>
      </c>
      <c r="I1328" s="225"/>
      <c r="J1328" s="220"/>
      <c r="K1328" s="220"/>
      <c r="L1328" s="226"/>
      <c r="M1328" s="227"/>
      <c r="N1328" s="228"/>
      <c r="O1328" s="228"/>
      <c r="P1328" s="228"/>
      <c r="Q1328" s="228"/>
      <c r="R1328" s="228"/>
      <c r="S1328" s="228"/>
      <c r="T1328" s="229"/>
      <c r="AT1328" s="230" t="s">
        <v>210</v>
      </c>
      <c r="AU1328" s="230" t="s">
        <v>87</v>
      </c>
      <c r="AV1328" s="12" t="s">
        <v>85</v>
      </c>
      <c r="AW1328" s="12" t="s">
        <v>41</v>
      </c>
      <c r="AX1328" s="12" t="s">
        <v>78</v>
      </c>
      <c r="AY1328" s="230" t="s">
        <v>197</v>
      </c>
    </row>
    <row r="1329" spans="2:65" s="13" customFormat="1">
      <c r="B1329" s="231"/>
      <c r="C1329" s="232"/>
      <c r="D1329" s="221" t="s">
        <v>210</v>
      </c>
      <c r="E1329" s="233" t="s">
        <v>34</v>
      </c>
      <c r="F1329" s="234" t="s">
        <v>1875</v>
      </c>
      <c r="G1329" s="232"/>
      <c r="H1329" s="235">
        <v>5.81</v>
      </c>
      <c r="I1329" s="236"/>
      <c r="J1329" s="232"/>
      <c r="K1329" s="232"/>
      <c r="L1329" s="237"/>
      <c r="M1329" s="238"/>
      <c r="N1329" s="239"/>
      <c r="O1329" s="239"/>
      <c r="P1329" s="239"/>
      <c r="Q1329" s="239"/>
      <c r="R1329" s="239"/>
      <c r="S1329" s="239"/>
      <c r="T1329" s="240"/>
      <c r="AT1329" s="241" t="s">
        <v>210</v>
      </c>
      <c r="AU1329" s="241" t="s">
        <v>87</v>
      </c>
      <c r="AV1329" s="13" t="s">
        <v>87</v>
      </c>
      <c r="AW1329" s="13" t="s">
        <v>41</v>
      </c>
      <c r="AX1329" s="13" t="s">
        <v>78</v>
      </c>
      <c r="AY1329" s="241" t="s">
        <v>197</v>
      </c>
    </row>
    <row r="1330" spans="2:65" s="14" customFormat="1">
      <c r="B1330" s="242"/>
      <c r="C1330" s="243"/>
      <c r="D1330" s="216" t="s">
        <v>210</v>
      </c>
      <c r="E1330" s="244" t="s">
        <v>34</v>
      </c>
      <c r="F1330" s="245" t="s">
        <v>221</v>
      </c>
      <c r="G1330" s="243"/>
      <c r="H1330" s="246">
        <v>5.81</v>
      </c>
      <c r="I1330" s="247"/>
      <c r="J1330" s="243"/>
      <c r="K1330" s="243"/>
      <c r="L1330" s="248"/>
      <c r="M1330" s="249"/>
      <c r="N1330" s="250"/>
      <c r="O1330" s="250"/>
      <c r="P1330" s="250"/>
      <c r="Q1330" s="250"/>
      <c r="R1330" s="250"/>
      <c r="S1330" s="250"/>
      <c r="T1330" s="251"/>
      <c r="AT1330" s="252" t="s">
        <v>210</v>
      </c>
      <c r="AU1330" s="252" t="s">
        <v>87</v>
      </c>
      <c r="AV1330" s="14" t="s">
        <v>126</v>
      </c>
      <c r="AW1330" s="14" t="s">
        <v>41</v>
      </c>
      <c r="AX1330" s="14" t="s">
        <v>85</v>
      </c>
      <c r="AY1330" s="252" t="s">
        <v>197</v>
      </c>
    </row>
    <row r="1331" spans="2:65" s="1" customFormat="1" ht="16.5" customHeight="1">
      <c r="B1331" s="43"/>
      <c r="C1331" s="204" t="s">
        <v>1876</v>
      </c>
      <c r="D1331" s="204" t="s">
        <v>200</v>
      </c>
      <c r="E1331" s="205" t="s">
        <v>1877</v>
      </c>
      <c r="F1331" s="206" t="s">
        <v>1878</v>
      </c>
      <c r="G1331" s="207" t="s">
        <v>536</v>
      </c>
      <c r="H1331" s="208">
        <v>1</v>
      </c>
      <c r="I1331" s="209"/>
      <c r="J1331" s="210">
        <f>ROUND(I1331*H1331,2)</f>
        <v>0</v>
      </c>
      <c r="K1331" s="206" t="s">
        <v>34</v>
      </c>
      <c r="L1331" s="63"/>
      <c r="M1331" s="211" t="s">
        <v>34</v>
      </c>
      <c r="N1331" s="212" t="s">
        <v>49</v>
      </c>
      <c r="O1331" s="44"/>
      <c r="P1331" s="213">
        <f>O1331*H1331</f>
        <v>0</v>
      </c>
      <c r="Q1331" s="213">
        <v>0</v>
      </c>
      <c r="R1331" s="213">
        <f>Q1331*H1331</f>
        <v>0</v>
      </c>
      <c r="S1331" s="213">
        <v>0</v>
      </c>
      <c r="T1331" s="214">
        <f>S1331*H1331</f>
        <v>0</v>
      </c>
      <c r="AR1331" s="25" t="s">
        <v>275</v>
      </c>
      <c r="AT1331" s="25" t="s">
        <v>200</v>
      </c>
      <c r="AU1331" s="25" t="s">
        <v>87</v>
      </c>
      <c r="AY1331" s="25" t="s">
        <v>197</v>
      </c>
      <c r="BE1331" s="215">
        <f>IF(N1331="základní",J1331,0)</f>
        <v>0</v>
      </c>
      <c r="BF1331" s="215">
        <f>IF(N1331="snížená",J1331,0)</f>
        <v>0</v>
      </c>
      <c r="BG1331" s="215">
        <f>IF(N1331="zákl. přenesená",J1331,0)</f>
        <v>0</v>
      </c>
      <c r="BH1331" s="215">
        <f>IF(N1331="sníž. přenesená",J1331,0)</f>
        <v>0</v>
      </c>
      <c r="BI1331" s="215">
        <f>IF(N1331="nulová",J1331,0)</f>
        <v>0</v>
      </c>
      <c r="BJ1331" s="25" t="s">
        <v>85</v>
      </c>
      <c r="BK1331" s="215">
        <f>ROUND(I1331*H1331,2)</f>
        <v>0</v>
      </c>
      <c r="BL1331" s="25" t="s">
        <v>275</v>
      </c>
      <c r="BM1331" s="25" t="s">
        <v>1879</v>
      </c>
    </row>
    <row r="1332" spans="2:65" s="11" customFormat="1" ht="29.85" customHeight="1">
      <c r="B1332" s="187"/>
      <c r="C1332" s="188"/>
      <c r="D1332" s="201" t="s">
        <v>77</v>
      </c>
      <c r="E1332" s="202" t="s">
        <v>1880</v>
      </c>
      <c r="F1332" s="202" t="s">
        <v>1881</v>
      </c>
      <c r="G1332" s="188"/>
      <c r="H1332" s="188"/>
      <c r="I1332" s="191"/>
      <c r="J1332" s="203">
        <f>BK1332</f>
        <v>0</v>
      </c>
      <c r="K1332" s="188"/>
      <c r="L1332" s="193"/>
      <c r="M1332" s="194"/>
      <c r="N1332" s="195"/>
      <c r="O1332" s="195"/>
      <c r="P1332" s="196">
        <f>SUM(P1333:P1345)</f>
        <v>0</v>
      </c>
      <c r="Q1332" s="195"/>
      <c r="R1332" s="196">
        <f>SUM(R1333:R1345)</f>
        <v>6.8526590400000007</v>
      </c>
      <c r="S1332" s="195"/>
      <c r="T1332" s="197">
        <f>SUM(T1333:T1345)</f>
        <v>0</v>
      </c>
      <c r="AR1332" s="198" t="s">
        <v>87</v>
      </c>
      <c r="AT1332" s="199" t="s">
        <v>77</v>
      </c>
      <c r="AU1332" s="199" t="s">
        <v>85</v>
      </c>
      <c r="AY1332" s="198" t="s">
        <v>197</v>
      </c>
      <c r="BK1332" s="200">
        <f>SUM(BK1333:BK1345)</f>
        <v>0</v>
      </c>
    </row>
    <row r="1333" spans="2:65" s="1" customFormat="1" ht="25.5" customHeight="1">
      <c r="B1333" s="43"/>
      <c r="C1333" s="204" t="s">
        <v>1882</v>
      </c>
      <c r="D1333" s="204" t="s">
        <v>200</v>
      </c>
      <c r="E1333" s="205" t="s">
        <v>1883</v>
      </c>
      <c r="F1333" s="206" t="s">
        <v>1884</v>
      </c>
      <c r="G1333" s="207" t="s">
        <v>423</v>
      </c>
      <c r="H1333" s="208">
        <v>262.76400000000001</v>
      </c>
      <c r="I1333" s="209"/>
      <c r="J1333" s="210">
        <f>ROUND(I1333*H1333,2)</f>
        <v>0</v>
      </c>
      <c r="K1333" s="206" t="s">
        <v>34</v>
      </c>
      <c r="L1333" s="63"/>
      <c r="M1333" s="211" t="s">
        <v>34</v>
      </c>
      <c r="N1333" s="212" t="s">
        <v>49</v>
      </c>
      <c r="O1333" s="44"/>
      <c r="P1333" s="213">
        <f>O1333*H1333</f>
        <v>0</v>
      </c>
      <c r="Q1333" s="213">
        <v>5.7000000000000002E-3</v>
      </c>
      <c r="R1333" s="213">
        <f>Q1333*H1333</f>
        <v>1.4977548000000001</v>
      </c>
      <c r="S1333" s="213">
        <v>0</v>
      </c>
      <c r="T1333" s="214">
        <f>S1333*H1333</f>
        <v>0</v>
      </c>
      <c r="AR1333" s="25" t="s">
        <v>275</v>
      </c>
      <c r="AT1333" s="25" t="s">
        <v>200</v>
      </c>
      <c r="AU1333" s="25" t="s">
        <v>87</v>
      </c>
      <c r="AY1333" s="25" t="s">
        <v>197</v>
      </c>
      <c r="BE1333" s="215">
        <f>IF(N1333="základní",J1333,0)</f>
        <v>0</v>
      </c>
      <c r="BF1333" s="215">
        <f>IF(N1333="snížená",J1333,0)</f>
        <v>0</v>
      </c>
      <c r="BG1333" s="215">
        <f>IF(N1333="zákl. přenesená",J1333,0)</f>
        <v>0</v>
      </c>
      <c r="BH1333" s="215">
        <f>IF(N1333="sníž. přenesená",J1333,0)</f>
        <v>0</v>
      </c>
      <c r="BI1333" s="215">
        <f>IF(N1333="nulová",J1333,0)</f>
        <v>0</v>
      </c>
      <c r="BJ1333" s="25" t="s">
        <v>85</v>
      </c>
      <c r="BK1333" s="215">
        <f>ROUND(I1333*H1333,2)</f>
        <v>0</v>
      </c>
      <c r="BL1333" s="25" t="s">
        <v>275</v>
      </c>
      <c r="BM1333" s="25" t="s">
        <v>1885</v>
      </c>
    </row>
    <row r="1334" spans="2:65" s="12" customFormat="1">
      <c r="B1334" s="219"/>
      <c r="C1334" s="220"/>
      <c r="D1334" s="221" t="s">
        <v>210</v>
      </c>
      <c r="E1334" s="222" t="s">
        <v>34</v>
      </c>
      <c r="F1334" s="223" t="s">
        <v>620</v>
      </c>
      <c r="G1334" s="220"/>
      <c r="H1334" s="224" t="s">
        <v>34</v>
      </c>
      <c r="I1334" s="225"/>
      <c r="J1334" s="220"/>
      <c r="K1334" s="220"/>
      <c r="L1334" s="226"/>
      <c r="M1334" s="227"/>
      <c r="N1334" s="228"/>
      <c r="O1334" s="228"/>
      <c r="P1334" s="228"/>
      <c r="Q1334" s="228"/>
      <c r="R1334" s="228"/>
      <c r="S1334" s="228"/>
      <c r="T1334" s="229"/>
      <c r="AT1334" s="230" t="s">
        <v>210</v>
      </c>
      <c r="AU1334" s="230" t="s">
        <v>87</v>
      </c>
      <c r="AV1334" s="12" t="s">
        <v>85</v>
      </c>
      <c r="AW1334" s="12" t="s">
        <v>41</v>
      </c>
      <c r="AX1334" s="12" t="s">
        <v>78</v>
      </c>
      <c r="AY1334" s="230" t="s">
        <v>197</v>
      </c>
    </row>
    <row r="1335" spans="2:65" s="12" customFormat="1">
      <c r="B1335" s="219"/>
      <c r="C1335" s="220"/>
      <c r="D1335" s="221" t="s">
        <v>210</v>
      </c>
      <c r="E1335" s="222" t="s">
        <v>34</v>
      </c>
      <c r="F1335" s="223" t="s">
        <v>364</v>
      </c>
      <c r="G1335" s="220"/>
      <c r="H1335" s="224" t="s">
        <v>34</v>
      </c>
      <c r="I1335" s="225"/>
      <c r="J1335" s="220"/>
      <c r="K1335" s="220"/>
      <c r="L1335" s="226"/>
      <c r="M1335" s="227"/>
      <c r="N1335" s="228"/>
      <c r="O1335" s="228"/>
      <c r="P1335" s="228"/>
      <c r="Q1335" s="228"/>
      <c r="R1335" s="228"/>
      <c r="S1335" s="228"/>
      <c r="T1335" s="229"/>
      <c r="AT1335" s="230" t="s">
        <v>210</v>
      </c>
      <c r="AU1335" s="230" t="s">
        <v>87</v>
      </c>
      <c r="AV1335" s="12" t="s">
        <v>85</v>
      </c>
      <c r="AW1335" s="12" t="s">
        <v>41</v>
      </c>
      <c r="AX1335" s="12" t="s">
        <v>78</v>
      </c>
      <c r="AY1335" s="230" t="s">
        <v>197</v>
      </c>
    </row>
    <row r="1336" spans="2:65" s="12" customFormat="1">
      <c r="B1336" s="219"/>
      <c r="C1336" s="220"/>
      <c r="D1336" s="221" t="s">
        <v>210</v>
      </c>
      <c r="E1336" s="222" t="s">
        <v>34</v>
      </c>
      <c r="F1336" s="223" t="s">
        <v>1886</v>
      </c>
      <c r="G1336" s="220"/>
      <c r="H1336" s="224" t="s">
        <v>34</v>
      </c>
      <c r="I1336" s="225"/>
      <c r="J1336" s="220"/>
      <c r="K1336" s="220"/>
      <c r="L1336" s="226"/>
      <c r="M1336" s="227"/>
      <c r="N1336" s="228"/>
      <c r="O1336" s="228"/>
      <c r="P1336" s="228"/>
      <c r="Q1336" s="228"/>
      <c r="R1336" s="228"/>
      <c r="S1336" s="228"/>
      <c r="T1336" s="229"/>
      <c r="AT1336" s="230" t="s">
        <v>210</v>
      </c>
      <c r="AU1336" s="230" t="s">
        <v>87</v>
      </c>
      <c r="AV1336" s="12" t="s">
        <v>85</v>
      </c>
      <c r="AW1336" s="12" t="s">
        <v>41</v>
      </c>
      <c r="AX1336" s="12" t="s">
        <v>78</v>
      </c>
      <c r="AY1336" s="230" t="s">
        <v>197</v>
      </c>
    </row>
    <row r="1337" spans="2:65" s="13" customFormat="1">
      <c r="B1337" s="231"/>
      <c r="C1337" s="232"/>
      <c r="D1337" s="221" t="s">
        <v>210</v>
      </c>
      <c r="E1337" s="233" t="s">
        <v>34</v>
      </c>
      <c r="F1337" s="234" t="s">
        <v>1887</v>
      </c>
      <c r="G1337" s="232"/>
      <c r="H1337" s="235">
        <v>262.76400000000001</v>
      </c>
      <c r="I1337" s="236"/>
      <c r="J1337" s="232"/>
      <c r="K1337" s="232"/>
      <c r="L1337" s="237"/>
      <c r="M1337" s="238"/>
      <c r="N1337" s="239"/>
      <c r="O1337" s="239"/>
      <c r="P1337" s="239"/>
      <c r="Q1337" s="239"/>
      <c r="R1337" s="239"/>
      <c r="S1337" s="239"/>
      <c r="T1337" s="240"/>
      <c r="AT1337" s="241" t="s">
        <v>210</v>
      </c>
      <c r="AU1337" s="241" t="s">
        <v>87</v>
      </c>
      <c r="AV1337" s="13" t="s">
        <v>87</v>
      </c>
      <c r="AW1337" s="13" t="s">
        <v>41</v>
      </c>
      <c r="AX1337" s="13" t="s">
        <v>78</v>
      </c>
      <c r="AY1337" s="241" t="s">
        <v>197</v>
      </c>
    </row>
    <row r="1338" spans="2:65" s="14" customFormat="1">
      <c r="B1338" s="242"/>
      <c r="C1338" s="243"/>
      <c r="D1338" s="216" t="s">
        <v>210</v>
      </c>
      <c r="E1338" s="244" t="s">
        <v>34</v>
      </c>
      <c r="F1338" s="245" t="s">
        <v>221</v>
      </c>
      <c r="G1338" s="243"/>
      <c r="H1338" s="246">
        <v>262.76400000000001</v>
      </c>
      <c r="I1338" s="247"/>
      <c r="J1338" s="243"/>
      <c r="K1338" s="243"/>
      <c r="L1338" s="248"/>
      <c r="M1338" s="249"/>
      <c r="N1338" s="250"/>
      <c r="O1338" s="250"/>
      <c r="P1338" s="250"/>
      <c r="Q1338" s="250"/>
      <c r="R1338" s="250"/>
      <c r="S1338" s="250"/>
      <c r="T1338" s="251"/>
      <c r="AT1338" s="252" t="s">
        <v>210</v>
      </c>
      <c r="AU1338" s="252" t="s">
        <v>87</v>
      </c>
      <c r="AV1338" s="14" t="s">
        <v>126</v>
      </c>
      <c r="AW1338" s="14" t="s">
        <v>41</v>
      </c>
      <c r="AX1338" s="14" t="s">
        <v>85</v>
      </c>
      <c r="AY1338" s="252" t="s">
        <v>197</v>
      </c>
    </row>
    <row r="1339" spans="2:65" s="1" customFormat="1" ht="25.5" customHeight="1">
      <c r="B1339" s="43"/>
      <c r="C1339" s="263" t="s">
        <v>1888</v>
      </c>
      <c r="D1339" s="263" t="s">
        <v>415</v>
      </c>
      <c r="E1339" s="264" t="s">
        <v>1889</v>
      </c>
      <c r="F1339" s="265" t="s">
        <v>1890</v>
      </c>
      <c r="G1339" s="266" t="s">
        <v>423</v>
      </c>
      <c r="H1339" s="267">
        <v>289.04000000000002</v>
      </c>
      <c r="I1339" s="268"/>
      <c r="J1339" s="269">
        <f>ROUND(I1339*H1339,2)</f>
        <v>0</v>
      </c>
      <c r="K1339" s="265" t="s">
        <v>34</v>
      </c>
      <c r="L1339" s="270"/>
      <c r="M1339" s="271" t="s">
        <v>34</v>
      </c>
      <c r="N1339" s="272" t="s">
        <v>49</v>
      </c>
      <c r="O1339" s="44"/>
      <c r="P1339" s="213">
        <f>O1339*H1339</f>
        <v>0</v>
      </c>
      <c r="Q1339" s="213">
        <v>1.7999999999999999E-2</v>
      </c>
      <c r="R1339" s="213">
        <f>Q1339*H1339</f>
        <v>5.2027200000000002</v>
      </c>
      <c r="S1339" s="213">
        <v>0</v>
      </c>
      <c r="T1339" s="214">
        <f>S1339*H1339</f>
        <v>0</v>
      </c>
      <c r="AR1339" s="25" t="s">
        <v>491</v>
      </c>
      <c r="AT1339" s="25" t="s">
        <v>415</v>
      </c>
      <c r="AU1339" s="25" t="s">
        <v>87</v>
      </c>
      <c r="AY1339" s="25" t="s">
        <v>197</v>
      </c>
      <c r="BE1339" s="215">
        <f>IF(N1339="základní",J1339,0)</f>
        <v>0</v>
      </c>
      <c r="BF1339" s="215">
        <f>IF(N1339="snížená",J1339,0)</f>
        <v>0</v>
      </c>
      <c r="BG1339" s="215">
        <f>IF(N1339="zákl. přenesená",J1339,0)</f>
        <v>0</v>
      </c>
      <c r="BH1339" s="215">
        <f>IF(N1339="sníž. přenesená",J1339,0)</f>
        <v>0</v>
      </c>
      <c r="BI1339" s="215">
        <f>IF(N1339="nulová",J1339,0)</f>
        <v>0</v>
      </c>
      <c r="BJ1339" s="25" t="s">
        <v>85</v>
      </c>
      <c r="BK1339" s="215">
        <f>ROUND(I1339*H1339,2)</f>
        <v>0</v>
      </c>
      <c r="BL1339" s="25" t="s">
        <v>275</v>
      </c>
      <c r="BM1339" s="25" t="s">
        <v>1891</v>
      </c>
    </row>
    <row r="1340" spans="2:65" s="13" customFormat="1">
      <c r="B1340" s="231"/>
      <c r="C1340" s="232"/>
      <c r="D1340" s="216" t="s">
        <v>210</v>
      </c>
      <c r="E1340" s="260" t="s">
        <v>34</v>
      </c>
      <c r="F1340" s="261" t="s">
        <v>1892</v>
      </c>
      <c r="G1340" s="232"/>
      <c r="H1340" s="262">
        <v>289.04000000000002</v>
      </c>
      <c r="I1340" s="236"/>
      <c r="J1340" s="232"/>
      <c r="K1340" s="232"/>
      <c r="L1340" s="237"/>
      <c r="M1340" s="238"/>
      <c r="N1340" s="239"/>
      <c r="O1340" s="239"/>
      <c r="P1340" s="239"/>
      <c r="Q1340" s="239"/>
      <c r="R1340" s="239"/>
      <c r="S1340" s="239"/>
      <c r="T1340" s="240"/>
      <c r="AT1340" s="241" t="s">
        <v>210</v>
      </c>
      <c r="AU1340" s="241" t="s">
        <v>87</v>
      </c>
      <c r="AV1340" s="13" t="s">
        <v>87</v>
      </c>
      <c r="AW1340" s="13" t="s">
        <v>41</v>
      </c>
      <c r="AX1340" s="13" t="s">
        <v>85</v>
      </c>
      <c r="AY1340" s="241" t="s">
        <v>197</v>
      </c>
    </row>
    <row r="1341" spans="2:65" s="1" customFormat="1" ht="25.5" customHeight="1">
      <c r="B1341" s="43"/>
      <c r="C1341" s="204" t="s">
        <v>1893</v>
      </c>
      <c r="D1341" s="204" t="s">
        <v>200</v>
      </c>
      <c r="E1341" s="205" t="s">
        <v>1894</v>
      </c>
      <c r="F1341" s="206" t="s">
        <v>1895</v>
      </c>
      <c r="G1341" s="207" t="s">
        <v>423</v>
      </c>
      <c r="H1341" s="208">
        <v>262.76400000000001</v>
      </c>
      <c r="I1341" s="209"/>
      <c r="J1341" s="210">
        <f>ROUND(I1341*H1341,2)</f>
        <v>0</v>
      </c>
      <c r="K1341" s="206" t="s">
        <v>352</v>
      </c>
      <c r="L1341" s="63"/>
      <c r="M1341" s="211" t="s">
        <v>34</v>
      </c>
      <c r="N1341" s="212" t="s">
        <v>49</v>
      </c>
      <c r="O1341" s="44"/>
      <c r="P1341" s="213">
        <f>O1341*H1341</f>
        <v>0</v>
      </c>
      <c r="Q1341" s="213">
        <v>0</v>
      </c>
      <c r="R1341" s="213">
        <f>Q1341*H1341</f>
        <v>0</v>
      </c>
      <c r="S1341" s="213">
        <v>0</v>
      </c>
      <c r="T1341" s="214">
        <f>S1341*H1341</f>
        <v>0</v>
      </c>
      <c r="AR1341" s="25" t="s">
        <v>275</v>
      </c>
      <c r="AT1341" s="25" t="s">
        <v>200</v>
      </c>
      <c r="AU1341" s="25" t="s">
        <v>87</v>
      </c>
      <c r="AY1341" s="25" t="s">
        <v>197</v>
      </c>
      <c r="BE1341" s="215">
        <f>IF(N1341="základní",J1341,0)</f>
        <v>0</v>
      </c>
      <c r="BF1341" s="215">
        <f>IF(N1341="snížená",J1341,0)</f>
        <v>0</v>
      </c>
      <c r="BG1341" s="215">
        <f>IF(N1341="zákl. přenesená",J1341,0)</f>
        <v>0</v>
      </c>
      <c r="BH1341" s="215">
        <f>IF(N1341="sníž. přenesená",J1341,0)</f>
        <v>0</v>
      </c>
      <c r="BI1341" s="215">
        <f>IF(N1341="nulová",J1341,0)</f>
        <v>0</v>
      </c>
      <c r="BJ1341" s="25" t="s">
        <v>85</v>
      </c>
      <c r="BK1341" s="215">
        <f>ROUND(I1341*H1341,2)</f>
        <v>0</v>
      </c>
      <c r="BL1341" s="25" t="s">
        <v>275</v>
      </c>
      <c r="BM1341" s="25" t="s">
        <v>1896</v>
      </c>
    </row>
    <row r="1342" spans="2:65" s="1" customFormat="1" ht="25.5" customHeight="1">
      <c r="B1342" s="43"/>
      <c r="C1342" s="204" t="s">
        <v>1897</v>
      </c>
      <c r="D1342" s="204" t="s">
        <v>200</v>
      </c>
      <c r="E1342" s="205" t="s">
        <v>1898</v>
      </c>
      <c r="F1342" s="206" t="s">
        <v>1899</v>
      </c>
      <c r="G1342" s="207" t="s">
        <v>423</v>
      </c>
      <c r="H1342" s="208">
        <v>262.76400000000001</v>
      </c>
      <c r="I1342" s="209"/>
      <c r="J1342" s="210">
        <f>ROUND(I1342*H1342,2)</f>
        <v>0</v>
      </c>
      <c r="K1342" s="206" t="s">
        <v>34</v>
      </c>
      <c r="L1342" s="63"/>
      <c r="M1342" s="211" t="s">
        <v>34</v>
      </c>
      <c r="N1342" s="212" t="s">
        <v>49</v>
      </c>
      <c r="O1342" s="44"/>
      <c r="P1342" s="213">
        <f>O1342*H1342</f>
        <v>0</v>
      </c>
      <c r="Q1342" s="213">
        <v>2.5999999999999998E-4</v>
      </c>
      <c r="R1342" s="213">
        <f>Q1342*H1342</f>
        <v>6.831864E-2</v>
      </c>
      <c r="S1342" s="213">
        <v>0</v>
      </c>
      <c r="T1342" s="214">
        <f>S1342*H1342</f>
        <v>0</v>
      </c>
      <c r="AR1342" s="25" t="s">
        <v>275</v>
      </c>
      <c r="AT1342" s="25" t="s">
        <v>200</v>
      </c>
      <c r="AU1342" s="25" t="s">
        <v>87</v>
      </c>
      <c r="AY1342" s="25" t="s">
        <v>197</v>
      </c>
      <c r="BE1342" s="215">
        <f>IF(N1342="základní",J1342,0)</f>
        <v>0</v>
      </c>
      <c r="BF1342" s="215">
        <f>IF(N1342="snížená",J1342,0)</f>
        <v>0</v>
      </c>
      <c r="BG1342" s="215">
        <f>IF(N1342="zákl. přenesená",J1342,0)</f>
        <v>0</v>
      </c>
      <c r="BH1342" s="215">
        <f>IF(N1342="sníž. přenesená",J1342,0)</f>
        <v>0</v>
      </c>
      <c r="BI1342" s="215">
        <f>IF(N1342="nulová",J1342,0)</f>
        <v>0</v>
      </c>
      <c r="BJ1342" s="25" t="s">
        <v>85</v>
      </c>
      <c r="BK1342" s="215">
        <f>ROUND(I1342*H1342,2)</f>
        <v>0</v>
      </c>
      <c r="BL1342" s="25" t="s">
        <v>275</v>
      </c>
      <c r="BM1342" s="25" t="s">
        <v>1900</v>
      </c>
    </row>
    <row r="1343" spans="2:65" s="1" customFormat="1" ht="16.5" customHeight="1">
      <c r="B1343" s="43"/>
      <c r="C1343" s="204" t="s">
        <v>1901</v>
      </c>
      <c r="D1343" s="204" t="s">
        <v>200</v>
      </c>
      <c r="E1343" s="205" t="s">
        <v>1902</v>
      </c>
      <c r="F1343" s="206" t="s">
        <v>1903</v>
      </c>
      <c r="G1343" s="207" t="s">
        <v>423</v>
      </c>
      <c r="H1343" s="208">
        <v>262.76400000000001</v>
      </c>
      <c r="I1343" s="209"/>
      <c r="J1343" s="210">
        <f>ROUND(I1343*H1343,2)</f>
        <v>0</v>
      </c>
      <c r="K1343" s="206" t="s">
        <v>352</v>
      </c>
      <c r="L1343" s="63"/>
      <c r="M1343" s="211" t="s">
        <v>34</v>
      </c>
      <c r="N1343" s="212" t="s">
        <v>49</v>
      </c>
      <c r="O1343" s="44"/>
      <c r="P1343" s="213">
        <f>O1343*H1343</f>
        <v>0</v>
      </c>
      <c r="Q1343" s="213">
        <v>2.9999999999999997E-4</v>
      </c>
      <c r="R1343" s="213">
        <f>Q1343*H1343</f>
        <v>7.8829200000000002E-2</v>
      </c>
      <c r="S1343" s="213">
        <v>0</v>
      </c>
      <c r="T1343" s="214">
        <f>S1343*H1343</f>
        <v>0</v>
      </c>
      <c r="AR1343" s="25" t="s">
        <v>275</v>
      </c>
      <c r="AT1343" s="25" t="s">
        <v>200</v>
      </c>
      <c r="AU1343" s="25" t="s">
        <v>87</v>
      </c>
      <c r="AY1343" s="25" t="s">
        <v>197</v>
      </c>
      <c r="BE1343" s="215">
        <f>IF(N1343="základní",J1343,0)</f>
        <v>0</v>
      </c>
      <c r="BF1343" s="215">
        <f>IF(N1343="snížená",J1343,0)</f>
        <v>0</v>
      </c>
      <c r="BG1343" s="215">
        <f>IF(N1343="zákl. přenesená",J1343,0)</f>
        <v>0</v>
      </c>
      <c r="BH1343" s="215">
        <f>IF(N1343="sníž. přenesená",J1343,0)</f>
        <v>0</v>
      </c>
      <c r="BI1343" s="215">
        <f>IF(N1343="nulová",J1343,0)</f>
        <v>0</v>
      </c>
      <c r="BJ1343" s="25" t="s">
        <v>85</v>
      </c>
      <c r="BK1343" s="215">
        <f>ROUND(I1343*H1343,2)</f>
        <v>0</v>
      </c>
      <c r="BL1343" s="25" t="s">
        <v>275</v>
      </c>
      <c r="BM1343" s="25" t="s">
        <v>1904</v>
      </c>
    </row>
    <row r="1344" spans="2:65" s="1" customFormat="1" ht="16.5" customHeight="1">
      <c r="B1344" s="43"/>
      <c r="C1344" s="204" t="s">
        <v>1905</v>
      </c>
      <c r="D1344" s="204" t="s">
        <v>200</v>
      </c>
      <c r="E1344" s="205" t="s">
        <v>1906</v>
      </c>
      <c r="F1344" s="206" t="s">
        <v>1907</v>
      </c>
      <c r="G1344" s="207" t="s">
        <v>445</v>
      </c>
      <c r="H1344" s="208">
        <v>167.88</v>
      </c>
      <c r="I1344" s="209"/>
      <c r="J1344" s="210">
        <f>ROUND(I1344*H1344,2)</f>
        <v>0</v>
      </c>
      <c r="K1344" s="206" t="s">
        <v>352</v>
      </c>
      <c r="L1344" s="63"/>
      <c r="M1344" s="211" t="s">
        <v>34</v>
      </c>
      <c r="N1344" s="212" t="s">
        <v>49</v>
      </c>
      <c r="O1344" s="44"/>
      <c r="P1344" s="213">
        <f>O1344*H1344</f>
        <v>0</v>
      </c>
      <c r="Q1344" s="213">
        <v>3.0000000000000001E-5</v>
      </c>
      <c r="R1344" s="213">
        <f>Q1344*H1344</f>
        <v>5.0363999999999999E-3</v>
      </c>
      <c r="S1344" s="213">
        <v>0</v>
      </c>
      <c r="T1344" s="214">
        <f>S1344*H1344</f>
        <v>0</v>
      </c>
      <c r="AR1344" s="25" t="s">
        <v>275</v>
      </c>
      <c r="AT1344" s="25" t="s">
        <v>200</v>
      </c>
      <c r="AU1344" s="25" t="s">
        <v>87</v>
      </c>
      <c r="AY1344" s="25" t="s">
        <v>197</v>
      </c>
      <c r="BE1344" s="215">
        <f>IF(N1344="základní",J1344,0)</f>
        <v>0</v>
      </c>
      <c r="BF1344" s="215">
        <f>IF(N1344="snížená",J1344,0)</f>
        <v>0</v>
      </c>
      <c r="BG1344" s="215">
        <f>IF(N1344="zákl. přenesená",J1344,0)</f>
        <v>0</v>
      </c>
      <c r="BH1344" s="215">
        <f>IF(N1344="sníž. přenesená",J1344,0)</f>
        <v>0</v>
      </c>
      <c r="BI1344" s="215">
        <f>IF(N1344="nulová",J1344,0)</f>
        <v>0</v>
      </c>
      <c r="BJ1344" s="25" t="s">
        <v>85</v>
      </c>
      <c r="BK1344" s="215">
        <f>ROUND(I1344*H1344,2)</f>
        <v>0</v>
      </c>
      <c r="BL1344" s="25" t="s">
        <v>275</v>
      </c>
      <c r="BM1344" s="25" t="s">
        <v>1908</v>
      </c>
    </row>
    <row r="1345" spans="2:65" s="1" customFormat="1" ht="16.5" customHeight="1">
      <c r="B1345" s="43"/>
      <c r="C1345" s="204" t="s">
        <v>1909</v>
      </c>
      <c r="D1345" s="204" t="s">
        <v>200</v>
      </c>
      <c r="E1345" s="205" t="s">
        <v>1910</v>
      </c>
      <c r="F1345" s="206" t="s">
        <v>1911</v>
      </c>
      <c r="G1345" s="207" t="s">
        <v>536</v>
      </c>
      <c r="H1345" s="208">
        <v>1</v>
      </c>
      <c r="I1345" s="209"/>
      <c r="J1345" s="210">
        <f>ROUND(I1345*H1345,2)</f>
        <v>0</v>
      </c>
      <c r="K1345" s="206" t="s">
        <v>34</v>
      </c>
      <c r="L1345" s="63"/>
      <c r="M1345" s="211" t="s">
        <v>34</v>
      </c>
      <c r="N1345" s="212" t="s">
        <v>49</v>
      </c>
      <c r="O1345" s="44"/>
      <c r="P1345" s="213">
        <f>O1345*H1345</f>
        <v>0</v>
      </c>
      <c r="Q1345" s="213">
        <v>0</v>
      </c>
      <c r="R1345" s="213">
        <f>Q1345*H1345</f>
        <v>0</v>
      </c>
      <c r="S1345" s="213">
        <v>0</v>
      </c>
      <c r="T1345" s="214">
        <f>S1345*H1345</f>
        <v>0</v>
      </c>
      <c r="AR1345" s="25" t="s">
        <v>275</v>
      </c>
      <c r="AT1345" s="25" t="s">
        <v>200</v>
      </c>
      <c r="AU1345" s="25" t="s">
        <v>87</v>
      </c>
      <c r="AY1345" s="25" t="s">
        <v>197</v>
      </c>
      <c r="BE1345" s="215">
        <f>IF(N1345="základní",J1345,0)</f>
        <v>0</v>
      </c>
      <c r="BF1345" s="215">
        <f>IF(N1345="snížená",J1345,0)</f>
        <v>0</v>
      </c>
      <c r="BG1345" s="215">
        <f>IF(N1345="zákl. přenesená",J1345,0)</f>
        <v>0</v>
      </c>
      <c r="BH1345" s="215">
        <f>IF(N1345="sníž. přenesená",J1345,0)</f>
        <v>0</v>
      </c>
      <c r="BI1345" s="215">
        <f>IF(N1345="nulová",J1345,0)</f>
        <v>0</v>
      </c>
      <c r="BJ1345" s="25" t="s">
        <v>85</v>
      </c>
      <c r="BK1345" s="215">
        <f>ROUND(I1345*H1345,2)</f>
        <v>0</v>
      </c>
      <c r="BL1345" s="25" t="s">
        <v>275</v>
      </c>
      <c r="BM1345" s="25" t="s">
        <v>1912</v>
      </c>
    </row>
    <row r="1346" spans="2:65" s="11" customFormat="1" ht="29.85" customHeight="1">
      <c r="B1346" s="187"/>
      <c r="C1346" s="188"/>
      <c r="D1346" s="201" t="s">
        <v>77</v>
      </c>
      <c r="E1346" s="202" t="s">
        <v>1913</v>
      </c>
      <c r="F1346" s="202" t="s">
        <v>1914</v>
      </c>
      <c r="G1346" s="188"/>
      <c r="H1346" s="188"/>
      <c r="I1346" s="191"/>
      <c r="J1346" s="203">
        <f>BK1346</f>
        <v>0</v>
      </c>
      <c r="K1346" s="188"/>
      <c r="L1346" s="193"/>
      <c r="M1346" s="194"/>
      <c r="N1346" s="195"/>
      <c r="O1346" s="195"/>
      <c r="P1346" s="196">
        <f>SUM(P1347:P1351)</f>
        <v>0</v>
      </c>
      <c r="Q1346" s="195"/>
      <c r="R1346" s="196">
        <f>SUM(R1347:R1351)</f>
        <v>0.39845640000000004</v>
      </c>
      <c r="S1346" s="195"/>
      <c r="T1346" s="197">
        <f>SUM(T1347:T1351)</f>
        <v>0</v>
      </c>
      <c r="AR1346" s="198" t="s">
        <v>87</v>
      </c>
      <c r="AT1346" s="199" t="s">
        <v>77</v>
      </c>
      <c r="AU1346" s="199" t="s">
        <v>85</v>
      </c>
      <c r="AY1346" s="198" t="s">
        <v>197</v>
      </c>
      <c r="BK1346" s="200">
        <f>SUM(BK1347:BK1351)</f>
        <v>0</v>
      </c>
    </row>
    <row r="1347" spans="2:65" s="1" customFormat="1" ht="16.5" customHeight="1">
      <c r="B1347" s="43"/>
      <c r="C1347" s="204" t="s">
        <v>1915</v>
      </c>
      <c r="D1347" s="204" t="s">
        <v>200</v>
      </c>
      <c r="E1347" s="205" t="s">
        <v>1916</v>
      </c>
      <c r="F1347" s="206" t="s">
        <v>1917</v>
      </c>
      <c r="G1347" s="207" t="s">
        <v>423</v>
      </c>
      <c r="H1347" s="208">
        <v>285</v>
      </c>
      <c r="I1347" s="209"/>
      <c r="J1347" s="210">
        <f>ROUND(I1347*H1347,2)</f>
        <v>0</v>
      </c>
      <c r="K1347" s="206" t="s">
        <v>352</v>
      </c>
      <c r="L1347" s="63"/>
      <c r="M1347" s="211" t="s">
        <v>34</v>
      </c>
      <c r="N1347" s="212" t="s">
        <v>49</v>
      </c>
      <c r="O1347" s="44"/>
      <c r="P1347" s="213">
        <f>O1347*H1347</f>
        <v>0</v>
      </c>
      <c r="Q1347" s="213">
        <v>8.3000000000000001E-4</v>
      </c>
      <c r="R1347" s="213">
        <f>Q1347*H1347</f>
        <v>0.23655000000000001</v>
      </c>
      <c r="S1347" s="213">
        <v>0</v>
      </c>
      <c r="T1347" s="214">
        <f>S1347*H1347</f>
        <v>0</v>
      </c>
      <c r="AR1347" s="25" t="s">
        <v>275</v>
      </c>
      <c r="AT1347" s="25" t="s">
        <v>200</v>
      </c>
      <c r="AU1347" s="25" t="s">
        <v>87</v>
      </c>
      <c r="AY1347" s="25" t="s">
        <v>197</v>
      </c>
      <c r="BE1347" s="215">
        <f>IF(N1347="základní",J1347,0)</f>
        <v>0</v>
      </c>
      <c r="BF1347" s="215">
        <f>IF(N1347="snížená",J1347,0)</f>
        <v>0</v>
      </c>
      <c r="BG1347" s="215">
        <f>IF(N1347="zákl. přenesená",J1347,0)</f>
        <v>0</v>
      </c>
      <c r="BH1347" s="215">
        <f>IF(N1347="sníž. přenesená",J1347,0)</f>
        <v>0</v>
      </c>
      <c r="BI1347" s="215">
        <f>IF(N1347="nulová",J1347,0)</f>
        <v>0</v>
      </c>
      <c r="BJ1347" s="25" t="s">
        <v>85</v>
      </c>
      <c r="BK1347" s="215">
        <f>ROUND(I1347*H1347,2)</f>
        <v>0</v>
      </c>
      <c r="BL1347" s="25" t="s">
        <v>275</v>
      </c>
      <c r="BM1347" s="25" t="s">
        <v>1918</v>
      </c>
    </row>
    <row r="1348" spans="2:65" s="12" customFormat="1">
      <c r="B1348" s="219"/>
      <c r="C1348" s="220"/>
      <c r="D1348" s="221" t="s">
        <v>210</v>
      </c>
      <c r="E1348" s="222" t="s">
        <v>34</v>
      </c>
      <c r="F1348" s="223" t="s">
        <v>878</v>
      </c>
      <c r="G1348" s="220"/>
      <c r="H1348" s="224" t="s">
        <v>34</v>
      </c>
      <c r="I1348" s="225"/>
      <c r="J1348" s="220"/>
      <c r="K1348" s="220"/>
      <c r="L1348" s="226"/>
      <c r="M1348" s="227"/>
      <c r="N1348" s="228"/>
      <c r="O1348" s="228"/>
      <c r="P1348" s="228"/>
      <c r="Q1348" s="228"/>
      <c r="R1348" s="228"/>
      <c r="S1348" s="228"/>
      <c r="T1348" s="229"/>
      <c r="AT1348" s="230" t="s">
        <v>210</v>
      </c>
      <c r="AU1348" s="230" t="s">
        <v>87</v>
      </c>
      <c r="AV1348" s="12" t="s">
        <v>85</v>
      </c>
      <c r="AW1348" s="12" t="s">
        <v>41</v>
      </c>
      <c r="AX1348" s="12" t="s">
        <v>78</v>
      </c>
      <c r="AY1348" s="230" t="s">
        <v>197</v>
      </c>
    </row>
    <row r="1349" spans="2:65" s="13" customFormat="1">
      <c r="B1349" s="231"/>
      <c r="C1349" s="232"/>
      <c r="D1349" s="221" t="s">
        <v>210</v>
      </c>
      <c r="E1349" s="233" t="s">
        <v>34</v>
      </c>
      <c r="F1349" s="234" t="s">
        <v>1919</v>
      </c>
      <c r="G1349" s="232"/>
      <c r="H1349" s="235">
        <v>285</v>
      </c>
      <c r="I1349" s="236"/>
      <c r="J1349" s="232"/>
      <c r="K1349" s="232"/>
      <c r="L1349" s="237"/>
      <c r="M1349" s="238"/>
      <c r="N1349" s="239"/>
      <c r="O1349" s="239"/>
      <c r="P1349" s="239"/>
      <c r="Q1349" s="239"/>
      <c r="R1349" s="239"/>
      <c r="S1349" s="239"/>
      <c r="T1349" s="240"/>
      <c r="AT1349" s="241" t="s">
        <v>210</v>
      </c>
      <c r="AU1349" s="241" t="s">
        <v>87</v>
      </c>
      <c r="AV1349" s="13" t="s">
        <v>87</v>
      </c>
      <c r="AW1349" s="13" t="s">
        <v>41</v>
      </c>
      <c r="AX1349" s="13" t="s">
        <v>78</v>
      </c>
      <c r="AY1349" s="241" t="s">
        <v>197</v>
      </c>
    </row>
    <row r="1350" spans="2:65" s="14" customFormat="1">
      <c r="B1350" s="242"/>
      <c r="C1350" s="243"/>
      <c r="D1350" s="216" t="s">
        <v>210</v>
      </c>
      <c r="E1350" s="244" t="s">
        <v>34</v>
      </c>
      <c r="F1350" s="245" t="s">
        <v>221</v>
      </c>
      <c r="G1350" s="243"/>
      <c r="H1350" s="246">
        <v>285</v>
      </c>
      <c r="I1350" s="247"/>
      <c r="J1350" s="243"/>
      <c r="K1350" s="243"/>
      <c r="L1350" s="248"/>
      <c r="M1350" s="249"/>
      <c r="N1350" s="250"/>
      <c r="O1350" s="250"/>
      <c r="P1350" s="250"/>
      <c r="Q1350" s="250"/>
      <c r="R1350" s="250"/>
      <c r="S1350" s="250"/>
      <c r="T1350" s="251"/>
      <c r="AT1350" s="252" t="s">
        <v>210</v>
      </c>
      <c r="AU1350" s="252" t="s">
        <v>87</v>
      </c>
      <c r="AV1350" s="14" t="s">
        <v>126</v>
      </c>
      <c r="AW1350" s="14" t="s">
        <v>41</v>
      </c>
      <c r="AX1350" s="14" t="s">
        <v>85</v>
      </c>
      <c r="AY1350" s="252" t="s">
        <v>197</v>
      </c>
    </row>
    <row r="1351" spans="2:65" s="1" customFormat="1" ht="16.5" customHeight="1">
      <c r="B1351" s="43"/>
      <c r="C1351" s="204" t="s">
        <v>1920</v>
      </c>
      <c r="D1351" s="204" t="s">
        <v>200</v>
      </c>
      <c r="E1351" s="205" t="s">
        <v>1921</v>
      </c>
      <c r="F1351" s="206" t="s">
        <v>1922</v>
      </c>
      <c r="G1351" s="207" t="s">
        <v>423</v>
      </c>
      <c r="H1351" s="208">
        <v>674.61</v>
      </c>
      <c r="I1351" s="209"/>
      <c r="J1351" s="210">
        <f>ROUND(I1351*H1351,2)</f>
        <v>0</v>
      </c>
      <c r="K1351" s="206" t="s">
        <v>352</v>
      </c>
      <c r="L1351" s="63"/>
      <c r="M1351" s="211" t="s">
        <v>34</v>
      </c>
      <c r="N1351" s="212" t="s">
        <v>49</v>
      </c>
      <c r="O1351" s="44"/>
      <c r="P1351" s="213">
        <f>O1351*H1351</f>
        <v>0</v>
      </c>
      <c r="Q1351" s="213">
        <v>2.4000000000000001E-4</v>
      </c>
      <c r="R1351" s="213">
        <f>Q1351*H1351</f>
        <v>0.16190640000000001</v>
      </c>
      <c r="S1351" s="213">
        <v>0</v>
      </c>
      <c r="T1351" s="214">
        <f>S1351*H1351</f>
        <v>0</v>
      </c>
      <c r="AR1351" s="25" t="s">
        <v>275</v>
      </c>
      <c r="AT1351" s="25" t="s">
        <v>200</v>
      </c>
      <c r="AU1351" s="25" t="s">
        <v>87</v>
      </c>
      <c r="AY1351" s="25" t="s">
        <v>197</v>
      </c>
      <c r="BE1351" s="215">
        <f>IF(N1351="základní",J1351,0)</f>
        <v>0</v>
      </c>
      <c r="BF1351" s="215">
        <f>IF(N1351="snížená",J1351,0)</f>
        <v>0</v>
      </c>
      <c r="BG1351" s="215">
        <f>IF(N1351="zákl. přenesená",J1351,0)</f>
        <v>0</v>
      </c>
      <c r="BH1351" s="215">
        <f>IF(N1351="sníž. přenesená",J1351,0)</f>
        <v>0</v>
      </c>
      <c r="BI1351" s="215">
        <f>IF(N1351="nulová",J1351,0)</f>
        <v>0</v>
      </c>
      <c r="BJ1351" s="25" t="s">
        <v>85</v>
      </c>
      <c r="BK1351" s="215">
        <f>ROUND(I1351*H1351,2)</f>
        <v>0</v>
      </c>
      <c r="BL1351" s="25" t="s">
        <v>275</v>
      </c>
      <c r="BM1351" s="25" t="s">
        <v>1923</v>
      </c>
    </row>
    <row r="1352" spans="2:65" s="11" customFormat="1" ht="29.85" customHeight="1">
      <c r="B1352" s="187"/>
      <c r="C1352" s="188"/>
      <c r="D1352" s="201" t="s">
        <v>77</v>
      </c>
      <c r="E1352" s="202" t="s">
        <v>1924</v>
      </c>
      <c r="F1352" s="202" t="s">
        <v>1925</v>
      </c>
      <c r="G1352" s="188"/>
      <c r="H1352" s="188"/>
      <c r="I1352" s="191"/>
      <c r="J1352" s="203">
        <f>BK1352</f>
        <v>0</v>
      </c>
      <c r="K1352" s="188"/>
      <c r="L1352" s="193"/>
      <c r="M1352" s="194"/>
      <c r="N1352" s="195"/>
      <c r="O1352" s="195"/>
      <c r="P1352" s="196">
        <f>SUM(P1353:P1359)</f>
        <v>0</v>
      </c>
      <c r="Q1352" s="195"/>
      <c r="R1352" s="196">
        <f>SUM(R1353:R1359)</f>
        <v>1.8126831700000001</v>
      </c>
      <c r="S1352" s="195"/>
      <c r="T1352" s="197">
        <f>SUM(T1353:T1359)</f>
        <v>7.0484699999999997E-2</v>
      </c>
      <c r="AR1352" s="198" t="s">
        <v>87</v>
      </c>
      <c r="AT1352" s="199" t="s">
        <v>77</v>
      </c>
      <c r="AU1352" s="199" t="s">
        <v>85</v>
      </c>
      <c r="AY1352" s="198" t="s">
        <v>197</v>
      </c>
      <c r="BK1352" s="200">
        <f>SUM(BK1353:BK1359)</f>
        <v>0</v>
      </c>
    </row>
    <row r="1353" spans="2:65" s="1" customFormat="1" ht="16.5" customHeight="1">
      <c r="B1353" s="43"/>
      <c r="C1353" s="204" t="s">
        <v>1926</v>
      </c>
      <c r="D1353" s="204" t="s">
        <v>200</v>
      </c>
      <c r="E1353" s="205" t="s">
        <v>1927</v>
      </c>
      <c r="F1353" s="206" t="s">
        <v>1928</v>
      </c>
      <c r="G1353" s="207" t="s">
        <v>423</v>
      </c>
      <c r="H1353" s="208">
        <v>227.37</v>
      </c>
      <c r="I1353" s="209"/>
      <c r="J1353" s="210">
        <f>ROUND(I1353*H1353,2)</f>
        <v>0</v>
      </c>
      <c r="K1353" s="206" t="s">
        <v>352</v>
      </c>
      <c r="L1353" s="63"/>
      <c r="M1353" s="211" t="s">
        <v>34</v>
      </c>
      <c r="N1353" s="212" t="s">
        <v>49</v>
      </c>
      <c r="O1353" s="44"/>
      <c r="P1353" s="213">
        <f>O1353*H1353</f>
        <v>0</v>
      </c>
      <c r="Q1353" s="213">
        <v>1E-3</v>
      </c>
      <c r="R1353" s="213">
        <f>Q1353*H1353</f>
        <v>0.22737000000000002</v>
      </c>
      <c r="S1353" s="213">
        <v>3.1E-4</v>
      </c>
      <c r="T1353" s="214">
        <f>S1353*H1353</f>
        <v>7.0484699999999997E-2</v>
      </c>
      <c r="AR1353" s="25" t="s">
        <v>275</v>
      </c>
      <c r="AT1353" s="25" t="s">
        <v>200</v>
      </c>
      <c r="AU1353" s="25" t="s">
        <v>87</v>
      </c>
      <c r="AY1353" s="25" t="s">
        <v>197</v>
      </c>
      <c r="BE1353" s="215">
        <f>IF(N1353="základní",J1353,0)</f>
        <v>0</v>
      </c>
      <c r="BF1353" s="215">
        <f>IF(N1353="snížená",J1353,0)</f>
        <v>0</v>
      </c>
      <c r="BG1353" s="215">
        <f>IF(N1353="zákl. přenesená",J1353,0)</f>
        <v>0</v>
      </c>
      <c r="BH1353" s="215">
        <f>IF(N1353="sníž. přenesená",J1353,0)</f>
        <v>0</v>
      </c>
      <c r="BI1353" s="215">
        <f>IF(N1353="nulová",J1353,0)</f>
        <v>0</v>
      </c>
      <c r="BJ1353" s="25" t="s">
        <v>85</v>
      </c>
      <c r="BK1353" s="215">
        <f>ROUND(I1353*H1353,2)</f>
        <v>0</v>
      </c>
      <c r="BL1353" s="25" t="s">
        <v>275</v>
      </c>
      <c r="BM1353" s="25" t="s">
        <v>1929</v>
      </c>
    </row>
    <row r="1354" spans="2:65" s="12" customFormat="1">
      <c r="B1354" s="219"/>
      <c r="C1354" s="220"/>
      <c r="D1354" s="221" t="s">
        <v>210</v>
      </c>
      <c r="E1354" s="222" t="s">
        <v>34</v>
      </c>
      <c r="F1354" s="223" t="s">
        <v>1930</v>
      </c>
      <c r="G1354" s="220"/>
      <c r="H1354" s="224" t="s">
        <v>34</v>
      </c>
      <c r="I1354" s="225"/>
      <c r="J1354" s="220"/>
      <c r="K1354" s="220"/>
      <c r="L1354" s="226"/>
      <c r="M1354" s="227"/>
      <c r="N1354" s="228"/>
      <c r="O1354" s="228"/>
      <c r="P1354" s="228"/>
      <c r="Q1354" s="228"/>
      <c r="R1354" s="228"/>
      <c r="S1354" s="228"/>
      <c r="T1354" s="229"/>
      <c r="AT1354" s="230" t="s">
        <v>210</v>
      </c>
      <c r="AU1354" s="230" t="s">
        <v>87</v>
      </c>
      <c r="AV1354" s="12" t="s">
        <v>85</v>
      </c>
      <c r="AW1354" s="12" t="s">
        <v>41</v>
      </c>
      <c r="AX1354" s="12" t="s">
        <v>78</v>
      </c>
      <c r="AY1354" s="230" t="s">
        <v>197</v>
      </c>
    </row>
    <row r="1355" spans="2:65" s="13" customFormat="1">
      <c r="B1355" s="231"/>
      <c r="C1355" s="232"/>
      <c r="D1355" s="221" t="s">
        <v>210</v>
      </c>
      <c r="E1355" s="233" t="s">
        <v>34</v>
      </c>
      <c r="F1355" s="234" t="s">
        <v>1931</v>
      </c>
      <c r="G1355" s="232"/>
      <c r="H1355" s="235">
        <v>167.34</v>
      </c>
      <c r="I1355" s="236"/>
      <c r="J1355" s="232"/>
      <c r="K1355" s="232"/>
      <c r="L1355" s="237"/>
      <c r="M1355" s="238"/>
      <c r="N1355" s="239"/>
      <c r="O1355" s="239"/>
      <c r="P1355" s="239"/>
      <c r="Q1355" s="239"/>
      <c r="R1355" s="239"/>
      <c r="S1355" s="239"/>
      <c r="T1355" s="240"/>
      <c r="AT1355" s="241" t="s">
        <v>210</v>
      </c>
      <c r="AU1355" s="241" t="s">
        <v>87</v>
      </c>
      <c r="AV1355" s="13" t="s">
        <v>87</v>
      </c>
      <c r="AW1355" s="13" t="s">
        <v>41</v>
      </c>
      <c r="AX1355" s="13" t="s">
        <v>78</v>
      </c>
      <c r="AY1355" s="241" t="s">
        <v>197</v>
      </c>
    </row>
    <row r="1356" spans="2:65" s="13" customFormat="1">
      <c r="B1356" s="231"/>
      <c r="C1356" s="232"/>
      <c r="D1356" s="221" t="s">
        <v>210</v>
      </c>
      <c r="E1356" s="233" t="s">
        <v>34</v>
      </c>
      <c r="F1356" s="234" t="s">
        <v>1932</v>
      </c>
      <c r="G1356" s="232"/>
      <c r="H1356" s="235">
        <v>60.03</v>
      </c>
      <c r="I1356" s="236"/>
      <c r="J1356" s="232"/>
      <c r="K1356" s="232"/>
      <c r="L1356" s="237"/>
      <c r="M1356" s="238"/>
      <c r="N1356" s="239"/>
      <c r="O1356" s="239"/>
      <c r="P1356" s="239"/>
      <c r="Q1356" s="239"/>
      <c r="R1356" s="239"/>
      <c r="S1356" s="239"/>
      <c r="T1356" s="240"/>
      <c r="AT1356" s="241" t="s">
        <v>210</v>
      </c>
      <c r="AU1356" s="241" t="s">
        <v>87</v>
      </c>
      <c r="AV1356" s="13" t="s">
        <v>87</v>
      </c>
      <c r="AW1356" s="13" t="s">
        <v>41</v>
      </c>
      <c r="AX1356" s="13" t="s">
        <v>78</v>
      </c>
      <c r="AY1356" s="241" t="s">
        <v>197</v>
      </c>
    </row>
    <row r="1357" spans="2:65" s="14" customFormat="1">
      <c r="B1357" s="242"/>
      <c r="C1357" s="243"/>
      <c r="D1357" s="216" t="s">
        <v>210</v>
      </c>
      <c r="E1357" s="244" t="s">
        <v>34</v>
      </c>
      <c r="F1357" s="245" t="s">
        <v>221</v>
      </c>
      <c r="G1357" s="243"/>
      <c r="H1357" s="246">
        <v>227.37</v>
      </c>
      <c r="I1357" s="247"/>
      <c r="J1357" s="243"/>
      <c r="K1357" s="243"/>
      <c r="L1357" s="248"/>
      <c r="M1357" s="249"/>
      <c r="N1357" s="250"/>
      <c r="O1357" s="250"/>
      <c r="P1357" s="250"/>
      <c r="Q1357" s="250"/>
      <c r="R1357" s="250"/>
      <c r="S1357" s="250"/>
      <c r="T1357" s="251"/>
      <c r="AT1357" s="252" t="s">
        <v>210</v>
      </c>
      <c r="AU1357" s="252" t="s">
        <v>87</v>
      </c>
      <c r="AV1357" s="14" t="s">
        <v>126</v>
      </c>
      <c r="AW1357" s="14" t="s">
        <v>41</v>
      </c>
      <c r="AX1357" s="14" t="s">
        <v>85</v>
      </c>
      <c r="AY1357" s="252" t="s">
        <v>197</v>
      </c>
    </row>
    <row r="1358" spans="2:65" s="1" customFormat="1" ht="25.5" customHeight="1">
      <c r="B1358" s="43"/>
      <c r="C1358" s="204" t="s">
        <v>1933</v>
      </c>
      <c r="D1358" s="204" t="s">
        <v>200</v>
      </c>
      <c r="E1358" s="205" t="s">
        <v>1934</v>
      </c>
      <c r="F1358" s="206" t="s">
        <v>1935</v>
      </c>
      <c r="G1358" s="207" t="s">
        <v>423</v>
      </c>
      <c r="H1358" s="208">
        <v>3235.3330000000001</v>
      </c>
      <c r="I1358" s="209"/>
      <c r="J1358" s="210">
        <f>ROUND(I1358*H1358,2)</f>
        <v>0</v>
      </c>
      <c r="K1358" s="206" t="s">
        <v>352</v>
      </c>
      <c r="L1358" s="63"/>
      <c r="M1358" s="211" t="s">
        <v>34</v>
      </c>
      <c r="N1358" s="212" t="s">
        <v>49</v>
      </c>
      <c r="O1358" s="44"/>
      <c r="P1358" s="213">
        <f>O1358*H1358</f>
        <v>0</v>
      </c>
      <c r="Q1358" s="213">
        <v>2.0000000000000001E-4</v>
      </c>
      <c r="R1358" s="213">
        <f>Q1358*H1358</f>
        <v>0.64706660000000005</v>
      </c>
      <c r="S1358" s="213">
        <v>0</v>
      </c>
      <c r="T1358" s="214">
        <f>S1358*H1358</f>
        <v>0</v>
      </c>
      <c r="AR1358" s="25" t="s">
        <v>275</v>
      </c>
      <c r="AT1358" s="25" t="s">
        <v>200</v>
      </c>
      <c r="AU1358" s="25" t="s">
        <v>87</v>
      </c>
      <c r="AY1358" s="25" t="s">
        <v>197</v>
      </c>
      <c r="BE1358" s="215">
        <f>IF(N1358="základní",J1358,0)</f>
        <v>0</v>
      </c>
      <c r="BF1358" s="215">
        <f>IF(N1358="snížená",J1358,0)</f>
        <v>0</v>
      </c>
      <c r="BG1358" s="215">
        <f>IF(N1358="zákl. přenesená",J1358,0)</f>
        <v>0</v>
      </c>
      <c r="BH1358" s="215">
        <f>IF(N1358="sníž. přenesená",J1358,0)</f>
        <v>0</v>
      </c>
      <c r="BI1358" s="215">
        <f>IF(N1358="nulová",J1358,0)</f>
        <v>0</v>
      </c>
      <c r="BJ1358" s="25" t="s">
        <v>85</v>
      </c>
      <c r="BK1358" s="215">
        <f>ROUND(I1358*H1358,2)</f>
        <v>0</v>
      </c>
      <c r="BL1358" s="25" t="s">
        <v>275</v>
      </c>
      <c r="BM1358" s="25" t="s">
        <v>1936</v>
      </c>
    </row>
    <row r="1359" spans="2:65" s="1" customFormat="1" ht="25.5" customHeight="1">
      <c r="B1359" s="43"/>
      <c r="C1359" s="204" t="s">
        <v>1937</v>
      </c>
      <c r="D1359" s="204" t="s">
        <v>200</v>
      </c>
      <c r="E1359" s="205" t="s">
        <v>1938</v>
      </c>
      <c r="F1359" s="206" t="s">
        <v>1939</v>
      </c>
      <c r="G1359" s="207" t="s">
        <v>423</v>
      </c>
      <c r="H1359" s="208">
        <v>3235.3330000000001</v>
      </c>
      <c r="I1359" s="209"/>
      <c r="J1359" s="210">
        <f>ROUND(I1359*H1359,2)</f>
        <v>0</v>
      </c>
      <c r="K1359" s="206" t="s">
        <v>352</v>
      </c>
      <c r="L1359" s="63"/>
      <c r="M1359" s="211" t="s">
        <v>34</v>
      </c>
      <c r="N1359" s="212" t="s">
        <v>49</v>
      </c>
      <c r="O1359" s="44"/>
      <c r="P1359" s="213">
        <f>O1359*H1359</f>
        <v>0</v>
      </c>
      <c r="Q1359" s="213">
        <v>2.9E-4</v>
      </c>
      <c r="R1359" s="213">
        <f>Q1359*H1359</f>
        <v>0.93824657</v>
      </c>
      <c r="S1359" s="213">
        <v>0</v>
      </c>
      <c r="T1359" s="214">
        <f>S1359*H1359</f>
        <v>0</v>
      </c>
      <c r="AR1359" s="25" t="s">
        <v>275</v>
      </c>
      <c r="AT1359" s="25" t="s">
        <v>200</v>
      </c>
      <c r="AU1359" s="25" t="s">
        <v>87</v>
      </c>
      <c r="AY1359" s="25" t="s">
        <v>197</v>
      </c>
      <c r="BE1359" s="215">
        <f>IF(N1359="základní",J1359,0)</f>
        <v>0</v>
      </c>
      <c r="BF1359" s="215">
        <f>IF(N1359="snížená",J1359,0)</f>
        <v>0</v>
      </c>
      <c r="BG1359" s="215">
        <f>IF(N1359="zákl. přenesená",J1359,0)</f>
        <v>0</v>
      </c>
      <c r="BH1359" s="215">
        <f>IF(N1359="sníž. přenesená",J1359,0)</f>
        <v>0</v>
      </c>
      <c r="BI1359" s="215">
        <f>IF(N1359="nulová",J1359,0)</f>
        <v>0</v>
      </c>
      <c r="BJ1359" s="25" t="s">
        <v>85</v>
      </c>
      <c r="BK1359" s="215">
        <f>ROUND(I1359*H1359,2)</f>
        <v>0</v>
      </c>
      <c r="BL1359" s="25" t="s">
        <v>275</v>
      </c>
      <c r="BM1359" s="25" t="s">
        <v>1940</v>
      </c>
    </row>
    <row r="1360" spans="2:65" s="11" customFormat="1" ht="37.35" customHeight="1">
      <c r="B1360" s="187"/>
      <c r="C1360" s="188"/>
      <c r="D1360" s="189" t="s">
        <v>77</v>
      </c>
      <c r="E1360" s="190" t="s">
        <v>415</v>
      </c>
      <c r="F1360" s="190" t="s">
        <v>1941</v>
      </c>
      <c r="G1360" s="188"/>
      <c r="H1360" s="188"/>
      <c r="I1360" s="191"/>
      <c r="J1360" s="192">
        <f>BK1360</f>
        <v>0</v>
      </c>
      <c r="K1360" s="188"/>
      <c r="L1360" s="193"/>
      <c r="M1360" s="194"/>
      <c r="N1360" s="195"/>
      <c r="O1360" s="195"/>
      <c r="P1360" s="196">
        <f>P1361</f>
        <v>0</v>
      </c>
      <c r="Q1360" s="195"/>
      <c r="R1360" s="196">
        <f>R1361</f>
        <v>0</v>
      </c>
      <c r="S1360" s="195"/>
      <c r="T1360" s="197">
        <f>T1361</f>
        <v>0</v>
      </c>
      <c r="AR1360" s="198" t="s">
        <v>107</v>
      </c>
      <c r="AT1360" s="199" t="s">
        <v>77</v>
      </c>
      <c r="AU1360" s="199" t="s">
        <v>78</v>
      </c>
      <c r="AY1360" s="198" t="s">
        <v>197</v>
      </c>
      <c r="BK1360" s="200">
        <f>BK1361</f>
        <v>0</v>
      </c>
    </row>
    <row r="1361" spans="2:65" s="11" customFormat="1" ht="19.899999999999999" customHeight="1">
      <c r="B1361" s="187"/>
      <c r="C1361" s="188"/>
      <c r="D1361" s="201" t="s">
        <v>77</v>
      </c>
      <c r="E1361" s="202" t="s">
        <v>1942</v>
      </c>
      <c r="F1361" s="202" t="s">
        <v>1943</v>
      </c>
      <c r="G1361" s="188"/>
      <c r="H1361" s="188"/>
      <c r="I1361" s="191"/>
      <c r="J1361" s="203">
        <f>BK1361</f>
        <v>0</v>
      </c>
      <c r="K1361" s="188"/>
      <c r="L1361" s="193"/>
      <c r="M1361" s="194"/>
      <c r="N1361" s="195"/>
      <c r="O1361" s="195"/>
      <c r="P1361" s="196">
        <f>SUM(P1362:P1366)</f>
        <v>0</v>
      </c>
      <c r="Q1361" s="195"/>
      <c r="R1361" s="196">
        <f>SUM(R1362:R1366)</f>
        <v>0</v>
      </c>
      <c r="S1361" s="195"/>
      <c r="T1361" s="197">
        <f>SUM(T1362:T1366)</f>
        <v>0</v>
      </c>
      <c r="AR1361" s="198" t="s">
        <v>107</v>
      </c>
      <c r="AT1361" s="199" t="s">
        <v>77</v>
      </c>
      <c r="AU1361" s="199" t="s">
        <v>85</v>
      </c>
      <c r="AY1361" s="198" t="s">
        <v>197</v>
      </c>
      <c r="BK1361" s="200">
        <f>SUM(BK1362:BK1366)</f>
        <v>0</v>
      </c>
    </row>
    <row r="1362" spans="2:65" s="1" customFormat="1" ht="16.5" customHeight="1">
      <c r="B1362" s="43"/>
      <c r="C1362" s="204" t="s">
        <v>1944</v>
      </c>
      <c r="D1362" s="204" t="s">
        <v>200</v>
      </c>
      <c r="E1362" s="205" t="s">
        <v>1945</v>
      </c>
      <c r="F1362" s="206" t="s">
        <v>1946</v>
      </c>
      <c r="G1362" s="207" t="s">
        <v>536</v>
      </c>
      <c r="H1362" s="208">
        <v>1</v>
      </c>
      <c r="I1362" s="209"/>
      <c r="J1362" s="210">
        <f>ROUND(I1362*H1362,2)</f>
        <v>0</v>
      </c>
      <c r="K1362" s="206" t="s">
        <v>34</v>
      </c>
      <c r="L1362" s="63"/>
      <c r="M1362" s="211" t="s">
        <v>34</v>
      </c>
      <c r="N1362" s="212" t="s">
        <v>49</v>
      </c>
      <c r="O1362" s="44"/>
      <c r="P1362" s="213">
        <f>O1362*H1362</f>
        <v>0</v>
      </c>
      <c r="Q1362" s="213">
        <v>0</v>
      </c>
      <c r="R1362" s="213">
        <f>Q1362*H1362</f>
        <v>0</v>
      </c>
      <c r="S1362" s="213">
        <v>0</v>
      </c>
      <c r="T1362" s="214">
        <f>S1362*H1362</f>
        <v>0</v>
      </c>
      <c r="AR1362" s="25" t="s">
        <v>650</v>
      </c>
      <c r="AT1362" s="25" t="s">
        <v>200</v>
      </c>
      <c r="AU1362" s="25" t="s">
        <v>87</v>
      </c>
      <c r="AY1362" s="25" t="s">
        <v>197</v>
      </c>
      <c r="BE1362" s="215">
        <f>IF(N1362="základní",J1362,0)</f>
        <v>0</v>
      </c>
      <c r="BF1362" s="215">
        <f>IF(N1362="snížená",J1362,0)</f>
        <v>0</v>
      </c>
      <c r="BG1362" s="215">
        <f>IF(N1362="zákl. přenesená",J1362,0)</f>
        <v>0</v>
      </c>
      <c r="BH1362" s="215">
        <f>IF(N1362="sníž. přenesená",J1362,0)</f>
        <v>0</v>
      </c>
      <c r="BI1362" s="215">
        <f>IF(N1362="nulová",J1362,0)</f>
        <v>0</v>
      </c>
      <c r="BJ1362" s="25" t="s">
        <v>85</v>
      </c>
      <c r="BK1362" s="215">
        <f>ROUND(I1362*H1362,2)</f>
        <v>0</v>
      </c>
      <c r="BL1362" s="25" t="s">
        <v>650</v>
      </c>
      <c r="BM1362" s="25" t="s">
        <v>1947</v>
      </c>
    </row>
    <row r="1363" spans="2:65" s="1" customFormat="1" ht="243">
      <c r="B1363" s="43"/>
      <c r="C1363" s="65"/>
      <c r="D1363" s="221" t="s">
        <v>205</v>
      </c>
      <c r="E1363" s="65"/>
      <c r="F1363" s="253" t="s">
        <v>1948</v>
      </c>
      <c r="G1363" s="65"/>
      <c r="H1363" s="65"/>
      <c r="I1363" s="174"/>
      <c r="J1363" s="65"/>
      <c r="K1363" s="65"/>
      <c r="L1363" s="63"/>
      <c r="M1363" s="218"/>
      <c r="N1363" s="44"/>
      <c r="O1363" s="44"/>
      <c r="P1363" s="44"/>
      <c r="Q1363" s="44"/>
      <c r="R1363" s="44"/>
      <c r="S1363" s="44"/>
      <c r="T1363" s="80"/>
      <c r="AT1363" s="25" t="s">
        <v>205</v>
      </c>
      <c r="AU1363" s="25" t="s">
        <v>87</v>
      </c>
    </row>
    <row r="1364" spans="2:65" s="12" customFormat="1">
      <c r="B1364" s="219"/>
      <c r="C1364" s="220"/>
      <c r="D1364" s="221" t="s">
        <v>210</v>
      </c>
      <c r="E1364" s="222" t="s">
        <v>34</v>
      </c>
      <c r="F1364" s="223" t="s">
        <v>620</v>
      </c>
      <c r="G1364" s="220"/>
      <c r="H1364" s="224" t="s">
        <v>34</v>
      </c>
      <c r="I1364" s="225"/>
      <c r="J1364" s="220"/>
      <c r="K1364" s="220"/>
      <c r="L1364" s="226"/>
      <c r="M1364" s="227"/>
      <c r="N1364" s="228"/>
      <c r="O1364" s="228"/>
      <c r="P1364" s="228"/>
      <c r="Q1364" s="228"/>
      <c r="R1364" s="228"/>
      <c r="S1364" s="228"/>
      <c r="T1364" s="229"/>
      <c r="AT1364" s="230" t="s">
        <v>210</v>
      </c>
      <c r="AU1364" s="230" t="s">
        <v>87</v>
      </c>
      <c r="AV1364" s="12" t="s">
        <v>85</v>
      </c>
      <c r="AW1364" s="12" t="s">
        <v>41</v>
      </c>
      <c r="AX1364" s="12" t="s">
        <v>78</v>
      </c>
      <c r="AY1364" s="230" t="s">
        <v>197</v>
      </c>
    </row>
    <row r="1365" spans="2:65" s="13" customFormat="1">
      <c r="B1365" s="231"/>
      <c r="C1365" s="232"/>
      <c r="D1365" s="221" t="s">
        <v>210</v>
      </c>
      <c r="E1365" s="233" t="s">
        <v>34</v>
      </c>
      <c r="F1365" s="234" t="s">
        <v>220</v>
      </c>
      <c r="G1365" s="232"/>
      <c r="H1365" s="235">
        <v>1</v>
      </c>
      <c r="I1365" s="236"/>
      <c r="J1365" s="232"/>
      <c r="K1365" s="232"/>
      <c r="L1365" s="237"/>
      <c r="M1365" s="238"/>
      <c r="N1365" s="239"/>
      <c r="O1365" s="239"/>
      <c r="P1365" s="239"/>
      <c r="Q1365" s="239"/>
      <c r="R1365" s="239"/>
      <c r="S1365" s="239"/>
      <c r="T1365" s="240"/>
      <c r="AT1365" s="241" t="s">
        <v>210</v>
      </c>
      <c r="AU1365" s="241" t="s">
        <v>87</v>
      </c>
      <c r="AV1365" s="13" t="s">
        <v>87</v>
      </c>
      <c r="AW1365" s="13" t="s">
        <v>41</v>
      </c>
      <c r="AX1365" s="13" t="s">
        <v>78</v>
      </c>
      <c r="AY1365" s="241" t="s">
        <v>197</v>
      </c>
    </row>
    <row r="1366" spans="2:65" s="14" customFormat="1">
      <c r="B1366" s="242"/>
      <c r="C1366" s="243"/>
      <c r="D1366" s="221" t="s">
        <v>210</v>
      </c>
      <c r="E1366" s="273" t="s">
        <v>34</v>
      </c>
      <c r="F1366" s="274" t="s">
        <v>221</v>
      </c>
      <c r="G1366" s="243"/>
      <c r="H1366" s="275">
        <v>1</v>
      </c>
      <c r="I1366" s="247"/>
      <c r="J1366" s="243"/>
      <c r="K1366" s="243"/>
      <c r="L1366" s="248"/>
      <c r="M1366" s="249"/>
      <c r="N1366" s="250"/>
      <c r="O1366" s="250"/>
      <c r="P1366" s="250"/>
      <c r="Q1366" s="250"/>
      <c r="R1366" s="250"/>
      <c r="S1366" s="250"/>
      <c r="T1366" s="251"/>
      <c r="AT1366" s="252" t="s">
        <v>210</v>
      </c>
      <c r="AU1366" s="252" t="s">
        <v>87</v>
      </c>
      <c r="AV1366" s="14" t="s">
        <v>126</v>
      </c>
      <c r="AW1366" s="14" t="s">
        <v>41</v>
      </c>
      <c r="AX1366" s="14" t="s">
        <v>85</v>
      </c>
      <c r="AY1366" s="252" t="s">
        <v>197</v>
      </c>
    </row>
    <row r="1367" spans="2:65" s="11" customFormat="1" ht="37.35" customHeight="1">
      <c r="B1367" s="187"/>
      <c r="C1367" s="188"/>
      <c r="D1367" s="201" t="s">
        <v>77</v>
      </c>
      <c r="E1367" s="287" t="s">
        <v>998</v>
      </c>
      <c r="F1367" s="287" t="s">
        <v>1949</v>
      </c>
      <c r="G1367" s="188"/>
      <c r="H1367" s="188"/>
      <c r="I1367" s="191"/>
      <c r="J1367" s="288">
        <f>BK1367</f>
        <v>0</v>
      </c>
      <c r="K1367" s="188"/>
      <c r="L1367" s="193"/>
      <c r="M1367" s="194"/>
      <c r="N1367" s="195"/>
      <c r="O1367" s="195"/>
      <c r="P1367" s="196">
        <f>SUM(P1368:P1375)</f>
        <v>0</v>
      </c>
      <c r="Q1367" s="195"/>
      <c r="R1367" s="196">
        <f>SUM(R1368:R1375)</f>
        <v>0</v>
      </c>
      <c r="S1367" s="195"/>
      <c r="T1367" s="197">
        <f>SUM(T1368:T1375)</f>
        <v>0</v>
      </c>
      <c r="AR1367" s="198" t="s">
        <v>126</v>
      </c>
      <c r="AT1367" s="199" t="s">
        <v>77</v>
      </c>
      <c r="AU1367" s="199" t="s">
        <v>78</v>
      </c>
      <c r="AY1367" s="198" t="s">
        <v>197</v>
      </c>
      <c r="BK1367" s="200">
        <f>SUM(BK1368:BK1375)</f>
        <v>0</v>
      </c>
    </row>
    <row r="1368" spans="2:65" s="1" customFormat="1" ht="16.5" customHeight="1">
      <c r="B1368" s="43"/>
      <c r="C1368" s="204" t="s">
        <v>1950</v>
      </c>
      <c r="D1368" s="204" t="s">
        <v>200</v>
      </c>
      <c r="E1368" s="205" t="s">
        <v>1951</v>
      </c>
      <c r="F1368" s="206" t="s">
        <v>1952</v>
      </c>
      <c r="G1368" s="207" t="s">
        <v>351</v>
      </c>
      <c r="H1368" s="208">
        <v>250</v>
      </c>
      <c r="I1368" s="209"/>
      <c r="J1368" s="210">
        <f>ROUND(I1368*H1368,2)</f>
        <v>0</v>
      </c>
      <c r="K1368" s="206" t="s">
        <v>352</v>
      </c>
      <c r="L1368" s="63"/>
      <c r="M1368" s="211" t="s">
        <v>34</v>
      </c>
      <c r="N1368" s="212" t="s">
        <v>49</v>
      </c>
      <c r="O1368" s="44"/>
      <c r="P1368" s="213">
        <f>O1368*H1368</f>
        <v>0</v>
      </c>
      <c r="Q1368" s="213">
        <v>0</v>
      </c>
      <c r="R1368" s="213">
        <f>Q1368*H1368</f>
        <v>0</v>
      </c>
      <c r="S1368" s="213">
        <v>0</v>
      </c>
      <c r="T1368" s="214">
        <f>S1368*H1368</f>
        <v>0</v>
      </c>
      <c r="AR1368" s="25" t="s">
        <v>369</v>
      </c>
      <c r="AT1368" s="25" t="s">
        <v>200</v>
      </c>
      <c r="AU1368" s="25" t="s">
        <v>85</v>
      </c>
      <c r="AY1368" s="25" t="s">
        <v>197</v>
      </c>
      <c r="BE1368" s="215">
        <f>IF(N1368="základní",J1368,0)</f>
        <v>0</v>
      </c>
      <c r="BF1368" s="215">
        <f>IF(N1368="snížená",J1368,0)</f>
        <v>0</v>
      </c>
      <c r="BG1368" s="215">
        <f>IF(N1368="zákl. přenesená",J1368,0)</f>
        <v>0</v>
      </c>
      <c r="BH1368" s="215">
        <f>IF(N1368="sníž. přenesená",J1368,0)</f>
        <v>0</v>
      </c>
      <c r="BI1368" s="215">
        <f>IF(N1368="nulová",J1368,0)</f>
        <v>0</v>
      </c>
      <c r="BJ1368" s="25" t="s">
        <v>85</v>
      </c>
      <c r="BK1368" s="215">
        <f>ROUND(I1368*H1368,2)</f>
        <v>0</v>
      </c>
      <c r="BL1368" s="25" t="s">
        <v>369</v>
      </c>
      <c r="BM1368" s="25" t="s">
        <v>1953</v>
      </c>
    </row>
    <row r="1369" spans="2:65" s="13" customFormat="1">
      <c r="B1369" s="231"/>
      <c r="C1369" s="232"/>
      <c r="D1369" s="221" t="s">
        <v>210</v>
      </c>
      <c r="E1369" s="233" t="s">
        <v>34</v>
      </c>
      <c r="F1369" s="234" t="s">
        <v>1954</v>
      </c>
      <c r="G1369" s="232"/>
      <c r="H1369" s="235">
        <v>250</v>
      </c>
      <c r="I1369" s="236"/>
      <c r="J1369" s="232"/>
      <c r="K1369" s="232"/>
      <c r="L1369" s="237"/>
      <c r="M1369" s="238"/>
      <c r="N1369" s="239"/>
      <c r="O1369" s="239"/>
      <c r="P1369" s="239"/>
      <c r="Q1369" s="239"/>
      <c r="R1369" s="239"/>
      <c r="S1369" s="239"/>
      <c r="T1369" s="240"/>
      <c r="AT1369" s="241" t="s">
        <v>210</v>
      </c>
      <c r="AU1369" s="241" t="s">
        <v>85</v>
      </c>
      <c r="AV1369" s="13" t="s">
        <v>87</v>
      </c>
      <c r="AW1369" s="13" t="s">
        <v>41</v>
      </c>
      <c r="AX1369" s="13" t="s">
        <v>78</v>
      </c>
      <c r="AY1369" s="241" t="s">
        <v>197</v>
      </c>
    </row>
    <row r="1370" spans="2:65" s="14" customFormat="1">
      <c r="B1370" s="242"/>
      <c r="C1370" s="243"/>
      <c r="D1370" s="216" t="s">
        <v>210</v>
      </c>
      <c r="E1370" s="244" t="s">
        <v>34</v>
      </c>
      <c r="F1370" s="245" t="s">
        <v>221</v>
      </c>
      <c r="G1370" s="243"/>
      <c r="H1370" s="246">
        <v>250</v>
      </c>
      <c r="I1370" s="247"/>
      <c r="J1370" s="243"/>
      <c r="K1370" s="243"/>
      <c r="L1370" s="248"/>
      <c r="M1370" s="249"/>
      <c r="N1370" s="250"/>
      <c r="O1370" s="250"/>
      <c r="P1370" s="250"/>
      <c r="Q1370" s="250"/>
      <c r="R1370" s="250"/>
      <c r="S1370" s="250"/>
      <c r="T1370" s="251"/>
      <c r="AT1370" s="252" t="s">
        <v>210</v>
      </c>
      <c r="AU1370" s="252" t="s">
        <v>85</v>
      </c>
      <c r="AV1370" s="14" t="s">
        <v>126</v>
      </c>
      <c r="AW1370" s="14" t="s">
        <v>41</v>
      </c>
      <c r="AX1370" s="14" t="s">
        <v>85</v>
      </c>
      <c r="AY1370" s="252" t="s">
        <v>197</v>
      </c>
    </row>
    <row r="1371" spans="2:65" s="1" customFormat="1" ht="16.5" customHeight="1">
      <c r="B1371" s="43"/>
      <c r="C1371" s="204" t="s">
        <v>1955</v>
      </c>
      <c r="D1371" s="204" t="s">
        <v>200</v>
      </c>
      <c r="E1371" s="205" t="s">
        <v>1956</v>
      </c>
      <c r="F1371" s="206" t="s">
        <v>1957</v>
      </c>
      <c r="G1371" s="207" t="s">
        <v>351</v>
      </c>
      <c r="H1371" s="208">
        <v>100</v>
      </c>
      <c r="I1371" s="209"/>
      <c r="J1371" s="210">
        <f>ROUND(I1371*H1371,2)</f>
        <v>0</v>
      </c>
      <c r="K1371" s="206" t="s">
        <v>352</v>
      </c>
      <c r="L1371" s="63"/>
      <c r="M1371" s="211" t="s">
        <v>34</v>
      </c>
      <c r="N1371" s="212" t="s">
        <v>49</v>
      </c>
      <c r="O1371" s="44"/>
      <c r="P1371" s="213">
        <f>O1371*H1371</f>
        <v>0</v>
      </c>
      <c r="Q1371" s="213">
        <v>0</v>
      </c>
      <c r="R1371" s="213">
        <f>Q1371*H1371</f>
        <v>0</v>
      </c>
      <c r="S1371" s="213">
        <v>0</v>
      </c>
      <c r="T1371" s="214">
        <f>S1371*H1371</f>
        <v>0</v>
      </c>
      <c r="AR1371" s="25" t="s">
        <v>369</v>
      </c>
      <c r="AT1371" s="25" t="s">
        <v>200</v>
      </c>
      <c r="AU1371" s="25" t="s">
        <v>85</v>
      </c>
      <c r="AY1371" s="25" t="s">
        <v>197</v>
      </c>
      <c r="BE1371" s="215">
        <f>IF(N1371="základní",J1371,0)</f>
        <v>0</v>
      </c>
      <c r="BF1371" s="215">
        <f>IF(N1371="snížená",J1371,0)</f>
        <v>0</v>
      </c>
      <c r="BG1371" s="215">
        <f>IF(N1371="zákl. přenesená",J1371,0)</f>
        <v>0</v>
      </c>
      <c r="BH1371" s="215">
        <f>IF(N1371="sníž. přenesená",J1371,0)</f>
        <v>0</v>
      </c>
      <c r="BI1371" s="215">
        <f>IF(N1371="nulová",J1371,0)</f>
        <v>0</v>
      </c>
      <c r="BJ1371" s="25" t="s">
        <v>85</v>
      </c>
      <c r="BK1371" s="215">
        <f>ROUND(I1371*H1371,2)</f>
        <v>0</v>
      </c>
      <c r="BL1371" s="25" t="s">
        <v>369</v>
      </c>
      <c r="BM1371" s="25" t="s">
        <v>1958</v>
      </c>
    </row>
    <row r="1372" spans="2:65" s="13" customFormat="1">
      <c r="B1372" s="231"/>
      <c r="C1372" s="232"/>
      <c r="D1372" s="216" t="s">
        <v>210</v>
      </c>
      <c r="E1372" s="260" t="s">
        <v>34</v>
      </c>
      <c r="F1372" s="261" t="s">
        <v>1959</v>
      </c>
      <c r="G1372" s="232"/>
      <c r="H1372" s="262">
        <v>100</v>
      </c>
      <c r="I1372" s="236"/>
      <c r="J1372" s="232"/>
      <c r="K1372" s="232"/>
      <c r="L1372" s="237"/>
      <c r="M1372" s="238"/>
      <c r="N1372" s="239"/>
      <c r="O1372" s="239"/>
      <c r="P1372" s="239"/>
      <c r="Q1372" s="239"/>
      <c r="R1372" s="239"/>
      <c r="S1372" s="239"/>
      <c r="T1372" s="240"/>
      <c r="AT1372" s="241" t="s">
        <v>210</v>
      </c>
      <c r="AU1372" s="241" t="s">
        <v>85</v>
      </c>
      <c r="AV1372" s="13" t="s">
        <v>87</v>
      </c>
      <c r="AW1372" s="13" t="s">
        <v>41</v>
      </c>
      <c r="AX1372" s="13" t="s">
        <v>85</v>
      </c>
      <c r="AY1372" s="241" t="s">
        <v>197</v>
      </c>
    </row>
    <row r="1373" spans="2:65" s="1" customFormat="1" ht="16.5" customHeight="1">
      <c r="B1373" s="43"/>
      <c r="C1373" s="204" t="s">
        <v>1960</v>
      </c>
      <c r="D1373" s="204" t="s">
        <v>200</v>
      </c>
      <c r="E1373" s="205" t="s">
        <v>1961</v>
      </c>
      <c r="F1373" s="206" t="s">
        <v>1962</v>
      </c>
      <c r="G1373" s="207" t="s">
        <v>351</v>
      </c>
      <c r="H1373" s="208">
        <v>150</v>
      </c>
      <c r="I1373" s="209"/>
      <c r="J1373" s="210">
        <f>ROUND(I1373*H1373,2)</f>
        <v>0</v>
      </c>
      <c r="K1373" s="206" t="s">
        <v>352</v>
      </c>
      <c r="L1373" s="63"/>
      <c r="M1373" s="211" t="s">
        <v>34</v>
      </c>
      <c r="N1373" s="212" t="s">
        <v>49</v>
      </c>
      <c r="O1373" s="44"/>
      <c r="P1373" s="213">
        <f>O1373*H1373</f>
        <v>0</v>
      </c>
      <c r="Q1373" s="213">
        <v>0</v>
      </c>
      <c r="R1373" s="213">
        <f>Q1373*H1373</f>
        <v>0</v>
      </c>
      <c r="S1373" s="213">
        <v>0</v>
      </c>
      <c r="T1373" s="214">
        <f>S1373*H1373</f>
        <v>0</v>
      </c>
      <c r="AR1373" s="25" t="s">
        <v>369</v>
      </c>
      <c r="AT1373" s="25" t="s">
        <v>200</v>
      </c>
      <c r="AU1373" s="25" t="s">
        <v>85</v>
      </c>
      <c r="AY1373" s="25" t="s">
        <v>197</v>
      </c>
      <c r="BE1373" s="215">
        <f>IF(N1373="základní",J1373,0)</f>
        <v>0</v>
      </c>
      <c r="BF1373" s="215">
        <f>IF(N1373="snížená",J1373,0)</f>
        <v>0</v>
      </c>
      <c r="BG1373" s="215">
        <f>IF(N1373="zákl. přenesená",J1373,0)</f>
        <v>0</v>
      </c>
      <c r="BH1373" s="215">
        <f>IF(N1373="sníž. přenesená",J1373,0)</f>
        <v>0</v>
      </c>
      <c r="BI1373" s="215">
        <f>IF(N1373="nulová",J1373,0)</f>
        <v>0</v>
      </c>
      <c r="BJ1373" s="25" t="s">
        <v>85</v>
      </c>
      <c r="BK1373" s="215">
        <f>ROUND(I1373*H1373,2)</f>
        <v>0</v>
      </c>
      <c r="BL1373" s="25" t="s">
        <v>369</v>
      </c>
      <c r="BM1373" s="25" t="s">
        <v>1963</v>
      </c>
    </row>
    <row r="1374" spans="2:65" s="13" customFormat="1">
      <c r="B1374" s="231"/>
      <c r="C1374" s="232"/>
      <c r="D1374" s="221" t="s">
        <v>210</v>
      </c>
      <c r="E1374" s="233" t="s">
        <v>34</v>
      </c>
      <c r="F1374" s="234" t="s">
        <v>1964</v>
      </c>
      <c r="G1374" s="232"/>
      <c r="H1374" s="235">
        <v>150</v>
      </c>
      <c r="I1374" s="236"/>
      <c r="J1374" s="232"/>
      <c r="K1374" s="232"/>
      <c r="L1374" s="237"/>
      <c r="M1374" s="238"/>
      <c r="N1374" s="239"/>
      <c r="O1374" s="239"/>
      <c r="P1374" s="239"/>
      <c r="Q1374" s="239"/>
      <c r="R1374" s="239"/>
      <c r="S1374" s="239"/>
      <c r="T1374" s="240"/>
      <c r="AT1374" s="241" t="s">
        <v>210</v>
      </c>
      <c r="AU1374" s="241" t="s">
        <v>85</v>
      </c>
      <c r="AV1374" s="13" t="s">
        <v>87</v>
      </c>
      <c r="AW1374" s="13" t="s">
        <v>41</v>
      </c>
      <c r="AX1374" s="13" t="s">
        <v>78</v>
      </c>
      <c r="AY1374" s="241" t="s">
        <v>197</v>
      </c>
    </row>
    <row r="1375" spans="2:65" s="14" customFormat="1">
      <c r="B1375" s="242"/>
      <c r="C1375" s="243"/>
      <c r="D1375" s="221" t="s">
        <v>210</v>
      </c>
      <c r="E1375" s="273" t="s">
        <v>34</v>
      </c>
      <c r="F1375" s="274" t="s">
        <v>221</v>
      </c>
      <c r="G1375" s="243"/>
      <c r="H1375" s="275">
        <v>150</v>
      </c>
      <c r="I1375" s="247"/>
      <c r="J1375" s="243"/>
      <c r="K1375" s="243"/>
      <c r="L1375" s="248"/>
      <c r="M1375" s="249"/>
      <c r="N1375" s="250"/>
      <c r="O1375" s="250"/>
      <c r="P1375" s="250"/>
      <c r="Q1375" s="250"/>
      <c r="R1375" s="250"/>
      <c r="S1375" s="250"/>
      <c r="T1375" s="251"/>
      <c r="AT1375" s="252" t="s">
        <v>210</v>
      </c>
      <c r="AU1375" s="252" t="s">
        <v>85</v>
      </c>
      <c r="AV1375" s="14" t="s">
        <v>126</v>
      </c>
      <c r="AW1375" s="14" t="s">
        <v>41</v>
      </c>
      <c r="AX1375" s="14" t="s">
        <v>85</v>
      </c>
      <c r="AY1375" s="252" t="s">
        <v>197</v>
      </c>
    </row>
    <row r="1376" spans="2:65" s="11" customFormat="1" ht="37.35" customHeight="1">
      <c r="B1376" s="187"/>
      <c r="C1376" s="188"/>
      <c r="D1376" s="201" t="s">
        <v>77</v>
      </c>
      <c r="E1376" s="287" t="s">
        <v>1965</v>
      </c>
      <c r="F1376" s="287" t="s">
        <v>1966</v>
      </c>
      <c r="G1376" s="188"/>
      <c r="H1376" s="188"/>
      <c r="I1376" s="191"/>
      <c r="J1376" s="288">
        <f>BK1376</f>
        <v>0</v>
      </c>
      <c r="K1376" s="188"/>
      <c r="L1376" s="193"/>
      <c r="M1376" s="194"/>
      <c r="N1376" s="195"/>
      <c r="O1376" s="195"/>
      <c r="P1376" s="196">
        <f>SUM(P1377:P1424)</f>
        <v>0</v>
      </c>
      <c r="Q1376" s="195"/>
      <c r="R1376" s="196">
        <f>SUM(R1377:R1424)</f>
        <v>0</v>
      </c>
      <c r="S1376" s="195"/>
      <c r="T1376" s="197">
        <f>SUM(T1377:T1424)</f>
        <v>0</v>
      </c>
      <c r="AR1376" s="198" t="s">
        <v>126</v>
      </c>
      <c r="AT1376" s="199" t="s">
        <v>77</v>
      </c>
      <c r="AU1376" s="199" t="s">
        <v>78</v>
      </c>
      <c r="AY1376" s="198" t="s">
        <v>197</v>
      </c>
      <c r="BK1376" s="200">
        <f>SUM(BK1377:BK1424)</f>
        <v>0</v>
      </c>
    </row>
    <row r="1377" spans="2:65" s="1" customFormat="1" ht="38.25" customHeight="1">
      <c r="B1377" s="43"/>
      <c r="C1377" s="204" t="s">
        <v>1967</v>
      </c>
      <c r="D1377" s="204" t="s">
        <v>200</v>
      </c>
      <c r="E1377" s="205" t="s">
        <v>1968</v>
      </c>
      <c r="F1377" s="206" t="s">
        <v>1969</v>
      </c>
      <c r="G1377" s="207" t="s">
        <v>423</v>
      </c>
      <c r="H1377" s="208">
        <v>13.8</v>
      </c>
      <c r="I1377" s="209"/>
      <c r="J1377" s="210">
        <f>ROUND(I1377*H1377,2)</f>
        <v>0</v>
      </c>
      <c r="K1377" s="206" t="s">
        <v>34</v>
      </c>
      <c r="L1377" s="63"/>
      <c r="M1377" s="211" t="s">
        <v>34</v>
      </c>
      <c r="N1377" s="212" t="s">
        <v>49</v>
      </c>
      <c r="O1377" s="44"/>
      <c r="P1377" s="213">
        <f>O1377*H1377</f>
        <v>0</v>
      </c>
      <c r="Q1377" s="213">
        <v>0</v>
      </c>
      <c r="R1377" s="213">
        <f>Q1377*H1377</f>
        <v>0</v>
      </c>
      <c r="S1377" s="213">
        <v>0</v>
      </c>
      <c r="T1377" s="214">
        <f>S1377*H1377</f>
        <v>0</v>
      </c>
      <c r="AR1377" s="25" t="s">
        <v>126</v>
      </c>
      <c r="AT1377" s="25" t="s">
        <v>200</v>
      </c>
      <c r="AU1377" s="25" t="s">
        <v>85</v>
      </c>
      <c r="AY1377" s="25" t="s">
        <v>197</v>
      </c>
      <c r="BE1377" s="215">
        <f>IF(N1377="základní",J1377,0)</f>
        <v>0</v>
      </c>
      <c r="BF1377" s="215">
        <f>IF(N1377="snížená",J1377,0)</f>
        <v>0</v>
      </c>
      <c r="BG1377" s="215">
        <f>IF(N1377="zákl. přenesená",J1377,0)</f>
        <v>0</v>
      </c>
      <c r="BH1377" s="215">
        <f>IF(N1377="sníž. přenesená",J1377,0)</f>
        <v>0</v>
      </c>
      <c r="BI1377" s="215">
        <f>IF(N1377="nulová",J1377,0)</f>
        <v>0</v>
      </c>
      <c r="BJ1377" s="25" t="s">
        <v>85</v>
      </c>
      <c r="BK1377" s="215">
        <f>ROUND(I1377*H1377,2)</f>
        <v>0</v>
      </c>
      <c r="BL1377" s="25" t="s">
        <v>126</v>
      </c>
      <c r="BM1377" s="25" t="s">
        <v>1970</v>
      </c>
    </row>
    <row r="1378" spans="2:65" s="12" customFormat="1" ht="27">
      <c r="B1378" s="219"/>
      <c r="C1378" s="220"/>
      <c r="D1378" s="221" t="s">
        <v>210</v>
      </c>
      <c r="E1378" s="222" t="s">
        <v>34</v>
      </c>
      <c r="F1378" s="223" t="s">
        <v>1463</v>
      </c>
      <c r="G1378" s="220"/>
      <c r="H1378" s="224" t="s">
        <v>34</v>
      </c>
      <c r="I1378" s="225"/>
      <c r="J1378" s="220"/>
      <c r="K1378" s="220"/>
      <c r="L1378" s="226"/>
      <c r="M1378" s="227"/>
      <c r="N1378" s="228"/>
      <c r="O1378" s="228"/>
      <c r="P1378" s="228"/>
      <c r="Q1378" s="228"/>
      <c r="R1378" s="228"/>
      <c r="S1378" s="228"/>
      <c r="T1378" s="229"/>
      <c r="AT1378" s="230" t="s">
        <v>210</v>
      </c>
      <c r="AU1378" s="230" t="s">
        <v>85</v>
      </c>
      <c r="AV1378" s="12" t="s">
        <v>85</v>
      </c>
      <c r="AW1378" s="12" t="s">
        <v>41</v>
      </c>
      <c r="AX1378" s="12" t="s">
        <v>78</v>
      </c>
      <c r="AY1378" s="230" t="s">
        <v>197</v>
      </c>
    </row>
    <row r="1379" spans="2:65" s="12" customFormat="1" ht="27">
      <c r="B1379" s="219"/>
      <c r="C1379" s="220"/>
      <c r="D1379" s="221" t="s">
        <v>210</v>
      </c>
      <c r="E1379" s="222" t="s">
        <v>34</v>
      </c>
      <c r="F1379" s="223" t="s">
        <v>1971</v>
      </c>
      <c r="G1379" s="220"/>
      <c r="H1379" s="224" t="s">
        <v>34</v>
      </c>
      <c r="I1379" s="225"/>
      <c r="J1379" s="220"/>
      <c r="K1379" s="220"/>
      <c r="L1379" s="226"/>
      <c r="M1379" s="227"/>
      <c r="N1379" s="228"/>
      <c r="O1379" s="228"/>
      <c r="P1379" s="228"/>
      <c r="Q1379" s="228"/>
      <c r="R1379" s="228"/>
      <c r="S1379" s="228"/>
      <c r="T1379" s="229"/>
      <c r="AT1379" s="230" t="s">
        <v>210</v>
      </c>
      <c r="AU1379" s="230" t="s">
        <v>85</v>
      </c>
      <c r="AV1379" s="12" t="s">
        <v>85</v>
      </c>
      <c r="AW1379" s="12" t="s">
        <v>41</v>
      </c>
      <c r="AX1379" s="12" t="s">
        <v>78</v>
      </c>
      <c r="AY1379" s="230" t="s">
        <v>197</v>
      </c>
    </row>
    <row r="1380" spans="2:65" s="12" customFormat="1">
      <c r="B1380" s="219"/>
      <c r="C1380" s="220"/>
      <c r="D1380" s="221" t="s">
        <v>210</v>
      </c>
      <c r="E1380" s="222" t="s">
        <v>34</v>
      </c>
      <c r="F1380" s="223" t="s">
        <v>1972</v>
      </c>
      <c r="G1380" s="220"/>
      <c r="H1380" s="224" t="s">
        <v>34</v>
      </c>
      <c r="I1380" s="225"/>
      <c r="J1380" s="220"/>
      <c r="K1380" s="220"/>
      <c r="L1380" s="226"/>
      <c r="M1380" s="227"/>
      <c r="N1380" s="228"/>
      <c r="O1380" s="228"/>
      <c r="P1380" s="228"/>
      <c r="Q1380" s="228"/>
      <c r="R1380" s="228"/>
      <c r="S1380" s="228"/>
      <c r="T1380" s="229"/>
      <c r="AT1380" s="230" t="s">
        <v>210</v>
      </c>
      <c r="AU1380" s="230" t="s">
        <v>85</v>
      </c>
      <c r="AV1380" s="12" t="s">
        <v>85</v>
      </c>
      <c r="AW1380" s="12" t="s">
        <v>41</v>
      </c>
      <c r="AX1380" s="12" t="s">
        <v>78</v>
      </c>
      <c r="AY1380" s="230" t="s">
        <v>197</v>
      </c>
    </row>
    <row r="1381" spans="2:65" s="13" customFormat="1">
      <c r="B1381" s="231"/>
      <c r="C1381" s="232"/>
      <c r="D1381" s="221" t="s">
        <v>210</v>
      </c>
      <c r="E1381" s="233" t="s">
        <v>34</v>
      </c>
      <c r="F1381" s="234" t="s">
        <v>1973</v>
      </c>
      <c r="G1381" s="232"/>
      <c r="H1381" s="235">
        <v>13.8</v>
      </c>
      <c r="I1381" s="236"/>
      <c r="J1381" s="232"/>
      <c r="K1381" s="232"/>
      <c r="L1381" s="237"/>
      <c r="M1381" s="238"/>
      <c r="N1381" s="239"/>
      <c r="O1381" s="239"/>
      <c r="P1381" s="239"/>
      <c r="Q1381" s="239"/>
      <c r="R1381" s="239"/>
      <c r="S1381" s="239"/>
      <c r="T1381" s="240"/>
      <c r="AT1381" s="241" t="s">
        <v>210</v>
      </c>
      <c r="AU1381" s="241" t="s">
        <v>85</v>
      </c>
      <c r="AV1381" s="13" t="s">
        <v>87</v>
      </c>
      <c r="AW1381" s="13" t="s">
        <v>41</v>
      </c>
      <c r="AX1381" s="13" t="s">
        <v>78</v>
      </c>
      <c r="AY1381" s="241" t="s">
        <v>197</v>
      </c>
    </row>
    <row r="1382" spans="2:65" s="14" customFormat="1">
      <c r="B1382" s="242"/>
      <c r="C1382" s="243"/>
      <c r="D1382" s="216" t="s">
        <v>210</v>
      </c>
      <c r="E1382" s="244" t="s">
        <v>34</v>
      </c>
      <c r="F1382" s="245" t="s">
        <v>221</v>
      </c>
      <c r="G1382" s="243"/>
      <c r="H1382" s="246">
        <v>13.8</v>
      </c>
      <c r="I1382" s="247"/>
      <c r="J1382" s="243"/>
      <c r="K1382" s="243"/>
      <c r="L1382" s="248"/>
      <c r="M1382" s="249"/>
      <c r="N1382" s="250"/>
      <c r="O1382" s="250"/>
      <c r="P1382" s="250"/>
      <c r="Q1382" s="250"/>
      <c r="R1382" s="250"/>
      <c r="S1382" s="250"/>
      <c r="T1382" s="251"/>
      <c r="AT1382" s="252" t="s">
        <v>210</v>
      </c>
      <c r="AU1382" s="252" t="s">
        <v>85</v>
      </c>
      <c r="AV1382" s="14" t="s">
        <v>126</v>
      </c>
      <c r="AW1382" s="14" t="s">
        <v>41</v>
      </c>
      <c r="AX1382" s="14" t="s">
        <v>85</v>
      </c>
      <c r="AY1382" s="252" t="s">
        <v>197</v>
      </c>
    </row>
    <row r="1383" spans="2:65" s="1" customFormat="1" ht="38.25" customHeight="1">
      <c r="B1383" s="43"/>
      <c r="C1383" s="204" t="s">
        <v>1974</v>
      </c>
      <c r="D1383" s="204" t="s">
        <v>200</v>
      </c>
      <c r="E1383" s="205" t="s">
        <v>1975</v>
      </c>
      <c r="F1383" s="206" t="s">
        <v>1976</v>
      </c>
      <c r="G1383" s="207" t="s">
        <v>423</v>
      </c>
      <c r="H1383" s="208">
        <v>13.8</v>
      </c>
      <c r="I1383" s="209"/>
      <c r="J1383" s="210">
        <f>ROUND(I1383*H1383,2)</f>
        <v>0</v>
      </c>
      <c r="K1383" s="206" t="s">
        <v>34</v>
      </c>
      <c r="L1383" s="63"/>
      <c r="M1383" s="211" t="s">
        <v>34</v>
      </c>
      <c r="N1383" s="212" t="s">
        <v>49</v>
      </c>
      <c r="O1383" s="44"/>
      <c r="P1383" s="213">
        <f>O1383*H1383</f>
        <v>0</v>
      </c>
      <c r="Q1383" s="213">
        <v>0</v>
      </c>
      <c r="R1383" s="213">
        <f>Q1383*H1383</f>
        <v>0</v>
      </c>
      <c r="S1383" s="213">
        <v>0</v>
      </c>
      <c r="T1383" s="214">
        <f>S1383*H1383</f>
        <v>0</v>
      </c>
      <c r="AR1383" s="25" t="s">
        <v>126</v>
      </c>
      <c r="AT1383" s="25" t="s">
        <v>200</v>
      </c>
      <c r="AU1383" s="25" t="s">
        <v>85</v>
      </c>
      <c r="AY1383" s="25" t="s">
        <v>197</v>
      </c>
      <c r="BE1383" s="215">
        <f>IF(N1383="základní",J1383,0)</f>
        <v>0</v>
      </c>
      <c r="BF1383" s="215">
        <f>IF(N1383="snížená",J1383,0)</f>
        <v>0</v>
      </c>
      <c r="BG1383" s="215">
        <f>IF(N1383="zákl. přenesená",J1383,0)</f>
        <v>0</v>
      </c>
      <c r="BH1383" s="215">
        <f>IF(N1383="sníž. přenesená",J1383,0)</f>
        <v>0</v>
      </c>
      <c r="BI1383" s="215">
        <f>IF(N1383="nulová",J1383,0)</f>
        <v>0</v>
      </c>
      <c r="BJ1383" s="25" t="s">
        <v>85</v>
      </c>
      <c r="BK1383" s="215">
        <f>ROUND(I1383*H1383,2)</f>
        <v>0</v>
      </c>
      <c r="BL1383" s="25" t="s">
        <v>126</v>
      </c>
      <c r="BM1383" s="25" t="s">
        <v>1977</v>
      </c>
    </row>
    <row r="1384" spans="2:65" s="12" customFormat="1" ht="27">
      <c r="B1384" s="219"/>
      <c r="C1384" s="220"/>
      <c r="D1384" s="221" t="s">
        <v>210</v>
      </c>
      <c r="E1384" s="222" t="s">
        <v>34</v>
      </c>
      <c r="F1384" s="223" t="s">
        <v>1463</v>
      </c>
      <c r="G1384" s="220"/>
      <c r="H1384" s="224" t="s">
        <v>34</v>
      </c>
      <c r="I1384" s="225"/>
      <c r="J1384" s="220"/>
      <c r="K1384" s="220"/>
      <c r="L1384" s="226"/>
      <c r="M1384" s="227"/>
      <c r="N1384" s="228"/>
      <c r="O1384" s="228"/>
      <c r="P1384" s="228"/>
      <c r="Q1384" s="228"/>
      <c r="R1384" s="228"/>
      <c r="S1384" s="228"/>
      <c r="T1384" s="229"/>
      <c r="AT1384" s="230" t="s">
        <v>210</v>
      </c>
      <c r="AU1384" s="230" t="s">
        <v>85</v>
      </c>
      <c r="AV1384" s="12" t="s">
        <v>85</v>
      </c>
      <c r="AW1384" s="12" t="s">
        <v>41</v>
      </c>
      <c r="AX1384" s="12" t="s">
        <v>78</v>
      </c>
      <c r="AY1384" s="230" t="s">
        <v>197</v>
      </c>
    </row>
    <row r="1385" spans="2:65" s="12" customFormat="1" ht="27">
      <c r="B1385" s="219"/>
      <c r="C1385" s="220"/>
      <c r="D1385" s="221" t="s">
        <v>210</v>
      </c>
      <c r="E1385" s="222" t="s">
        <v>34</v>
      </c>
      <c r="F1385" s="223" t="s">
        <v>1971</v>
      </c>
      <c r="G1385" s="220"/>
      <c r="H1385" s="224" t="s">
        <v>34</v>
      </c>
      <c r="I1385" s="225"/>
      <c r="J1385" s="220"/>
      <c r="K1385" s="220"/>
      <c r="L1385" s="226"/>
      <c r="M1385" s="227"/>
      <c r="N1385" s="228"/>
      <c r="O1385" s="228"/>
      <c r="P1385" s="228"/>
      <c r="Q1385" s="228"/>
      <c r="R1385" s="228"/>
      <c r="S1385" s="228"/>
      <c r="T1385" s="229"/>
      <c r="AT1385" s="230" t="s">
        <v>210</v>
      </c>
      <c r="AU1385" s="230" t="s">
        <v>85</v>
      </c>
      <c r="AV1385" s="12" t="s">
        <v>85</v>
      </c>
      <c r="AW1385" s="12" t="s">
        <v>41</v>
      </c>
      <c r="AX1385" s="12" t="s">
        <v>78</v>
      </c>
      <c r="AY1385" s="230" t="s">
        <v>197</v>
      </c>
    </row>
    <row r="1386" spans="2:65" s="12" customFormat="1">
      <c r="B1386" s="219"/>
      <c r="C1386" s="220"/>
      <c r="D1386" s="221" t="s">
        <v>210</v>
      </c>
      <c r="E1386" s="222" t="s">
        <v>34</v>
      </c>
      <c r="F1386" s="223" t="s">
        <v>1972</v>
      </c>
      <c r="G1386" s="220"/>
      <c r="H1386" s="224" t="s">
        <v>34</v>
      </c>
      <c r="I1386" s="225"/>
      <c r="J1386" s="220"/>
      <c r="K1386" s="220"/>
      <c r="L1386" s="226"/>
      <c r="M1386" s="227"/>
      <c r="N1386" s="228"/>
      <c r="O1386" s="228"/>
      <c r="P1386" s="228"/>
      <c r="Q1386" s="228"/>
      <c r="R1386" s="228"/>
      <c r="S1386" s="228"/>
      <c r="T1386" s="229"/>
      <c r="AT1386" s="230" t="s">
        <v>210</v>
      </c>
      <c r="AU1386" s="230" t="s">
        <v>85</v>
      </c>
      <c r="AV1386" s="12" t="s">
        <v>85</v>
      </c>
      <c r="AW1386" s="12" t="s">
        <v>41</v>
      </c>
      <c r="AX1386" s="12" t="s">
        <v>78</v>
      </c>
      <c r="AY1386" s="230" t="s">
        <v>197</v>
      </c>
    </row>
    <row r="1387" spans="2:65" s="13" customFormat="1">
      <c r="B1387" s="231"/>
      <c r="C1387" s="232"/>
      <c r="D1387" s="221" t="s">
        <v>210</v>
      </c>
      <c r="E1387" s="233" t="s">
        <v>34</v>
      </c>
      <c r="F1387" s="234" t="s">
        <v>1973</v>
      </c>
      <c r="G1387" s="232"/>
      <c r="H1387" s="235">
        <v>13.8</v>
      </c>
      <c r="I1387" s="236"/>
      <c r="J1387" s="232"/>
      <c r="K1387" s="232"/>
      <c r="L1387" s="237"/>
      <c r="M1387" s="238"/>
      <c r="N1387" s="239"/>
      <c r="O1387" s="239"/>
      <c r="P1387" s="239"/>
      <c r="Q1387" s="239"/>
      <c r="R1387" s="239"/>
      <c r="S1387" s="239"/>
      <c r="T1387" s="240"/>
      <c r="AT1387" s="241" t="s">
        <v>210</v>
      </c>
      <c r="AU1387" s="241" t="s">
        <v>85</v>
      </c>
      <c r="AV1387" s="13" t="s">
        <v>87</v>
      </c>
      <c r="AW1387" s="13" t="s">
        <v>41</v>
      </c>
      <c r="AX1387" s="13" t="s">
        <v>78</v>
      </c>
      <c r="AY1387" s="241" t="s">
        <v>197</v>
      </c>
    </row>
    <row r="1388" spans="2:65" s="14" customFormat="1">
      <c r="B1388" s="242"/>
      <c r="C1388" s="243"/>
      <c r="D1388" s="216" t="s">
        <v>210</v>
      </c>
      <c r="E1388" s="244" t="s">
        <v>34</v>
      </c>
      <c r="F1388" s="245" t="s">
        <v>221</v>
      </c>
      <c r="G1388" s="243"/>
      <c r="H1388" s="246">
        <v>13.8</v>
      </c>
      <c r="I1388" s="247"/>
      <c r="J1388" s="243"/>
      <c r="K1388" s="243"/>
      <c r="L1388" s="248"/>
      <c r="M1388" s="249"/>
      <c r="N1388" s="250"/>
      <c r="O1388" s="250"/>
      <c r="P1388" s="250"/>
      <c r="Q1388" s="250"/>
      <c r="R1388" s="250"/>
      <c r="S1388" s="250"/>
      <c r="T1388" s="251"/>
      <c r="AT1388" s="252" t="s">
        <v>210</v>
      </c>
      <c r="AU1388" s="252" t="s">
        <v>85</v>
      </c>
      <c r="AV1388" s="14" t="s">
        <v>126</v>
      </c>
      <c r="AW1388" s="14" t="s">
        <v>41</v>
      </c>
      <c r="AX1388" s="14" t="s">
        <v>85</v>
      </c>
      <c r="AY1388" s="252" t="s">
        <v>197</v>
      </c>
    </row>
    <row r="1389" spans="2:65" s="1" customFormat="1" ht="38.25" customHeight="1">
      <c r="B1389" s="43"/>
      <c r="C1389" s="204" t="s">
        <v>1978</v>
      </c>
      <c r="D1389" s="204" t="s">
        <v>200</v>
      </c>
      <c r="E1389" s="205" t="s">
        <v>1979</v>
      </c>
      <c r="F1389" s="206" t="s">
        <v>1980</v>
      </c>
      <c r="G1389" s="207" t="s">
        <v>1598</v>
      </c>
      <c r="H1389" s="208">
        <v>1</v>
      </c>
      <c r="I1389" s="209"/>
      <c r="J1389" s="210">
        <f>ROUND(I1389*H1389,2)</f>
        <v>0</v>
      </c>
      <c r="K1389" s="206" t="s">
        <v>34</v>
      </c>
      <c r="L1389" s="63"/>
      <c r="M1389" s="211" t="s">
        <v>34</v>
      </c>
      <c r="N1389" s="212" t="s">
        <v>49</v>
      </c>
      <c r="O1389" s="44"/>
      <c r="P1389" s="213">
        <f>O1389*H1389</f>
        <v>0</v>
      </c>
      <c r="Q1389" s="213">
        <v>0</v>
      </c>
      <c r="R1389" s="213">
        <f>Q1389*H1389</f>
        <v>0</v>
      </c>
      <c r="S1389" s="213">
        <v>0</v>
      </c>
      <c r="T1389" s="214">
        <f>S1389*H1389</f>
        <v>0</v>
      </c>
      <c r="AR1389" s="25" t="s">
        <v>126</v>
      </c>
      <c r="AT1389" s="25" t="s">
        <v>200</v>
      </c>
      <c r="AU1389" s="25" t="s">
        <v>85</v>
      </c>
      <c r="AY1389" s="25" t="s">
        <v>197</v>
      </c>
      <c r="BE1389" s="215">
        <f>IF(N1389="základní",J1389,0)</f>
        <v>0</v>
      </c>
      <c r="BF1389" s="215">
        <f>IF(N1389="snížená",J1389,0)</f>
        <v>0</v>
      </c>
      <c r="BG1389" s="215">
        <f>IF(N1389="zákl. přenesená",J1389,0)</f>
        <v>0</v>
      </c>
      <c r="BH1389" s="215">
        <f>IF(N1389="sníž. přenesená",J1389,0)</f>
        <v>0</v>
      </c>
      <c r="BI1389" s="215">
        <f>IF(N1389="nulová",J1389,0)</f>
        <v>0</v>
      </c>
      <c r="BJ1389" s="25" t="s">
        <v>85</v>
      </c>
      <c r="BK1389" s="215">
        <f>ROUND(I1389*H1389,2)</f>
        <v>0</v>
      </c>
      <c r="BL1389" s="25" t="s">
        <v>126</v>
      </c>
      <c r="BM1389" s="25" t="s">
        <v>1981</v>
      </c>
    </row>
    <row r="1390" spans="2:65" s="12" customFormat="1" ht="27">
      <c r="B1390" s="219"/>
      <c r="C1390" s="220"/>
      <c r="D1390" s="221" t="s">
        <v>210</v>
      </c>
      <c r="E1390" s="222" t="s">
        <v>34</v>
      </c>
      <c r="F1390" s="223" t="s">
        <v>1463</v>
      </c>
      <c r="G1390" s="220"/>
      <c r="H1390" s="224" t="s">
        <v>34</v>
      </c>
      <c r="I1390" s="225"/>
      <c r="J1390" s="220"/>
      <c r="K1390" s="220"/>
      <c r="L1390" s="226"/>
      <c r="M1390" s="227"/>
      <c r="N1390" s="228"/>
      <c r="O1390" s="228"/>
      <c r="P1390" s="228"/>
      <c r="Q1390" s="228"/>
      <c r="R1390" s="228"/>
      <c r="S1390" s="228"/>
      <c r="T1390" s="229"/>
      <c r="AT1390" s="230" t="s">
        <v>210</v>
      </c>
      <c r="AU1390" s="230" t="s">
        <v>85</v>
      </c>
      <c r="AV1390" s="12" t="s">
        <v>85</v>
      </c>
      <c r="AW1390" s="12" t="s">
        <v>41</v>
      </c>
      <c r="AX1390" s="12" t="s">
        <v>78</v>
      </c>
      <c r="AY1390" s="230" t="s">
        <v>197</v>
      </c>
    </row>
    <row r="1391" spans="2:65" s="12" customFormat="1" ht="27">
      <c r="B1391" s="219"/>
      <c r="C1391" s="220"/>
      <c r="D1391" s="221" t="s">
        <v>210</v>
      </c>
      <c r="E1391" s="222" t="s">
        <v>34</v>
      </c>
      <c r="F1391" s="223" t="s">
        <v>1971</v>
      </c>
      <c r="G1391" s="220"/>
      <c r="H1391" s="224" t="s">
        <v>34</v>
      </c>
      <c r="I1391" s="225"/>
      <c r="J1391" s="220"/>
      <c r="K1391" s="220"/>
      <c r="L1391" s="226"/>
      <c r="M1391" s="227"/>
      <c r="N1391" s="228"/>
      <c r="O1391" s="228"/>
      <c r="P1391" s="228"/>
      <c r="Q1391" s="228"/>
      <c r="R1391" s="228"/>
      <c r="S1391" s="228"/>
      <c r="T1391" s="229"/>
      <c r="AT1391" s="230" t="s">
        <v>210</v>
      </c>
      <c r="AU1391" s="230" t="s">
        <v>85</v>
      </c>
      <c r="AV1391" s="12" t="s">
        <v>85</v>
      </c>
      <c r="AW1391" s="12" t="s">
        <v>41</v>
      </c>
      <c r="AX1391" s="12" t="s">
        <v>78</v>
      </c>
      <c r="AY1391" s="230" t="s">
        <v>197</v>
      </c>
    </row>
    <row r="1392" spans="2:65" s="12" customFormat="1">
      <c r="B1392" s="219"/>
      <c r="C1392" s="220"/>
      <c r="D1392" s="221" t="s">
        <v>210</v>
      </c>
      <c r="E1392" s="222" t="s">
        <v>34</v>
      </c>
      <c r="F1392" s="223" t="s">
        <v>1972</v>
      </c>
      <c r="G1392" s="220"/>
      <c r="H1392" s="224" t="s">
        <v>34</v>
      </c>
      <c r="I1392" s="225"/>
      <c r="J1392" s="220"/>
      <c r="K1392" s="220"/>
      <c r="L1392" s="226"/>
      <c r="M1392" s="227"/>
      <c r="N1392" s="228"/>
      <c r="O1392" s="228"/>
      <c r="P1392" s="228"/>
      <c r="Q1392" s="228"/>
      <c r="R1392" s="228"/>
      <c r="S1392" s="228"/>
      <c r="T1392" s="229"/>
      <c r="AT1392" s="230" t="s">
        <v>210</v>
      </c>
      <c r="AU1392" s="230" t="s">
        <v>85</v>
      </c>
      <c r="AV1392" s="12" t="s">
        <v>85</v>
      </c>
      <c r="AW1392" s="12" t="s">
        <v>41</v>
      </c>
      <c r="AX1392" s="12" t="s">
        <v>78</v>
      </c>
      <c r="AY1392" s="230" t="s">
        <v>197</v>
      </c>
    </row>
    <row r="1393" spans="2:65" s="13" customFormat="1">
      <c r="B1393" s="231"/>
      <c r="C1393" s="232"/>
      <c r="D1393" s="221" t="s">
        <v>210</v>
      </c>
      <c r="E1393" s="233" t="s">
        <v>34</v>
      </c>
      <c r="F1393" s="234" t="s">
        <v>85</v>
      </c>
      <c r="G1393" s="232"/>
      <c r="H1393" s="235">
        <v>1</v>
      </c>
      <c r="I1393" s="236"/>
      <c r="J1393" s="232"/>
      <c r="K1393" s="232"/>
      <c r="L1393" s="237"/>
      <c r="M1393" s="238"/>
      <c r="N1393" s="239"/>
      <c r="O1393" s="239"/>
      <c r="P1393" s="239"/>
      <c r="Q1393" s="239"/>
      <c r="R1393" s="239"/>
      <c r="S1393" s="239"/>
      <c r="T1393" s="240"/>
      <c r="AT1393" s="241" t="s">
        <v>210</v>
      </c>
      <c r="AU1393" s="241" t="s">
        <v>85</v>
      </c>
      <c r="AV1393" s="13" t="s">
        <v>87</v>
      </c>
      <c r="AW1393" s="13" t="s">
        <v>41</v>
      </c>
      <c r="AX1393" s="13" t="s">
        <v>78</v>
      </c>
      <c r="AY1393" s="241" t="s">
        <v>197</v>
      </c>
    </row>
    <row r="1394" spans="2:65" s="14" customFormat="1">
      <c r="B1394" s="242"/>
      <c r="C1394" s="243"/>
      <c r="D1394" s="216" t="s">
        <v>210</v>
      </c>
      <c r="E1394" s="244" t="s">
        <v>34</v>
      </c>
      <c r="F1394" s="245" t="s">
        <v>221</v>
      </c>
      <c r="G1394" s="243"/>
      <c r="H1394" s="246">
        <v>1</v>
      </c>
      <c r="I1394" s="247"/>
      <c r="J1394" s="243"/>
      <c r="K1394" s="243"/>
      <c r="L1394" s="248"/>
      <c r="M1394" s="249"/>
      <c r="N1394" s="250"/>
      <c r="O1394" s="250"/>
      <c r="P1394" s="250"/>
      <c r="Q1394" s="250"/>
      <c r="R1394" s="250"/>
      <c r="S1394" s="250"/>
      <c r="T1394" s="251"/>
      <c r="AT1394" s="252" t="s">
        <v>210</v>
      </c>
      <c r="AU1394" s="252" t="s">
        <v>85</v>
      </c>
      <c r="AV1394" s="14" t="s">
        <v>126</v>
      </c>
      <c r="AW1394" s="14" t="s">
        <v>41</v>
      </c>
      <c r="AX1394" s="14" t="s">
        <v>85</v>
      </c>
      <c r="AY1394" s="252" t="s">
        <v>197</v>
      </c>
    </row>
    <row r="1395" spans="2:65" s="1" customFormat="1" ht="25.5" customHeight="1">
      <c r="B1395" s="43"/>
      <c r="C1395" s="204" t="s">
        <v>1982</v>
      </c>
      <c r="D1395" s="204" t="s">
        <v>200</v>
      </c>
      <c r="E1395" s="205" t="s">
        <v>1983</v>
      </c>
      <c r="F1395" s="206" t="s">
        <v>1984</v>
      </c>
      <c r="G1395" s="207" t="s">
        <v>1985</v>
      </c>
      <c r="H1395" s="208">
        <v>1</v>
      </c>
      <c r="I1395" s="209"/>
      <c r="J1395" s="210">
        <f>ROUND(I1395*H1395,2)</f>
        <v>0</v>
      </c>
      <c r="K1395" s="206" t="s">
        <v>34</v>
      </c>
      <c r="L1395" s="63"/>
      <c r="M1395" s="211" t="s">
        <v>34</v>
      </c>
      <c r="N1395" s="212" t="s">
        <v>49</v>
      </c>
      <c r="O1395" s="44"/>
      <c r="P1395" s="213">
        <f>O1395*H1395</f>
        <v>0</v>
      </c>
      <c r="Q1395" s="213">
        <v>0</v>
      </c>
      <c r="R1395" s="213">
        <f>Q1395*H1395</f>
        <v>0</v>
      </c>
      <c r="S1395" s="213">
        <v>0</v>
      </c>
      <c r="T1395" s="214">
        <f>S1395*H1395</f>
        <v>0</v>
      </c>
      <c r="AR1395" s="25" t="s">
        <v>126</v>
      </c>
      <c r="AT1395" s="25" t="s">
        <v>200</v>
      </c>
      <c r="AU1395" s="25" t="s">
        <v>85</v>
      </c>
      <c r="AY1395" s="25" t="s">
        <v>197</v>
      </c>
      <c r="BE1395" s="215">
        <f>IF(N1395="základní",J1395,0)</f>
        <v>0</v>
      </c>
      <c r="BF1395" s="215">
        <f>IF(N1395="snížená",J1395,0)</f>
        <v>0</v>
      </c>
      <c r="BG1395" s="215">
        <f>IF(N1395="zákl. přenesená",J1395,0)</f>
        <v>0</v>
      </c>
      <c r="BH1395" s="215">
        <f>IF(N1395="sníž. přenesená",J1395,0)</f>
        <v>0</v>
      </c>
      <c r="BI1395" s="215">
        <f>IF(N1395="nulová",J1395,0)</f>
        <v>0</v>
      </c>
      <c r="BJ1395" s="25" t="s">
        <v>85</v>
      </c>
      <c r="BK1395" s="215">
        <f>ROUND(I1395*H1395,2)</f>
        <v>0</v>
      </c>
      <c r="BL1395" s="25" t="s">
        <v>126</v>
      </c>
      <c r="BM1395" s="25" t="s">
        <v>1986</v>
      </c>
    </row>
    <row r="1396" spans="2:65" s="12" customFormat="1" ht="27">
      <c r="B1396" s="219"/>
      <c r="C1396" s="220"/>
      <c r="D1396" s="221" t="s">
        <v>210</v>
      </c>
      <c r="E1396" s="222" t="s">
        <v>34</v>
      </c>
      <c r="F1396" s="223" t="s">
        <v>1463</v>
      </c>
      <c r="G1396" s="220"/>
      <c r="H1396" s="224" t="s">
        <v>34</v>
      </c>
      <c r="I1396" s="225"/>
      <c r="J1396" s="220"/>
      <c r="K1396" s="220"/>
      <c r="L1396" s="226"/>
      <c r="M1396" s="227"/>
      <c r="N1396" s="228"/>
      <c r="O1396" s="228"/>
      <c r="P1396" s="228"/>
      <c r="Q1396" s="228"/>
      <c r="R1396" s="228"/>
      <c r="S1396" s="228"/>
      <c r="T1396" s="229"/>
      <c r="AT1396" s="230" t="s">
        <v>210</v>
      </c>
      <c r="AU1396" s="230" t="s">
        <v>85</v>
      </c>
      <c r="AV1396" s="12" t="s">
        <v>85</v>
      </c>
      <c r="AW1396" s="12" t="s">
        <v>41</v>
      </c>
      <c r="AX1396" s="12" t="s">
        <v>78</v>
      </c>
      <c r="AY1396" s="230" t="s">
        <v>197</v>
      </c>
    </row>
    <row r="1397" spans="2:65" s="12" customFormat="1" ht="27">
      <c r="B1397" s="219"/>
      <c r="C1397" s="220"/>
      <c r="D1397" s="221" t="s">
        <v>210</v>
      </c>
      <c r="E1397" s="222" t="s">
        <v>34</v>
      </c>
      <c r="F1397" s="223" t="s">
        <v>1971</v>
      </c>
      <c r="G1397" s="220"/>
      <c r="H1397" s="224" t="s">
        <v>34</v>
      </c>
      <c r="I1397" s="225"/>
      <c r="J1397" s="220"/>
      <c r="K1397" s="220"/>
      <c r="L1397" s="226"/>
      <c r="M1397" s="227"/>
      <c r="N1397" s="228"/>
      <c r="O1397" s="228"/>
      <c r="P1397" s="228"/>
      <c r="Q1397" s="228"/>
      <c r="R1397" s="228"/>
      <c r="S1397" s="228"/>
      <c r="T1397" s="229"/>
      <c r="AT1397" s="230" t="s">
        <v>210</v>
      </c>
      <c r="AU1397" s="230" t="s">
        <v>85</v>
      </c>
      <c r="AV1397" s="12" t="s">
        <v>85</v>
      </c>
      <c r="AW1397" s="12" t="s">
        <v>41</v>
      </c>
      <c r="AX1397" s="12" t="s">
        <v>78</v>
      </c>
      <c r="AY1397" s="230" t="s">
        <v>197</v>
      </c>
    </row>
    <row r="1398" spans="2:65" s="12" customFormat="1">
      <c r="B1398" s="219"/>
      <c r="C1398" s="220"/>
      <c r="D1398" s="221" t="s">
        <v>210</v>
      </c>
      <c r="E1398" s="222" t="s">
        <v>34</v>
      </c>
      <c r="F1398" s="223" t="s">
        <v>1972</v>
      </c>
      <c r="G1398" s="220"/>
      <c r="H1398" s="224" t="s">
        <v>34</v>
      </c>
      <c r="I1398" s="225"/>
      <c r="J1398" s="220"/>
      <c r="K1398" s="220"/>
      <c r="L1398" s="226"/>
      <c r="M1398" s="227"/>
      <c r="N1398" s="228"/>
      <c r="O1398" s="228"/>
      <c r="P1398" s="228"/>
      <c r="Q1398" s="228"/>
      <c r="R1398" s="228"/>
      <c r="S1398" s="228"/>
      <c r="T1398" s="229"/>
      <c r="AT1398" s="230" t="s">
        <v>210</v>
      </c>
      <c r="AU1398" s="230" t="s">
        <v>85</v>
      </c>
      <c r="AV1398" s="12" t="s">
        <v>85</v>
      </c>
      <c r="AW1398" s="12" t="s">
        <v>41</v>
      </c>
      <c r="AX1398" s="12" t="s">
        <v>78</v>
      </c>
      <c r="AY1398" s="230" t="s">
        <v>197</v>
      </c>
    </row>
    <row r="1399" spans="2:65" s="13" customFormat="1">
      <c r="B1399" s="231"/>
      <c r="C1399" s="232"/>
      <c r="D1399" s="221" t="s">
        <v>210</v>
      </c>
      <c r="E1399" s="233" t="s">
        <v>34</v>
      </c>
      <c r="F1399" s="234" t="s">
        <v>85</v>
      </c>
      <c r="G1399" s="232"/>
      <c r="H1399" s="235">
        <v>1</v>
      </c>
      <c r="I1399" s="236"/>
      <c r="J1399" s="232"/>
      <c r="K1399" s="232"/>
      <c r="L1399" s="237"/>
      <c r="M1399" s="238"/>
      <c r="N1399" s="239"/>
      <c r="O1399" s="239"/>
      <c r="P1399" s="239"/>
      <c r="Q1399" s="239"/>
      <c r="R1399" s="239"/>
      <c r="S1399" s="239"/>
      <c r="T1399" s="240"/>
      <c r="AT1399" s="241" t="s">
        <v>210</v>
      </c>
      <c r="AU1399" s="241" t="s">
        <v>85</v>
      </c>
      <c r="AV1399" s="13" t="s">
        <v>87</v>
      </c>
      <c r="AW1399" s="13" t="s">
        <v>41</v>
      </c>
      <c r="AX1399" s="13" t="s">
        <v>78</v>
      </c>
      <c r="AY1399" s="241" t="s">
        <v>197</v>
      </c>
    </row>
    <row r="1400" spans="2:65" s="14" customFormat="1">
      <c r="B1400" s="242"/>
      <c r="C1400" s="243"/>
      <c r="D1400" s="216" t="s">
        <v>210</v>
      </c>
      <c r="E1400" s="244" t="s">
        <v>34</v>
      </c>
      <c r="F1400" s="245" t="s">
        <v>221</v>
      </c>
      <c r="G1400" s="243"/>
      <c r="H1400" s="246">
        <v>1</v>
      </c>
      <c r="I1400" s="247"/>
      <c r="J1400" s="243"/>
      <c r="K1400" s="243"/>
      <c r="L1400" s="248"/>
      <c r="M1400" s="249"/>
      <c r="N1400" s="250"/>
      <c r="O1400" s="250"/>
      <c r="P1400" s="250"/>
      <c r="Q1400" s="250"/>
      <c r="R1400" s="250"/>
      <c r="S1400" s="250"/>
      <c r="T1400" s="251"/>
      <c r="AT1400" s="252" t="s">
        <v>210</v>
      </c>
      <c r="AU1400" s="252" t="s">
        <v>85</v>
      </c>
      <c r="AV1400" s="14" t="s">
        <v>126</v>
      </c>
      <c r="AW1400" s="14" t="s">
        <v>41</v>
      </c>
      <c r="AX1400" s="14" t="s">
        <v>85</v>
      </c>
      <c r="AY1400" s="252" t="s">
        <v>197</v>
      </c>
    </row>
    <row r="1401" spans="2:65" s="1" customFormat="1" ht="25.5" customHeight="1">
      <c r="B1401" s="43"/>
      <c r="C1401" s="204" t="s">
        <v>1987</v>
      </c>
      <c r="D1401" s="204" t="s">
        <v>200</v>
      </c>
      <c r="E1401" s="205" t="s">
        <v>1988</v>
      </c>
      <c r="F1401" s="206" t="s">
        <v>1989</v>
      </c>
      <c r="G1401" s="207" t="s">
        <v>1985</v>
      </c>
      <c r="H1401" s="208">
        <v>1</v>
      </c>
      <c r="I1401" s="209"/>
      <c r="J1401" s="210">
        <f>ROUND(I1401*H1401,2)</f>
        <v>0</v>
      </c>
      <c r="K1401" s="206" t="s">
        <v>34</v>
      </c>
      <c r="L1401" s="63"/>
      <c r="M1401" s="211" t="s">
        <v>34</v>
      </c>
      <c r="N1401" s="212" t="s">
        <v>49</v>
      </c>
      <c r="O1401" s="44"/>
      <c r="P1401" s="213">
        <f>O1401*H1401</f>
        <v>0</v>
      </c>
      <c r="Q1401" s="213">
        <v>0</v>
      </c>
      <c r="R1401" s="213">
        <f>Q1401*H1401</f>
        <v>0</v>
      </c>
      <c r="S1401" s="213">
        <v>0</v>
      </c>
      <c r="T1401" s="214">
        <f>S1401*H1401</f>
        <v>0</v>
      </c>
      <c r="AR1401" s="25" t="s">
        <v>126</v>
      </c>
      <c r="AT1401" s="25" t="s">
        <v>200</v>
      </c>
      <c r="AU1401" s="25" t="s">
        <v>85</v>
      </c>
      <c r="AY1401" s="25" t="s">
        <v>197</v>
      </c>
      <c r="BE1401" s="215">
        <f>IF(N1401="základní",J1401,0)</f>
        <v>0</v>
      </c>
      <c r="BF1401" s="215">
        <f>IF(N1401="snížená",J1401,0)</f>
        <v>0</v>
      </c>
      <c r="BG1401" s="215">
        <f>IF(N1401="zákl. přenesená",J1401,0)</f>
        <v>0</v>
      </c>
      <c r="BH1401" s="215">
        <f>IF(N1401="sníž. přenesená",J1401,0)</f>
        <v>0</v>
      </c>
      <c r="BI1401" s="215">
        <f>IF(N1401="nulová",J1401,0)</f>
        <v>0</v>
      </c>
      <c r="BJ1401" s="25" t="s">
        <v>85</v>
      </c>
      <c r="BK1401" s="215">
        <f>ROUND(I1401*H1401,2)</f>
        <v>0</v>
      </c>
      <c r="BL1401" s="25" t="s">
        <v>126</v>
      </c>
      <c r="BM1401" s="25" t="s">
        <v>1990</v>
      </c>
    </row>
    <row r="1402" spans="2:65" s="12" customFormat="1" ht="27">
      <c r="B1402" s="219"/>
      <c r="C1402" s="220"/>
      <c r="D1402" s="221" t="s">
        <v>210</v>
      </c>
      <c r="E1402" s="222" t="s">
        <v>34</v>
      </c>
      <c r="F1402" s="223" t="s">
        <v>1463</v>
      </c>
      <c r="G1402" s="220"/>
      <c r="H1402" s="224" t="s">
        <v>34</v>
      </c>
      <c r="I1402" s="225"/>
      <c r="J1402" s="220"/>
      <c r="K1402" s="220"/>
      <c r="L1402" s="226"/>
      <c r="M1402" s="227"/>
      <c r="N1402" s="228"/>
      <c r="O1402" s="228"/>
      <c r="P1402" s="228"/>
      <c r="Q1402" s="228"/>
      <c r="R1402" s="228"/>
      <c r="S1402" s="228"/>
      <c r="T1402" s="229"/>
      <c r="AT1402" s="230" t="s">
        <v>210</v>
      </c>
      <c r="AU1402" s="230" t="s">
        <v>85</v>
      </c>
      <c r="AV1402" s="12" t="s">
        <v>85</v>
      </c>
      <c r="AW1402" s="12" t="s">
        <v>41</v>
      </c>
      <c r="AX1402" s="12" t="s">
        <v>78</v>
      </c>
      <c r="AY1402" s="230" t="s">
        <v>197</v>
      </c>
    </row>
    <row r="1403" spans="2:65" s="12" customFormat="1" ht="27">
      <c r="B1403" s="219"/>
      <c r="C1403" s="220"/>
      <c r="D1403" s="221" t="s">
        <v>210</v>
      </c>
      <c r="E1403" s="222" t="s">
        <v>34</v>
      </c>
      <c r="F1403" s="223" t="s">
        <v>1971</v>
      </c>
      <c r="G1403" s="220"/>
      <c r="H1403" s="224" t="s">
        <v>34</v>
      </c>
      <c r="I1403" s="225"/>
      <c r="J1403" s="220"/>
      <c r="K1403" s="220"/>
      <c r="L1403" s="226"/>
      <c r="M1403" s="227"/>
      <c r="N1403" s="228"/>
      <c r="O1403" s="228"/>
      <c r="P1403" s="228"/>
      <c r="Q1403" s="228"/>
      <c r="R1403" s="228"/>
      <c r="S1403" s="228"/>
      <c r="T1403" s="229"/>
      <c r="AT1403" s="230" t="s">
        <v>210</v>
      </c>
      <c r="AU1403" s="230" t="s">
        <v>85</v>
      </c>
      <c r="AV1403" s="12" t="s">
        <v>85</v>
      </c>
      <c r="AW1403" s="12" t="s">
        <v>41</v>
      </c>
      <c r="AX1403" s="12" t="s">
        <v>78</v>
      </c>
      <c r="AY1403" s="230" t="s">
        <v>197</v>
      </c>
    </row>
    <row r="1404" spans="2:65" s="12" customFormat="1">
      <c r="B1404" s="219"/>
      <c r="C1404" s="220"/>
      <c r="D1404" s="221" t="s">
        <v>210</v>
      </c>
      <c r="E1404" s="222" t="s">
        <v>34</v>
      </c>
      <c r="F1404" s="223" t="s">
        <v>1972</v>
      </c>
      <c r="G1404" s="220"/>
      <c r="H1404" s="224" t="s">
        <v>34</v>
      </c>
      <c r="I1404" s="225"/>
      <c r="J1404" s="220"/>
      <c r="K1404" s="220"/>
      <c r="L1404" s="226"/>
      <c r="M1404" s="227"/>
      <c r="N1404" s="228"/>
      <c r="O1404" s="228"/>
      <c r="P1404" s="228"/>
      <c r="Q1404" s="228"/>
      <c r="R1404" s="228"/>
      <c r="S1404" s="228"/>
      <c r="T1404" s="229"/>
      <c r="AT1404" s="230" t="s">
        <v>210</v>
      </c>
      <c r="AU1404" s="230" t="s">
        <v>85</v>
      </c>
      <c r="AV1404" s="12" t="s">
        <v>85</v>
      </c>
      <c r="AW1404" s="12" t="s">
        <v>41</v>
      </c>
      <c r="AX1404" s="12" t="s">
        <v>78</v>
      </c>
      <c r="AY1404" s="230" t="s">
        <v>197</v>
      </c>
    </row>
    <row r="1405" spans="2:65" s="13" customFormat="1">
      <c r="B1405" s="231"/>
      <c r="C1405" s="232"/>
      <c r="D1405" s="221" t="s">
        <v>210</v>
      </c>
      <c r="E1405" s="233" t="s">
        <v>34</v>
      </c>
      <c r="F1405" s="234" t="s">
        <v>85</v>
      </c>
      <c r="G1405" s="232"/>
      <c r="H1405" s="235">
        <v>1</v>
      </c>
      <c r="I1405" s="236"/>
      <c r="J1405" s="232"/>
      <c r="K1405" s="232"/>
      <c r="L1405" s="237"/>
      <c r="M1405" s="238"/>
      <c r="N1405" s="239"/>
      <c r="O1405" s="239"/>
      <c r="P1405" s="239"/>
      <c r="Q1405" s="239"/>
      <c r="R1405" s="239"/>
      <c r="S1405" s="239"/>
      <c r="T1405" s="240"/>
      <c r="AT1405" s="241" t="s">
        <v>210</v>
      </c>
      <c r="AU1405" s="241" t="s">
        <v>85</v>
      </c>
      <c r="AV1405" s="13" t="s">
        <v>87</v>
      </c>
      <c r="AW1405" s="13" t="s">
        <v>41</v>
      </c>
      <c r="AX1405" s="13" t="s">
        <v>78</v>
      </c>
      <c r="AY1405" s="241" t="s">
        <v>197</v>
      </c>
    </row>
    <row r="1406" spans="2:65" s="14" customFormat="1">
      <c r="B1406" s="242"/>
      <c r="C1406" s="243"/>
      <c r="D1406" s="216" t="s">
        <v>210</v>
      </c>
      <c r="E1406" s="244" t="s">
        <v>34</v>
      </c>
      <c r="F1406" s="245" t="s">
        <v>221</v>
      </c>
      <c r="G1406" s="243"/>
      <c r="H1406" s="246">
        <v>1</v>
      </c>
      <c r="I1406" s="247"/>
      <c r="J1406" s="243"/>
      <c r="K1406" s="243"/>
      <c r="L1406" s="248"/>
      <c r="M1406" s="249"/>
      <c r="N1406" s="250"/>
      <c r="O1406" s="250"/>
      <c r="P1406" s="250"/>
      <c r="Q1406" s="250"/>
      <c r="R1406" s="250"/>
      <c r="S1406" s="250"/>
      <c r="T1406" s="251"/>
      <c r="AT1406" s="252" t="s">
        <v>210</v>
      </c>
      <c r="AU1406" s="252" t="s">
        <v>85</v>
      </c>
      <c r="AV1406" s="14" t="s">
        <v>126</v>
      </c>
      <c r="AW1406" s="14" t="s">
        <v>41</v>
      </c>
      <c r="AX1406" s="14" t="s">
        <v>85</v>
      </c>
      <c r="AY1406" s="252" t="s">
        <v>197</v>
      </c>
    </row>
    <row r="1407" spans="2:65" s="1" customFormat="1" ht="25.5" customHeight="1">
      <c r="B1407" s="43"/>
      <c r="C1407" s="204" t="s">
        <v>1991</v>
      </c>
      <c r="D1407" s="204" t="s">
        <v>200</v>
      </c>
      <c r="E1407" s="205" t="s">
        <v>1992</v>
      </c>
      <c r="F1407" s="206" t="s">
        <v>1993</v>
      </c>
      <c r="G1407" s="207" t="s">
        <v>1985</v>
      </c>
      <c r="H1407" s="208">
        <v>2</v>
      </c>
      <c r="I1407" s="209"/>
      <c r="J1407" s="210">
        <f>ROUND(I1407*H1407,2)</f>
        <v>0</v>
      </c>
      <c r="K1407" s="206" t="s">
        <v>34</v>
      </c>
      <c r="L1407" s="63"/>
      <c r="M1407" s="211" t="s">
        <v>34</v>
      </c>
      <c r="N1407" s="212" t="s">
        <v>49</v>
      </c>
      <c r="O1407" s="44"/>
      <c r="P1407" s="213">
        <f>O1407*H1407</f>
        <v>0</v>
      </c>
      <c r="Q1407" s="213">
        <v>0</v>
      </c>
      <c r="R1407" s="213">
        <f>Q1407*H1407</f>
        <v>0</v>
      </c>
      <c r="S1407" s="213">
        <v>0</v>
      </c>
      <c r="T1407" s="214">
        <f>S1407*H1407</f>
        <v>0</v>
      </c>
      <c r="AR1407" s="25" t="s">
        <v>126</v>
      </c>
      <c r="AT1407" s="25" t="s">
        <v>200</v>
      </c>
      <c r="AU1407" s="25" t="s">
        <v>85</v>
      </c>
      <c r="AY1407" s="25" t="s">
        <v>197</v>
      </c>
      <c r="BE1407" s="215">
        <f>IF(N1407="základní",J1407,0)</f>
        <v>0</v>
      </c>
      <c r="BF1407" s="215">
        <f>IF(N1407="snížená",J1407,0)</f>
        <v>0</v>
      </c>
      <c r="BG1407" s="215">
        <f>IF(N1407="zákl. přenesená",J1407,0)</f>
        <v>0</v>
      </c>
      <c r="BH1407" s="215">
        <f>IF(N1407="sníž. přenesená",J1407,0)</f>
        <v>0</v>
      </c>
      <c r="BI1407" s="215">
        <f>IF(N1407="nulová",J1407,0)</f>
        <v>0</v>
      </c>
      <c r="BJ1407" s="25" t="s">
        <v>85</v>
      </c>
      <c r="BK1407" s="215">
        <f>ROUND(I1407*H1407,2)</f>
        <v>0</v>
      </c>
      <c r="BL1407" s="25" t="s">
        <v>126</v>
      </c>
      <c r="BM1407" s="25" t="s">
        <v>1994</v>
      </c>
    </row>
    <row r="1408" spans="2:65" s="12" customFormat="1" ht="27">
      <c r="B1408" s="219"/>
      <c r="C1408" s="220"/>
      <c r="D1408" s="221" t="s">
        <v>210</v>
      </c>
      <c r="E1408" s="222" t="s">
        <v>34</v>
      </c>
      <c r="F1408" s="223" t="s">
        <v>1463</v>
      </c>
      <c r="G1408" s="220"/>
      <c r="H1408" s="224" t="s">
        <v>34</v>
      </c>
      <c r="I1408" s="225"/>
      <c r="J1408" s="220"/>
      <c r="K1408" s="220"/>
      <c r="L1408" s="226"/>
      <c r="M1408" s="227"/>
      <c r="N1408" s="228"/>
      <c r="O1408" s="228"/>
      <c r="P1408" s="228"/>
      <c r="Q1408" s="228"/>
      <c r="R1408" s="228"/>
      <c r="S1408" s="228"/>
      <c r="T1408" s="229"/>
      <c r="AT1408" s="230" t="s">
        <v>210</v>
      </c>
      <c r="AU1408" s="230" t="s">
        <v>85</v>
      </c>
      <c r="AV1408" s="12" t="s">
        <v>85</v>
      </c>
      <c r="AW1408" s="12" t="s">
        <v>41</v>
      </c>
      <c r="AX1408" s="12" t="s">
        <v>78</v>
      </c>
      <c r="AY1408" s="230" t="s">
        <v>197</v>
      </c>
    </row>
    <row r="1409" spans="2:65" s="12" customFormat="1" ht="27">
      <c r="B1409" s="219"/>
      <c r="C1409" s="220"/>
      <c r="D1409" s="221" t="s">
        <v>210</v>
      </c>
      <c r="E1409" s="222" t="s">
        <v>34</v>
      </c>
      <c r="F1409" s="223" t="s">
        <v>1971</v>
      </c>
      <c r="G1409" s="220"/>
      <c r="H1409" s="224" t="s">
        <v>34</v>
      </c>
      <c r="I1409" s="225"/>
      <c r="J1409" s="220"/>
      <c r="K1409" s="220"/>
      <c r="L1409" s="226"/>
      <c r="M1409" s="227"/>
      <c r="N1409" s="228"/>
      <c r="O1409" s="228"/>
      <c r="P1409" s="228"/>
      <c r="Q1409" s="228"/>
      <c r="R1409" s="228"/>
      <c r="S1409" s="228"/>
      <c r="T1409" s="229"/>
      <c r="AT1409" s="230" t="s">
        <v>210</v>
      </c>
      <c r="AU1409" s="230" t="s">
        <v>85</v>
      </c>
      <c r="AV1409" s="12" t="s">
        <v>85</v>
      </c>
      <c r="AW1409" s="12" t="s">
        <v>41</v>
      </c>
      <c r="AX1409" s="12" t="s">
        <v>78</v>
      </c>
      <c r="AY1409" s="230" t="s">
        <v>197</v>
      </c>
    </row>
    <row r="1410" spans="2:65" s="12" customFormat="1">
      <c r="B1410" s="219"/>
      <c r="C1410" s="220"/>
      <c r="D1410" s="221" t="s">
        <v>210</v>
      </c>
      <c r="E1410" s="222" t="s">
        <v>34</v>
      </c>
      <c r="F1410" s="223" t="s">
        <v>1972</v>
      </c>
      <c r="G1410" s="220"/>
      <c r="H1410" s="224" t="s">
        <v>34</v>
      </c>
      <c r="I1410" s="225"/>
      <c r="J1410" s="220"/>
      <c r="K1410" s="220"/>
      <c r="L1410" s="226"/>
      <c r="M1410" s="227"/>
      <c r="N1410" s="228"/>
      <c r="O1410" s="228"/>
      <c r="P1410" s="228"/>
      <c r="Q1410" s="228"/>
      <c r="R1410" s="228"/>
      <c r="S1410" s="228"/>
      <c r="T1410" s="229"/>
      <c r="AT1410" s="230" t="s">
        <v>210</v>
      </c>
      <c r="AU1410" s="230" t="s">
        <v>85</v>
      </c>
      <c r="AV1410" s="12" t="s">
        <v>85</v>
      </c>
      <c r="AW1410" s="12" t="s">
        <v>41</v>
      </c>
      <c r="AX1410" s="12" t="s">
        <v>78</v>
      </c>
      <c r="AY1410" s="230" t="s">
        <v>197</v>
      </c>
    </row>
    <row r="1411" spans="2:65" s="13" customFormat="1">
      <c r="B1411" s="231"/>
      <c r="C1411" s="232"/>
      <c r="D1411" s="221" t="s">
        <v>210</v>
      </c>
      <c r="E1411" s="233" t="s">
        <v>34</v>
      </c>
      <c r="F1411" s="234" t="s">
        <v>87</v>
      </c>
      <c r="G1411" s="232"/>
      <c r="H1411" s="235">
        <v>2</v>
      </c>
      <c r="I1411" s="236"/>
      <c r="J1411" s="232"/>
      <c r="K1411" s="232"/>
      <c r="L1411" s="237"/>
      <c r="M1411" s="238"/>
      <c r="N1411" s="239"/>
      <c r="O1411" s="239"/>
      <c r="P1411" s="239"/>
      <c r="Q1411" s="239"/>
      <c r="R1411" s="239"/>
      <c r="S1411" s="239"/>
      <c r="T1411" s="240"/>
      <c r="AT1411" s="241" t="s">
        <v>210</v>
      </c>
      <c r="AU1411" s="241" t="s">
        <v>85</v>
      </c>
      <c r="AV1411" s="13" t="s">
        <v>87</v>
      </c>
      <c r="AW1411" s="13" t="s">
        <v>41</v>
      </c>
      <c r="AX1411" s="13" t="s">
        <v>78</v>
      </c>
      <c r="AY1411" s="241" t="s">
        <v>197</v>
      </c>
    </row>
    <row r="1412" spans="2:65" s="14" customFormat="1">
      <c r="B1412" s="242"/>
      <c r="C1412" s="243"/>
      <c r="D1412" s="216" t="s">
        <v>210</v>
      </c>
      <c r="E1412" s="244" t="s">
        <v>34</v>
      </c>
      <c r="F1412" s="245" t="s">
        <v>221</v>
      </c>
      <c r="G1412" s="243"/>
      <c r="H1412" s="246">
        <v>2</v>
      </c>
      <c r="I1412" s="247"/>
      <c r="J1412" s="243"/>
      <c r="K1412" s="243"/>
      <c r="L1412" s="248"/>
      <c r="M1412" s="249"/>
      <c r="N1412" s="250"/>
      <c r="O1412" s="250"/>
      <c r="P1412" s="250"/>
      <c r="Q1412" s="250"/>
      <c r="R1412" s="250"/>
      <c r="S1412" s="250"/>
      <c r="T1412" s="251"/>
      <c r="AT1412" s="252" t="s">
        <v>210</v>
      </c>
      <c r="AU1412" s="252" t="s">
        <v>85</v>
      </c>
      <c r="AV1412" s="14" t="s">
        <v>126</v>
      </c>
      <c r="AW1412" s="14" t="s">
        <v>41</v>
      </c>
      <c r="AX1412" s="14" t="s">
        <v>85</v>
      </c>
      <c r="AY1412" s="252" t="s">
        <v>197</v>
      </c>
    </row>
    <row r="1413" spans="2:65" s="1" customFormat="1" ht="25.5" customHeight="1">
      <c r="B1413" s="43"/>
      <c r="C1413" s="204" t="s">
        <v>1995</v>
      </c>
      <c r="D1413" s="204" t="s">
        <v>200</v>
      </c>
      <c r="E1413" s="205" t="s">
        <v>1996</v>
      </c>
      <c r="F1413" s="206" t="s">
        <v>1997</v>
      </c>
      <c r="G1413" s="207" t="s">
        <v>1598</v>
      </c>
      <c r="H1413" s="208">
        <v>1</v>
      </c>
      <c r="I1413" s="209"/>
      <c r="J1413" s="210">
        <f>ROUND(I1413*H1413,2)</f>
        <v>0</v>
      </c>
      <c r="K1413" s="206" t="s">
        <v>34</v>
      </c>
      <c r="L1413" s="63"/>
      <c r="M1413" s="211" t="s">
        <v>34</v>
      </c>
      <c r="N1413" s="212" t="s">
        <v>49</v>
      </c>
      <c r="O1413" s="44"/>
      <c r="P1413" s="213">
        <f>O1413*H1413</f>
        <v>0</v>
      </c>
      <c r="Q1413" s="213">
        <v>0</v>
      </c>
      <c r="R1413" s="213">
        <f>Q1413*H1413</f>
        <v>0</v>
      </c>
      <c r="S1413" s="213">
        <v>0</v>
      </c>
      <c r="T1413" s="214">
        <f>S1413*H1413</f>
        <v>0</v>
      </c>
      <c r="AR1413" s="25" t="s">
        <v>126</v>
      </c>
      <c r="AT1413" s="25" t="s">
        <v>200</v>
      </c>
      <c r="AU1413" s="25" t="s">
        <v>85</v>
      </c>
      <c r="AY1413" s="25" t="s">
        <v>197</v>
      </c>
      <c r="BE1413" s="215">
        <f>IF(N1413="základní",J1413,0)</f>
        <v>0</v>
      </c>
      <c r="BF1413" s="215">
        <f>IF(N1413="snížená",J1413,0)</f>
        <v>0</v>
      </c>
      <c r="BG1413" s="215">
        <f>IF(N1413="zákl. přenesená",J1413,0)</f>
        <v>0</v>
      </c>
      <c r="BH1413" s="215">
        <f>IF(N1413="sníž. přenesená",J1413,0)</f>
        <v>0</v>
      </c>
      <c r="BI1413" s="215">
        <f>IF(N1413="nulová",J1413,0)</f>
        <v>0</v>
      </c>
      <c r="BJ1413" s="25" t="s">
        <v>85</v>
      </c>
      <c r="BK1413" s="215">
        <f>ROUND(I1413*H1413,2)</f>
        <v>0</v>
      </c>
      <c r="BL1413" s="25" t="s">
        <v>126</v>
      </c>
      <c r="BM1413" s="25" t="s">
        <v>1998</v>
      </c>
    </row>
    <row r="1414" spans="2:65" s="12" customFormat="1" ht="27">
      <c r="B1414" s="219"/>
      <c r="C1414" s="220"/>
      <c r="D1414" s="221" t="s">
        <v>210</v>
      </c>
      <c r="E1414" s="222" t="s">
        <v>34</v>
      </c>
      <c r="F1414" s="223" t="s">
        <v>1463</v>
      </c>
      <c r="G1414" s="220"/>
      <c r="H1414" s="224" t="s">
        <v>34</v>
      </c>
      <c r="I1414" s="225"/>
      <c r="J1414" s="220"/>
      <c r="K1414" s="220"/>
      <c r="L1414" s="226"/>
      <c r="M1414" s="227"/>
      <c r="N1414" s="228"/>
      <c r="O1414" s="228"/>
      <c r="P1414" s="228"/>
      <c r="Q1414" s="228"/>
      <c r="R1414" s="228"/>
      <c r="S1414" s="228"/>
      <c r="T1414" s="229"/>
      <c r="AT1414" s="230" t="s">
        <v>210</v>
      </c>
      <c r="AU1414" s="230" t="s">
        <v>85</v>
      </c>
      <c r="AV1414" s="12" t="s">
        <v>85</v>
      </c>
      <c r="AW1414" s="12" t="s">
        <v>41</v>
      </c>
      <c r="AX1414" s="12" t="s">
        <v>78</v>
      </c>
      <c r="AY1414" s="230" t="s">
        <v>197</v>
      </c>
    </row>
    <row r="1415" spans="2:65" s="12" customFormat="1" ht="27">
      <c r="B1415" s="219"/>
      <c r="C1415" s="220"/>
      <c r="D1415" s="221" t="s">
        <v>210</v>
      </c>
      <c r="E1415" s="222" t="s">
        <v>34</v>
      </c>
      <c r="F1415" s="223" t="s">
        <v>1971</v>
      </c>
      <c r="G1415" s="220"/>
      <c r="H1415" s="224" t="s">
        <v>34</v>
      </c>
      <c r="I1415" s="225"/>
      <c r="J1415" s="220"/>
      <c r="K1415" s="220"/>
      <c r="L1415" s="226"/>
      <c r="M1415" s="227"/>
      <c r="N1415" s="228"/>
      <c r="O1415" s="228"/>
      <c r="P1415" s="228"/>
      <c r="Q1415" s="228"/>
      <c r="R1415" s="228"/>
      <c r="S1415" s="228"/>
      <c r="T1415" s="229"/>
      <c r="AT1415" s="230" t="s">
        <v>210</v>
      </c>
      <c r="AU1415" s="230" t="s">
        <v>85</v>
      </c>
      <c r="AV1415" s="12" t="s">
        <v>85</v>
      </c>
      <c r="AW1415" s="12" t="s">
        <v>41</v>
      </c>
      <c r="AX1415" s="12" t="s">
        <v>78</v>
      </c>
      <c r="AY1415" s="230" t="s">
        <v>197</v>
      </c>
    </row>
    <row r="1416" spans="2:65" s="12" customFormat="1">
      <c r="B1416" s="219"/>
      <c r="C1416" s="220"/>
      <c r="D1416" s="221" t="s">
        <v>210</v>
      </c>
      <c r="E1416" s="222" t="s">
        <v>34</v>
      </c>
      <c r="F1416" s="223" t="s">
        <v>1972</v>
      </c>
      <c r="G1416" s="220"/>
      <c r="H1416" s="224" t="s">
        <v>34</v>
      </c>
      <c r="I1416" s="225"/>
      <c r="J1416" s="220"/>
      <c r="K1416" s="220"/>
      <c r="L1416" s="226"/>
      <c r="M1416" s="227"/>
      <c r="N1416" s="228"/>
      <c r="O1416" s="228"/>
      <c r="P1416" s="228"/>
      <c r="Q1416" s="228"/>
      <c r="R1416" s="228"/>
      <c r="S1416" s="228"/>
      <c r="T1416" s="229"/>
      <c r="AT1416" s="230" t="s">
        <v>210</v>
      </c>
      <c r="AU1416" s="230" t="s">
        <v>85</v>
      </c>
      <c r="AV1416" s="12" t="s">
        <v>85</v>
      </c>
      <c r="AW1416" s="12" t="s">
        <v>41</v>
      </c>
      <c r="AX1416" s="12" t="s">
        <v>78</v>
      </c>
      <c r="AY1416" s="230" t="s">
        <v>197</v>
      </c>
    </row>
    <row r="1417" spans="2:65" s="13" customFormat="1">
      <c r="B1417" s="231"/>
      <c r="C1417" s="232"/>
      <c r="D1417" s="221" t="s">
        <v>210</v>
      </c>
      <c r="E1417" s="233" t="s">
        <v>34</v>
      </c>
      <c r="F1417" s="234" t="s">
        <v>85</v>
      </c>
      <c r="G1417" s="232"/>
      <c r="H1417" s="235">
        <v>1</v>
      </c>
      <c r="I1417" s="236"/>
      <c r="J1417" s="232"/>
      <c r="K1417" s="232"/>
      <c r="L1417" s="237"/>
      <c r="M1417" s="238"/>
      <c r="N1417" s="239"/>
      <c r="O1417" s="239"/>
      <c r="P1417" s="239"/>
      <c r="Q1417" s="239"/>
      <c r="R1417" s="239"/>
      <c r="S1417" s="239"/>
      <c r="T1417" s="240"/>
      <c r="AT1417" s="241" t="s">
        <v>210</v>
      </c>
      <c r="AU1417" s="241" t="s">
        <v>85</v>
      </c>
      <c r="AV1417" s="13" t="s">
        <v>87</v>
      </c>
      <c r="AW1417" s="13" t="s">
        <v>41</v>
      </c>
      <c r="AX1417" s="13" t="s">
        <v>78</v>
      </c>
      <c r="AY1417" s="241" t="s">
        <v>197</v>
      </c>
    </row>
    <row r="1418" spans="2:65" s="14" customFormat="1">
      <c r="B1418" s="242"/>
      <c r="C1418" s="243"/>
      <c r="D1418" s="216" t="s">
        <v>210</v>
      </c>
      <c r="E1418" s="244" t="s">
        <v>34</v>
      </c>
      <c r="F1418" s="245" t="s">
        <v>221</v>
      </c>
      <c r="G1418" s="243"/>
      <c r="H1418" s="246">
        <v>1</v>
      </c>
      <c r="I1418" s="247"/>
      <c r="J1418" s="243"/>
      <c r="K1418" s="243"/>
      <c r="L1418" s="248"/>
      <c r="M1418" s="249"/>
      <c r="N1418" s="250"/>
      <c r="O1418" s="250"/>
      <c r="P1418" s="250"/>
      <c r="Q1418" s="250"/>
      <c r="R1418" s="250"/>
      <c r="S1418" s="250"/>
      <c r="T1418" s="251"/>
      <c r="AT1418" s="252" t="s">
        <v>210</v>
      </c>
      <c r="AU1418" s="252" t="s">
        <v>85</v>
      </c>
      <c r="AV1418" s="14" t="s">
        <v>126</v>
      </c>
      <c r="AW1418" s="14" t="s">
        <v>41</v>
      </c>
      <c r="AX1418" s="14" t="s">
        <v>85</v>
      </c>
      <c r="AY1418" s="252" t="s">
        <v>197</v>
      </c>
    </row>
    <row r="1419" spans="2:65" s="1" customFormat="1" ht="25.5" customHeight="1">
      <c r="B1419" s="43"/>
      <c r="C1419" s="204" t="s">
        <v>1999</v>
      </c>
      <c r="D1419" s="204" t="s">
        <v>200</v>
      </c>
      <c r="E1419" s="205" t="s">
        <v>2000</v>
      </c>
      <c r="F1419" s="206" t="s">
        <v>2001</v>
      </c>
      <c r="G1419" s="207" t="s">
        <v>1598</v>
      </c>
      <c r="H1419" s="208">
        <v>1</v>
      </c>
      <c r="I1419" s="209"/>
      <c r="J1419" s="210">
        <f>ROUND(I1419*H1419,2)</f>
        <v>0</v>
      </c>
      <c r="K1419" s="206" t="s">
        <v>34</v>
      </c>
      <c r="L1419" s="63"/>
      <c r="M1419" s="211" t="s">
        <v>34</v>
      </c>
      <c r="N1419" s="212" t="s">
        <v>49</v>
      </c>
      <c r="O1419" s="44"/>
      <c r="P1419" s="213">
        <f>O1419*H1419</f>
        <v>0</v>
      </c>
      <c r="Q1419" s="213">
        <v>0</v>
      </c>
      <c r="R1419" s="213">
        <f>Q1419*H1419</f>
        <v>0</v>
      </c>
      <c r="S1419" s="213">
        <v>0</v>
      </c>
      <c r="T1419" s="214">
        <f>S1419*H1419</f>
        <v>0</v>
      </c>
      <c r="AR1419" s="25" t="s">
        <v>126</v>
      </c>
      <c r="AT1419" s="25" t="s">
        <v>200</v>
      </c>
      <c r="AU1419" s="25" t="s">
        <v>85</v>
      </c>
      <c r="AY1419" s="25" t="s">
        <v>197</v>
      </c>
      <c r="BE1419" s="215">
        <f>IF(N1419="základní",J1419,0)</f>
        <v>0</v>
      </c>
      <c r="BF1419" s="215">
        <f>IF(N1419="snížená",J1419,0)</f>
        <v>0</v>
      </c>
      <c r="BG1419" s="215">
        <f>IF(N1419="zákl. přenesená",J1419,0)</f>
        <v>0</v>
      </c>
      <c r="BH1419" s="215">
        <f>IF(N1419="sníž. přenesená",J1419,0)</f>
        <v>0</v>
      </c>
      <c r="BI1419" s="215">
        <f>IF(N1419="nulová",J1419,0)</f>
        <v>0</v>
      </c>
      <c r="BJ1419" s="25" t="s">
        <v>85</v>
      </c>
      <c r="BK1419" s="215">
        <f>ROUND(I1419*H1419,2)</f>
        <v>0</v>
      </c>
      <c r="BL1419" s="25" t="s">
        <v>126</v>
      </c>
      <c r="BM1419" s="25" t="s">
        <v>2002</v>
      </c>
    </row>
    <row r="1420" spans="2:65" s="12" customFormat="1" ht="27">
      <c r="B1420" s="219"/>
      <c r="C1420" s="220"/>
      <c r="D1420" s="221" t="s">
        <v>210</v>
      </c>
      <c r="E1420" s="222" t="s">
        <v>34</v>
      </c>
      <c r="F1420" s="223" t="s">
        <v>1463</v>
      </c>
      <c r="G1420" s="220"/>
      <c r="H1420" s="224" t="s">
        <v>34</v>
      </c>
      <c r="I1420" s="225"/>
      <c r="J1420" s="220"/>
      <c r="K1420" s="220"/>
      <c r="L1420" s="226"/>
      <c r="M1420" s="227"/>
      <c r="N1420" s="228"/>
      <c r="O1420" s="228"/>
      <c r="P1420" s="228"/>
      <c r="Q1420" s="228"/>
      <c r="R1420" s="228"/>
      <c r="S1420" s="228"/>
      <c r="T1420" s="229"/>
      <c r="AT1420" s="230" t="s">
        <v>210</v>
      </c>
      <c r="AU1420" s="230" t="s">
        <v>85</v>
      </c>
      <c r="AV1420" s="12" t="s">
        <v>85</v>
      </c>
      <c r="AW1420" s="12" t="s">
        <v>41</v>
      </c>
      <c r="AX1420" s="12" t="s">
        <v>78</v>
      </c>
      <c r="AY1420" s="230" t="s">
        <v>197</v>
      </c>
    </row>
    <row r="1421" spans="2:65" s="12" customFormat="1" ht="27">
      <c r="B1421" s="219"/>
      <c r="C1421" s="220"/>
      <c r="D1421" s="221" t="s">
        <v>210</v>
      </c>
      <c r="E1421" s="222" t="s">
        <v>34</v>
      </c>
      <c r="F1421" s="223" t="s">
        <v>1971</v>
      </c>
      <c r="G1421" s="220"/>
      <c r="H1421" s="224" t="s">
        <v>34</v>
      </c>
      <c r="I1421" s="225"/>
      <c r="J1421" s="220"/>
      <c r="K1421" s="220"/>
      <c r="L1421" s="226"/>
      <c r="M1421" s="227"/>
      <c r="N1421" s="228"/>
      <c r="O1421" s="228"/>
      <c r="P1421" s="228"/>
      <c r="Q1421" s="228"/>
      <c r="R1421" s="228"/>
      <c r="S1421" s="228"/>
      <c r="T1421" s="229"/>
      <c r="AT1421" s="230" t="s">
        <v>210</v>
      </c>
      <c r="AU1421" s="230" t="s">
        <v>85</v>
      </c>
      <c r="AV1421" s="12" t="s">
        <v>85</v>
      </c>
      <c r="AW1421" s="12" t="s">
        <v>41</v>
      </c>
      <c r="AX1421" s="12" t="s">
        <v>78</v>
      </c>
      <c r="AY1421" s="230" t="s">
        <v>197</v>
      </c>
    </row>
    <row r="1422" spans="2:65" s="12" customFormat="1">
      <c r="B1422" s="219"/>
      <c r="C1422" s="220"/>
      <c r="D1422" s="221" t="s">
        <v>210</v>
      </c>
      <c r="E1422" s="222" t="s">
        <v>34</v>
      </c>
      <c r="F1422" s="223" t="s">
        <v>1972</v>
      </c>
      <c r="G1422" s="220"/>
      <c r="H1422" s="224" t="s">
        <v>34</v>
      </c>
      <c r="I1422" s="225"/>
      <c r="J1422" s="220"/>
      <c r="K1422" s="220"/>
      <c r="L1422" s="226"/>
      <c r="M1422" s="227"/>
      <c r="N1422" s="228"/>
      <c r="O1422" s="228"/>
      <c r="P1422" s="228"/>
      <c r="Q1422" s="228"/>
      <c r="R1422" s="228"/>
      <c r="S1422" s="228"/>
      <c r="T1422" s="229"/>
      <c r="AT1422" s="230" t="s">
        <v>210</v>
      </c>
      <c r="AU1422" s="230" t="s">
        <v>85</v>
      </c>
      <c r="AV1422" s="12" t="s">
        <v>85</v>
      </c>
      <c r="AW1422" s="12" t="s">
        <v>41</v>
      </c>
      <c r="AX1422" s="12" t="s">
        <v>78</v>
      </c>
      <c r="AY1422" s="230" t="s">
        <v>197</v>
      </c>
    </row>
    <row r="1423" spans="2:65" s="13" customFormat="1">
      <c r="B1423" s="231"/>
      <c r="C1423" s="232"/>
      <c r="D1423" s="221" t="s">
        <v>210</v>
      </c>
      <c r="E1423" s="233" t="s">
        <v>34</v>
      </c>
      <c r="F1423" s="234" t="s">
        <v>85</v>
      </c>
      <c r="G1423" s="232"/>
      <c r="H1423" s="235">
        <v>1</v>
      </c>
      <c r="I1423" s="236"/>
      <c r="J1423" s="232"/>
      <c r="K1423" s="232"/>
      <c r="L1423" s="237"/>
      <c r="M1423" s="238"/>
      <c r="N1423" s="239"/>
      <c r="O1423" s="239"/>
      <c r="P1423" s="239"/>
      <c r="Q1423" s="239"/>
      <c r="R1423" s="239"/>
      <c r="S1423" s="239"/>
      <c r="T1423" s="240"/>
      <c r="AT1423" s="241" t="s">
        <v>210</v>
      </c>
      <c r="AU1423" s="241" t="s">
        <v>85</v>
      </c>
      <c r="AV1423" s="13" t="s">
        <v>87</v>
      </c>
      <c r="AW1423" s="13" t="s">
        <v>41</v>
      </c>
      <c r="AX1423" s="13" t="s">
        <v>78</v>
      </c>
      <c r="AY1423" s="241" t="s">
        <v>197</v>
      </c>
    </row>
    <row r="1424" spans="2:65" s="14" customFormat="1">
      <c r="B1424" s="242"/>
      <c r="C1424" s="243"/>
      <c r="D1424" s="221" t="s">
        <v>210</v>
      </c>
      <c r="E1424" s="273" t="s">
        <v>34</v>
      </c>
      <c r="F1424" s="274" t="s">
        <v>221</v>
      </c>
      <c r="G1424" s="243"/>
      <c r="H1424" s="275">
        <v>1</v>
      </c>
      <c r="I1424" s="247"/>
      <c r="J1424" s="243"/>
      <c r="K1424" s="243"/>
      <c r="L1424" s="248"/>
      <c r="M1424" s="289"/>
      <c r="N1424" s="290"/>
      <c r="O1424" s="290"/>
      <c r="P1424" s="290"/>
      <c r="Q1424" s="290"/>
      <c r="R1424" s="290"/>
      <c r="S1424" s="290"/>
      <c r="T1424" s="291"/>
      <c r="AT1424" s="252" t="s">
        <v>210</v>
      </c>
      <c r="AU1424" s="252" t="s">
        <v>85</v>
      </c>
      <c r="AV1424" s="14" t="s">
        <v>126</v>
      </c>
      <c r="AW1424" s="14" t="s">
        <v>41</v>
      </c>
      <c r="AX1424" s="14" t="s">
        <v>85</v>
      </c>
      <c r="AY1424" s="252" t="s">
        <v>197</v>
      </c>
    </row>
    <row r="1425" spans="2:12" s="1" customFormat="1" ht="6.95" customHeight="1">
      <c r="B1425" s="58"/>
      <c r="C1425" s="59"/>
      <c r="D1425" s="59"/>
      <c r="E1425" s="59"/>
      <c r="F1425" s="59"/>
      <c r="G1425" s="59"/>
      <c r="H1425" s="59"/>
      <c r="I1425" s="150"/>
      <c r="J1425" s="59"/>
      <c r="K1425" s="59"/>
      <c r="L1425" s="63"/>
    </row>
  </sheetData>
  <sheetProtection algorithmName="SHA-512" hashValue="sfWUHh6FvwphREfWux6cxymUPEWjQWJ8a+uRwfLUrD1+/N0GZ79orxC+NMjmM6Vs1uNK13xhHdJm5mY5NwXtGg==" saltValue="YAevbkLBr+FgIZ3WTR40zw==" spinCount="100000" sheet="1" objects="1" scenarios="1" formatCells="0" formatColumns="0" formatRows="0" sort="0" autoFilter="0"/>
  <autoFilter ref="C111:K1424"/>
  <mergeCells count="13">
    <mergeCell ref="E104:H104"/>
    <mergeCell ref="G1:H1"/>
    <mergeCell ref="L2:V2"/>
    <mergeCell ref="E49:H49"/>
    <mergeCell ref="E51:H51"/>
    <mergeCell ref="J55:J56"/>
    <mergeCell ref="E100:H100"/>
    <mergeCell ref="E102:H102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111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230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98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313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2003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ROUND(J91,2)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ROUND(SUM(BE91:BE229), 2)</f>
        <v>0</v>
      </c>
      <c r="G32" s="44"/>
      <c r="H32" s="44"/>
      <c r="I32" s="142">
        <v>0.21</v>
      </c>
      <c r="J32" s="141">
        <f>ROUND(ROUND((SUM(BE91:BE229)),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ROUND(SUM(BF91:BF229), 2)</f>
        <v>0</v>
      </c>
      <c r="G33" s="44"/>
      <c r="H33" s="44"/>
      <c r="I33" s="142">
        <v>0.15</v>
      </c>
      <c r="J33" s="141">
        <f>ROUND(ROUND((SUM(BF91:BF229)),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ROUND(SUM(BG91:BG229),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ROUND(SUM(BH91:BH229),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ROUND(SUM(BI91:BI229),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313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D.1.2 - Stavebně konstrukční řešení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J91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316</v>
      </c>
      <c r="E61" s="163"/>
      <c r="F61" s="163"/>
      <c r="G61" s="163"/>
      <c r="H61" s="163"/>
      <c r="I61" s="164"/>
      <c r="J61" s="165">
        <f>J92</f>
        <v>0</v>
      </c>
      <c r="K61" s="166"/>
    </row>
    <row r="62" spans="2:47" s="9" customFormat="1" ht="19.899999999999999" customHeight="1">
      <c r="B62" s="167"/>
      <c r="C62" s="168"/>
      <c r="D62" s="169" t="s">
        <v>318</v>
      </c>
      <c r="E62" s="170"/>
      <c r="F62" s="170"/>
      <c r="G62" s="170"/>
      <c r="H62" s="170"/>
      <c r="I62" s="171"/>
      <c r="J62" s="172">
        <f>J93</f>
        <v>0</v>
      </c>
      <c r="K62" s="173"/>
    </row>
    <row r="63" spans="2:47" s="9" customFormat="1" ht="19.899999999999999" customHeight="1">
      <c r="B63" s="167"/>
      <c r="C63" s="168"/>
      <c r="D63" s="169" t="s">
        <v>319</v>
      </c>
      <c r="E63" s="170"/>
      <c r="F63" s="170"/>
      <c r="G63" s="170"/>
      <c r="H63" s="170"/>
      <c r="I63" s="171"/>
      <c r="J63" s="172">
        <f>J147</f>
        <v>0</v>
      </c>
      <c r="K63" s="173"/>
    </row>
    <row r="64" spans="2:47" s="9" customFormat="1" ht="19.899999999999999" customHeight="1">
      <c r="B64" s="167"/>
      <c r="C64" s="168"/>
      <c r="D64" s="169" t="s">
        <v>320</v>
      </c>
      <c r="E64" s="170"/>
      <c r="F64" s="170"/>
      <c r="G64" s="170"/>
      <c r="H64" s="170"/>
      <c r="I64" s="171"/>
      <c r="J64" s="172">
        <f>J174</f>
        <v>0</v>
      </c>
      <c r="K64" s="173"/>
    </row>
    <row r="65" spans="2:12" s="9" customFormat="1" ht="19.899999999999999" customHeight="1">
      <c r="B65" s="167"/>
      <c r="C65" s="168"/>
      <c r="D65" s="169" t="s">
        <v>323</v>
      </c>
      <c r="E65" s="170"/>
      <c r="F65" s="170"/>
      <c r="G65" s="170"/>
      <c r="H65" s="170"/>
      <c r="I65" s="171"/>
      <c r="J65" s="172">
        <f>J209</f>
        <v>0</v>
      </c>
      <c r="K65" s="173"/>
    </row>
    <row r="66" spans="2:12" s="9" customFormat="1" ht="14.85" customHeight="1">
      <c r="B66" s="167"/>
      <c r="C66" s="168"/>
      <c r="D66" s="169" t="s">
        <v>324</v>
      </c>
      <c r="E66" s="170"/>
      <c r="F66" s="170"/>
      <c r="G66" s="170"/>
      <c r="H66" s="170"/>
      <c r="I66" s="171"/>
      <c r="J66" s="172">
        <f>J210</f>
        <v>0</v>
      </c>
      <c r="K66" s="173"/>
    </row>
    <row r="67" spans="2:12" s="9" customFormat="1" ht="19.899999999999999" customHeight="1">
      <c r="B67" s="167"/>
      <c r="C67" s="168"/>
      <c r="D67" s="169" t="s">
        <v>2004</v>
      </c>
      <c r="E67" s="170"/>
      <c r="F67" s="170"/>
      <c r="G67" s="170"/>
      <c r="H67" s="170"/>
      <c r="I67" s="171"/>
      <c r="J67" s="172">
        <f>J217</f>
        <v>0</v>
      </c>
      <c r="K67" s="173"/>
    </row>
    <row r="68" spans="2:12" s="8" customFormat="1" ht="24.95" customHeight="1">
      <c r="B68" s="160"/>
      <c r="C68" s="161"/>
      <c r="D68" s="162" t="s">
        <v>326</v>
      </c>
      <c r="E68" s="163"/>
      <c r="F68" s="163"/>
      <c r="G68" s="163"/>
      <c r="H68" s="163"/>
      <c r="I68" s="164"/>
      <c r="J68" s="165">
        <f>J219</f>
        <v>0</v>
      </c>
      <c r="K68" s="166"/>
    </row>
    <row r="69" spans="2:12" s="9" customFormat="1" ht="19.899999999999999" customHeight="1">
      <c r="B69" s="167"/>
      <c r="C69" s="168"/>
      <c r="D69" s="169" t="s">
        <v>335</v>
      </c>
      <c r="E69" s="170"/>
      <c r="F69" s="170"/>
      <c r="G69" s="170"/>
      <c r="H69" s="170"/>
      <c r="I69" s="171"/>
      <c r="J69" s="172">
        <f>J220</f>
        <v>0</v>
      </c>
      <c r="K69" s="173"/>
    </row>
    <row r="70" spans="2:12" s="1" customFormat="1" ht="21.75" customHeight="1">
      <c r="B70" s="43"/>
      <c r="C70" s="44"/>
      <c r="D70" s="44"/>
      <c r="E70" s="44"/>
      <c r="F70" s="44"/>
      <c r="G70" s="44"/>
      <c r="H70" s="44"/>
      <c r="I70" s="129"/>
      <c r="J70" s="44"/>
      <c r="K70" s="47"/>
    </row>
    <row r="71" spans="2:12" s="1" customFormat="1" ht="6.95" customHeight="1">
      <c r="B71" s="58"/>
      <c r="C71" s="59"/>
      <c r="D71" s="59"/>
      <c r="E71" s="59"/>
      <c r="F71" s="59"/>
      <c r="G71" s="59"/>
      <c r="H71" s="59"/>
      <c r="I71" s="150"/>
      <c r="J71" s="59"/>
      <c r="K71" s="60"/>
    </row>
    <row r="75" spans="2:12" s="1" customFormat="1" ht="6.95" customHeight="1">
      <c r="B75" s="61"/>
      <c r="C75" s="62"/>
      <c r="D75" s="62"/>
      <c r="E75" s="62"/>
      <c r="F75" s="62"/>
      <c r="G75" s="62"/>
      <c r="H75" s="62"/>
      <c r="I75" s="153"/>
      <c r="J75" s="62"/>
      <c r="K75" s="62"/>
      <c r="L75" s="63"/>
    </row>
    <row r="76" spans="2:12" s="1" customFormat="1" ht="36.950000000000003" customHeight="1">
      <c r="B76" s="43"/>
      <c r="C76" s="64" t="s">
        <v>181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6.95" customHeight="1">
      <c r="B77" s="43"/>
      <c r="C77" s="65"/>
      <c r="D77" s="65"/>
      <c r="E77" s="65"/>
      <c r="F77" s="65"/>
      <c r="G77" s="65"/>
      <c r="H77" s="65"/>
      <c r="I77" s="174"/>
      <c r="J77" s="65"/>
      <c r="K77" s="65"/>
      <c r="L77" s="63"/>
    </row>
    <row r="78" spans="2:12" s="1" customFormat="1" ht="14.45" customHeight="1">
      <c r="B78" s="43"/>
      <c r="C78" s="67" t="s">
        <v>18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6.5" customHeight="1">
      <c r="B79" s="43"/>
      <c r="C79" s="65"/>
      <c r="D79" s="65"/>
      <c r="E79" s="420" t="str">
        <f>E7</f>
        <v>CENTRUM SPOLEČNÝCH AKTIVIT JESENÍK</v>
      </c>
      <c r="F79" s="421"/>
      <c r="G79" s="421"/>
      <c r="H79" s="421"/>
      <c r="I79" s="174"/>
      <c r="J79" s="65"/>
      <c r="K79" s="65"/>
      <c r="L79" s="63"/>
    </row>
    <row r="80" spans="2:12" ht="15">
      <c r="B80" s="29"/>
      <c r="C80" s="67" t="s">
        <v>171</v>
      </c>
      <c r="D80" s="258"/>
      <c r="E80" s="258"/>
      <c r="F80" s="258"/>
      <c r="G80" s="258"/>
      <c r="H80" s="258"/>
      <c r="J80" s="258"/>
      <c r="K80" s="258"/>
      <c r="L80" s="259"/>
    </row>
    <row r="81" spans="2:65" s="1" customFormat="1" ht="16.5" customHeight="1">
      <c r="B81" s="43"/>
      <c r="C81" s="65"/>
      <c r="D81" s="65"/>
      <c r="E81" s="420" t="s">
        <v>313</v>
      </c>
      <c r="F81" s="422"/>
      <c r="G81" s="422"/>
      <c r="H81" s="422"/>
      <c r="I81" s="174"/>
      <c r="J81" s="65"/>
      <c r="K81" s="65"/>
      <c r="L81" s="63"/>
    </row>
    <row r="82" spans="2:65" s="1" customFormat="1" ht="14.45" customHeight="1">
      <c r="B82" s="43"/>
      <c r="C82" s="67" t="s">
        <v>314</v>
      </c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7.25" customHeight="1">
      <c r="B83" s="43"/>
      <c r="C83" s="65"/>
      <c r="D83" s="65"/>
      <c r="E83" s="391" t="str">
        <f>E11</f>
        <v>D.1.2 - Stavebně konstrukční řešení</v>
      </c>
      <c r="F83" s="422"/>
      <c r="G83" s="422"/>
      <c r="H83" s="422"/>
      <c r="I83" s="174"/>
      <c r="J83" s="65"/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8" customHeight="1">
      <c r="B85" s="43"/>
      <c r="C85" s="67" t="s">
        <v>24</v>
      </c>
      <c r="D85" s="65"/>
      <c r="E85" s="65"/>
      <c r="F85" s="175" t="str">
        <f>F14</f>
        <v>Jeseník</v>
      </c>
      <c r="G85" s="65"/>
      <c r="H85" s="65"/>
      <c r="I85" s="176" t="s">
        <v>26</v>
      </c>
      <c r="J85" s="75" t="str">
        <f>IF(J14="","",J14)</f>
        <v>11.10.2016</v>
      </c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5">
      <c r="B87" s="43"/>
      <c r="C87" s="67" t="s">
        <v>32</v>
      </c>
      <c r="D87" s="65"/>
      <c r="E87" s="65"/>
      <c r="F87" s="175" t="str">
        <f>E17</f>
        <v>MĚSTO JESENÍK</v>
      </c>
      <c r="G87" s="65"/>
      <c r="H87" s="65"/>
      <c r="I87" s="176" t="s">
        <v>39</v>
      </c>
      <c r="J87" s="175" t="str">
        <f>E23</f>
        <v>KANIA a.s. , Ostrava</v>
      </c>
      <c r="K87" s="65"/>
      <c r="L87" s="63"/>
    </row>
    <row r="88" spans="2:65" s="1" customFormat="1" ht="14.45" customHeight="1">
      <c r="B88" s="43"/>
      <c r="C88" s="67" t="s">
        <v>37</v>
      </c>
      <c r="D88" s="65"/>
      <c r="E88" s="65"/>
      <c r="F88" s="175" t="str">
        <f>IF(E20="","",E20)</f>
        <v/>
      </c>
      <c r="G88" s="65"/>
      <c r="H88" s="65"/>
      <c r="I88" s="174"/>
      <c r="J88" s="65"/>
      <c r="K88" s="65"/>
      <c r="L88" s="63"/>
    </row>
    <row r="89" spans="2:65" s="1" customFormat="1" ht="10.35" customHeight="1">
      <c r="B89" s="43"/>
      <c r="C89" s="65"/>
      <c r="D89" s="65"/>
      <c r="E89" s="65"/>
      <c r="F89" s="65"/>
      <c r="G89" s="65"/>
      <c r="H89" s="65"/>
      <c r="I89" s="174"/>
      <c r="J89" s="65"/>
      <c r="K89" s="65"/>
      <c r="L89" s="63"/>
    </row>
    <row r="90" spans="2:65" s="10" customFormat="1" ht="29.25" customHeight="1">
      <c r="B90" s="177"/>
      <c r="C90" s="178" t="s">
        <v>182</v>
      </c>
      <c r="D90" s="179" t="s">
        <v>63</v>
      </c>
      <c r="E90" s="179" t="s">
        <v>59</v>
      </c>
      <c r="F90" s="179" t="s">
        <v>183</v>
      </c>
      <c r="G90" s="179" t="s">
        <v>184</v>
      </c>
      <c r="H90" s="179" t="s">
        <v>185</v>
      </c>
      <c r="I90" s="180" t="s">
        <v>186</v>
      </c>
      <c r="J90" s="179" t="s">
        <v>175</v>
      </c>
      <c r="K90" s="181" t="s">
        <v>187</v>
      </c>
      <c r="L90" s="182"/>
      <c r="M90" s="83" t="s">
        <v>188</v>
      </c>
      <c r="N90" s="84" t="s">
        <v>48</v>
      </c>
      <c r="O90" s="84" t="s">
        <v>189</v>
      </c>
      <c r="P90" s="84" t="s">
        <v>190</v>
      </c>
      <c r="Q90" s="84" t="s">
        <v>191</v>
      </c>
      <c r="R90" s="84" t="s">
        <v>192</v>
      </c>
      <c r="S90" s="84" t="s">
        <v>193</v>
      </c>
      <c r="T90" s="85" t="s">
        <v>194</v>
      </c>
    </row>
    <row r="91" spans="2:65" s="1" customFormat="1" ht="29.25" customHeight="1">
      <c r="B91" s="43"/>
      <c r="C91" s="89" t="s">
        <v>176</v>
      </c>
      <c r="D91" s="65"/>
      <c r="E91" s="65"/>
      <c r="F91" s="65"/>
      <c r="G91" s="65"/>
      <c r="H91" s="65"/>
      <c r="I91" s="174"/>
      <c r="J91" s="183">
        <f>BK91</f>
        <v>0</v>
      </c>
      <c r="K91" s="65"/>
      <c r="L91" s="63"/>
      <c r="M91" s="86"/>
      <c r="N91" s="87"/>
      <c r="O91" s="87"/>
      <c r="P91" s="184">
        <f>P92+P219</f>
        <v>0</v>
      </c>
      <c r="Q91" s="87"/>
      <c r="R91" s="184">
        <f>R92+R219</f>
        <v>279.47874565000006</v>
      </c>
      <c r="S91" s="87"/>
      <c r="T91" s="185">
        <f>T92+T219</f>
        <v>0</v>
      </c>
      <c r="AT91" s="25" t="s">
        <v>77</v>
      </c>
      <c r="AU91" s="25" t="s">
        <v>177</v>
      </c>
      <c r="BK91" s="186">
        <f>BK92+BK219</f>
        <v>0</v>
      </c>
    </row>
    <row r="92" spans="2:65" s="11" customFormat="1" ht="37.35" customHeight="1">
      <c r="B92" s="187"/>
      <c r="C92" s="188"/>
      <c r="D92" s="189" t="s">
        <v>77</v>
      </c>
      <c r="E92" s="190" t="s">
        <v>346</v>
      </c>
      <c r="F92" s="190" t="s">
        <v>347</v>
      </c>
      <c r="G92" s="188"/>
      <c r="H92" s="188"/>
      <c r="I92" s="191"/>
      <c r="J92" s="192">
        <f>BK92</f>
        <v>0</v>
      </c>
      <c r="K92" s="188"/>
      <c r="L92" s="193"/>
      <c r="M92" s="194"/>
      <c r="N92" s="195"/>
      <c r="O92" s="195"/>
      <c r="P92" s="196">
        <f>P93+P147+P174+P209+P217</f>
        <v>0</v>
      </c>
      <c r="Q92" s="195"/>
      <c r="R92" s="196">
        <f>R93+R147+R174+R209+R217</f>
        <v>279.47874565000006</v>
      </c>
      <c r="S92" s="195"/>
      <c r="T92" s="197">
        <f>T93+T147+T174+T209+T217</f>
        <v>0</v>
      </c>
      <c r="AR92" s="198" t="s">
        <v>85</v>
      </c>
      <c r="AT92" s="199" t="s">
        <v>77</v>
      </c>
      <c r="AU92" s="199" t="s">
        <v>78</v>
      </c>
      <c r="AY92" s="198" t="s">
        <v>197</v>
      </c>
      <c r="BK92" s="200">
        <f>BK93+BK147+BK174+BK209+BK217</f>
        <v>0</v>
      </c>
    </row>
    <row r="93" spans="2:65" s="11" customFormat="1" ht="19.899999999999999" customHeight="1">
      <c r="B93" s="187"/>
      <c r="C93" s="188"/>
      <c r="D93" s="201" t="s">
        <v>77</v>
      </c>
      <c r="E93" s="202" t="s">
        <v>87</v>
      </c>
      <c r="F93" s="202" t="s">
        <v>433</v>
      </c>
      <c r="G93" s="188"/>
      <c r="H93" s="188"/>
      <c r="I93" s="191"/>
      <c r="J93" s="203">
        <f>BK93</f>
        <v>0</v>
      </c>
      <c r="K93" s="188"/>
      <c r="L93" s="193"/>
      <c r="M93" s="194"/>
      <c r="N93" s="195"/>
      <c r="O93" s="195"/>
      <c r="P93" s="196">
        <f>SUM(P94:P146)</f>
        <v>0</v>
      </c>
      <c r="Q93" s="195"/>
      <c r="R93" s="196">
        <f>SUM(R94:R146)</f>
        <v>84.815874260000001</v>
      </c>
      <c r="S93" s="195"/>
      <c r="T93" s="197">
        <f>SUM(T94:T146)</f>
        <v>0</v>
      </c>
      <c r="AR93" s="198" t="s">
        <v>85</v>
      </c>
      <c r="AT93" s="199" t="s">
        <v>77</v>
      </c>
      <c r="AU93" s="199" t="s">
        <v>85</v>
      </c>
      <c r="AY93" s="198" t="s">
        <v>197</v>
      </c>
      <c r="BK93" s="200">
        <f>SUM(BK94:BK146)</f>
        <v>0</v>
      </c>
    </row>
    <row r="94" spans="2:65" s="1" customFormat="1" ht="16.5" customHeight="1">
      <c r="B94" s="43"/>
      <c r="C94" s="204" t="s">
        <v>85</v>
      </c>
      <c r="D94" s="204" t="s">
        <v>200</v>
      </c>
      <c r="E94" s="205" t="s">
        <v>2005</v>
      </c>
      <c r="F94" s="206" t="s">
        <v>2006</v>
      </c>
      <c r="G94" s="207" t="s">
        <v>362</v>
      </c>
      <c r="H94" s="208">
        <v>3.4169999999999998</v>
      </c>
      <c r="I94" s="209"/>
      <c r="J94" s="210">
        <f>ROUND(I94*H94,2)</f>
        <v>0</v>
      </c>
      <c r="K94" s="206" t="s">
        <v>352</v>
      </c>
      <c r="L94" s="63"/>
      <c r="M94" s="211" t="s">
        <v>34</v>
      </c>
      <c r="N94" s="212" t="s">
        <v>49</v>
      </c>
      <c r="O94" s="44"/>
      <c r="P94" s="213">
        <f>O94*H94</f>
        <v>0</v>
      </c>
      <c r="Q94" s="213">
        <v>2.45329</v>
      </c>
      <c r="R94" s="213">
        <f>Q94*H94</f>
        <v>8.3828919299999995</v>
      </c>
      <c r="S94" s="213">
        <v>0</v>
      </c>
      <c r="T94" s="214">
        <f>S94*H94</f>
        <v>0</v>
      </c>
      <c r="AR94" s="25" t="s">
        <v>126</v>
      </c>
      <c r="AT94" s="25" t="s">
        <v>200</v>
      </c>
      <c r="AU94" s="25" t="s">
        <v>87</v>
      </c>
      <c r="AY94" s="25" t="s">
        <v>197</v>
      </c>
      <c r="BE94" s="215">
        <f>IF(N94="základní",J94,0)</f>
        <v>0</v>
      </c>
      <c r="BF94" s="215">
        <f>IF(N94="snížená",J94,0)</f>
        <v>0</v>
      </c>
      <c r="BG94" s="215">
        <f>IF(N94="zákl. přenesená",J94,0)</f>
        <v>0</v>
      </c>
      <c r="BH94" s="215">
        <f>IF(N94="sníž. přenesená",J94,0)</f>
        <v>0</v>
      </c>
      <c r="BI94" s="215">
        <f>IF(N94="nulová",J94,0)</f>
        <v>0</v>
      </c>
      <c r="BJ94" s="25" t="s">
        <v>85</v>
      </c>
      <c r="BK94" s="215">
        <f>ROUND(I94*H94,2)</f>
        <v>0</v>
      </c>
      <c r="BL94" s="25" t="s">
        <v>126</v>
      </c>
      <c r="BM94" s="25" t="s">
        <v>2007</v>
      </c>
    </row>
    <row r="95" spans="2:65" s="12" customFormat="1">
      <c r="B95" s="219"/>
      <c r="C95" s="220"/>
      <c r="D95" s="221" t="s">
        <v>210</v>
      </c>
      <c r="E95" s="222" t="s">
        <v>34</v>
      </c>
      <c r="F95" s="223" t="s">
        <v>2008</v>
      </c>
      <c r="G95" s="220"/>
      <c r="H95" s="224" t="s">
        <v>34</v>
      </c>
      <c r="I95" s="225"/>
      <c r="J95" s="220"/>
      <c r="K95" s="220"/>
      <c r="L95" s="226"/>
      <c r="M95" s="227"/>
      <c r="N95" s="228"/>
      <c r="O95" s="228"/>
      <c r="P95" s="228"/>
      <c r="Q95" s="228"/>
      <c r="R95" s="228"/>
      <c r="S95" s="228"/>
      <c r="T95" s="229"/>
      <c r="AT95" s="230" t="s">
        <v>210</v>
      </c>
      <c r="AU95" s="230" t="s">
        <v>87</v>
      </c>
      <c r="AV95" s="12" t="s">
        <v>85</v>
      </c>
      <c r="AW95" s="12" t="s">
        <v>41</v>
      </c>
      <c r="AX95" s="12" t="s">
        <v>78</v>
      </c>
      <c r="AY95" s="230" t="s">
        <v>197</v>
      </c>
    </row>
    <row r="96" spans="2:65" s="13" customFormat="1">
      <c r="B96" s="231"/>
      <c r="C96" s="232"/>
      <c r="D96" s="221" t="s">
        <v>210</v>
      </c>
      <c r="E96" s="233" t="s">
        <v>34</v>
      </c>
      <c r="F96" s="234" t="s">
        <v>2009</v>
      </c>
      <c r="G96" s="232"/>
      <c r="H96" s="235">
        <v>3.4169999999999998</v>
      </c>
      <c r="I96" s="236"/>
      <c r="J96" s="232"/>
      <c r="K96" s="232"/>
      <c r="L96" s="237"/>
      <c r="M96" s="238"/>
      <c r="N96" s="239"/>
      <c r="O96" s="239"/>
      <c r="P96" s="239"/>
      <c r="Q96" s="239"/>
      <c r="R96" s="239"/>
      <c r="S96" s="239"/>
      <c r="T96" s="240"/>
      <c r="AT96" s="241" t="s">
        <v>210</v>
      </c>
      <c r="AU96" s="241" t="s">
        <v>87</v>
      </c>
      <c r="AV96" s="13" t="s">
        <v>87</v>
      </c>
      <c r="AW96" s="13" t="s">
        <v>41</v>
      </c>
      <c r="AX96" s="13" t="s">
        <v>78</v>
      </c>
      <c r="AY96" s="241" t="s">
        <v>197</v>
      </c>
    </row>
    <row r="97" spans="2:65" s="14" customFormat="1">
      <c r="B97" s="242"/>
      <c r="C97" s="243"/>
      <c r="D97" s="216" t="s">
        <v>210</v>
      </c>
      <c r="E97" s="244" t="s">
        <v>34</v>
      </c>
      <c r="F97" s="245" t="s">
        <v>221</v>
      </c>
      <c r="G97" s="243"/>
      <c r="H97" s="246">
        <v>3.4169999999999998</v>
      </c>
      <c r="I97" s="247"/>
      <c r="J97" s="243"/>
      <c r="K97" s="243"/>
      <c r="L97" s="248"/>
      <c r="M97" s="249"/>
      <c r="N97" s="250"/>
      <c r="O97" s="250"/>
      <c r="P97" s="250"/>
      <c r="Q97" s="250"/>
      <c r="R97" s="250"/>
      <c r="S97" s="250"/>
      <c r="T97" s="251"/>
      <c r="AT97" s="252" t="s">
        <v>210</v>
      </c>
      <c r="AU97" s="252" t="s">
        <v>87</v>
      </c>
      <c r="AV97" s="14" t="s">
        <v>126</v>
      </c>
      <c r="AW97" s="14" t="s">
        <v>41</v>
      </c>
      <c r="AX97" s="14" t="s">
        <v>85</v>
      </c>
      <c r="AY97" s="252" t="s">
        <v>197</v>
      </c>
    </row>
    <row r="98" spans="2:65" s="1" customFormat="1" ht="16.5" customHeight="1">
      <c r="B98" s="43"/>
      <c r="C98" s="204" t="s">
        <v>87</v>
      </c>
      <c r="D98" s="204" t="s">
        <v>200</v>
      </c>
      <c r="E98" s="205" t="s">
        <v>2010</v>
      </c>
      <c r="F98" s="206" t="s">
        <v>2011</v>
      </c>
      <c r="G98" s="207" t="s">
        <v>423</v>
      </c>
      <c r="H98" s="208">
        <v>4.5670000000000002</v>
      </c>
      <c r="I98" s="209"/>
      <c r="J98" s="210">
        <f>ROUND(I98*H98,2)</f>
        <v>0</v>
      </c>
      <c r="K98" s="206" t="s">
        <v>352</v>
      </c>
      <c r="L98" s="63"/>
      <c r="M98" s="211" t="s">
        <v>34</v>
      </c>
      <c r="N98" s="212" t="s">
        <v>49</v>
      </c>
      <c r="O98" s="44"/>
      <c r="P98" s="213">
        <f>O98*H98</f>
        <v>0</v>
      </c>
      <c r="Q98" s="213">
        <v>1.0300000000000001E-3</v>
      </c>
      <c r="R98" s="213">
        <f>Q98*H98</f>
        <v>4.7040100000000007E-3</v>
      </c>
      <c r="S98" s="213">
        <v>0</v>
      </c>
      <c r="T98" s="214">
        <f>S98*H98</f>
        <v>0</v>
      </c>
      <c r="AR98" s="25" t="s">
        <v>126</v>
      </c>
      <c r="AT98" s="25" t="s">
        <v>200</v>
      </c>
      <c r="AU98" s="25" t="s">
        <v>87</v>
      </c>
      <c r="AY98" s="25" t="s">
        <v>197</v>
      </c>
      <c r="BE98" s="215">
        <f>IF(N98="základní",J98,0)</f>
        <v>0</v>
      </c>
      <c r="BF98" s="215">
        <f>IF(N98="snížená",J98,0)</f>
        <v>0</v>
      </c>
      <c r="BG98" s="215">
        <f>IF(N98="zákl. přenesená",J98,0)</f>
        <v>0</v>
      </c>
      <c r="BH98" s="215">
        <f>IF(N98="sníž. přenesená",J98,0)</f>
        <v>0</v>
      </c>
      <c r="BI98" s="215">
        <f>IF(N98="nulová",J98,0)</f>
        <v>0</v>
      </c>
      <c r="BJ98" s="25" t="s">
        <v>85</v>
      </c>
      <c r="BK98" s="215">
        <f>ROUND(I98*H98,2)</f>
        <v>0</v>
      </c>
      <c r="BL98" s="25" t="s">
        <v>126</v>
      </c>
      <c r="BM98" s="25" t="s">
        <v>2012</v>
      </c>
    </row>
    <row r="99" spans="2:65" s="12" customFormat="1">
      <c r="B99" s="219"/>
      <c r="C99" s="220"/>
      <c r="D99" s="221" t="s">
        <v>210</v>
      </c>
      <c r="E99" s="222" t="s">
        <v>34</v>
      </c>
      <c r="F99" s="223" t="s">
        <v>2008</v>
      </c>
      <c r="G99" s="220"/>
      <c r="H99" s="224" t="s">
        <v>34</v>
      </c>
      <c r="I99" s="225"/>
      <c r="J99" s="220"/>
      <c r="K99" s="220"/>
      <c r="L99" s="226"/>
      <c r="M99" s="227"/>
      <c r="N99" s="228"/>
      <c r="O99" s="228"/>
      <c r="P99" s="228"/>
      <c r="Q99" s="228"/>
      <c r="R99" s="228"/>
      <c r="S99" s="228"/>
      <c r="T99" s="229"/>
      <c r="AT99" s="230" t="s">
        <v>210</v>
      </c>
      <c r="AU99" s="230" t="s">
        <v>87</v>
      </c>
      <c r="AV99" s="12" t="s">
        <v>85</v>
      </c>
      <c r="AW99" s="12" t="s">
        <v>41</v>
      </c>
      <c r="AX99" s="12" t="s">
        <v>78</v>
      </c>
      <c r="AY99" s="230" t="s">
        <v>197</v>
      </c>
    </row>
    <row r="100" spans="2:65" s="13" customFormat="1">
      <c r="B100" s="231"/>
      <c r="C100" s="232"/>
      <c r="D100" s="221" t="s">
        <v>210</v>
      </c>
      <c r="E100" s="233" t="s">
        <v>34</v>
      </c>
      <c r="F100" s="234" t="s">
        <v>2013</v>
      </c>
      <c r="G100" s="232"/>
      <c r="H100" s="235">
        <v>4.1520000000000001</v>
      </c>
      <c r="I100" s="236"/>
      <c r="J100" s="232"/>
      <c r="K100" s="232"/>
      <c r="L100" s="237"/>
      <c r="M100" s="238"/>
      <c r="N100" s="239"/>
      <c r="O100" s="239"/>
      <c r="P100" s="239"/>
      <c r="Q100" s="239"/>
      <c r="R100" s="239"/>
      <c r="S100" s="239"/>
      <c r="T100" s="240"/>
      <c r="AT100" s="241" t="s">
        <v>210</v>
      </c>
      <c r="AU100" s="241" t="s">
        <v>87</v>
      </c>
      <c r="AV100" s="13" t="s">
        <v>87</v>
      </c>
      <c r="AW100" s="13" t="s">
        <v>41</v>
      </c>
      <c r="AX100" s="13" t="s">
        <v>78</v>
      </c>
      <c r="AY100" s="241" t="s">
        <v>197</v>
      </c>
    </row>
    <row r="101" spans="2:65" s="15" customFormat="1">
      <c r="B101" s="276"/>
      <c r="C101" s="277"/>
      <c r="D101" s="221" t="s">
        <v>210</v>
      </c>
      <c r="E101" s="278" t="s">
        <v>34</v>
      </c>
      <c r="F101" s="279" t="s">
        <v>459</v>
      </c>
      <c r="G101" s="277"/>
      <c r="H101" s="280">
        <v>4.1520000000000001</v>
      </c>
      <c r="I101" s="281"/>
      <c r="J101" s="277"/>
      <c r="K101" s="277"/>
      <c r="L101" s="282"/>
      <c r="M101" s="283"/>
      <c r="N101" s="284"/>
      <c r="O101" s="284"/>
      <c r="P101" s="284"/>
      <c r="Q101" s="284"/>
      <c r="R101" s="284"/>
      <c r="S101" s="284"/>
      <c r="T101" s="285"/>
      <c r="AT101" s="286" t="s">
        <v>210</v>
      </c>
      <c r="AU101" s="286" t="s">
        <v>87</v>
      </c>
      <c r="AV101" s="15" t="s">
        <v>107</v>
      </c>
      <c r="AW101" s="15" t="s">
        <v>41</v>
      </c>
      <c r="AX101" s="15" t="s">
        <v>78</v>
      </c>
      <c r="AY101" s="286" t="s">
        <v>197</v>
      </c>
    </row>
    <row r="102" spans="2:65" s="13" customFormat="1">
      <c r="B102" s="231"/>
      <c r="C102" s="232"/>
      <c r="D102" s="221" t="s">
        <v>210</v>
      </c>
      <c r="E102" s="233" t="s">
        <v>34</v>
      </c>
      <c r="F102" s="234" t="s">
        <v>2014</v>
      </c>
      <c r="G102" s="232"/>
      <c r="H102" s="235">
        <v>0.41499999999999998</v>
      </c>
      <c r="I102" s="236"/>
      <c r="J102" s="232"/>
      <c r="K102" s="232"/>
      <c r="L102" s="237"/>
      <c r="M102" s="238"/>
      <c r="N102" s="239"/>
      <c r="O102" s="239"/>
      <c r="P102" s="239"/>
      <c r="Q102" s="239"/>
      <c r="R102" s="239"/>
      <c r="S102" s="239"/>
      <c r="T102" s="240"/>
      <c r="AT102" s="241" t="s">
        <v>210</v>
      </c>
      <c r="AU102" s="241" t="s">
        <v>87</v>
      </c>
      <c r="AV102" s="13" t="s">
        <v>87</v>
      </c>
      <c r="AW102" s="13" t="s">
        <v>41</v>
      </c>
      <c r="AX102" s="13" t="s">
        <v>78</v>
      </c>
      <c r="AY102" s="241" t="s">
        <v>197</v>
      </c>
    </row>
    <row r="103" spans="2:65" s="14" customFormat="1">
      <c r="B103" s="242"/>
      <c r="C103" s="243"/>
      <c r="D103" s="216" t="s">
        <v>210</v>
      </c>
      <c r="E103" s="244" t="s">
        <v>34</v>
      </c>
      <c r="F103" s="245" t="s">
        <v>221</v>
      </c>
      <c r="G103" s="243"/>
      <c r="H103" s="246">
        <v>4.5670000000000002</v>
      </c>
      <c r="I103" s="247"/>
      <c r="J103" s="243"/>
      <c r="K103" s="243"/>
      <c r="L103" s="248"/>
      <c r="M103" s="249"/>
      <c r="N103" s="250"/>
      <c r="O103" s="250"/>
      <c r="P103" s="250"/>
      <c r="Q103" s="250"/>
      <c r="R103" s="250"/>
      <c r="S103" s="250"/>
      <c r="T103" s="251"/>
      <c r="AT103" s="252" t="s">
        <v>210</v>
      </c>
      <c r="AU103" s="252" t="s">
        <v>87</v>
      </c>
      <c r="AV103" s="14" t="s">
        <v>126</v>
      </c>
      <c r="AW103" s="14" t="s">
        <v>41</v>
      </c>
      <c r="AX103" s="14" t="s">
        <v>85</v>
      </c>
      <c r="AY103" s="252" t="s">
        <v>197</v>
      </c>
    </row>
    <row r="104" spans="2:65" s="1" customFormat="1" ht="16.5" customHeight="1">
      <c r="B104" s="43"/>
      <c r="C104" s="204" t="s">
        <v>107</v>
      </c>
      <c r="D104" s="204" t="s">
        <v>200</v>
      </c>
      <c r="E104" s="205" t="s">
        <v>2015</v>
      </c>
      <c r="F104" s="206" t="s">
        <v>2016</v>
      </c>
      <c r="G104" s="207" t="s">
        <v>423</v>
      </c>
      <c r="H104" s="208">
        <v>4.5670000000000002</v>
      </c>
      <c r="I104" s="209"/>
      <c r="J104" s="210">
        <f>ROUND(I104*H104,2)</f>
        <v>0</v>
      </c>
      <c r="K104" s="206" t="s">
        <v>352</v>
      </c>
      <c r="L104" s="63"/>
      <c r="M104" s="211" t="s">
        <v>34</v>
      </c>
      <c r="N104" s="212" t="s">
        <v>49</v>
      </c>
      <c r="O104" s="44"/>
      <c r="P104" s="213">
        <f>O104*H104</f>
        <v>0</v>
      </c>
      <c r="Q104" s="213">
        <v>0</v>
      </c>
      <c r="R104" s="213">
        <f>Q104*H104</f>
        <v>0</v>
      </c>
      <c r="S104" s="213">
        <v>0</v>
      </c>
      <c r="T104" s="214">
        <f>S104*H104</f>
        <v>0</v>
      </c>
      <c r="AR104" s="25" t="s">
        <v>126</v>
      </c>
      <c r="AT104" s="25" t="s">
        <v>200</v>
      </c>
      <c r="AU104" s="25" t="s">
        <v>87</v>
      </c>
      <c r="AY104" s="25" t="s">
        <v>197</v>
      </c>
      <c r="BE104" s="215">
        <f>IF(N104="základní",J104,0)</f>
        <v>0</v>
      </c>
      <c r="BF104" s="215">
        <f>IF(N104="snížená",J104,0)</f>
        <v>0</v>
      </c>
      <c r="BG104" s="215">
        <f>IF(N104="zákl. přenesená",J104,0)</f>
        <v>0</v>
      </c>
      <c r="BH104" s="215">
        <f>IF(N104="sníž. přenesená",J104,0)</f>
        <v>0</v>
      </c>
      <c r="BI104" s="215">
        <f>IF(N104="nulová",J104,0)</f>
        <v>0</v>
      </c>
      <c r="BJ104" s="25" t="s">
        <v>85</v>
      </c>
      <c r="BK104" s="215">
        <f>ROUND(I104*H104,2)</f>
        <v>0</v>
      </c>
      <c r="BL104" s="25" t="s">
        <v>126</v>
      </c>
      <c r="BM104" s="25" t="s">
        <v>2017</v>
      </c>
    </row>
    <row r="105" spans="2:65" s="1" customFormat="1" ht="16.5" customHeight="1">
      <c r="B105" s="43"/>
      <c r="C105" s="204" t="s">
        <v>126</v>
      </c>
      <c r="D105" s="204" t="s">
        <v>200</v>
      </c>
      <c r="E105" s="205" t="s">
        <v>2018</v>
      </c>
      <c r="F105" s="206" t="s">
        <v>2019</v>
      </c>
      <c r="G105" s="207" t="s">
        <v>362</v>
      </c>
      <c r="H105" s="208">
        <v>24.614999999999998</v>
      </c>
      <c r="I105" s="209"/>
      <c r="J105" s="210">
        <f>ROUND(I105*H105,2)</f>
        <v>0</v>
      </c>
      <c r="K105" s="206" t="s">
        <v>352</v>
      </c>
      <c r="L105" s="63"/>
      <c r="M105" s="211" t="s">
        <v>34</v>
      </c>
      <c r="N105" s="212" t="s">
        <v>49</v>
      </c>
      <c r="O105" s="44"/>
      <c r="P105" s="213">
        <f>O105*H105</f>
        <v>0</v>
      </c>
      <c r="Q105" s="213">
        <v>2.45329</v>
      </c>
      <c r="R105" s="213">
        <f>Q105*H105</f>
        <v>60.387733349999998</v>
      </c>
      <c r="S105" s="213">
        <v>0</v>
      </c>
      <c r="T105" s="214">
        <f>S105*H105</f>
        <v>0</v>
      </c>
      <c r="AR105" s="25" t="s">
        <v>126</v>
      </c>
      <c r="AT105" s="25" t="s">
        <v>200</v>
      </c>
      <c r="AU105" s="25" t="s">
        <v>87</v>
      </c>
      <c r="AY105" s="25" t="s">
        <v>197</v>
      </c>
      <c r="BE105" s="215">
        <f>IF(N105="základní",J105,0)</f>
        <v>0</v>
      </c>
      <c r="BF105" s="215">
        <f>IF(N105="snížená",J105,0)</f>
        <v>0</v>
      </c>
      <c r="BG105" s="215">
        <f>IF(N105="zákl. přenesená",J105,0)</f>
        <v>0</v>
      </c>
      <c r="BH105" s="215">
        <f>IF(N105="sníž. přenesená",J105,0)</f>
        <v>0</v>
      </c>
      <c r="BI105" s="215">
        <f>IF(N105="nulová",J105,0)</f>
        <v>0</v>
      </c>
      <c r="BJ105" s="25" t="s">
        <v>85</v>
      </c>
      <c r="BK105" s="215">
        <f>ROUND(I105*H105,2)</f>
        <v>0</v>
      </c>
      <c r="BL105" s="25" t="s">
        <v>126</v>
      </c>
      <c r="BM105" s="25" t="s">
        <v>2020</v>
      </c>
    </row>
    <row r="106" spans="2:65" s="12" customFormat="1">
      <c r="B106" s="219"/>
      <c r="C106" s="220"/>
      <c r="D106" s="221" t="s">
        <v>210</v>
      </c>
      <c r="E106" s="222" t="s">
        <v>34</v>
      </c>
      <c r="F106" s="223" t="s">
        <v>2008</v>
      </c>
      <c r="G106" s="220"/>
      <c r="H106" s="224" t="s">
        <v>34</v>
      </c>
      <c r="I106" s="225"/>
      <c r="J106" s="220"/>
      <c r="K106" s="220"/>
      <c r="L106" s="226"/>
      <c r="M106" s="227"/>
      <c r="N106" s="228"/>
      <c r="O106" s="228"/>
      <c r="P106" s="228"/>
      <c r="Q106" s="228"/>
      <c r="R106" s="228"/>
      <c r="S106" s="228"/>
      <c r="T106" s="229"/>
      <c r="AT106" s="230" t="s">
        <v>210</v>
      </c>
      <c r="AU106" s="230" t="s">
        <v>87</v>
      </c>
      <c r="AV106" s="12" t="s">
        <v>85</v>
      </c>
      <c r="AW106" s="12" t="s">
        <v>41</v>
      </c>
      <c r="AX106" s="12" t="s">
        <v>78</v>
      </c>
      <c r="AY106" s="230" t="s">
        <v>197</v>
      </c>
    </row>
    <row r="107" spans="2:65" s="13" customFormat="1">
      <c r="B107" s="231"/>
      <c r="C107" s="232"/>
      <c r="D107" s="221" t="s">
        <v>210</v>
      </c>
      <c r="E107" s="233" t="s">
        <v>34</v>
      </c>
      <c r="F107" s="234" t="s">
        <v>2021</v>
      </c>
      <c r="G107" s="232"/>
      <c r="H107" s="235">
        <v>3.802</v>
      </c>
      <c r="I107" s="236"/>
      <c r="J107" s="232"/>
      <c r="K107" s="232"/>
      <c r="L107" s="237"/>
      <c r="M107" s="238"/>
      <c r="N107" s="239"/>
      <c r="O107" s="239"/>
      <c r="P107" s="239"/>
      <c r="Q107" s="239"/>
      <c r="R107" s="239"/>
      <c r="S107" s="239"/>
      <c r="T107" s="240"/>
      <c r="AT107" s="241" t="s">
        <v>210</v>
      </c>
      <c r="AU107" s="241" t="s">
        <v>87</v>
      </c>
      <c r="AV107" s="13" t="s">
        <v>87</v>
      </c>
      <c r="AW107" s="13" t="s">
        <v>41</v>
      </c>
      <c r="AX107" s="13" t="s">
        <v>78</v>
      </c>
      <c r="AY107" s="241" t="s">
        <v>197</v>
      </c>
    </row>
    <row r="108" spans="2:65" s="13" customFormat="1">
      <c r="B108" s="231"/>
      <c r="C108" s="232"/>
      <c r="D108" s="221" t="s">
        <v>210</v>
      </c>
      <c r="E108" s="233" t="s">
        <v>34</v>
      </c>
      <c r="F108" s="234" t="s">
        <v>2022</v>
      </c>
      <c r="G108" s="232"/>
      <c r="H108" s="235">
        <v>7.109</v>
      </c>
      <c r="I108" s="236"/>
      <c r="J108" s="232"/>
      <c r="K108" s="232"/>
      <c r="L108" s="237"/>
      <c r="M108" s="238"/>
      <c r="N108" s="239"/>
      <c r="O108" s="239"/>
      <c r="P108" s="239"/>
      <c r="Q108" s="239"/>
      <c r="R108" s="239"/>
      <c r="S108" s="239"/>
      <c r="T108" s="240"/>
      <c r="AT108" s="241" t="s">
        <v>210</v>
      </c>
      <c r="AU108" s="241" t="s">
        <v>87</v>
      </c>
      <c r="AV108" s="13" t="s">
        <v>87</v>
      </c>
      <c r="AW108" s="13" t="s">
        <v>41</v>
      </c>
      <c r="AX108" s="13" t="s">
        <v>78</v>
      </c>
      <c r="AY108" s="241" t="s">
        <v>197</v>
      </c>
    </row>
    <row r="109" spans="2:65" s="13" customFormat="1">
      <c r="B109" s="231"/>
      <c r="C109" s="232"/>
      <c r="D109" s="221" t="s">
        <v>210</v>
      </c>
      <c r="E109" s="233" t="s">
        <v>34</v>
      </c>
      <c r="F109" s="234" t="s">
        <v>2023</v>
      </c>
      <c r="G109" s="232"/>
      <c r="H109" s="235">
        <v>5.282</v>
      </c>
      <c r="I109" s="236"/>
      <c r="J109" s="232"/>
      <c r="K109" s="232"/>
      <c r="L109" s="237"/>
      <c r="M109" s="238"/>
      <c r="N109" s="239"/>
      <c r="O109" s="239"/>
      <c r="P109" s="239"/>
      <c r="Q109" s="239"/>
      <c r="R109" s="239"/>
      <c r="S109" s="239"/>
      <c r="T109" s="240"/>
      <c r="AT109" s="241" t="s">
        <v>210</v>
      </c>
      <c r="AU109" s="241" t="s">
        <v>87</v>
      </c>
      <c r="AV109" s="13" t="s">
        <v>87</v>
      </c>
      <c r="AW109" s="13" t="s">
        <v>41</v>
      </c>
      <c r="AX109" s="13" t="s">
        <v>78</v>
      </c>
      <c r="AY109" s="241" t="s">
        <v>197</v>
      </c>
    </row>
    <row r="110" spans="2:65" s="13" customFormat="1">
      <c r="B110" s="231"/>
      <c r="C110" s="232"/>
      <c r="D110" s="221" t="s">
        <v>210</v>
      </c>
      <c r="E110" s="233" t="s">
        <v>34</v>
      </c>
      <c r="F110" s="234" t="s">
        <v>2024</v>
      </c>
      <c r="G110" s="232"/>
      <c r="H110" s="235">
        <v>2.6269999999999998</v>
      </c>
      <c r="I110" s="236"/>
      <c r="J110" s="232"/>
      <c r="K110" s="232"/>
      <c r="L110" s="237"/>
      <c r="M110" s="238"/>
      <c r="N110" s="239"/>
      <c r="O110" s="239"/>
      <c r="P110" s="239"/>
      <c r="Q110" s="239"/>
      <c r="R110" s="239"/>
      <c r="S110" s="239"/>
      <c r="T110" s="240"/>
      <c r="AT110" s="241" t="s">
        <v>210</v>
      </c>
      <c r="AU110" s="241" t="s">
        <v>87</v>
      </c>
      <c r="AV110" s="13" t="s">
        <v>87</v>
      </c>
      <c r="AW110" s="13" t="s">
        <v>41</v>
      </c>
      <c r="AX110" s="13" t="s">
        <v>78</v>
      </c>
      <c r="AY110" s="241" t="s">
        <v>197</v>
      </c>
    </row>
    <row r="111" spans="2:65" s="13" customFormat="1">
      <c r="B111" s="231"/>
      <c r="C111" s="232"/>
      <c r="D111" s="221" t="s">
        <v>210</v>
      </c>
      <c r="E111" s="233" t="s">
        <v>34</v>
      </c>
      <c r="F111" s="234" t="s">
        <v>2025</v>
      </c>
      <c r="G111" s="232"/>
      <c r="H111" s="235">
        <v>5.7949999999999999</v>
      </c>
      <c r="I111" s="236"/>
      <c r="J111" s="232"/>
      <c r="K111" s="232"/>
      <c r="L111" s="237"/>
      <c r="M111" s="238"/>
      <c r="N111" s="239"/>
      <c r="O111" s="239"/>
      <c r="P111" s="239"/>
      <c r="Q111" s="239"/>
      <c r="R111" s="239"/>
      <c r="S111" s="239"/>
      <c r="T111" s="240"/>
      <c r="AT111" s="241" t="s">
        <v>210</v>
      </c>
      <c r="AU111" s="241" t="s">
        <v>87</v>
      </c>
      <c r="AV111" s="13" t="s">
        <v>87</v>
      </c>
      <c r="AW111" s="13" t="s">
        <v>41</v>
      </c>
      <c r="AX111" s="13" t="s">
        <v>78</v>
      </c>
      <c r="AY111" s="241" t="s">
        <v>197</v>
      </c>
    </row>
    <row r="112" spans="2:65" s="14" customFormat="1">
      <c r="B112" s="242"/>
      <c r="C112" s="243"/>
      <c r="D112" s="216" t="s">
        <v>210</v>
      </c>
      <c r="E112" s="244" t="s">
        <v>34</v>
      </c>
      <c r="F112" s="245" t="s">
        <v>221</v>
      </c>
      <c r="G112" s="243"/>
      <c r="H112" s="246">
        <v>24.614999999999998</v>
      </c>
      <c r="I112" s="247"/>
      <c r="J112" s="243"/>
      <c r="K112" s="243"/>
      <c r="L112" s="248"/>
      <c r="M112" s="249"/>
      <c r="N112" s="250"/>
      <c r="O112" s="250"/>
      <c r="P112" s="250"/>
      <c r="Q112" s="250"/>
      <c r="R112" s="250"/>
      <c r="S112" s="250"/>
      <c r="T112" s="251"/>
      <c r="AT112" s="252" t="s">
        <v>210</v>
      </c>
      <c r="AU112" s="252" t="s">
        <v>87</v>
      </c>
      <c r="AV112" s="14" t="s">
        <v>126</v>
      </c>
      <c r="AW112" s="14" t="s">
        <v>41</v>
      </c>
      <c r="AX112" s="14" t="s">
        <v>85</v>
      </c>
      <c r="AY112" s="252" t="s">
        <v>197</v>
      </c>
    </row>
    <row r="113" spans="2:65" s="1" customFormat="1" ht="16.5" customHeight="1">
      <c r="B113" s="43"/>
      <c r="C113" s="204" t="s">
        <v>196</v>
      </c>
      <c r="D113" s="204" t="s">
        <v>200</v>
      </c>
      <c r="E113" s="205" t="s">
        <v>2026</v>
      </c>
      <c r="F113" s="206" t="s">
        <v>2027</v>
      </c>
      <c r="G113" s="207" t="s">
        <v>423</v>
      </c>
      <c r="H113" s="208">
        <v>129.523</v>
      </c>
      <c r="I113" s="209"/>
      <c r="J113" s="210">
        <f>ROUND(I113*H113,2)</f>
        <v>0</v>
      </c>
      <c r="K113" s="206" t="s">
        <v>352</v>
      </c>
      <c r="L113" s="63"/>
      <c r="M113" s="211" t="s">
        <v>34</v>
      </c>
      <c r="N113" s="212" t="s">
        <v>49</v>
      </c>
      <c r="O113" s="44"/>
      <c r="P113" s="213">
        <f>O113*H113</f>
        <v>0</v>
      </c>
      <c r="Q113" s="213">
        <v>1.0300000000000001E-3</v>
      </c>
      <c r="R113" s="213">
        <f>Q113*H113</f>
        <v>0.13340869</v>
      </c>
      <c r="S113" s="213">
        <v>0</v>
      </c>
      <c r="T113" s="214">
        <f>S113*H113</f>
        <v>0</v>
      </c>
      <c r="AR113" s="25" t="s">
        <v>126</v>
      </c>
      <c r="AT113" s="25" t="s">
        <v>200</v>
      </c>
      <c r="AU113" s="25" t="s">
        <v>87</v>
      </c>
      <c r="AY113" s="25" t="s">
        <v>197</v>
      </c>
      <c r="BE113" s="215">
        <f>IF(N113="základní",J113,0)</f>
        <v>0</v>
      </c>
      <c r="BF113" s="215">
        <f>IF(N113="snížená",J113,0)</f>
        <v>0</v>
      </c>
      <c r="BG113" s="215">
        <f>IF(N113="zákl. přenesená",J113,0)</f>
        <v>0</v>
      </c>
      <c r="BH113" s="215">
        <f>IF(N113="sníž. přenesená",J113,0)</f>
        <v>0</v>
      </c>
      <c r="BI113" s="215">
        <f>IF(N113="nulová",J113,0)</f>
        <v>0</v>
      </c>
      <c r="BJ113" s="25" t="s">
        <v>85</v>
      </c>
      <c r="BK113" s="215">
        <f>ROUND(I113*H113,2)</f>
        <v>0</v>
      </c>
      <c r="BL113" s="25" t="s">
        <v>126</v>
      </c>
      <c r="BM113" s="25" t="s">
        <v>2028</v>
      </c>
    </row>
    <row r="114" spans="2:65" s="12" customFormat="1">
      <c r="B114" s="219"/>
      <c r="C114" s="220"/>
      <c r="D114" s="221" t="s">
        <v>210</v>
      </c>
      <c r="E114" s="222" t="s">
        <v>34</v>
      </c>
      <c r="F114" s="223" t="s">
        <v>2008</v>
      </c>
      <c r="G114" s="220"/>
      <c r="H114" s="224" t="s">
        <v>34</v>
      </c>
      <c r="I114" s="225"/>
      <c r="J114" s="220"/>
      <c r="K114" s="220"/>
      <c r="L114" s="226"/>
      <c r="M114" s="227"/>
      <c r="N114" s="228"/>
      <c r="O114" s="228"/>
      <c r="P114" s="228"/>
      <c r="Q114" s="228"/>
      <c r="R114" s="228"/>
      <c r="S114" s="228"/>
      <c r="T114" s="229"/>
      <c r="AT114" s="230" t="s">
        <v>210</v>
      </c>
      <c r="AU114" s="230" t="s">
        <v>87</v>
      </c>
      <c r="AV114" s="12" t="s">
        <v>85</v>
      </c>
      <c r="AW114" s="12" t="s">
        <v>41</v>
      </c>
      <c r="AX114" s="12" t="s">
        <v>78</v>
      </c>
      <c r="AY114" s="230" t="s">
        <v>197</v>
      </c>
    </row>
    <row r="115" spans="2:65" s="13" customFormat="1">
      <c r="B115" s="231"/>
      <c r="C115" s="232"/>
      <c r="D115" s="221" t="s">
        <v>210</v>
      </c>
      <c r="E115" s="233" t="s">
        <v>34</v>
      </c>
      <c r="F115" s="234" t="s">
        <v>2029</v>
      </c>
      <c r="G115" s="232"/>
      <c r="H115" s="235">
        <v>17.48</v>
      </c>
      <c r="I115" s="236"/>
      <c r="J115" s="232"/>
      <c r="K115" s="232"/>
      <c r="L115" s="237"/>
      <c r="M115" s="238"/>
      <c r="N115" s="239"/>
      <c r="O115" s="239"/>
      <c r="P115" s="239"/>
      <c r="Q115" s="239"/>
      <c r="R115" s="239"/>
      <c r="S115" s="239"/>
      <c r="T115" s="240"/>
      <c r="AT115" s="241" t="s">
        <v>210</v>
      </c>
      <c r="AU115" s="241" t="s">
        <v>87</v>
      </c>
      <c r="AV115" s="13" t="s">
        <v>87</v>
      </c>
      <c r="AW115" s="13" t="s">
        <v>41</v>
      </c>
      <c r="AX115" s="13" t="s">
        <v>78</v>
      </c>
      <c r="AY115" s="241" t="s">
        <v>197</v>
      </c>
    </row>
    <row r="116" spans="2:65" s="13" customFormat="1">
      <c r="B116" s="231"/>
      <c r="C116" s="232"/>
      <c r="D116" s="221" t="s">
        <v>210</v>
      </c>
      <c r="E116" s="233" t="s">
        <v>34</v>
      </c>
      <c r="F116" s="234" t="s">
        <v>2030</v>
      </c>
      <c r="G116" s="232"/>
      <c r="H116" s="235">
        <v>46.115000000000002</v>
      </c>
      <c r="I116" s="236"/>
      <c r="J116" s="232"/>
      <c r="K116" s="232"/>
      <c r="L116" s="237"/>
      <c r="M116" s="238"/>
      <c r="N116" s="239"/>
      <c r="O116" s="239"/>
      <c r="P116" s="239"/>
      <c r="Q116" s="239"/>
      <c r="R116" s="239"/>
      <c r="S116" s="239"/>
      <c r="T116" s="240"/>
      <c r="AT116" s="241" t="s">
        <v>210</v>
      </c>
      <c r="AU116" s="241" t="s">
        <v>87</v>
      </c>
      <c r="AV116" s="13" t="s">
        <v>87</v>
      </c>
      <c r="AW116" s="13" t="s">
        <v>41</v>
      </c>
      <c r="AX116" s="13" t="s">
        <v>78</v>
      </c>
      <c r="AY116" s="241" t="s">
        <v>197</v>
      </c>
    </row>
    <row r="117" spans="2:65" s="13" customFormat="1">
      <c r="B117" s="231"/>
      <c r="C117" s="232"/>
      <c r="D117" s="221" t="s">
        <v>210</v>
      </c>
      <c r="E117" s="233" t="s">
        <v>34</v>
      </c>
      <c r="F117" s="234" t="s">
        <v>2031</v>
      </c>
      <c r="G117" s="232"/>
      <c r="H117" s="235">
        <v>17.608000000000001</v>
      </c>
      <c r="I117" s="236"/>
      <c r="J117" s="232"/>
      <c r="K117" s="232"/>
      <c r="L117" s="237"/>
      <c r="M117" s="238"/>
      <c r="N117" s="239"/>
      <c r="O117" s="239"/>
      <c r="P117" s="239"/>
      <c r="Q117" s="239"/>
      <c r="R117" s="239"/>
      <c r="S117" s="239"/>
      <c r="T117" s="240"/>
      <c r="AT117" s="241" t="s">
        <v>210</v>
      </c>
      <c r="AU117" s="241" t="s">
        <v>87</v>
      </c>
      <c r="AV117" s="13" t="s">
        <v>87</v>
      </c>
      <c r="AW117" s="13" t="s">
        <v>41</v>
      </c>
      <c r="AX117" s="13" t="s">
        <v>78</v>
      </c>
      <c r="AY117" s="241" t="s">
        <v>197</v>
      </c>
    </row>
    <row r="118" spans="2:65" s="13" customFormat="1">
      <c r="B118" s="231"/>
      <c r="C118" s="232"/>
      <c r="D118" s="221" t="s">
        <v>210</v>
      </c>
      <c r="E118" s="233" t="s">
        <v>34</v>
      </c>
      <c r="F118" s="234" t="s">
        <v>2032</v>
      </c>
      <c r="G118" s="232"/>
      <c r="H118" s="235">
        <v>30.765000000000001</v>
      </c>
      <c r="I118" s="236"/>
      <c r="J118" s="232"/>
      <c r="K118" s="232"/>
      <c r="L118" s="237"/>
      <c r="M118" s="238"/>
      <c r="N118" s="239"/>
      <c r="O118" s="239"/>
      <c r="P118" s="239"/>
      <c r="Q118" s="239"/>
      <c r="R118" s="239"/>
      <c r="S118" s="239"/>
      <c r="T118" s="240"/>
      <c r="AT118" s="241" t="s">
        <v>210</v>
      </c>
      <c r="AU118" s="241" t="s">
        <v>87</v>
      </c>
      <c r="AV118" s="13" t="s">
        <v>87</v>
      </c>
      <c r="AW118" s="13" t="s">
        <v>41</v>
      </c>
      <c r="AX118" s="13" t="s">
        <v>78</v>
      </c>
      <c r="AY118" s="241" t="s">
        <v>197</v>
      </c>
    </row>
    <row r="119" spans="2:65" s="15" customFormat="1">
      <c r="B119" s="276"/>
      <c r="C119" s="277"/>
      <c r="D119" s="221" t="s">
        <v>210</v>
      </c>
      <c r="E119" s="278" t="s">
        <v>34</v>
      </c>
      <c r="F119" s="279" t="s">
        <v>459</v>
      </c>
      <c r="G119" s="277"/>
      <c r="H119" s="280">
        <v>111.968</v>
      </c>
      <c r="I119" s="281"/>
      <c r="J119" s="277"/>
      <c r="K119" s="277"/>
      <c r="L119" s="282"/>
      <c r="M119" s="283"/>
      <c r="N119" s="284"/>
      <c r="O119" s="284"/>
      <c r="P119" s="284"/>
      <c r="Q119" s="284"/>
      <c r="R119" s="284"/>
      <c r="S119" s="284"/>
      <c r="T119" s="285"/>
      <c r="AT119" s="286" t="s">
        <v>210</v>
      </c>
      <c r="AU119" s="286" t="s">
        <v>87</v>
      </c>
      <c r="AV119" s="15" t="s">
        <v>107</v>
      </c>
      <c r="AW119" s="15" t="s">
        <v>41</v>
      </c>
      <c r="AX119" s="15" t="s">
        <v>78</v>
      </c>
      <c r="AY119" s="286" t="s">
        <v>197</v>
      </c>
    </row>
    <row r="120" spans="2:65" s="13" customFormat="1">
      <c r="B120" s="231"/>
      <c r="C120" s="232"/>
      <c r="D120" s="221" t="s">
        <v>210</v>
      </c>
      <c r="E120" s="233" t="s">
        <v>34</v>
      </c>
      <c r="F120" s="234" t="s">
        <v>2033</v>
      </c>
      <c r="G120" s="232"/>
      <c r="H120" s="235">
        <v>5.78</v>
      </c>
      <c r="I120" s="236"/>
      <c r="J120" s="232"/>
      <c r="K120" s="232"/>
      <c r="L120" s="237"/>
      <c r="M120" s="238"/>
      <c r="N120" s="239"/>
      <c r="O120" s="239"/>
      <c r="P120" s="239"/>
      <c r="Q120" s="239"/>
      <c r="R120" s="239"/>
      <c r="S120" s="239"/>
      <c r="T120" s="240"/>
      <c r="AT120" s="241" t="s">
        <v>210</v>
      </c>
      <c r="AU120" s="241" t="s">
        <v>87</v>
      </c>
      <c r="AV120" s="13" t="s">
        <v>87</v>
      </c>
      <c r="AW120" s="13" t="s">
        <v>41</v>
      </c>
      <c r="AX120" s="13" t="s">
        <v>78</v>
      </c>
      <c r="AY120" s="241" t="s">
        <v>197</v>
      </c>
    </row>
    <row r="121" spans="2:65" s="15" customFormat="1">
      <c r="B121" s="276"/>
      <c r="C121" s="277"/>
      <c r="D121" s="221" t="s">
        <v>210</v>
      </c>
      <c r="E121" s="278" t="s">
        <v>34</v>
      </c>
      <c r="F121" s="279" t="s">
        <v>459</v>
      </c>
      <c r="G121" s="277"/>
      <c r="H121" s="280">
        <v>5.78</v>
      </c>
      <c r="I121" s="281"/>
      <c r="J121" s="277"/>
      <c r="K121" s="277"/>
      <c r="L121" s="282"/>
      <c r="M121" s="283"/>
      <c r="N121" s="284"/>
      <c r="O121" s="284"/>
      <c r="P121" s="284"/>
      <c r="Q121" s="284"/>
      <c r="R121" s="284"/>
      <c r="S121" s="284"/>
      <c r="T121" s="285"/>
      <c r="AT121" s="286" t="s">
        <v>210</v>
      </c>
      <c r="AU121" s="286" t="s">
        <v>87</v>
      </c>
      <c r="AV121" s="15" t="s">
        <v>107</v>
      </c>
      <c r="AW121" s="15" t="s">
        <v>41</v>
      </c>
      <c r="AX121" s="15" t="s">
        <v>78</v>
      </c>
      <c r="AY121" s="286" t="s">
        <v>197</v>
      </c>
    </row>
    <row r="122" spans="2:65" s="13" customFormat="1">
      <c r="B122" s="231"/>
      <c r="C122" s="232"/>
      <c r="D122" s="221" t="s">
        <v>210</v>
      </c>
      <c r="E122" s="233" t="s">
        <v>34</v>
      </c>
      <c r="F122" s="234" t="s">
        <v>2034</v>
      </c>
      <c r="G122" s="232"/>
      <c r="H122" s="235">
        <v>11.775</v>
      </c>
      <c r="I122" s="236"/>
      <c r="J122" s="232"/>
      <c r="K122" s="232"/>
      <c r="L122" s="237"/>
      <c r="M122" s="238"/>
      <c r="N122" s="239"/>
      <c r="O122" s="239"/>
      <c r="P122" s="239"/>
      <c r="Q122" s="239"/>
      <c r="R122" s="239"/>
      <c r="S122" s="239"/>
      <c r="T122" s="240"/>
      <c r="AT122" s="241" t="s">
        <v>210</v>
      </c>
      <c r="AU122" s="241" t="s">
        <v>87</v>
      </c>
      <c r="AV122" s="13" t="s">
        <v>87</v>
      </c>
      <c r="AW122" s="13" t="s">
        <v>41</v>
      </c>
      <c r="AX122" s="13" t="s">
        <v>78</v>
      </c>
      <c r="AY122" s="241" t="s">
        <v>197</v>
      </c>
    </row>
    <row r="123" spans="2:65" s="14" customFormat="1">
      <c r="B123" s="242"/>
      <c r="C123" s="243"/>
      <c r="D123" s="216" t="s">
        <v>210</v>
      </c>
      <c r="E123" s="244" t="s">
        <v>34</v>
      </c>
      <c r="F123" s="245" t="s">
        <v>221</v>
      </c>
      <c r="G123" s="243"/>
      <c r="H123" s="246">
        <v>129.523</v>
      </c>
      <c r="I123" s="247"/>
      <c r="J123" s="243"/>
      <c r="K123" s="243"/>
      <c r="L123" s="248"/>
      <c r="M123" s="249"/>
      <c r="N123" s="250"/>
      <c r="O123" s="250"/>
      <c r="P123" s="250"/>
      <c r="Q123" s="250"/>
      <c r="R123" s="250"/>
      <c r="S123" s="250"/>
      <c r="T123" s="251"/>
      <c r="AT123" s="252" t="s">
        <v>210</v>
      </c>
      <c r="AU123" s="252" t="s">
        <v>87</v>
      </c>
      <c r="AV123" s="14" t="s">
        <v>126</v>
      </c>
      <c r="AW123" s="14" t="s">
        <v>41</v>
      </c>
      <c r="AX123" s="14" t="s">
        <v>85</v>
      </c>
      <c r="AY123" s="252" t="s">
        <v>197</v>
      </c>
    </row>
    <row r="124" spans="2:65" s="1" customFormat="1" ht="16.5" customHeight="1">
      <c r="B124" s="43"/>
      <c r="C124" s="204" t="s">
        <v>234</v>
      </c>
      <c r="D124" s="204" t="s">
        <v>200</v>
      </c>
      <c r="E124" s="205" t="s">
        <v>2035</v>
      </c>
      <c r="F124" s="206" t="s">
        <v>2036</v>
      </c>
      <c r="G124" s="207" t="s">
        <v>423</v>
      </c>
      <c r="H124" s="208">
        <v>129.523</v>
      </c>
      <c r="I124" s="209"/>
      <c r="J124" s="210">
        <f>ROUND(I124*H124,2)</f>
        <v>0</v>
      </c>
      <c r="K124" s="206" t="s">
        <v>352</v>
      </c>
      <c r="L124" s="63"/>
      <c r="M124" s="211" t="s">
        <v>34</v>
      </c>
      <c r="N124" s="212" t="s">
        <v>49</v>
      </c>
      <c r="O124" s="44"/>
      <c r="P124" s="213">
        <f>O124*H124</f>
        <v>0</v>
      </c>
      <c r="Q124" s="213">
        <v>0</v>
      </c>
      <c r="R124" s="213">
        <f>Q124*H124</f>
        <v>0</v>
      </c>
      <c r="S124" s="213">
        <v>0</v>
      </c>
      <c r="T124" s="214">
        <f>S124*H124</f>
        <v>0</v>
      </c>
      <c r="AR124" s="25" t="s">
        <v>126</v>
      </c>
      <c r="AT124" s="25" t="s">
        <v>200</v>
      </c>
      <c r="AU124" s="25" t="s">
        <v>87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2037</v>
      </c>
    </row>
    <row r="125" spans="2:65" s="1" customFormat="1" ht="16.5" customHeight="1">
      <c r="B125" s="43"/>
      <c r="C125" s="204" t="s">
        <v>240</v>
      </c>
      <c r="D125" s="204" t="s">
        <v>200</v>
      </c>
      <c r="E125" s="205" t="s">
        <v>2038</v>
      </c>
      <c r="F125" s="206" t="s">
        <v>2039</v>
      </c>
      <c r="G125" s="207" t="s">
        <v>362</v>
      </c>
      <c r="H125" s="208">
        <v>1.5</v>
      </c>
      <c r="I125" s="209"/>
      <c r="J125" s="210">
        <f>ROUND(I125*H125,2)</f>
        <v>0</v>
      </c>
      <c r="K125" s="206" t="s">
        <v>352</v>
      </c>
      <c r="L125" s="63"/>
      <c r="M125" s="211" t="s">
        <v>34</v>
      </c>
      <c r="N125" s="212" t="s">
        <v>49</v>
      </c>
      <c r="O125" s="44"/>
      <c r="P125" s="213">
        <f>O125*H125</f>
        <v>0</v>
      </c>
      <c r="Q125" s="213">
        <v>2.45329</v>
      </c>
      <c r="R125" s="213">
        <f>Q125*H125</f>
        <v>3.679935</v>
      </c>
      <c r="S125" s="213">
        <v>0</v>
      </c>
      <c r="T125" s="214">
        <f>S125*H125</f>
        <v>0</v>
      </c>
      <c r="AR125" s="25" t="s">
        <v>126</v>
      </c>
      <c r="AT125" s="25" t="s">
        <v>200</v>
      </c>
      <c r="AU125" s="25" t="s">
        <v>87</v>
      </c>
      <c r="AY125" s="25" t="s">
        <v>197</v>
      </c>
      <c r="BE125" s="215">
        <f>IF(N125="základní",J125,0)</f>
        <v>0</v>
      </c>
      <c r="BF125" s="215">
        <f>IF(N125="snížená",J125,0)</f>
        <v>0</v>
      </c>
      <c r="BG125" s="215">
        <f>IF(N125="zákl. přenesená",J125,0)</f>
        <v>0</v>
      </c>
      <c r="BH125" s="215">
        <f>IF(N125="sníž. přenesená",J125,0)</f>
        <v>0</v>
      </c>
      <c r="BI125" s="215">
        <f>IF(N125="nulová",J125,0)</f>
        <v>0</v>
      </c>
      <c r="BJ125" s="25" t="s">
        <v>85</v>
      </c>
      <c r="BK125" s="215">
        <f>ROUND(I125*H125,2)</f>
        <v>0</v>
      </c>
      <c r="BL125" s="25" t="s">
        <v>126</v>
      </c>
      <c r="BM125" s="25" t="s">
        <v>2040</v>
      </c>
    </row>
    <row r="126" spans="2:65" s="12" customFormat="1">
      <c r="B126" s="219"/>
      <c r="C126" s="220"/>
      <c r="D126" s="221" t="s">
        <v>210</v>
      </c>
      <c r="E126" s="222" t="s">
        <v>34</v>
      </c>
      <c r="F126" s="223" t="s">
        <v>2008</v>
      </c>
      <c r="G126" s="220"/>
      <c r="H126" s="224" t="s">
        <v>34</v>
      </c>
      <c r="I126" s="225"/>
      <c r="J126" s="220"/>
      <c r="K126" s="220"/>
      <c r="L126" s="226"/>
      <c r="M126" s="227"/>
      <c r="N126" s="228"/>
      <c r="O126" s="228"/>
      <c r="P126" s="228"/>
      <c r="Q126" s="228"/>
      <c r="R126" s="228"/>
      <c r="S126" s="228"/>
      <c r="T126" s="229"/>
      <c r="AT126" s="230" t="s">
        <v>210</v>
      </c>
      <c r="AU126" s="230" t="s">
        <v>87</v>
      </c>
      <c r="AV126" s="12" t="s">
        <v>85</v>
      </c>
      <c r="AW126" s="12" t="s">
        <v>41</v>
      </c>
      <c r="AX126" s="12" t="s">
        <v>78</v>
      </c>
      <c r="AY126" s="230" t="s">
        <v>197</v>
      </c>
    </row>
    <row r="127" spans="2:65" s="13" customFormat="1">
      <c r="B127" s="231"/>
      <c r="C127" s="232"/>
      <c r="D127" s="221" t="s">
        <v>210</v>
      </c>
      <c r="E127" s="233" t="s">
        <v>34</v>
      </c>
      <c r="F127" s="234" t="s">
        <v>2041</v>
      </c>
      <c r="G127" s="232"/>
      <c r="H127" s="235">
        <v>1.5</v>
      </c>
      <c r="I127" s="236"/>
      <c r="J127" s="232"/>
      <c r="K127" s="232"/>
      <c r="L127" s="237"/>
      <c r="M127" s="238"/>
      <c r="N127" s="239"/>
      <c r="O127" s="239"/>
      <c r="P127" s="239"/>
      <c r="Q127" s="239"/>
      <c r="R127" s="239"/>
      <c r="S127" s="239"/>
      <c r="T127" s="240"/>
      <c r="AT127" s="241" t="s">
        <v>210</v>
      </c>
      <c r="AU127" s="241" t="s">
        <v>87</v>
      </c>
      <c r="AV127" s="13" t="s">
        <v>87</v>
      </c>
      <c r="AW127" s="13" t="s">
        <v>41</v>
      </c>
      <c r="AX127" s="13" t="s">
        <v>78</v>
      </c>
      <c r="AY127" s="241" t="s">
        <v>197</v>
      </c>
    </row>
    <row r="128" spans="2:65" s="14" customFormat="1">
      <c r="B128" s="242"/>
      <c r="C128" s="243"/>
      <c r="D128" s="216" t="s">
        <v>210</v>
      </c>
      <c r="E128" s="244" t="s">
        <v>34</v>
      </c>
      <c r="F128" s="245" t="s">
        <v>221</v>
      </c>
      <c r="G128" s="243"/>
      <c r="H128" s="246">
        <v>1.5</v>
      </c>
      <c r="I128" s="247"/>
      <c r="J128" s="243"/>
      <c r="K128" s="243"/>
      <c r="L128" s="248"/>
      <c r="M128" s="249"/>
      <c r="N128" s="250"/>
      <c r="O128" s="250"/>
      <c r="P128" s="250"/>
      <c r="Q128" s="250"/>
      <c r="R128" s="250"/>
      <c r="S128" s="250"/>
      <c r="T128" s="251"/>
      <c r="AT128" s="252" t="s">
        <v>210</v>
      </c>
      <c r="AU128" s="252" t="s">
        <v>87</v>
      </c>
      <c r="AV128" s="14" t="s">
        <v>126</v>
      </c>
      <c r="AW128" s="14" t="s">
        <v>41</v>
      </c>
      <c r="AX128" s="14" t="s">
        <v>85</v>
      </c>
      <c r="AY128" s="252" t="s">
        <v>197</v>
      </c>
    </row>
    <row r="129" spans="2:65" s="1" customFormat="1" ht="16.5" customHeight="1">
      <c r="B129" s="43"/>
      <c r="C129" s="204" t="s">
        <v>244</v>
      </c>
      <c r="D129" s="204" t="s">
        <v>200</v>
      </c>
      <c r="E129" s="205" t="s">
        <v>2042</v>
      </c>
      <c r="F129" s="206" t="s">
        <v>2043</v>
      </c>
      <c r="G129" s="207" t="s">
        <v>423</v>
      </c>
      <c r="H129" s="208">
        <v>13.2</v>
      </c>
      <c r="I129" s="209"/>
      <c r="J129" s="210">
        <f>ROUND(I129*H129,2)</f>
        <v>0</v>
      </c>
      <c r="K129" s="206" t="s">
        <v>352</v>
      </c>
      <c r="L129" s="63"/>
      <c r="M129" s="211" t="s">
        <v>34</v>
      </c>
      <c r="N129" s="212" t="s">
        <v>49</v>
      </c>
      <c r="O129" s="44"/>
      <c r="P129" s="213">
        <f>O129*H129</f>
        <v>0</v>
      </c>
      <c r="Q129" s="213">
        <v>1.0300000000000001E-3</v>
      </c>
      <c r="R129" s="213">
        <f>Q129*H129</f>
        <v>1.3596E-2</v>
      </c>
      <c r="S129" s="213">
        <v>0</v>
      </c>
      <c r="T129" s="214">
        <f>S129*H129</f>
        <v>0</v>
      </c>
      <c r="AR129" s="25" t="s">
        <v>126</v>
      </c>
      <c r="AT129" s="25" t="s">
        <v>200</v>
      </c>
      <c r="AU129" s="25" t="s">
        <v>87</v>
      </c>
      <c r="AY129" s="25" t="s">
        <v>197</v>
      </c>
      <c r="BE129" s="215">
        <f>IF(N129="základní",J129,0)</f>
        <v>0</v>
      </c>
      <c r="BF129" s="215">
        <f>IF(N129="snížená",J129,0)</f>
        <v>0</v>
      </c>
      <c r="BG129" s="215">
        <f>IF(N129="zákl. přenesená",J129,0)</f>
        <v>0</v>
      </c>
      <c r="BH129" s="215">
        <f>IF(N129="sníž. přenesená",J129,0)</f>
        <v>0</v>
      </c>
      <c r="BI129" s="215">
        <f>IF(N129="nulová",J129,0)</f>
        <v>0</v>
      </c>
      <c r="BJ129" s="25" t="s">
        <v>85</v>
      </c>
      <c r="BK129" s="215">
        <f>ROUND(I129*H129,2)</f>
        <v>0</v>
      </c>
      <c r="BL129" s="25" t="s">
        <v>126</v>
      </c>
      <c r="BM129" s="25" t="s">
        <v>2044</v>
      </c>
    </row>
    <row r="130" spans="2:65" s="12" customFormat="1">
      <c r="B130" s="219"/>
      <c r="C130" s="220"/>
      <c r="D130" s="221" t="s">
        <v>210</v>
      </c>
      <c r="E130" s="222" t="s">
        <v>34</v>
      </c>
      <c r="F130" s="223" t="s">
        <v>2008</v>
      </c>
      <c r="G130" s="220"/>
      <c r="H130" s="224" t="s">
        <v>34</v>
      </c>
      <c r="I130" s="225"/>
      <c r="J130" s="220"/>
      <c r="K130" s="220"/>
      <c r="L130" s="226"/>
      <c r="M130" s="227"/>
      <c r="N130" s="228"/>
      <c r="O130" s="228"/>
      <c r="P130" s="228"/>
      <c r="Q130" s="228"/>
      <c r="R130" s="228"/>
      <c r="S130" s="228"/>
      <c r="T130" s="229"/>
      <c r="AT130" s="230" t="s">
        <v>210</v>
      </c>
      <c r="AU130" s="230" t="s">
        <v>87</v>
      </c>
      <c r="AV130" s="12" t="s">
        <v>85</v>
      </c>
      <c r="AW130" s="12" t="s">
        <v>41</v>
      </c>
      <c r="AX130" s="12" t="s">
        <v>78</v>
      </c>
      <c r="AY130" s="230" t="s">
        <v>197</v>
      </c>
    </row>
    <row r="131" spans="2:65" s="13" customFormat="1">
      <c r="B131" s="231"/>
      <c r="C131" s="232"/>
      <c r="D131" s="221" t="s">
        <v>210</v>
      </c>
      <c r="E131" s="233" t="s">
        <v>34</v>
      </c>
      <c r="F131" s="234" t="s">
        <v>2045</v>
      </c>
      <c r="G131" s="232"/>
      <c r="H131" s="235">
        <v>12</v>
      </c>
      <c r="I131" s="236"/>
      <c r="J131" s="232"/>
      <c r="K131" s="232"/>
      <c r="L131" s="237"/>
      <c r="M131" s="238"/>
      <c r="N131" s="239"/>
      <c r="O131" s="239"/>
      <c r="P131" s="239"/>
      <c r="Q131" s="239"/>
      <c r="R131" s="239"/>
      <c r="S131" s="239"/>
      <c r="T131" s="240"/>
      <c r="AT131" s="241" t="s">
        <v>210</v>
      </c>
      <c r="AU131" s="241" t="s">
        <v>87</v>
      </c>
      <c r="AV131" s="13" t="s">
        <v>87</v>
      </c>
      <c r="AW131" s="13" t="s">
        <v>41</v>
      </c>
      <c r="AX131" s="13" t="s">
        <v>78</v>
      </c>
      <c r="AY131" s="241" t="s">
        <v>197</v>
      </c>
    </row>
    <row r="132" spans="2:65" s="15" customFormat="1">
      <c r="B132" s="276"/>
      <c r="C132" s="277"/>
      <c r="D132" s="221" t="s">
        <v>210</v>
      </c>
      <c r="E132" s="278" t="s">
        <v>34</v>
      </c>
      <c r="F132" s="279" t="s">
        <v>459</v>
      </c>
      <c r="G132" s="277"/>
      <c r="H132" s="280">
        <v>12</v>
      </c>
      <c r="I132" s="281"/>
      <c r="J132" s="277"/>
      <c r="K132" s="277"/>
      <c r="L132" s="282"/>
      <c r="M132" s="283"/>
      <c r="N132" s="284"/>
      <c r="O132" s="284"/>
      <c r="P132" s="284"/>
      <c r="Q132" s="284"/>
      <c r="R132" s="284"/>
      <c r="S132" s="284"/>
      <c r="T132" s="285"/>
      <c r="AT132" s="286" t="s">
        <v>210</v>
      </c>
      <c r="AU132" s="286" t="s">
        <v>87</v>
      </c>
      <c r="AV132" s="15" t="s">
        <v>107</v>
      </c>
      <c r="AW132" s="15" t="s">
        <v>41</v>
      </c>
      <c r="AX132" s="15" t="s">
        <v>78</v>
      </c>
      <c r="AY132" s="286" t="s">
        <v>197</v>
      </c>
    </row>
    <row r="133" spans="2:65" s="13" customFormat="1">
      <c r="B133" s="231"/>
      <c r="C133" s="232"/>
      <c r="D133" s="221" t="s">
        <v>210</v>
      </c>
      <c r="E133" s="233" t="s">
        <v>34</v>
      </c>
      <c r="F133" s="234" t="s">
        <v>2046</v>
      </c>
      <c r="G133" s="232"/>
      <c r="H133" s="235">
        <v>1.2</v>
      </c>
      <c r="I133" s="236"/>
      <c r="J133" s="232"/>
      <c r="K133" s="232"/>
      <c r="L133" s="237"/>
      <c r="M133" s="238"/>
      <c r="N133" s="239"/>
      <c r="O133" s="239"/>
      <c r="P133" s="239"/>
      <c r="Q133" s="239"/>
      <c r="R133" s="239"/>
      <c r="S133" s="239"/>
      <c r="T133" s="240"/>
      <c r="AT133" s="241" t="s">
        <v>210</v>
      </c>
      <c r="AU133" s="241" t="s">
        <v>87</v>
      </c>
      <c r="AV133" s="13" t="s">
        <v>87</v>
      </c>
      <c r="AW133" s="13" t="s">
        <v>41</v>
      </c>
      <c r="AX133" s="13" t="s">
        <v>78</v>
      </c>
      <c r="AY133" s="241" t="s">
        <v>197</v>
      </c>
    </row>
    <row r="134" spans="2:65" s="14" customFormat="1">
      <c r="B134" s="242"/>
      <c r="C134" s="243"/>
      <c r="D134" s="216" t="s">
        <v>210</v>
      </c>
      <c r="E134" s="244" t="s">
        <v>34</v>
      </c>
      <c r="F134" s="245" t="s">
        <v>221</v>
      </c>
      <c r="G134" s="243"/>
      <c r="H134" s="246">
        <v>13.2</v>
      </c>
      <c r="I134" s="247"/>
      <c r="J134" s="243"/>
      <c r="K134" s="243"/>
      <c r="L134" s="248"/>
      <c r="M134" s="249"/>
      <c r="N134" s="250"/>
      <c r="O134" s="250"/>
      <c r="P134" s="250"/>
      <c r="Q134" s="250"/>
      <c r="R134" s="250"/>
      <c r="S134" s="250"/>
      <c r="T134" s="251"/>
      <c r="AT134" s="252" t="s">
        <v>210</v>
      </c>
      <c r="AU134" s="252" t="s">
        <v>87</v>
      </c>
      <c r="AV134" s="14" t="s">
        <v>126</v>
      </c>
      <c r="AW134" s="14" t="s">
        <v>41</v>
      </c>
      <c r="AX134" s="14" t="s">
        <v>85</v>
      </c>
      <c r="AY134" s="252" t="s">
        <v>197</v>
      </c>
    </row>
    <row r="135" spans="2:65" s="1" customFormat="1" ht="16.5" customHeight="1">
      <c r="B135" s="43"/>
      <c r="C135" s="204" t="s">
        <v>248</v>
      </c>
      <c r="D135" s="204" t="s">
        <v>200</v>
      </c>
      <c r="E135" s="205" t="s">
        <v>2047</v>
      </c>
      <c r="F135" s="206" t="s">
        <v>2048</v>
      </c>
      <c r="G135" s="207" t="s">
        <v>423</v>
      </c>
      <c r="H135" s="208">
        <v>13.2</v>
      </c>
      <c r="I135" s="209"/>
      <c r="J135" s="210">
        <f>ROUND(I135*H135,2)</f>
        <v>0</v>
      </c>
      <c r="K135" s="206" t="s">
        <v>352</v>
      </c>
      <c r="L135" s="63"/>
      <c r="M135" s="211" t="s">
        <v>34</v>
      </c>
      <c r="N135" s="212" t="s">
        <v>49</v>
      </c>
      <c r="O135" s="44"/>
      <c r="P135" s="213">
        <f>O135*H135</f>
        <v>0</v>
      </c>
      <c r="Q135" s="213">
        <v>0</v>
      </c>
      <c r="R135" s="213">
        <f>Q135*H135</f>
        <v>0</v>
      </c>
      <c r="S135" s="213">
        <v>0</v>
      </c>
      <c r="T135" s="214">
        <f>S135*H135</f>
        <v>0</v>
      </c>
      <c r="AR135" s="25" t="s">
        <v>126</v>
      </c>
      <c r="AT135" s="25" t="s">
        <v>200</v>
      </c>
      <c r="AU135" s="25" t="s">
        <v>87</v>
      </c>
      <c r="AY135" s="25" t="s">
        <v>197</v>
      </c>
      <c r="BE135" s="215">
        <f>IF(N135="základní",J135,0)</f>
        <v>0</v>
      </c>
      <c r="BF135" s="215">
        <f>IF(N135="snížená",J135,0)</f>
        <v>0</v>
      </c>
      <c r="BG135" s="215">
        <f>IF(N135="zákl. přenesená",J135,0)</f>
        <v>0</v>
      </c>
      <c r="BH135" s="215">
        <f>IF(N135="sníž. přenesená",J135,0)</f>
        <v>0</v>
      </c>
      <c r="BI135" s="215">
        <f>IF(N135="nulová",J135,0)</f>
        <v>0</v>
      </c>
      <c r="BJ135" s="25" t="s">
        <v>85</v>
      </c>
      <c r="BK135" s="215">
        <f>ROUND(I135*H135,2)</f>
        <v>0</v>
      </c>
      <c r="BL135" s="25" t="s">
        <v>126</v>
      </c>
      <c r="BM135" s="25" t="s">
        <v>2049</v>
      </c>
    </row>
    <row r="136" spans="2:65" s="1" customFormat="1" ht="16.5" customHeight="1">
      <c r="B136" s="43"/>
      <c r="C136" s="204" t="s">
        <v>252</v>
      </c>
      <c r="D136" s="204" t="s">
        <v>200</v>
      </c>
      <c r="E136" s="205" t="s">
        <v>2050</v>
      </c>
      <c r="F136" s="206" t="s">
        <v>2051</v>
      </c>
      <c r="G136" s="207" t="s">
        <v>404</v>
      </c>
      <c r="H136" s="208">
        <v>0.15</v>
      </c>
      <c r="I136" s="209"/>
      <c r="J136" s="210">
        <f>ROUND(I136*H136,2)</f>
        <v>0</v>
      </c>
      <c r="K136" s="206" t="s">
        <v>352</v>
      </c>
      <c r="L136" s="63"/>
      <c r="M136" s="211" t="s">
        <v>34</v>
      </c>
      <c r="N136" s="212" t="s">
        <v>49</v>
      </c>
      <c r="O136" s="44"/>
      <c r="P136" s="213">
        <f>O136*H136</f>
        <v>0</v>
      </c>
      <c r="Q136" s="213">
        <v>1.0601700000000001</v>
      </c>
      <c r="R136" s="213">
        <f>Q136*H136</f>
        <v>0.15902550000000001</v>
      </c>
      <c r="S136" s="213">
        <v>0</v>
      </c>
      <c r="T136" s="214">
        <f>S136*H136</f>
        <v>0</v>
      </c>
      <c r="AR136" s="25" t="s">
        <v>126</v>
      </c>
      <c r="AT136" s="25" t="s">
        <v>200</v>
      </c>
      <c r="AU136" s="25" t="s">
        <v>87</v>
      </c>
      <c r="AY136" s="25" t="s">
        <v>197</v>
      </c>
      <c r="BE136" s="215">
        <f>IF(N136="základní",J136,0)</f>
        <v>0</v>
      </c>
      <c r="BF136" s="215">
        <f>IF(N136="snížená",J136,0)</f>
        <v>0</v>
      </c>
      <c r="BG136" s="215">
        <f>IF(N136="zákl. přenesená",J136,0)</f>
        <v>0</v>
      </c>
      <c r="BH136" s="215">
        <f>IF(N136="sníž. přenesená",J136,0)</f>
        <v>0</v>
      </c>
      <c r="BI136" s="215">
        <f>IF(N136="nulová",J136,0)</f>
        <v>0</v>
      </c>
      <c r="BJ136" s="25" t="s">
        <v>85</v>
      </c>
      <c r="BK136" s="215">
        <f>ROUND(I136*H136,2)</f>
        <v>0</v>
      </c>
      <c r="BL136" s="25" t="s">
        <v>126</v>
      </c>
      <c r="BM136" s="25" t="s">
        <v>2052</v>
      </c>
    </row>
    <row r="137" spans="2:65" s="13" customFormat="1">
      <c r="B137" s="231"/>
      <c r="C137" s="232"/>
      <c r="D137" s="221" t="s">
        <v>210</v>
      </c>
      <c r="E137" s="233" t="s">
        <v>34</v>
      </c>
      <c r="F137" s="234" t="s">
        <v>2053</v>
      </c>
      <c r="G137" s="232"/>
      <c r="H137" s="235">
        <v>0.15</v>
      </c>
      <c r="I137" s="236"/>
      <c r="J137" s="232"/>
      <c r="K137" s="232"/>
      <c r="L137" s="237"/>
      <c r="M137" s="238"/>
      <c r="N137" s="239"/>
      <c r="O137" s="239"/>
      <c r="P137" s="239"/>
      <c r="Q137" s="239"/>
      <c r="R137" s="239"/>
      <c r="S137" s="239"/>
      <c r="T137" s="240"/>
      <c r="AT137" s="241" t="s">
        <v>210</v>
      </c>
      <c r="AU137" s="241" t="s">
        <v>87</v>
      </c>
      <c r="AV137" s="13" t="s">
        <v>87</v>
      </c>
      <c r="AW137" s="13" t="s">
        <v>41</v>
      </c>
      <c r="AX137" s="13" t="s">
        <v>78</v>
      </c>
      <c r="AY137" s="241" t="s">
        <v>197</v>
      </c>
    </row>
    <row r="138" spans="2:65" s="14" customFormat="1">
      <c r="B138" s="242"/>
      <c r="C138" s="243"/>
      <c r="D138" s="216" t="s">
        <v>210</v>
      </c>
      <c r="E138" s="244" t="s">
        <v>34</v>
      </c>
      <c r="F138" s="245" t="s">
        <v>221</v>
      </c>
      <c r="G138" s="243"/>
      <c r="H138" s="246">
        <v>0.15</v>
      </c>
      <c r="I138" s="247"/>
      <c r="J138" s="243"/>
      <c r="K138" s="243"/>
      <c r="L138" s="248"/>
      <c r="M138" s="249"/>
      <c r="N138" s="250"/>
      <c r="O138" s="250"/>
      <c r="P138" s="250"/>
      <c r="Q138" s="250"/>
      <c r="R138" s="250"/>
      <c r="S138" s="250"/>
      <c r="T138" s="251"/>
      <c r="AT138" s="252" t="s">
        <v>210</v>
      </c>
      <c r="AU138" s="252" t="s">
        <v>87</v>
      </c>
      <c r="AV138" s="14" t="s">
        <v>126</v>
      </c>
      <c r="AW138" s="14" t="s">
        <v>41</v>
      </c>
      <c r="AX138" s="14" t="s">
        <v>85</v>
      </c>
      <c r="AY138" s="252" t="s">
        <v>197</v>
      </c>
    </row>
    <row r="139" spans="2:65" s="1" customFormat="1" ht="16.5" customHeight="1">
      <c r="B139" s="43"/>
      <c r="C139" s="204" t="s">
        <v>256</v>
      </c>
      <c r="D139" s="204" t="s">
        <v>200</v>
      </c>
      <c r="E139" s="205" t="s">
        <v>2054</v>
      </c>
      <c r="F139" s="206" t="s">
        <v>2055</v>
      </c>
      <c r="G139" s="207" t="s">
        <v>362</v>
      </c>
      <c r="H139" s="208">
        <v>4.335</v>
      </c>
      <c r="I139" s="209"/>
      <c r="J139" s="210">
        <f>ROUND(I139*H139,2)</f>
        <v>0</v>
      </c>
      <c r="K139" s="206" t="s">
        <v>352</v>
      </c>
      <c r="L139" s="63"/>
      <c r="M139" s="211" t="s">
        <v>34</v>
      </c>
      <c r="N139" s="212" t="s">
        <v>49</v>
      </c>
      <c r="O139" s="44"/>
      <c r="P139" s="213">
        <f>O139*H139</f>
        <v>0</v>
      </c>
      <c r="Q139" s="213">
        <v>2.45329</v>
      </c>
      <c r="R139" s="213">
        <f>Q139*H139</f>
        <v>10.63501215</v>
      </c>
      <c r="S139" s="213">
        <v>0</v>
      </c>
      <c r="T139" s="214">
        <f>S139*H139</f>
        <v>0</v>
      </c>
      <c r="AR139" s="25" t="s">
        <v>126</v>
      </c>
      <c r="AT139" s="25" t="s">
        <v>200</v>
      </c>
      <c r="AU139" s="25" t="s">
        <v>87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2056</v>
      </c>
    </row>
    <row r="140" spans="2:65" s="12" customFormat="1">
      <c r="B140" s="219"/>
      <c r="C140" s="220"/>
      <c r="D140" s="221" t="s">
        <v>210</v>
      </c>
      <c r="E140" s="222" t="s">
        <v>34</v>
      </c>
      <c r="F140" s="223" t="s">
        <v>2008</v>
      </c>
      <c r="G140" s="220"/>
      <c r="H140" s="224" t="s">
        <v>34</v>
      </c>
      <c r="I140" s="225"/>
      <c r="J140" s="220"/>
      <c r="K140" s="220"/>
      <c r="L140" s="226"/>
      <c r="M140" s="227"/>
      <c r="N140" s="228"/>
      <c r="O140" s="228"/>
      <c r="P140" s="228"/>
      <c r="Q140" s="228"/>
      <c r="R140" s="228"/>
      <c r="S140" s="228"/>
      <c r="T140" s="229"/>
      <c r="AT140" s="230" t="s">
        <v>210</v>
      </c>
      <c r="AU140" s="230" t="s">
        <v>87</v>
      </c>
      <c r="AV140" s="12" t="s">
        <v>85</v>
      </c>
      <c r="AW140" s="12" t="s">
        <v>41</v>
      </c>
      <c r="AX140" s="12" t="s">
        <v>78</v>
      </c>
      <c r="AY140" s="230" t="s">
        <v>197</v>
      </c>
    </row>
    <row r="141" spans="2:65" s="13" customFormat="1">
      <c r="B141" s="231"/>
      <c r="C141" s="232"/>
      <c r="D141" s="221" t="s">
        <v>210</v>
      </c>
      <c r="E141" s="233" t="s">
        <v>34</v>
      </c>
      <c r="F141" s="234" t="s">
        <v>2057</v>
      </c>
      <c r="G141" s="232"/>
      <c r="H141" s="235">
        <v>4.335</v>
      </c>
      <c r="I141" s="236"/>
      <c r="J141" s="232"/>
      <c r="K141" s="232"/>
      <c r="L141" s="237"/>
      <c r="M141" s="238"/>
      <c r="N141" s="239"/>
      <c r="O141" s="239"/>
      <c r="P141" s="239"/>
      <c r="Q141" s="239"/>
      <c r="R141" s="239"/>
      <c r="S141" s="239"/>
      <c r="T141" s="240"/>
      <c r="AT141" s="241" t="s">
        <v>210</v>
      </c>
      <c r="AU141" s="241" t="s">
        <v>87</v>
      </c>
      <c r="AV141" s="13" t="s">
        <v>87</v>
      </c>
      <c r="AW141" s="13" t="s">
        <v>41</v>
      </c>
      <c r="AX141" s="13" t="s">
        <v>78</v>
      </c>
      <c r="AY141" s="241" t="s">
        <v>197</v>
      </c>
    </row>
    <row r="142" spans="2:65" s="14" customFormat="1">
      <c r="B142" s="242"/>
      <c r="C142" s="243"/>
      <c r="D142" s="216" t="s">
        <v>210</v>
      </c>
      <c r="E142" s="244" t="s">
        <v>34</v>
      </c>
      <c r="F142" s="245" t="s">
        <v>221</v>
      </c>
      <c r="G142" s="243"/>
      <c r="H142" s="246">
        <v>4.335</v>
      </c>
      <c r="I142" s="247"/>
      <c r="J142" s="243"/>
      <c r="K142" s="243"/>
      <c r="L142" s="248"/>
      <c r="M142" s="249"/>
      <c r="N142" s="250"/>
      <c r="O142" s="250"/>
      <c r="P142" s="250"/>
      <c r="Q142" s="250"/>
      <c r="R142" s="250"/>
      <c r="S142" s="250"/>
      <c r="T142" s="251"/>
      <c r="AT142" s="252" t="s">
        <v>210</v>
      </c>
      <c r="AU142" s="252" t="s">
        <v>87</v>
      </c>
      <c r="AV142" s="14" t="s">
        <v>126</v>
      </c>
      <c r="AW142" s="14" t="s">
        <v>41</v>
      </c>
      <c r="AX142" s="14" t="s">
        <v>85</v>
      </c>
      <c r="AY142" s="252" t="s">
        <v>197</v>
      </c>
    </row>
    <row r="143" spans="2:65" s="1" customFormat="1" ht="16.5" customHeight="1">
      <c r="B143" s="43"/>
      <c r="C143" s="204" t="s">
        <v>260</v>
      </c>
      <c r="D143" s="204" t="s">
        <v>200</v>
      </c>
      <c r="E143" s="205" t="s">
        <v>2058</v>
      </c>
      <c r="F143" s="206" t="s">
        <v>2059</v>
      </c>
      <c r="G143" s="207" t="s">
        <v>404</v>
      </c>
      <c r="H143" s="208">
        <v>1.339</v>
      </c>
      <c r="I143" s="209"/>
      <c r="J143" s="210">
        <f>ROUND(I143*H143,2)</f>
        <v>0</v>
      </c>
      <c r="K143" s="206" t="s">
        <v>352</v>
      </c>
      <c r="L143" s="63"/>
      <c r="M143" s="211" t="s">
        <v>34</v>
      </c>
      <c r="N143" s="212" t="s">
        <v>49</v>
      </c>
      <c r="O143" s="44"/>
      <c r="P143" s="213">
        <f>O143*H143</f>
        <v>0</v>
      </c>
      <c r="Q143" s="213">
        <v>1.0601700000000001</v>
      </c>
      <c r="R143" s="213">
        <f>Q143*H143</f>
        <v>1.41956763</v>
      </c>
      <c r="S143" s="213">
        <v>0</v>
      </c>
      <c r="T143" s="214">
        <f>S143*H143</f>
        <v>0</v>
      </c>
      <c r="AR143" s="25" t="s">
        <v>126</v>
      </c>
      <c r="AT143" s="25" t="s">
        <v>200</v>
      </c>
      <c r="AU143" s="25" t="s">
        <v>87</v>
      </c>
      <c r="AY143" s="25" t="s">
        <v>197</v>
      </c>
      <c r="BE143" s="215">
        <f>IF(N143="základní",J143,0)</f>
        <v>0</v>
      </c>
      <c r="BF143" s="215">
        <f>IF(N143="snížená",J143,0)</f>
        <v>0</v>
      </c>
      <c r="BG143" s="215">
        <f>IF(N143="zákl. přenesená",J143,0)</f>
        <v>0</v>
      </c>
      <c r="BH143" s="215">
        <f>IF(N143="sníž. přenesená",J143,0)</f>
        <v>0</v>
      </c>
      <c r="BI143" s="215">
        <f>IF(N143="nulová",J143,0)</f>
        <v>0</v>
      </c>
      <c r="BJ143" s="25" t="s">
        <v>85</v>
      </c>
      <c r="BK143" s="215">
        <f>ROUND(I143*H143,2)</f>
        <v>0</v>
      </c>
      <c r="BL143" s="25" t="s">
        <v>126</v>
      </c>
      <c r="BM143" s="25" t="s">
        <v>2060</v>
      </c>
    </row>
    <row r="144" spans="2:65" s="12" customFormat="1">
      <c r="B144" s="219"/>
      <c r="C144" s="220"/>
      <c r="D144" s="221" t="s">
        <v>210</v>
      </c>
      <c r="E144" s="222" t="s">
        <v>34</v>
      </c>
      <c r="F144" s="223" t="s">
        <v>2008</v>
      </c>
      <c r="G144" s="220"/>
      <c r="H144" s="224" t="s">
        <v>34</v>
      </c>
      <c r="I144" s="225"/>
      <c r="J144" s="220"/>
      <c r="K144" s="220"/>
      <c r="L144" s="226"/>
      <c r="M144" s="227"/>
      <c r="N144" s="228"/>
      <c r="O144" s="228"/>
      <c r="P144" s="228"/>
      <c r="Q144" s="228"/>
      <c r="R144" s="228"/>
      <c r="S144" s="228"/>
      <c r="T144" s="229"/>
      <c r="AT144" s="230" t="s">
        <v>210</v>
      </c>
      <c r="AU144" s="230" t="s">
        <v>87</v>
      </c>
      <c r="AV144" s="12" t="s">
        <v>85</v>
      </c>
      <c r="AW144" s="12" t="s">
        <v>41</v>
      </c>
      <c r="AX144" s="12" t="s">
        <v>78</v>
      </c>
      <c r="AY144" s="230" t="s">
        <v>197</v>
      </c>
    </row>
    <row r="145" spans="2:65" s="13" customFormat="1">
      <c r="B145" s="231"/>
      <c r="C145" s="232"/>
      <c r="D145" s="221" t="s">
        <v>210</v>
      </c>
      <c r="E145" s="233" t="s">
        <v>34</v>
      </c>
      <c r="F145" s="234" t="s">
        <v>2061</v>
      </c>
      <c r="G145" s="232"/>
      <c r="H145" s="235">
        <v>1.339</v>
      </c>
      <c r="I145" s="236"/>
      <c r="J145" s="232"/>
      <c r="K145" s="232"/>
      <c r="L145" s="237"/>
      <c r="M145" s="238"/>
      <c r="N145" s="239"/>
      <c r="O145" s="239"/>
      <c r="P145" s="239"/>
      <c r="Q145" s="239"/>
      <c r="R145" s="239"/>
      <c r="S145" s="239"/>
      <c r="T145" s="240"/>
      <c r="AT145" s="241" t="s">
        <v>210</v>
      </c>
      <c r="AU145" s="241" t="s">
        <v>87</v>
      </c>
      <c r="AV145" s="13" t="s">
        <v>87</v>
      </c>
      <c r="AW145" s="13" t="s">
        <v>41</v>
      </c>
      <c r="AX145" s="13" t="s">
        <v>78</v>
      </c>
      <c r="AY145" s="241" t="s">
        <v>197</v>
      </c>
    </row>
    <row r="146" spans="2:65" s="14" customFormat="1">
      <c r="B146" s="242"/>
      <c r="C146" s="243"/>
      <c r="D146" s="221" t="s">
        <v>210</v>
      </c>
      <c r="E146" s="273" t="s">
        <v>34</v>
      </c>
      <c r="F146" s="274" t="s">
        <v>221</v>
      </c>
      <c r="G146" s="243"/>
      <c r="H146" s="275">
        <v>1.339</v>
      </c>
      <c r="I146" s="247"/>
      <c r="J146" s="243"/>
      <c r="K146" s="243"/>
      <c r="L146" s="248"/>
      <c r="M146" s="249"/>
      <c r="N146" s="250"/>
      <c r="O146" s="250"/>
      <c r="P146" s="250"/>
      <c r="Q146" s="250"/>
      <c r="R146" s="250"/>
      <c r="S146" s="250"/>
      <c r="T146" s="251"/>
      <c r="AT146" s="252" t="s">
        <v>210</v>
      </c>
      <c r="AU146" s="252" t="s">
        <v>87</v>
      </c>
      <c r="AV146" s="14" t="s">
        <v>126</v>
      </c>
      <c r="AW146" s="14" t="s">
        <v>41</v>
      </c>
      <c r="AX146" s="14" t="s">
        <v>85</v>
      </c>
      <c r="AY146" s="252" t="s">
        <v>197</v>
      </c>
    </row>
    <row r="147" spans="2:65" s="11" customFormat="1" ht="29.85" customHeight="1">
      <c r="B147" s="187"/>
      <c r="C147" s="188"/>
      <c r="D147" s="201" t="s">
        <v>77</v>
      </c>
      <c r="E147" s="202" t="s">
        <v>107</v>
      </c>
      <c r="F147" s="202" t="s">
        <v>453</v>
      </c>
      <c r="G147" s="188"/>
      <c r="H147" s="188"/>
      <c r="I147" s="191"/>
      <c r="J147" s="203">
        <f>BK147</f>
        <v>0</v>
      </c>
      <c r="K147" s="188"/>
      <c r="L147" s="193"/>
      <c r="M147" s="194"/>
      <c r="N147" s="195"/>
      <c r="O147" s="195"/>
      <c r="P147" s="196">
        <f>SUM(P148:P173)</f>
        <v>0</v>
      </c>
      <c r="Q147" s="195"/>
      <c r="R147" s="196">
        <f>SUM(R148:R173)</f>
        <v>80.961831170000011</v>
      </c>
      <c r="S147" s="195"/>
      <c r="T147" s="197">
        <f>SUM(T148:T173)</f>
        <v>0</v>
      </c>
      <c r="AR147" s="198" t="s">
        <v>85</v>
      </c>
      <c r="AT147" s="199" t="s">
        <v>77</v>
      </c>
      <c r="AU147" s="199" t="s">
        <v>85</v>
      </c>
      <c r="AY147" s="198" t="s">
        <v>197</v>
      </c>
      <c r="BK147" s="200">
        <f>SUM(BK148:BK173)</f>
        <v>0</v>
      </c>
    </row>
    <row r="148" spans="2:65" s="1" customFormat="1" ht="16.5" customHeight="1">
      <c r="B148" s="43"/>
      <c r="C148" s="204" t="s">
        <v>264</v>
      </c>
      <c r="D148" s="204" t="s">
        <v>200</v>
      </c>
      <c r="E148" s="205" t="s">
        <v>2062</v>
      </c>
      <c r="F148" s="206" t="s">
        <v>2063</v>
      </c>
      <c r="G148" s="207" t="s">
        <v>362</v>
      </c>
      <c r="H148" s="208">
        <v>0.9</v>
      </c>
      <c r="I148" s="209"/>
      <c r="J148" s="210">
        <f>ROUND(I148*H148,2)</f>
        <v>0</v>
      </c>
      <c r="K148" s="206" t="s">
        <v>352</v>
      </c>
      <c r="L148" s="63"/>
      <c r="M148" s="211" t="s">
        <v>34</v>
      </c>
      <c r="N148" s="212" t="s">
        <v>49</v>
      </c>
      <c r="O148" s="44"/>
      <c r="P148" s="213">
        <f>O148*H148</f>
        <v>0</v>
      </c>
      <c r="Q148" s="213">
        <v>2.45329</v>
      </c>
      <c r="R148" s="213">
        <f>Q148*H148</f>
        <v>2.2079610000000001</v>
      </c>
      <c r="S148" s="213">
        <v>0</v>
      </c>
      <c r="T148" s="214">
        <f>S148*H148</f>
        <v>0</v>
      </c>
      <c r="AR148" s="25" t="s">
        <v>126</v>
      </c>
      <c r="AT148" s="25" t="s">
        <v>200</v>
      </c>
      <c r="AU148" s="25" t="s">
        <v>87</v>
      </c>
      <c r="AY148" s="25" t="s">
        <v>197</v>
      </c>
      <c r="BE148" s="215">
        <f>IF(N148="základní",J148,0)</f>
        <v>0</v>
      </c>
      <c r="BF148" s="215">
        <f>IF(N148="snížená",J148,0)</f>
        <v>0</v>
      </c>
      <c r="BG148" s="215">
        <f>IF(N148="zákl. přenesená",J148,0)</f>
        <v>0</v>
      </c>
      <c r="BH148" s="215">
        <f>IF(N148="sníž. přenesená",J148,0)</f>
        <v>0</v>
      </c>
      <c r="BI148" s="215">
        <f>IF(N148="nulová",J148,0)</f>
        <v>0</v>
      </c>
      <c r="BJ148" s="25" t="s">
        <v>85</v>
      </c>
      <c r="BK148" s="215">
        <f>ROUND(I148*H148,2)</f>
        <v>0</v>
      </c>
      <c r="BL148" s="25" t="s">
        <v>126</v>
      </c>
      <c r="BM148" s="25" t="s">
        <v>2064</v>
      </c>
    </row>
    <row r="149" spans="2:65" s="12" customFormat="1">
      <c r="B149" s="219"/>
      <c r="C149" s="220"/>
      <c r="D149" s="221" t="s">
        <v>210</v>
      </c>
      <c r="E149" s="222" t="s">
        <v>34</v>
      </c>
      <c r="F149" s="223" t="s">
        <v>2008</v>
      </c>
      <c r="G149" s="220"/>
      <c r="H149" s="224" t="s">
        <v>34</v>
      </c>
      <c r="I149" s="225"/>
      <c r="J149" s="220"/>
      <c r="K149" s="220"/>
      <c r="L149" s="226"/>
      <c r="M149" s="227"/>
      <c r="N149" s="228"/>
      <c r="O149" s="228"/>
      <c r="P149" s="228"/>
      <c r="Q149" s="228"/>
      <c r="R149" s="228"/>
      <c r="S149" s="228"/>
      <c r="T149" s="229"/>
      <c r="AT149" s="230" t="s">
        <v>210</v>
      </c>
      <c r="AU149" s="230" t="s">
        <v>87</v>
      </c>
      <c r="AV149" s="12" t="s">
        <v>85</v>
      </c>
      <c r="AW149" s="12" t="s">
        <v>41</v>
      </c>
      <c r="AX149" s="12" t="s">
        <v>78</v>
      </c>
      <c r="AY149" s="230" t="s">
        <v>197</v>
      </c>
    </row>
    <row r="150" spans="2:65" s="13" customFormat="1">
      <c r="B150" s="231"/>
      <c r="C150" s="232"/>
      <c r="D150" s="221" t="s">
        <v>210</v>
      </c>
      <c r="E150" s="233" t="s">
        <v>34</v>
      </c>
      <c r="F150" s="234" t="s">
        <v>2065</v>
      </c>
      <c r="G150" s="232"/>
      <c r="H150" s="235">
        <v>0.9</v>
      </c>
      <c r="I150" s="236"/>
      <c r="J150" s="232"/>
      <c r="K150" s="232"/>
      <c r="L150" s="237"/>
      <c r="M150" s="238"/>
      <c r="N150" s="239"/>
      <c r="O150" s="239"/>
      <c r="P150" s="239"/>
      <c r="Q150" s="239"/>
      <c r="R150" s="239"/>
      <c r="S150" s="239"/>
      <c r="T150" s="240"/>
      <c r="AT150" s="241" t="s">
        <v>210</v>
      </c>
      <c r="AU150" s="241" t="s">
        <v>87</v>
      </c>
      <c r="AV150" s="13" t="s">
        <v>87</v>
      </c>
      <c r="AW150" s="13" t="s">
        <v>41</v>
      </c>
      <c r="AX150" s="13" t="s">
        <v>78</v>
      </c>
      <c r="AY150" s="241" t="s">
        <v>197</v>
      </c>
    </row>
    <row r="151" spans="2:65" s="14" customFormat="1">
      <c r="B151" s="242"/>
      <c r="C151" s="243"/>
      <c r="D151" s="216" t="s">
        <v>210</v>
      </c>
      <c r="E151" s="244" t="s">
        <v>34</v>
      </c>
      <c r="F151" s="245" t="s">
        <v>221</v>
      </c>
      <c r="G151" s="243"/>
      <c r="H151" s="246">
        <v>0.9</v>
      </c>
      <c r="I151" s="247"/>
      <c r="J151" s="243"/>
      <c r="K151" s="243"/>
      <c r="L151" s="248"/>
      <c r="M151" s="249"/>
      <c r="N151" s="250"/>
      <c r="O151" s="250"/>
      <c r="P151" s="250"/>
      <c r="Q151" s="250"/>
      <c r="R151" s="250"/>
      <c r="S151" s="250"/>
      <c r="T151" s="251"/>
      <c r="AT151" s="252" t="s">
        <v>210</v>
      </c>
      <c r="AU151" s="252" t="s">
        <v>87</v>
      </c>
      <c r="AV151" s="14" t="s">
        <v>126</v>
      </c>
      <c r="AW151" s="14" t="s">
        <v>41</v>
      </c>
      <c r="AX151" s="14" t="s">
        <v>85</v>
      </c>
      <c r="AY151" s="252" t="s">
        <v>197</v>
      </c>
    </row>
    <row r="152" spans="2:65" s="1" customFormat="1" ht="16.5" customHeight="1">
      <c r="B152" s="43"/>
      <c r="C152" s="204" t="s">
        <v>268</v>
      </c>
      <c r="D152" s="204" t="s">
        <v>200</v>
      </c>
      <c r="E152" s="205" t="s">
        <v>2066</v>
      </c>
      <c r="F152" s="206" t="s">
        <v>2067</v>
      </c>
      <c r="G152" s="207" t="s">
        <v>423</v>
      </c>
      <c r="H152" s="208">
        <v>12.32</v>
      </c>
      <c r="I152" s="209"/>
      <c r="J152" s="210">
        <f>ROUND(I152*H152,2)</f>
        <v>0</v>
      </c>
      <c r="K152" s="206" t="s">
        <v>352</v>
      </c>
      <c r="L152" s="63"/>
      <c r="M152" s="211" t="s">
        <v>34</v>
      </c>
      <c r="N152" s="212" t="s">
        <v>49</v>
      </c>
      <c r="O152" s="44"/>
      <c r="P152" s="213">
        <f>O152*H152</f>
        <v>0</v>
      </c>
      <c r="Q152" s="213">
        <v>1.2600000000000001E-3</v>
      </c>
      <c r="R152" s="213">
        <f>Q152*H152</f>
        <v>1.5523200000000001E-2</v>
      </c>
      <c r="S152" s="213">
        <v>0</v>
      </c>
      <c r="T152" s="214">
        <f>S152*H152</f>
        <v>0</v>
      </c>
      <c r="AR152" s="25" t="s">
        <v>126</v>
      </c>
      <c r="AT152" s="25" t="s">
        <v>200</v>
      </c>
      <c r="AU152" s="25" t="s">
        <v>87</v>
      </c>
      <c r="AY152" s="25" t="s">
        <v>197</v>
      </c>
      <c r="BE152" s="215">
        <f>IF(N152="základní",J152,0)</f>
        <v>0</v>
      </c>
      <c r="BF152" s="215">
        <f>IF(N152="snížená",J152,0)</f>
        <v>0</v>
      </c>
      <c r="BG152" s="215">
        <f>IF(N152="zákl. přenesená",J152,0)</f>
        <v>0</v>
      </c>
      <c r="BH152" s="215">
        <f>IF(N152="sníž. přenesená",J152,0)</f>
        <v>0</v>
      </c>
      <c r="BI152" s="215">
        <f>IF(N152="nulová",J152,0)</f>
        <v>0</v>
      </c>
      <c r="BJ152" s="25" t="s">
        <v>85</v>
      </c>
      <c r="BK152" s="215">
        <f>ROUND(I152*H152,2)</f>
        <v>0</v>
      </c>
      <c r="BL152" s="25" t="s">
        <v>126</v>
      </c>
      <c r="BM152" s="25" t="s">
        <v>2068</v>
      </c>
    </row>
    <row r="153" spans="2:65" s="12" customFormat="1">
      <c r="B153" s="219"/>
      <c r="C153" s="220"/>
      <c r="D153" s="221" t="s">
        <v>210</v>
      </c>
      <c r="E153" s="222" t="s">
        <v>34</v>
      </c>
      <c r="F153" s="223" t="s">
        <v>2008</v>
      </c>
      <c r="G153" s="220"/>
      <c r="H153" s="224" t="s">
        <v>34</v>
      </c>
      <c r="I153" s="225"/>
      <c r="J153" s="220"/>
      <c r="K153" s="220"/>
      <c r="L153" s="226"/>
      <c r="M153" s="227"/>
      <c r="N153" s="228"/>
      <c r="O153" s="228"/>
      <c r="P153" s="228"/>
      <c r="Q153" s="228"/>
      <c r="R153" s="228"/>
      <c r="S153" s="228"/>
      <c r="T153" s="229"/>
      <c r="AT153" s="230" t="s">
        <v>210</v>
      </c>
      <c r="AU153" s="230" t="s">
        <v>87</v>
      </c>
      <c r="AV153" s="12" t="s">
        <v>85</v>
      </c>
      <c r="AW153" s="12" t="s">
        <v>41</v>
      </c>
      <c r="AX153" s="12" t="s">
        <v>78</v>
      </c>
      <c r="AY153" s="230" t="s">
        <v>197</v>
      </c>
    </row>
    <row r="154" spans="2:65" s="13" customFormat="1">
      <c r="B154" s="231"/>
      <c r="C154" s="232"/>
      <c r="D154" s="221" t="s">
        <v>210</v>
      </c>
      <c r="E154" s="233" t="s">
        <v>34</v>
      </c>
      <c r="F154" s="234" t="s">
        <v>2069</v>
      </c>
      <c r="G154" s="232"/>
      <c r="H154" s="235">
        <v>11.2</v>
      </c>
      <c r="I154" s="236"/>
      <c r="J154" s="232"/>
      <c r="K154" s="232"/>
      <c r="L154" s="237"/>
      <c r="M154" s="238"/>
      <c r="N154" s="239"/>
      <c r="O154" s="239"/>
      <c r="P154" s="239"/>
      <c r="Q154" s="239"/>
      <c r="R154" s="239"/>
      <c r="S154" s="239"/>
      <c r="T154" s="240"/>
      <c r="AT154" s="241" t="s">
        <v>210</v>
      </c>
      <c r="AU154" s="241" t="s">
        <v>87</v>
      </c>
      <c r="AV154" s="13" t="s">
        <v>87</v>
      </c>
      <c r="AW154" s="13" t="s">
        <v>41</v>
      </c>
      <c r="AX154" s="13" t="s">
        <v>78</v>
      </c>
      <c r="AY154" s="241" t="s">
        <v>197</v>
      </c>
    </row>
    <row r="155" spans="2:65" s="15" customFormat="1">
      <c r="B155" s="276"/>
      <c r="C155" s="277"/>
      <c r="D155" s="221" t="s">
        <v>210</v>
      </c>
      <c r="E155" s="278" t="s">
        <v>34</v>
      </c>
      <c r="F155" s="279" t="s">
        <v>459</v>
      </c>
      <c r="G155" s="277"/>
      <c r="H155" s="280">
        <v>11.2</v>
      </c>
      <c r="I155" s="281"/>
      <c r="J155" s="277"/>
      <c r="K155" s="277"/>
      <c r="L155" s="282"/>
      <c r="M155" s="283"/>
      <c r="N155" s="284"/>
      <c r="O155" s="284"/>
      <c r="P155" s="284"/>
      <c r="Q155" s="284"/>
      <c r="R155" s="284"/>
      <c r="S155" s="284"/>
      <c r="T155" s="285"/>
      <c r="AT155" s="286" t="s">
        <v>210</v>
      </c>
      <c r="AU155" s="286" t="s">
        <v>87</v>
      </c>
      <c r="AV155" s="15" t="s">
        <v>107</v>
      </c>
      <c r="AW155" s="15" t="s">
        <v>41</v>
      </c>
      <c r="AX155" s="15" t="s">
        <v>78</v>
      </c>
      <c r="AY155" s="286" t="s">
        <v>197</v>
      </c>
    </row>
    <row r="156" spans="2:65" s="13" customFormat="1">
      <c r="B156" s="231"/>
      <c r="C156" s="232"/>
      <c r="D156" s="221" t="s">
        <v>210</v>
      </c>
      <c r="E156" s="233" t="s">
        <v>34</v>
      </c>
      <c r="F156" s="234" t="s">
        <v>2070</v>
      </c>
      <c r="G156" s="232"/>
      <c r="H156" s="235">
        <v>1.1200000000000001</v>
      </c>
      <c r="I156" s="236"/>
      <c r="J156" s="232"/>
      <c r="K156" s="232"/>
      <c r="L156" s="237"/>
      <c r="M156" s="238"/>
      <c r="N156" s="239"/>
      <c r="O156" s="239"/>
      <c r="P156" s="239"/>
      <c r="Q156" s="239"/>
      <c r="R156" s="239"/>
      <c r="S156" s="239"/>
      <c r="T156" s="240"/>
      <c r="AT156" s="241" t="s">
        <v>210</v>
      </c>
      <c r="AU156" s="241" t="s">
        <v>87</v>
      </c>
      <c r="AV156" s="13" t="s">
        <v>87</v>
      </c>
      <c r="AW156" s="13" t="s">
        <v>41</v>
      </c>
      <c r="AX156" s="13" t="s">
        <v>78</v>
      </c>
      <c r="AY156" s="241" t="s">
        <v>197</v>
      </c>
    </row>
    <row r="157" spans="2:65" s="14" customFormat="1">
      <c r="B157" s="242"/>
      <c r="C157" s="243"/>
      <c r="D157" s="216" t="s">
        <v>210</v>
      </c>
      <c r="E157" s="244" t="s">
        <v>34</v>
      </c>
      <c r="F157" s="245" t="s">
        <v>221</v>
      </c>
      <c r="G157" s="243"/>
      <c r="H157" s="246">
        <v>12.32</v>
      </c>
      <c r="I157" s="247"/>
      <c r="J157" s="243"/>
      <c r="K157" s="243"/>
      <c r="L157" s="248"/>
      <c r="M157" s="249"/>
      <c r="N157" s="250"/>
      <c r="O157" s="250"/>
      <c r="P157" s="250"/>
      <c r="Q157" s="250"/>
      <c r="R157" s="250"/>
      <c r="S157" s="250"/>
      <c r="T157" s="251"/>
      <c r="AT157" s="252" t="s">
        <v>210</v>
      </c>
      <c r="AU157" s="252" t="s">
        <v>87</v>
      </c>
      <c r="AV157" s="14" t="s">
        <v>126</v>
      </c>
      <c r="AW157" s="14" t="s">
        <v>41</v>
      </c>
      <c r="AX157" s="14" t="s">
        <v>85</v>
      </c>
      <c r="AY157" s="252" t="s">
        <v>197</v>
      </c>
    </row>
    <row r="158" spans="2:65" s="1" customFormat="1" ht="16.5" customHeight="1">
      <c r="B158" s="43"/>
      <c r="C158" s="204" t="s">
        <v>10</v>
      </c>
      <c r="D158" s="204" t="s">
        <v>200</v>
      </c>
      <c r="E158" s="205" t="s">
        <v>2071</v>
      </c>
      <c r="F158" s="206" t="s">
        <v>2072</v>
      </c>
      <c r="G158" s="207" t="s">
        <v>423</v>
      </c>
      <c r="H158" s="208">
        <v>12.32</v>
      </c>
      <c r="I158" s="209"/>
      <c r="J158" s="210">
        <f>ROUND(I158*H158,2)</f>
        <v>0</v>
      </c>
      <c r="K158" s="206" t="s">
        <v>352</v>
      </c>
      <c r="L158" s="63"/>
      <c r="M158" s="211" t="s">
        <v>34</v>
      </c>
      <c r="N158" s="212" t="s">
        <v>49</v>
      </c>
      <c r="O158" s="44"/>
      <c r="P158" s="213">
        <f>O158*H158</f>
        <v>0</v>
      </c>
      <c r="Q158" s="213">
        <v>0</v>
      </c>
      <c r="R158" s="213">
        <f>Q158*H158</f>
        <v>0</v>
      </c>
      <c r="S158" s="213">
        <v>0</v>
      </c>
      <c r="T158" s="214">
        <f>S158*H158</f>
        <v>0</v>
      </c>
      <c r="AR158" s="25" t="s">
        <v>126</v>
      </c>
      <c r="AT158" s="25" t="s">
        <v>200</v>
      </c>
      <c r="AU158" s="25" t="s">
        <v>87</v>
      </c>
      <c r="AY158" s="25" t="s">
        <v>197</v>
      </c>
      <c r="BE158" s="215">
        <f>IF(N158="základní",J158,0)</f>
        <v>0</v>
      </c>
      <c r="BF158" s="215">
        <f>IF(N158="snížená",J158,0)</f>
        <v>0</v>
      </c>
      <c r="BG158" s="215">
        <f>IF(N158="zákl. přenesená",J158,0)</f>
        <v>0</v>
      </c>
      <c r="BH158" s="215">
        <f>IF(N158="sníž. přenesená",J158,0)</f>
        <v>0</v>
      </c>
      <c r="BI158" s="215">
        <f>IF(N158="nulová",J158,0)</f>
        <v>0</v>
      </c>
      <c r="BJ158" s="25" t="s">
        <v>85</v>
      </c>
      <c r="BK158" s="215">
        <f>ROUND(I158*H158,2)</f>
        <v>0</v>
      </c>
      <c r="BL158" s="25" t="s">
        <v>126</v>
      </c>
      <c r="BM158" s="25" t="s">
        <v>2073</v>
      </c>
    </row>
    <row r="159" spans="2:65" s="1" customFormat="1" ht="16.5" customHeight="1">
      <c r="B159" s="43"/>
      <c r="C159" s="204" t="s">
        <v>275</v>
      </c>
      <c r="D159" s="204" t="s">
        <v>200</v>
      </c>
      <c r="E159" s="205" t="s">
        <v>2074</v>
      </c>
      <c r="F159" s="206" t="s">
        <v>2075</v>
      </c>
      <c r="G159" s="207" t="s">
        <v>362</v>
      </c>
      <c r="H159" s="208">
        <v>30.949000000000002</v>
      </c>
      <c r="I159" s="209"/>
      <c r="J159" s="210">
        <f>ROUND(I159*H159,2)</f>
        <v>0</v>
      </c>
      <c r="K159" s="206" t="s">
        <v>352</v>
      </c>
      <c r="L159" s="63"/>
      <c r="M159" s="211" t="s">
        <v>34</v>
      </c>
      <c r="N159" s="212" t="s">
        <v>49</v>
      </c>
      <c r="O159" s="44"/>
      <c r="P159" s="213">
        <f>O159*H159</f>
        <v>0</v>
      </c>
      <c r="Q159" s="213">
        <v>2.4533</v>
      </c>
      <c r="R159" s="213">
        <f>Q159*H159</f>
        <v>75.927181700000006</v>
      </c>
      <c r="S159" s="213">
        <v>0</v>
      </c>
      <c r="T159" s="214">
        <f>S159*H159</f>
        <v>0</v>
      </c>
      <c r="AR159" s="25" t="s">
        <v>126</v>
      </c>
      <c r="AT159" s="25" t="s">
        <v>200</v>
      </c>
      <c r="AU159" s="25" t="s">
        <v>87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126</v>
      </c>
      <c r="BM159" s="25" t="s">
        <v>2076</v>
      </c>
    </row>
    <row r="160" spans="2:65" s="12" customFormat="1">
      <c r="B160" s="219"/>
      <c r="C160" s="220"/>
      <c r="D160" s="221" t="s">
        <v>210</v>
      </c>
      <c r="E160" s="222" t="s">
        <v>34</v>
      </c>
      <c r="F160" s="223" t="s">
        <v>2008</v>
      </c>
      <c r="G160" s="220"/>
      <c r="H160" s="224" t="s">
        <v>34</v>
      </c>
      <c r="I160" s="225"/>
      <c r="J160" s="220"/>
      <c r="K160" s="220"/>
      <c r="L160" s="226"/>
      <c r="M160" s="227"/>
      <c r="N160" s="228"/>
      <c r="O160" s="228"/>
      <c r="P160" s="228"/>
      <c r="Q160" s="228"/>
      <c r="R160" s="228"/>
      <c r="S160" s="228"/>
      <c r="T160" s="229"/>
      <c r="AT160" s="230" t="s">
        <v>210</v>
      </c>
      <c r="AU160" s="230" t="s">
        <v>87</v>
      </c>
      <c r="AV160" s="12" t="s">
        <v>85</v>
      </c>
      <c r="AW160" s="12" t="s">
        <v>41</v>
      </c>
      <c r="AX160" s="12" t="s">
        <v>78</v>
      </c>
      <c r="AY160" s="230" t="s">
        <v>197</v>
      </c>
    </row>
    <row r="161" spans="2:65" s="13" customFormat="1">
      <c r="B161" s="231"/>
      <c r="C161" s="232"/>
      <c r="D161" s="221" t="s">
        <v>210</v>
      </c>
      <c r="E161" s="233" t="s">
        <v>34</v>
      </c>
      <c r="F161" s="234" t="s">
        <v>2077</v>
      </c>
      <c r="G161" s="232"/>
      <c r="H161" s="235">
        <v>30.949000000000002</v>
      </c>
      <c r="I161" s="236"/>
      <c r="J161" s="232"/>
      <c r="K161" s="232"/>
      <c r="L161" s="237"/>
      <c r="M161" s="238"/>
      <c r="N161" s="239"/>
      <c r="O161" s="239"/>
      <c r="P161" s="239"/>
      <c r="Q161" s="239"/>
      <c r="R161" s="239"/>
      <c r="S161" s="239"/>
      <c r="T161" s="240"/>
      <c r="AT161" s="241" t="s">
        <v>210</v>
      </c>
      <c r="AU161" s="241" t="s">
        <v>87</v>
      </c>
      <c r="AV161" s="13" t="s">
        <v>87</v>
      </c>
      <c r="AW161" s="13" t="s">
        <v>41</v>
      </c>
      <c r="AX161" s="13" t="s">
        <v>78</v>
      </c>
      <c r="AY161" s="241" t="s">
        <v>197</v>
      </c>
    </row>
    <row r="162" spans="2:65" s="14" customFormat="1">
      <c r="B162" s="242"/>
      <c r="C162" s="243"/>
      <c r="D162" s="216" t="s">
        <v>210</v>
      </c>
      <c r="E162" s="244" t="s">
        <v>34</v>
      </c>
      <c r="F162" s="245" t="s">
        <v>221</v>
      </c>
      <c r="G162" s="243"/>
      <c r="H162" s="246">
        <v>30.949000000000002</v>
      </c>
      <c r="I162" s="247"/>
      <c r="J162" s="243"/>
      <c r="K162" s="243"/>
      <c r="L162" s="248"/>
      <c r="M162" s="249"/>
      <c r="N162" s="250"/>
      <c r="O162" s="250"/>
      <c r="P162" s="250"/>
      <c r="Q162" s="250"/>
      <c r="R162" s="250"/>
      <c r="S162" s="250"/>
      <c r="T162" s="251"/>
      <c r="AT162" s="252" t="s">
        <v>210</v>
      </c>
      <c r="AU162" s="252" t="s">
        <v>87</v>
      </c>
      <c r="AV162" s="14" t="s">
        <v>126</v>
      </c>
      <c r="AW162" s="14" t="s">
        <v>41</v>
      </c>
      <c r="AX162" s="14" t="s">
        <v>85</v>
      </c>
      <c r="AY162" s="252" t="s">
        <v>197</v>
      </c>
    </row>
    <row r="163" spans="2:65" s="1" customFormat="1" ht="16.5" customHeight="1">
      <c r="B163" s="43"/>
      <c r="C163" s="204" t="s">
        <v>279</v>
      </c>
      <c r="D163" s="204" t="s">
        <v>200</v>
      </c>
      <c r="E163" s="205" t="s">
        <v>2078</v>
      </c>
      <c r="F163" s="206" t="s">
        <v>2079</v>
      </c>
      <c r="G163" s="207" t="s">
        <v>423</v>
      </c>
      <c r="H163" s="208">
        <v>337.18299999999999</v>
      </c>
      <c r="I163" s="209"/>
      <c r="J163" s="210">
        <f>ROUND(I163*H163,2)</f>
        <v>0</v>
      </c>
      <c r="K163" s="206" t="s">
        <v>352</v>
      </c>
      <c r="L163" s="63"/>
      <c r="M163" s="211" t="s">
        <v>34</v>
      </c>
      <c r="N163" s="212" t="s">
        <v>49</v>
      </c>
      <c r="O163" s="44"/>
      <c r="P163" s="213">
        <f>O163*H163</f>
        <v>0</v>
      </c>
      <c r="Q163" s="213">
        <v>4.4900000000000001E-3</v>
      </c>
      <c r="R163" s="213">
        <f>Q163*H163</f>
        <v>1.51395167</v>
      </c>
      <c r="S163" s="213">
        <v>0</v>
      </c>
      <c r="T163" s="214">
        <f>S163*H163</f>
        <v>0</v>
      </c>
      <c r="AR163" s="25" t="s">
        <v>126</v>
      </c>
      <c r="AT163" s="25" t="s">
        <v>200</v>
      </c>
      <c r="AU163" s="25" t="s">
        <v>87</v>
      </c>
      <c r="AY163" s="25" t="s">
        <v>197</v>
      </c>
      <c r="BE163" s="215">
        <f>IF(N163="základní",J163,0)</f>
        <v>0</v>
      </c>
      <c r="BF163" s="215">
        <f>IF(N163="snížená",J163,0)</f>
        <v>0</v>
      </c>
      <c r="BG163" s="215">
        <f>IF(N163="zákl. přenesená",J163,0)</f>
        <v>0</v>
      </c>
      <c r="BH163" s="215">
        <f>IF(N163="sníž. přenesená",J163,0)</f>
        <v>0</v>
      </c>
      <c r="BI163" s="215">
        <f>IF(N163="nulová",J163,0)</f>
        <v>0</v>
      </c>
      <c r="BJ163" s="25" t="s">
        <v>85</v>
      </c>
      <c r="BK163" s="215">
        <f>ROUND(I163*H163,2)</f>
        <v>0</v>
      </c>
      <c r="BL163" s="25" t="s">
        <v>126</v>
      </c>
      <c r="BM163" s="25" t="s">
        <v>2080</v>
      </c>
    </row>
    <row r="164" spans="2:65" s="12" customFormat="1">
      <c r="B164" s="219"/>
      <c r="C164" s="220"/>
      <c r="D164" s="221" t="s">
        <v>210</v>
      </c>
      <c r="E164" s="222" t="s">
        <v>34</v>
      </c>
      <c r="F164" s="223" t="s">
        <v>2008</v>
      </c>
      <c r="G164" s="220"/>
      <c r="H164" s="224" t="s">
        <v>34</v>
      </c>
      <c r="I164" s="225"/>
      <c r="J164" s="220"/>
      <c r="K164" s="220"/>
      <c r="L164" s="226"/>
      <c r="M164" s="227"/>
      <c r="N164" s="228"/>
      <c r="O164" s="228"/>
      <c r="P164" s="228"/>
      <c r="Q164" s="228"/>
      <c r="R164" s="228"/>
      <c r="S164" s="228"/>
      <c r="T164" s="229"/>
      <c r="AT164" s="230" t="s">
        <v>210</v>
      </c>
      <c r="AU164" s="230" t="s">
        <v>87</v>
      </c>
      <c r="AV164" s="12" t="s">
        <v>85</v>
      </c>
      <c r="AW164" s="12" t="s">
        <v>41</v>
      </c>
      <c r="AX164" s="12" t="s">
        <v>78</v>
      </c>
      <c r="AY164" s="230" t="s">
        <v>197</v>
      </c>
    </row>
    <row r="165" spans="2:65" s="13" customFormat="1">
      <c r="B165" s="231"/>
      <c r="C165" s="232"/>
      <c r="D165" s="221" t="s">
        <v>210</v>
      </c>
      <c r="E165" s="233" t="s">
        <v>34</v>
      </c>
      <c r="F165" s="234" t="s">
        <v>2081</v>
      </c>
      <c r="G165" s="232"/>
      <c r="H165" s="235">
        <v>306.52999999999997</v>
      </c>
      <c r="I165" s="236"/>
      <c r="J165" s="232"/>
      <c r="K165" s="232"/>
      <c r="L165" s="237"/>
      <c r="M165" s="238"/>
      <c r="N165" s="239"/>
      <c r="O165" s="239"/>
      <c r="P165" s="239"/>
      <c r="Q165" s="239"/>
      <c r="R165" s="239"/>
      <c r="S165" s="239"/>
      <c r="T165" s="240"/>
      <c r="AT165" s="241" t="s">
        <v>210</v>
      </c>
      <c r="AU165" s="241" t="s">
        <v>87</v>
      </c>
      <c r="AV165" s="13" t="s">
        <v>87</v>
      </c>
      <c r="AW165" s="13" t="s">
        <v>41</v>
      </c>
      <c r="AX165" s="13" t="s">
        <v>78</v>
      </c>
      <c r="AY165" s="241" t="s">
        <v>197</v>
      </c>
    </row>
    <row r="166" spans="2:65" s="15" customFormat="1">
      <c r="B166" s="276"/>
      <c r="C166" s="277"/>
      <c r="D166" s="221" t="s">
        <v>210</v>
      </c>
      <c r="E166" s="278" t="s">
        <v>34</v>
      </c>
      <c r="F166" s="279" t="s">
        <v>459</v>
      </c>
      <c r="G166" s="277"/>
      <c r="H166" s="280">
        <v>306.52999999999997</v>
      </c>
      <c r="I166" s="281"/>
      <c r="J166" s="277"/>
      <c r="K166" s="277"/>
      <c r="L166" s="282"/>
      <c r="M166" s="283"/>
      <c r="N166" s="284"/>
      <c r="O166" s="284"/>
      <c r="P166" s="284"/>
      <c r="Q166" s="284"/>
      <c r="R166" s="284"/>
      <c r="S166" s="284"/>
      <c r="T166" s="285"/>
      <c r="AT166" s="286" t="s">
        <v>210</v>
      </c>
      <c r="AU166" s="286" t="s">
        <v>87</v>
      </c>
      <c r="AV166" s="15" t="s">
        <v>107</v>
      </c>
      <c r="AW166" s="15" t="s">
        <v>41</v>
      </c>
      <c r="AX166" s="15" t="s">
        <v>78</v>
      </c>
      <c r="AY166" s="286" t="s">
        <v>197</v>
      </c>
    </row>
    <row r="167" spans="2:65" s="13" customFormat="1">
      <c r="B167" s="231"/>
      <c r="C167" s="232"/>
      <c r="D167" s="221" t="s">
        <v>210</v>
      </c>
      <c r="E167" s="233" t="s">
        <v>34</v>
      </c>
      <c r="F167" s="234" t="s">
        <v>2082</v>
      </c>
      <c r="G167" s="232"/>
      <c r="H167" s="235">
        <v>30.652999999999999</v>
      </c>
      <c r="I167" s="236"/>
      <c r="J167" s="232"/>
      <c r="K167" s="232"/>
      <c r="L167" s="237"/>
      <c r="M167" s="238"/>
      <c r="N167" s="239"/>
      <c r="O167" s="239"/>
      <c r="P167" s="239"/>
      <c r="Q167" s="239"/>
      <c r="R167" s="239"/>
      <c r="S167" s="239"/>
      <c r="T167" s="240"/>
      <c r="AT167" s="241" t="s">
        <v>210</v>
      </c>
      <c r="AU167" s="241" t="s">
        <v>87</v>
      </c>
      <c r="AV167" s="13" t="s">
        <v>87</v>
      </c>
      <c r="AW167" s="13" t="s">
        <v>41</v>
      </c>
      <c r="AX167" s="13" t="s">
        <v>78</v>
      </c>
      <c r="AY167" s="241" t="s">
        <v>197</v>
      </c>
    </row>
    <row r="168" spans="2:65" s="14" customFormat="1">
      <c r="B168" s="242"/>
      <c r="C168" s="243"/>
      <c r="D168" s="216" t="s">
        <v>210</v>
      </c>
      <c r="E168" s="244" t="s">
        <v>34</v>
      </c>
      <c r="F168" s="245" t="s">
        <v>221</v>
      </c>
      <c r="G168" s="243"/>
      <c r="H168" s="246">
        <v>337.18299999999999</v>
      </c>
      <c r="I168" s="247"/>
      <c r="J168" s="243"/>
      <c r="K168" s="243"/>
      <c r="L168" s="248"/>
      <c r="M168" s="249"/>
      <c r="N168" s="250"/>
      <c r="O168" s="250"/>
      <c r="P168" s="250"/>
      <c r="Q168" s="250"/>
      <c r="R168" s="250"/>
      <c r="S168" s="250"/>
      <c r="T168" s="251"/>
      <c r="AT168" s="252" t="s">
        <v>210</v>
      </c>
      <c r="AU168" s="252" t="s">
        <v>87</v>
      </c>
      <c r="AV168" s="14" t="s">
        <v>126</v>
      </c>
      <c r="AW168" s="14" t="s">
        <v>41</v>
      </c>
      <c r="AX168" s="14" t="s">
        <v>85</v>
      </c>
      <c r="AY168" s="252" t="s">
        <v>197</v>
      </c>
    </row>
    <row r="169" spans="2:65" s="1" customFormat="1" ht="16.5" customHeight="1">
      <c r="B169" s="43"/>
      <c r="C169" s="204" t="s">
        <v>287</v>
      </c>
      <c r="D169" s="204" t="s">
        <v>200</v>
      </c>
      <c r="E169" s="205" t="s">
        <v>2083</v>
      </c>
      <c r="F169" s="206" t="s">
        <v>2084</v>
      </c>
      <c r="G169" s="207" t="s">
        <v>423</v>
      </c>
      <c r="H169" s="208">
        <v>337.18299999999999</v>
      </c>
      <c r="I169" s="209"/>
      <c r="J169" s="210">
        <f>ROUND(I169*H169,2)</f>
        <v>0</v>
      </c>
      <c r="K169" s="206" t="s">
        <v>352</v>
      </c>
      <c r="L169" s="63"/>
      <c r="M169" s="211" t="s">
        <v>34</v>
      </c>
      <c r="N169" s="212" t="s">
        <v>49</v>
      </c>
      <c r="O169" s="44"/>
      <c r="P169" s="213">
        <f>O169*H169</f>
        <v>0</v>
      </c>
      <c r="Q169" s="213">
        <v>0</v>
      </c>
      <c r="R169" s="213">
        <f>Q169*H169</f>
        <v>0</v>
      </c>
      <c r="S169" s="213">
        <v>0</v>
      </c>
      <c r="T169" s="214">
        <f>S169*H169</f>
        <v>0</v>
      </c>
      <c r="AR169" s="25" t="s">
        <v>126</v>
      </c>
      <c r="AT169" s="25" t="s">
        <v>200</v>
      </c>
      <c r="AU169" s="25" t="s">
        <v>87</v>
      </c>
      <c r="AY169" s="25" t="s">
        <v>197</v>
      </c>
      <c r="BE169" s="215">
        <f>IF(N169="základní",J169,0)</f>
        <v>0</v>
      </c>
      <c r="BF169" s="215">
        <f>IF(N169="snížená",J169,0)</f>
        <v>0</v>
      </c>
      <c r="BG169" s="215">
        <f>IF(N169="zákl. přenesená",J169,0)</f>
        <v>0</v>
      </c>
      <c r="BH169" s="215">
        <f>IF(N169="sníž. přenesená",J169,0)</f>
        <v>0</v>
      </c>
      <c r="BI169" s="215">
        <f>IF(N169="nulová",J169,0)</f>
        <v>0</v>
      </c>
      <c r="BJ169" s="25" t="s">
        <v>85</v>
      </c>
      <c r="BK169" s="215">
        <f>ROUND(I169*H169,2)</f>
        <v>0</v>
      </c>
      <c r="BL169" s="25" t="s">
        <v>126</v>
      </c>
      <c r="BM169" s="25" t="s">
        <v>2085</v>
      </c>
    </row>
    <row r="170" spans="2:65" s="1" customFormat="1" ht="16.5" customHeight="1">
      <c r="B170" s="43"/>
      <c r="C170" s="204" t="s">
        <v>291</v>
      </c>
      <c r="D170" s="204" t="s">
        <v>200</v>
      </c>
      <c r="E170" s="205" t="s">
        <v>2086</v>
      </c>
      <c r="F170" s="206" t="s">
        <v>2087</v>
      </c>
      <c r="G170" s="207" t="s">
        <v>404</v>
      </c>
      <c r="H170" s="208">
        <v>1.24</v>
      </c>
      <c r="I170" s="209"/>
      <c r="J170" s="210">
        <f>ROUND(I170*H170,2)</f>
        <v>0</v>
      </c>
      <c r="K170" s="206" t="s">
        <v>352</v>
      </c>
      <c r="L170" s="63"/>
      <c r="M170" s="211" t="s">
        <v>34</v>
      </c>
      <c r="N170" s="212" t="s">
        <v>49</v>
      </c>
      <c r="O170" s="44"/>
      <c r="P170" s="213">
        <f>O170*H170</f>
        <v>0</v>
      </c>
      <c r="Q170" s="213">
        <v>1.0461400000000001</v>
      </c>
      <c r="R170" s="213">
        <f>Q170*H170</f>
        <v>1.2972136000000001</v>
      </c>
      <c r="S170" s="213">
        <v>0</v>
      </c>
      <c r="T170" s="214">
        <f>S170*H170</f>
        <v>0</v>
      </c>
      <c r="AR170" s="25" t="s">
        <v>126</v>
      </c>
      <c r="AT170" s="25" t="s">
        <v>200</v>
      </c>
      <c r="AU170" s="25" t="s">
        <v>87</v>
      </c>
      <c r="AY170" s="25" t="s">
        <v>197</v>
      </c>
      <c r="BE170" s="215">
        <f>IF(N170="základní",J170,0)</f>
        <v>0</v>
      </c>
      <c r="BF170" s="215">
        <f>IF(N170="snížená",J170,0)</f>
        <v>0</v>
      </c>
      <c r="BG170" s="215">
        <f>IF(N170="zákl. přenesená",J170,0)</f>
        <v>0</v>
      </c>
      <c r="BH170" s="215">
        <f>IF(N170="sníž. přenesená",J170,0)</f>
        <v>0</v>
      </c>
      <c r="BI170" s="215">
        <f>IF(N170="nulová",J170,0)</f>
        <v>0</v>
      </c>
      <c r="BJ170" s="25" t="s">
        <v>85</v>
      </c>
      <c r="BK170" s="215">
        <f>ROUND(I170*H170,2)</f>
        <v>0</v>
      </c>
      <c r="BL170" s="25" t="s">
        <v>126</v>
      </c>
      <c r="BM170" s="25" t="s">
        <v>2088</v>
      </c>
    </row>
    <row r="171" spans="2:65" s="12" customFormat="1">
      <c r="B171" s="219"/>
      <c r="C171" s="220"/>
      <c r="D171" s="221" t="s">
        <v>210</v>
      </c>
      <c r="E171" s="222" t="s">
        <v>34</v>
      </c>
      <c r="F171" s="223" t="s">
        <v>2008</v>
      </c>
      <c r="G171" s="220"/>
      <c r="H171" s="224" t="s">
        <v>34</v>
      </c>
      <c r="I171" s="225"/>
      <c r="J171" s="220"/>
      <c r="K171" s="220"/>
      <c r="L171" s="226"/>
      <c r="M171" s="227"/>
      <c r="N171" s="228"/>
      <c r="O171" s="228"/>
      <c r="P171" s="228"/>
      <c r="Q171" s="228"/>
      <c r="R171" s="228"/>
      <c r="S171" s="228"/>
      <c r="T171" s="229"/>
      <c r="AT171" s="230" t="s">
        <v>210</v>
      </c>
      <c r="AU171" s="230" t="s">
        <v>87</v>
      </c>
      <c r="AV171" s="12" t="s">
        <v>85</v>
      </c>
      <c r="AW171" s="12" t="s">
        <v>41</v>
      </c>
      <c r="AX171" s="12" t="s">
        <v>78</v>
      </c>
      <c r="AY171" s="230" t="s">
        <v>197</v>
      </c>
    </row>
    <row r="172" spans="2:65" s="13" customFormat="1">
      <c r="B172" s="231"/>
      <c r="C172" s="232"/>
      <c r="D172" s="221" t="s">
        <v>210</v>
      </c>
      <c r="E172" s="233" t="s">
        <v>34</v>
      </c>
      <c r="F172" s="234" t="s">
        <v>2089</v>
      </c>
      <c r="G172" s="232"/>
      <c r="H172" s="235">
        <v>1.24</v>
      </c>
      <c r="I172" s="236"/>
      <c r="J172" s="232"/>
      <c r="K172" s="232"/>
      <c r="L172" s="237"/>
      <c r="M172" s="238"/>
      <c r="N172" s="239"/>
      <c r="O172" s="239"/>
      <c r="P172" s="239"/>
      <c r="Q172" s="239"/>
      <c r="R172" s="239"/>
      <c r="S172" s="239"/>
      <c r="T172" s="240"/>
      <c r="AT172" s="241" t="s">
        <v>210</v>
      </c>
      <c r="AU172" s="241" t="s">
        <v>87</v>
      </c>
      <c r="AV172" s="13" t="s">
        <v>87</v>
      </c>
      <c r="AW172" s="13" t="s">
        <v>41</v>
      </c>
      <c r="AX172" s="13" t="s">
        <v>78</v>
      </c>
      <c r="AY172" s="241" t="s">
        <v>197</v>
      </c>
    </row>
    <row r="173" spans="2:65" s="14" customFormat="1">
      <c r="B173" s="242"/>
      <c r="C173" s="243"/>
      <c r="D173" s="221" t="s">
        <v>210</v>
      </c>
      <c r="E173" s="273" t="s">
        <v>34</v>
      </c>
      <c r="F173" s="274" t="s">
        <v>221</v>
      </c>
      <c r="G173" s="243"/>
      <c r="H173" s="275">
        <v>1.24</v>
      </c>
      <c r="I173" s="247"/>
      <c r="J173" s="243"/>
      <c r="K173" s="243"/>
      <c r="L173" s="248"/>
      <c r="M173" s="249"/>
      <c r="N173" s="250"/>
      <c r="O173" s="250"/>
      <c r="P173" s="250"/>
      <c r="Q173" s="250"/>
      <c r="R173" s="250"/>
      <c r="S173" s="250"/>
      <c r="T173" s="251"/>
      <c r="AT173" s="252" t="s">
        <v>210</v>
      </c>
      <c r="AU173" s="252" t="s">
        <v>87</v>
      </c>
      <c r="AV173" s="14" t="s">
        <v>126</v>
      </c>
      <c r="AW173" s="14" t="s">
        <v>41</v>
      </c>
      <c r="AX173" s="14" t="s">
        <v>85</v>
      </c>
      <c r="AY173" s="252" t="s">
        <v>197</v>
      </c>
    </row>
    <row r="174" spans="2:65" s="11" customFormat="1" ht="29.85" customHeight="1">
      <c r="B174" s="187"/>
      <c r="C174" s="188"/>
      <c r="D174" s="201" t="s">
        <v>77</v>
      </c>
      <c r="E174" s="202" t="s">
        <v>126</v>
      </c>
      <c r="F174" s="202" t="s">
        <v>509</v>
      </c>
      <c r="G174" s="188"/>
      <c r="H174" s="188"/>
      <c r="I174" s="191"/>
      <c r="J174" s="203">
        <f>BK174</f>
        <v>0</v>
      </c>
      <c r="K174" s="188"/>
      <c r="L174" s="193"/>
      <c r="M174" s="194"/>
      <c r="N174" s="195"/>
      <c r="O174" s="195"/>
      <c r="P174" s="196">
        <f>SUM(P175:P208)</f>
        <v>0</v>
      </c>
      <c r="Q174" s="195"/>
      <c r="R174" s="196">
        <f>SUM(R175:R208)</f>
        <v>113.70104022000001</v>
      </c>
      <c r="S174" s="195"/>
      <c r="T174" s="197">
        <f>SUM(T175:T208)</f>
        <v>0</v>
      </c>
      <c r="AR174" s="198" t="s">
        <v>85</v>
      </c>
      <c r="AT174" s="199" t="s">
        <v>77</v>
      </c>
      <c r="AU174" s="199" t="s">
        <v>85</v>
      </c>
      <c r="AY174" s="198" t="s">
        <v>197</v>
      </c>
      <c r="BK174" s="200">
        <f>SUM(BK175:BK208)</f>
        <v>0</v>
      </c>
    </row>
    <row r="175" spans="2:65" s="1" customFormat="1" ht="16.5" customHeight="1">
      <c r="B175" s="43"/>
      <c r="C175" s="204" t="s">
        <v>295</v>
      </c>
      <c r="D175" s="204" t="s">
        <v>200</v>
      </c>
      <c r="E175" s="205" t="s">
        <v>2090</v>
      </c>
      <c r="F175" s="206" t="s">
        <v>2091</v>
      </c>
      <c r="G175" s="207" t="s">
        <v>362</v>
      </c>
      <c r="H175" s="208">
        <v>41.686</v>
      </c>
      <c r="I175" s="209"/>
      <c r="J175" s="210">
        <f>ROUND(I175*H175,2)</f>
        <v>0</v>
      </c>
      <c r="K175" s="206" t="s">
        <v>352</v>
      </c>
      <c r="L175" s="63"/>
      <c r="M175" s="211" t="s">
        <v>34</v>
      </c>
      <c r="N175" s="212" t="s">
        <v>49</v>
      </c>
      <c r="O175" s="44"/>
      <c r="P175" s="213">
        <f>O175*H175</f>
        <v>0</v>
      </c>
      <c r="Q175" s="213">
        <v>2.45343</v>
      </c>
      <c r="R175" s="213">
        <f>Q175*H175</f>
        <v>102.27368298</v>
      </c>
      <c r="S175" s="213">
        <v>0</v>
      </c>
      <c r="T175" s="214">
        <f>S175*H175</f>
        <v>0</v>
      </c>
      <c r="AR175" s="25" t="s">
        <v>126</v>
      </c>
      <c r="AT175" s="25" t="s">
        <v>200</v>
      </c>
      <c r="AU175" s="25" t="s">
        <v>87</v>
      </c>
      <c r="AY175" s="25" t="s">
        <v>197</v>
      </c>
      <c r="BE175" s="215">
        <f>IF(N175="základní",J175,0)</f>
        <v>0</v>
      </c>
      <c r="BF175" s="215">
        <f>IF(N175="snížená",J175,0)</f>
        <v>0</v>
      </c>
      <c r="BG175" s="215">
        <f>IF(N175="zákl. přenesená",J175,0)</f>
        <v>0</v>
      </c>
      <c r="BH175" s="215">
        <f>IF(N175="sníž. přenesená",J175,0)</f>
        <v>0</v>
      </c>
      <c r="BI175" s="215">
        <f>IF(N175="nulová",J175,0)</f>
        <v>0</v>
      </c>
      <c r="BJ175" s="25" t="s">
        <v>85</v>
      </c>
      <c r="BK175" s="215">
        <f>ROUND(I175*H175,2)</f>
        <v>0</v>
      </c>
      <c r="BL175" s="25" t="s">
        <v>126</v>
      </c>
      <c r="BM175" s="25" t="s">
        <v>2092</v>
      </c>
    </row>
    <row r="176" spans="2:65" s="12" customFormat="1">
      <c r="B176" s="219"/>
      <c r="C176" s="220"/>
      <c r="D176" s="221" t="s">
        <v>210</v>
      </c>
      <c r="E176" s="222" t="s">
        <v>34</v>
      </c>
      <c r="F176" s="223" t="s">
        <v>2008</v>
      </c>
      <c r="G176" s="220"/>
      <c r="H176" s="224" t="s">
        <v>34</v>
      </c>
      <c r="I176" s="225"/>
      <c r="J176" s="220"/>
      <c r="K176" s="220"/>
      <c r="L176" s="226"/>
      <c r="M176" s="227"/>
      <c r="N176" s="228"/>
      <c r="O176" s="228"/>
      <c r="P176" s="228"/>
      <c r="Q176" s="228"/>
      <c r="R176" s="228"/>
      <c r="S176" s="228"/>
      <c r="T176" s="229"/>
      <c r="AT176" s="230" t="s">
        <v>210</v>
      </c>
      <c r="AU176" s="230" t="s">
        <v>87</v>
      </c>
      <c r="AV176" s="12" t="s">
        <v>85</v>
      </c>
      <c r="AW176" s="12" t="s">
        <v>41</v>
      </c>
      <c r="AX176" s="12" t="s">
        <v>78</v>
      </c>
      <c r="AY176" s="230" t="s">
        <v>197</v>
      </c>
    </row>
    <row r="177" spans="2:65" s="13" customFormat="1">
      <c r="B177" s="231"/>
      <c r="C177" s="232"/>
      <c r="D177" s="221" t="s">
        <v>210</v>
      </c>
      <c r="E177" s="233" t="s">
        <v>34</v>
      </c>
      <c r="F177" s="234" t="s">
        <v>2093</v>
      </c>
      <c r="G177" s="232"/>
      <c r="H177" s="235">
        <v>41.686</v>
      </c>
      <c r="I177" s="236"/>
      <c r="J177" s="232"/>
      <c r="K177" s="232"/>
      <c r="L177" s="237"/>
      <c r="M177" s="238"/>
      <c r="N177" s="239"/>
      <c r="O177" s="239"/>
      <c r="P177" s="239"/>
      <c r="Q177" s="239"/>
      <c r="R177" s="239"/>
      <c r="S177" s="239"/>
      <c r="T177" s="240"/>
      <c r="AT177" s="241" t="s">
        <v>210</v>
      </c>
      <c r="AU177" s="241" t="s">
        <v>87</v>
      </c>
      <c r="AV177" s="13" t="s">
        <v>87</v>
      </c>
      <c r="AW177" s="13" t="s">
        <v>41</v>
      </c>
      <c r="AX177" s="13" t="s">
        <v>78</v>
      </c>
      <c r="AY177" s="241" t="s">
        <v>197</v>
      </c>
    </row>
    <row r="178" spans="2:65" s="14" customFormat="1">
      <c r="B178" s="242"/>
      <c r="C178" s="243"/>
      <c r="D178" s="216" t="s">
        <v>210</v>
      </c>
      <c r="E178" s="244" t="s">
        <v>34</v>
      </c>
      <c r="F178" s="245" t="s">
        <v>221</v>
      </c>
      <c r="G178" s="243"/>
      <c r="H178" s="246">
        <v>41.686</v>
      </c>
      <c r="I178" s="247"/>
      <c r="J178" s="243"/>
      <c r="K178" s="243"/>
      <c r="L178" s="248"/>
      <c r="M178" s="249"/>
      <c r="N178" s="250"/>
      <c r="O178" s="250"/>
      <c r="P178" s="250"/>
      <c r="Q178" s="250"/>
      <c r="R178" s="250"/>
      <c r="S178" s="250"/>
      <c r="T178" s="251"/>
      <c r="AT178" s="252" t="s">
        <v>210</v>
      </c>
      <c r="AU178" s="252" t="s">
        <v>87</v>
      </c>
      <c r="AV178" s="14" t="s">
        <v>126</v>
      </c>
      <c r="AW178" s="14" t="s">
        <v>41</v>
      </c>
      <c r="AX178" s="14" t="s">
        <v>85</v>
      </c>
      <c r="AY178" s="252" t="s">
        <v>197</v>
      </c>
    </row>
    <row r="179" spans="2:65" s="1" customFormat="1" ht="16.5" customHeight="1">
      <c r="B179" s="43"/>
      <c r="C179" s="204" t="s">
        <v>9</v>
      </c>
      <c r="D179" s="204" t="s">
        <v>200</v>
      </c>
      <c r="E179" s="205" t="s">
        <v>2094</v>
      </c>
      <c r="F179" s="206" t="s">
        <v>2095</v>
      </c>
      <c r="G179" s="207" t="s">
        <v>423</v>
      </c>
      <c r="H179" s="208">
        <v>179.64</v>
      </c>
      <c r="I179" s="209"/>
      <c r="J179" s="210">
        <f>ROUND(I179*H179,2)</f>
        <v>0</v>
      </c>
      <c r="K179" s="206" t="s">
        <v>352</v>
      </c>
      <c r="L179" s="63"/>
      <c r="M179" s="211" t="s">
        <v>34</v>
      </c>
      <c r="N179" s="212" t="s">
        <v>49</v>
      </c>
      <c r="O179" s="44"/>
      <c r="P179" s="213">
        <f>O179*H179</f>
        <v>0</v>
      </c>
      <c r="Q179" s="213">
        <v>2.15E-3</v>
      </c>
      <c r="R179" s="213">
        <f>Q179*H179</f>
        <v>0.38622599999999996</v>
      </c>
      <c r="S179" s="213">
        <v>0</v>
      </c>
      <c r="T179" s="214">
        <f>S179*H179</f>
        <v>0</v>
      </c>
      <c r="AR179" s="25" t="s">
        <v>126</v>
      </c>
      <c r="AT179" s="25" t="s">
        <v>200</v>
      </c>
      <c r="AU179" s="25" t="s">
        <v>87</v>
      </c>
      <c r="AY179" s="25" t="s">
        <v>197</v>
      </c>
      <c r="BE179" s="215">
        <f>IF(N179="základní",J179,0)</f>
        <v>0</v>
      </c>
      <c r="BF179" s="215">
        <f>IF(N179="snížená",J179,0)</f>
        <v>0</v>
      </c>
      <c r="BG179" s="215">
        <f>IF(N179="zákl. přenesená",J179,0)</f>
        <v>0</v>
      </c>
      <c r="BH179" s="215">
        <f>IF(N179="sníž. přenesená",J179,0)</f>
        <v>0</v>
      </c>
      <c r="BI179" s="215">
        <f>IF(N179="nulová",J179,0)</f>
        <v>0</v>
      </c>
      <c r="BJ179" s="25" t="s">
        <v>85</v>
      </c>
      <c r="BK179" s="215">
        <f>ROUND(I179*H179,2)</f>
        <v>0</v>
      </c>
      <c r="BL179" s="25" t="s">
        <v>126</v>
      </c>
      <c r="BM179" s="25" t="s">
        <v>2096</v>
      </c>
    </row>
    <row r="180" spans="2:65" s="12" customFormat="1">
      <c r="B180" s="219"/>
      <c r="C180" s="220"/>
      <c r="D180" s="221" t="s">
        <v>210</v>
      </c>
      <c r="E180" s="222" t="s">
        <v>34</v>
      </c>
      <c r="F180" s="223" t="s">
        <v>2008</v>
      </c>
      <c r="G180" s="220"/>
      <c r="H180" s="224" t="s">
        <v>34</v>
      </c>
      <c r="I180" s="225"/>
      <c r="J180" s="220"/>
      <c r="K180" s="220"/>
      <c r="L180" s="226"/>
      <c r="M180" s="227"/>
      <c r="N180" s="228"/>
      <c r="O180" s="228"/>
      <c r="P180" s="228"/>
      <c r="Q180" s="228"/>
      <c r="R180" s="228"/>
      <c r="S180" s="228"/>
      <c r="T180" s="229"/>
      <c r="AT180" s="230" t="s">
        <v>210</v>
      </c>
      <c r="AU180" s="230" t="s">
        <v>87</v>
      </c>
      <c r="AV180" s="12" t="s">
        <v>85</v>
      </c>
      <c r="AW180" s="12" t="s">
        <v>41</v>
      </c>
      <c r="AX180" s="12" t="s">
        <v>78</v>
      </c>
      <c r="AY180" s="230" t="s">
        <v>197</v>
      </c>
    </row>
    <row r="181" spans="2:65" s="13" customFormat="1">
      <c r="B181" s="231"/>
      <c r="C181" s="232"/>
      <c r="D181" s="221" t="s">
        <v>210</v>
      </c>
      <c r="E181" s="233" t="s">
        <v>34</v>
      </c>
      <c r="F181" s="234" t="s">
        <v>2097</v>
      </c>
      <c r="G181" s="232"/>
      <c r="H181" s="235">
        <v>179.64</v>
      </c>
      <c r="I181" s="236"/>
      <c r="J181" s="232"/>
      <c r="K181" s="232"/>
      <c r="L181" s="237"/>
      <c r="M181" s="238"/>
      <c r="N181" s="239"/>
      <c r="O181" s="239"/>
      <c r="P181" s="239"/>
      <c r="Q181" s="239"/>
      <c r="R181" s="239"/>
      <c r="S181" s="239"/>
      <c r="T181" s="240"/>
      <c r="AT181" s="241" t="s">
        <v>210</v>
      </c>
      <c r="AU181" s="241" t="s">
        <v>87</v>
      </c>
      <c r="AV181" s="13" t="s">
        <v>87</v>
      </c>
      <c r="AW181" s="13" t="s">
        <v>41</v>
      </c>
      <c r="AX181" s="13" t="s">
        <v>78</v>
      </c>
      <c r="AY181" s="241" t="s">
        <v>197</v>
      </c>
    </row>
    <row r="182" spans="2:65" s="14" customFormat="1">
      <c r="B182" s="242"/>
      <c r="C182" s="243"/>
      <c r="D182" s="216" t="s">
        <v>210</v>
      </c>
      <c r="E182" s="244" t="s">
        <v>34</v>
      </c>
      <c r="F182" s="245" t="s">
        <v>221</v>
      </c>
      <c r="G182" s="243"/>
      <c r="H182" s="246">
        <v>179.64</v>
      </c>
      <c r="I182" s="247"/>
      <c r="J182" s="243"/>
      <c r="K182" s="243"/>
      <c r="L182" s="248"/>
      <c r="M182" s="249"/>
      <c r="N182" s="250"/>
      <c r="O182" s="250"/>
      <c r="P182" s="250"/>
      <c r="Q182" s="250"/>
      <c r="R182" s="250"/>
      <c r="S182" s="250"/>
      <c r="T182" s="251"/>
      <c r="AT182" s="252" t="s">
        <v>210</v>
      </c>
      <c r="AU182" s="252" t="s">
        <v>87</v>
      </c>
      <c r="AV182" s="14" t="s">
        <v>126</v>
      </c>
      <c r="AW182" s="14" t="s">
        <v>41</v>
      </c>
      <c r="AX182" s="14" t="s">
        <v>85</v>
      </c>
      <c r="AY182" s="252" t="s">
        <v>197</v>
      </c>
    </row>
    <row r="183" spans="2:65" s="1" customFormat="1" ht="16.5" customHeight="1">
      <c r="B183" s="43"/>
      <c r="C183" s="204" t="s">
        <v>305</v>
      </c>
      <c r="D183" s="204" t="s">
        <v>200</v>
      </c>
      <c r="E183" s="205" t="s">
        <v>2098</v>
      </c>
      <c r="F183" s="206" t="s">
        <v>2099</v>
      </c>
      <c r="G183" s="207" t="s">
        <v>423</v>
      </c>
      <c r="H183" s="208">
        <v>179.64</v>
      </c>
      <c r="I183" s="209"/>
      <c r="J183" s="210">
        <f>ROUND(I183*H183,2)</f>
        <v>0</v>
      </c>
      <c r="K183" s="206" t="s">
        <v>352</v>
      </c>
      <c r="L183" s="63"/>
      <c r="M183" s="211" t="s">
        <v>34</v>
      </c>
      <c r="N183" s="212" t="s">
        <v>49</v>
      </c>
      <c r="O183" s="44"/>
      <c r="P183" s="213">
        <f>O183*H183</f>
        <v>0</v>
      </c>
      <c r="Q183" s="213">
        <v>0</v>
      </c>
      <c r="R183" s="213">
        <f>Q183*H183</f>
        <v>0</v>
      </c>
      <c r="S183" s="213">
        <v>0</v>
      </c>
      <c r="T183" s="214">
        <f>S183*H183</f>
        <v>0</v>
      </c>
      <c r="AR183" s="25" t="s">
        <v>126</v>
      </c>
      <c r="AT183" s="25" t="s">
        <v>200</v>
      </c>
      <c r="AU183" s="25" t="s">
        <v>87</v>
      </c>
      <c r="AY183" s="25" t="s">
        <v>197</v>
      </c>
      <c r="BE183" s="215">
        <f>IF(N183="základní",J183,0)</f>
        <v>0</v>
      </c>
      <c r="BF183" s="215">
        <f>IF(N183="snížená",J183,0)</f>
        <v>0</v>
      </c>
      <c r="BG183" s="215">
        <f>IF(N183="zákl. přenesená",J183,0)</f>
        <v>0</v>
      </c>
      <c r="BH183" s="215">
        <f>IF(N183="sníž. přenesená",J183,0)</f>
        <v>0</v>
      </c>
      <c r="BI183" s="215">
        <f>IF(N183="nulová",J183,0)</f>
        <v>0</v>
      </c>
      <c r="BJ183" s="25" t="s">
        <v>85</v>
      </c>
      <c r="BK183" s="215">
        <f>ROUND(I183*H183,2)</f>
        <v>0</v>
      </c>
      <c r="BL183" s="25" t="s">
        <v>126</v>
      </c>
      <c r="BM183" s="25" t="s">
        <v>2100</v>
      </c>
    </row>
    <row r="184" spans="2:65" s="1" customFormat="1" ht="16.5" customHeight="1">
      <c r="B184" s="43"/>
      <c r="C184" s="204" t="s">
        <v>309</v>
      </c>
      <c r="D184" s="204" t="s">
        <v>200</v>
      </c>
      <c r="E184" s="205" t="s">
        <v>2101</v>
      </c>
      <c r="F184" s="206" t="s">
        <v>2102</v>
      </c>
      <c r="G184" s="207" t="s">
        <v>423</v>
      </c>
      <c r="H184" s="208">
        <v>179.64</v>
      </c>
      <c r="I184" s="209"/>
      <c r="J184" s="210">
        <f>ROUND(I184*H184,2)</f>
        <v>0</v>
      </c>
      <c r="K184" s="206" t="s">
        <v>352</v>
      </c>
      <c r="L184" s="63"/>
      <c r="M184" s="211" t="s">
        <v>34</v>
      </c>
      <c r="N184" s="212" t="s">
        <v>49</v>
      </c>
      <c r="O184" s="44"/>
      <c r="P184" s="213">
        <f>O184*H184</f>
        <v>0</v>
      </c>
      <c r="Q184" s="213">
        <v>5.2399999999999999E-3</v>
      </c>
      <c r="R184" s="213">
        <f>Q184*H184</f>
        <v>0.94131359999999986</v>
      </c>
      <c r="S184" s="213">
        <v>0</v>
      </c>
      <c r="T184" s="214">
        <f>S184*H184</f>
        <v>0</v>
      </c>
      <c r="AR184" s="25" t="s">
        <v>126</v>
      </c>
      <c r="AT184" s="25" t="s">
        <v>200</v>
      </c>
      <c r="AU184" s="25" t="s">
        <v>87</v>
      </c>
      <c r="AY184" s="25" t="s">
        <v>197</v>
      </c>
      <c r="BE184" s="215">
        <f>IF(N184="základní",J184,0)</f>
        <v>0</v>
      </c>
      <c r="BF184" s="215">
        <f>IF(N184="snížená",J184,0)</f>
        <v>0</v>
      </c>
      <c r="BG184" s="215">
        <f>IF(N184="zákl. přenesená",J184,0)</f>
        <v>0</v>
      </c>
      <c r="BH184" s="215">
        <f>IF(N184="sníž. přenesená",J184,0)</f>
        <v>0</v>
      </c>
      <c r="BI184" s="215">
        <f>IF(N184="nulová",J184,0)</f>
        <v>0</v>
      </c>
      <c r="BJ184" s="25" t="s">
        <v>85</v>
      </c>
      <c r="BK184" s="215">
        <f>ROUND(I184*H184,2)</f>
        <v>0</v>
      </c>
      <c r="BL184" s="25" t="s">
        <v>126</v>
      </c>
      <c r="BM184" s="25" t="s">
        <v>2103</v>
      </c>
    </row>
    <row r="185" spans="2:65" s="1" customFormat="1" ht="16.5" customHeight="1">
      <c r="B185" s="43"/>
      <c r="C185" s="204" t="s">
        <v>448</v>
      </c>
      <c r="D185" s="204" t="s">
        <v>200</v>
      </c>
      <c r="E185" s="205" t="s">
        <v>2104</v>
      </c>
      <c r="F185" s="206" t="s">
        <v>2105</v>
      </c>
      <c r="G185" s="207" t="s">
        <v>423</v>
      </c>
      <c r="H185" s="208">
        <v>179.64</v>
      </c>
      <c r="I185" s="209"/>
      <c r="J185" s="210">
        <f>ROUND(I185*H185,2)</f>
        <v>0</v>
      </c>
      <c r="K185" s="206" t="s">
        <v>352</v>
      </c>
      <c r="L185" s="63"/>
      <c r="M185" s="211" t="s">
        <v>34</v>
      </c>
      <c r="N185" s="212" t="s">
        <v>49</v>
      </c>
      <c r="O185" s="44"/>
      <c r="P185" s="213">
        <f>O185*H185</f>
        <v>0</v>
      </c>
      <c r="Q185" s="213">
        <v>0</v>
      </c>
      <c r="R185" s="213">
        <f>Q185*H185</f>
        <v>0</v>
      </c>
      <c r="S185" s="213">
        <v>0</v>
      </c>
      <c r="T185" s="214">
        <f>S185*H185</f>
        <v>0</v>
      </c>
      <c r="AR185" s="25" t="s">
        <v>126</v>
      </c>
      <c r="AT185" s="25" t="s">
        <v>200</v>
      </c>
      <c r="AU185" s="25" t="s">
        <v>87</v>
      </c>
      <c r="AY185" s="25" t="s">
        <v>197</v>
      </c>
      <c r="BE185" s="215">
        <f>IF(N185="základní",J185,0)</f>
        <v>0</v>
      </c>
      <c r="BF185" s="215">
        <f>IF(N185="snížená",J185,0)</f>
        <v>0</v>
      </c>
      <c r="BG185" s="215">
        <f>IF(N185="zákl. přenesená",J185,0)</f>
        <v>0</v>
      </c>
      <c r="BH185" s="215">
        <f>IF(N185="sníž. přenesená",J185,0)</f>
        <v>0</v>
      </c>
      <c r="BI185" s="215">
        <f>IF(N185="nulová",J185,0)</f>
        <v>0</v>
      </c>
      <c r="BJ185" s="25" t="s">
        <v>85</v>
      </c>
      <c r="BK185" s="215">
        <f>ROUND(I185*H185,2)</f>
        <v>0</v>
      </c>
      <c r="BL185" s="25" t="s">
        <v>126</v>
      </c>
      <c r="BM185" s="25" t="s">
        <v>2106</v>
      </c>
    </row>
    <row r="186" spans="2:65" s="1" customFormat="1" ht="16.5" customHeight="1">
      <c r="B186" s="43"/>
      <c r="C186" s="204" t="s">
        <v>454</v>
      </c>
      <c r="D186" s="204" t="s">
        <v>200</v>
      </c>
      <c r="E186" s="205" t="s">
        <v>2107</v>
      </c>
      <c r="F186" s="206" t="s">
        <v>2108</v>
      </c>
      <c r="G186" s="207" t="s">
        <v>404</v>
      </c>
      <c r="H186" s="208">
        <v>3.012</v>
      </c>
      <c r="I186" s="209"/>
      <c r="J186" s="210">
        <f>ROUND(I186*H186,2)</f>
        <v>0</v>
      </c>
      <c r="K186" s="206" t="s">
        <v>352</v>
      </c>
      <c r="L186" s="63"/>
      <c r="M186" s="211" t="s">
        <v>34</v>
      </c>
      <c r="N186" s="212" t="s">
        <v>49</v>
      </c>
      <c r="O186" s="44"/>
      <c r="P186" s="213">
        <f>O186*H186</f>
        <v>0</v>
      </c>
      <c r="Q186" s="213">
        <v>1.0551600000000001</v>
      </c>
      <c r="R186" s="213">
        <f>Q186*H186</f>
        <v>3.1781419200000003</v>
      </c>
      <c r="S186" s="213">
        <v>0</v>
      </c>
      <c r="T186" s="214">
        <f>S186*H186</f>
        <v>0</v>
      </c>
      <c r="AR186" s="25" t="s">
        <v>126</v>
      </c>
      <c r="AT186" s="25" t="s">
        <v>200</v>
      </c>
      <c r="AU186" s="25" t="s">
        <v>87</v>
      </c>
      <c r="AY186" s="25" t="s">
        <v>197</v>
      </c>
      <c r="BE186" s="215">
        <f>IF(N186="základní",J186,0)</f>
        <v>0</v>
      </c>
      <c r="BF186" s="215">
        <f>IF(N186="snížená",J186,0)</f>
        <v>0</v>
      </c>
      <c r="BG186" s="215">
        <f>IF(N186="zákl. přenesená",J186,0)</f>
        <v>0</v>
      </c>
      <c r="BH186" s="215">
        <f>IF(N186="sníž. přenesená",J186,0)</f>
        <v>0</v>
      </c>
      <c r="BI186" s="215">
        <f>IF(N186="nulová",J186,0)</f>
        <v>0</v>
      </c>
      <c r="BJ186" s="25" t="s">
        <v>85</v>
      </c>
      <c r="BK186" s="215">
        <f>ROUND(I186*H186,2)</f>
        <v>0</v>
      </c>
      <c r="BL186" s="25" t="s">
        <v>126</v>
      </c>
      <c r="BM186" s="25" t="s">
        <v>2109</v>
      </c>
    </row>
    <row r="187" spans="2:65" s="13" customFormat="1">
      <c r="B187" s="231"/>
      <c r="C187" s="232"/>
      <c r="D187" s="221" t="s">
        <v>210</v>
      </c>
      <c r="E187" s="233" t="s">
        <v>34</v>
      </c>
      <c r="F187" s="234" t="s">
        <v>2110</v>
      </c>
      <c r="G187" s="232"/>
      <c r="H187" s="235">
        <v>3.012</v>
      </c>
      <c r="I187" s="236"/>
      <c r="J187" s="232"/>
      <c r="K187" s="232"/>
      <c r="L187" s="237"/>
      <c r="M187" s="238"/>
      <c r="N187" s="239"/>
      <c r="O187" s="239"/>
      <c r="P187" s="239"/>
      <c r="Q187" s="239"/>
      <c r="R187" s="239"/>
      <c r="S187" s="239"/>
      <c r="T187" s="240"/>
      <c r="AT187" s="241" t="s">
        <v>210</v>
      </c>
      <c r="AU187" s="241" t="s">
        <v>87</v>
      </c>
      <c r="AV187" s="13" t="s">
        <v>87</v>
      </c>
      <c r="AW187" s="13" t="s">
        <v>41</v>
      </c>
      <c r="AX187" s="13" t="s">
        <v>78</v>
      </c>
      <c r="AY187" s="241" t="s">
        <v>197</v>
      </c>
    </row>
    <row r="188" spans="2:65" s="14" customFormat="1">
      <c r="B188" s="242"/>
      <c r="C188" s="243"/>
      <c r="D188" s="216" t="s">
        <v>210</v>
      </c>
      <c r="E188" s="244" t="s">
        <v>34</v>
      </c>
      <c r="F188" s="245" t="s">
        <v>221</v>
      </c>
      <c r="G188" s="243"/>
      <c r="H188" s="246">
        <v>3.012</v>
      </c>
      <c r="I188" s="247"/>
      <c r="J188" s="243"/>
      <c r="K188" s="243"/>
      <c r="L188" s="248"/>
      <c r="M188" s="249"/>
      <c r="N188" s="250"/>
      <c r="O188" s="250"/>
      <c r="P188" s="250"/>
      <c r="Q188" s="250"/>
      <c r="R188" s="250"/>
      <c r="S188" s="250"/>
      <c r="T188" s="251"/>
      <c r="AT188" s="252" t="s">
        <v>210</v>
      </c>
      <c r="AU188" s="252" t="s">
        <v>87</v>
      </c>
      <c r="AV188" s="14" t="s">
        <v>126</v>
      </c>
      <c r="AW188" s="14" t="s">
        <v>41</v>
      </c>
      <c r="AX188" s="14" t="s">
        <v>85</v>
      </c>
      <c r="AY188" s="252" t="s">
        <v>197</v>
      </c>
    </row>
    <row r="189" spans="2:65" s="1" customFormat="1" ht="16.5" customHeight="1">
      <c r="B189" s="43"/>
      <c r="C189" s="204" t="s">
        <v>461</v>
      </c>
      <c r="D189" s="204" t="s">
        <v>200</v>
      </c>
      <c r="E189" s="205" t="s">
        <v>2111</v>
      </c>
      <c r="F189" s="206" t="s">
        <v>2112</v>
      </c>
      <c r="G189" s="207" t="s">
        <v>362</v>
      </c>
      <c r="H189" s="208">
        <v>2.67</v>
      </c>
      <c r="I189" s="209"/>
      <c r="J189" s="210">
        <f>ROUND(I189*H189,2)</f>
        <v>0</v>
      </c>
      <c r="K189" s="206" t="s">
        <v>352</v>
      </c>
      <c r="L189" s="63"/>
      <c r="M189" s="211" t="s">
        <v>34</v>
      </c>
      <c r="N189" s="212" t="s">
        <v>49</v>
      </c>
      <c r="O189" s="44"/>
      <c r="P189" s="213">
        <f>O189*H189</f>
        <v>0</v>
      </c>
      <c r="Q189" s="213">
        <v>2.45336</v>
      </c>
      <c r="R189" s="213">
        <f>Q189*H189</f>
        <v>6.5504711999999996</v>
      </c>
      <c r="S189" s="213">
        <v>0</v>
      </c>
      <c r="T189" s="214">
        <f>S189*H189</f>
        <v>0</v>
      </c>
      <c r="AR189" s="25" t="s">
        <v>126</v>
      </c>
      <c r="AT189" s="25" t="s">
        <v>200</v>
      </c>
      <c r="AU189" s="25" t="s">
        <v>87</v>
      </c>
      <c r="AY189" s="25" t="s">
        <v>197</v>
      </c>
      <c r="BE189" s="215">
        <f>IF(N189="základní",J189,0)</f>
        <v>0</v>
      </c>
      <c r="BF189" s="215">
        <f>IF(N189="snížená",J189,0)</f>
        <v>0</v>
      </c>
      <c r="BG189" s="215">
        <f>IF(N189="zákl. přenesená",J189,0)</f>
        <v>0</v>
      </c>
      <c r="BH189" s="215">
        <f>IF(N189="sníž. přenesená",J189,0)</f>
        <v>0</v>
      </c>
      <c r="BI189" s="215">
        <f>IF(N189="nulová",J189,0)</f>
        <v>0</v>
      </c>
      <c r="BJ189" s="25" t="s">
        <v>85</v>
      </c>
      <c r="BK189" s="215">
        <f>ROUND(I189*H189,2)</f>
        <v>0</v>
      </c>
      <c r="BL189" s="25" t="s">
        <v>126</v>
      </c>
      <c r="BM189" s="25" t="s">
        <v>2113</v>
      </c>
    </row>
    <row r="190" spans="2:65" s="12" customFormat="1">
      <c r="B190" s="219"/>
      <c r="C190" s="220"/>
      <c r="D190" s="221" t="s">
        <v>210</v>
      </c>
      <c r="E190" s="222" t="s">
        <v>34</v>
      </c>
      <c r="F190" s="223" t="s">
        <v>2114</v>
      </c>
      <c r="G190" s="220"/>
      <c r="H190" s="224" t="s">
        <v>34</v>
      </c>
      <c r="I190" s="225"/>
      <c r="J190" s="220"/>
      <c r="K190" s="220"/>
      <c r="L190" s="226"/>
      <c r="M190" s="227"/>
      <c r="N190" s="228"/>
      <c r="O190" s="228"/>
      <c r="P190" s="228"/>
      <c r="Q190" s="228"/>
      <c r="R190" s="228"/>
      <c r="S190" s="228"/>
      <c r="T190" s="229"/>
      <c r="AT190" s="230" t="s">
        <v>210</v>
      </c>
      <c r="AU190" s="230" t="s">
        <v>87</v>
      </c>
      <c r="AV190" s="12" t="s">
        <v>85</v>
      </c>
      <c r="AW190" s="12" t="s">
        <v>41</v>
      </c>
      <c r="AX190" s="12" t="s">
        <v>78</v>
      </c>
      <c r="AY190" s="230" t="s">
        <v>197</v>
      </c>
    </row>
    <row r="191" spans="2:65" s="13" customFormat="1">
      <c r="B191" s="231"/>
      <c r="C191" s="232"/>
      <c r="D191" s="221" t="s">
        <v>210</v>
      </c>
      <c r="E191" s="233" t="s">
        <v>34</v>
      </c>
      <c r="F191" s="234" t="s">
        <v>2115</v>
      </c>
      <c r="G191" s="232"/>
      <c r="H191" s="235">
        <v>0.66500000000000004</v>
      </c>
      <c r="I191" s="236"/>
      <c r="J191" s="232"/>
      <c r="K191" s="232"/>
      <c r="L191" s="237"/>
      <c r="M191" s="238"/>
      <c r="N191" s="239"/>
      <c r="O191" s="239"/>
      <c r="P191" s="239"/>
      <c r="Q191" s="239"/>
      <c r="R191" s="239"/>
      <c r="S191" s="239"/>
      <c r="T191" s="240"/>
      <c r="AT191" s="241" t="s">
        <v>210</v>
      </c>
      <c r="AU191" s="241" t="s">
        <v>87</v>
      </c>
      <c r="AV191" s="13" t="s">
        <v>87</v>
      </c>
      <c r="AW191" s="13" t="s">
        <v>41</v>
      </c>
      <c r="AX191" s="13" t="s">
        <v>78</v>
      </c>
      <c r="AY191" s="241" t="s">
        <v>197</v>
      </c>
    </row>
    <row r="192" spans="2:65" s="13" customFormat="1">
      <c r="B192" s="231"/>
      <c r="C192" s="232"/>
      <c r="D192" s="221" t="s">
        <v>210</v>
      </c>
      <c r="E192" s="233" t="s">
        <v>34</v>
      </c>
      <c r="F192" s="234" t="s">
        <v>2116</v>
      </c>
      <c r="G192" s="232"/>
      <c r="H192" s="235">
        <v>0.93500000000000005</v>
      </c>
      <c r="I192" s="236"/>
      <c r="J192" s="232"/>
      <c r="K192" s="232"/>
      <c r="L192" s="237"/>
      <c r="M192" s="238"/>
      <c r="N192" s="239"/>
      <c r="O192" s="239"/>
      <c r="P192" s="239"/>
      <c r="Q192" s="239"/>
      <c r="R192" s="239"/>
      <c r="S192" s="239"/>
      <c r="T192" s="240"/>
      <c r="AT192" s="241" t="s">
        <v>210</v>
      </c>
      <c r="AU192" s="241" t="s">
        <v>87</v>
      </c>
      <c r="AV192" s="13" t="s">
        <v>87</v>
      </c>
      <c r="AW192" s="13" t="s">
        <v>41</v>
      </c>
      <c r="AX192" s="13" t="s">
        <v>78</v>
      </c>
      <c r="AY192" s="241" t="s">
        <v>197</v>
      </c>
    </row>
    <row r="193" spans="2:65" s="13" customFormat="1">
      <c r="B193" s="231"/>
      <c r="C193" s="232"/>
      <c r="D193" s="221" t="s">
        <v>210</v>
      </c>
      <c r="E193" s="233" t="s">
        <v>34</v>
      </c>
      <c r="F193" s="234" t="s">
        <v>2117</v>
      </c>
      <c r="G193" s="232"/>
      <c r="H193" s="235">
        <v>7.0000000000000007E-2</v>
      </c>
      <c r="I193" s="236"/>
      <c r="J193" s="232"/>
      <c r="K193" s="232"/>
      <c r="L193" s="237"/>
      <c r="M193" s="238"/>
      <c r="N193" s="239"/>
      <c r="O193" s="239"/>
      <c r="P193" s="239"/>
      <c r="Q193" s="239"/>
      <c r="R193" s="239"/>
      <c r="S193" s="239"/>
      <c r="T193" s="240"/>
      <c r="AT193" s="241" t="s">
        <v>210</v>
      </c>
      <c r="AU193" s="241" t="s">
        <v>87</v>
      </c>
      <c r="AV193" s="13" t="s">
        <v>87</v>
      </c>
      <c r="AW193" s="13" t="s">
        <v>41</v>
      </c>
      <c r="AX193" s="13" t="s">
        <v>78</v>
      </c>
      <c r="AY193" s="241" t="s">
        <v>197</v>
      </c>
    </row>
    <row r="194" spans="2:65" s="13" customFormat="1">
      <c r="B194" s="231"/>
      <c r="C194" s="232"/>
      <c r="D194" s="221" t="s">
        <v>210</v>
      </c>
      <c r="E194" s="233" t="s">
        <v>34</v>
      </c>
      <c r="F194" s="234" t="s">
        <v>2118</v>
      </c>
      <c r="G194" s="232"/>
      <c r="H194" s="235">
        <v>1</v>
      </c>
      <c r="I194" s="236"/>
      <c r="J194" s="232"/>
      <c r="K194" s="232"/>
      <c r="L194" s="237"/>
      <c r="M194" s="238"/>
      <c r="N194" s="239"/>
      <c r="O194" s="239"/>
      <c r="P194" s="239"/>
      <c r="Q194" s="239"/>
      <c r="R194" s="239"/>
      <c r="S194" s="239"/>
      <c r="T194" s="240"/>
      <c r="AT194" s="241" t="s">
        <v>210</v>
      </c>
      <c r="AU194" s="241" t="s">
        <v>87</v>
      </c>
      <c r="AV194" s="13" t="s">
        <v>87</v>
      </c>
      <c r="AW194" s="13" t="s">
        <v>41</v>
      </c>
      <c r="AX194" s="13" t="s">
        <v>78</v>
      </c>
      <c r="AY194" s="241" t="s">
        <v>197</v>
      </c>
    </row>
    <row r="195" spans="2:65" s="14" customFormat="1">
      <c r="B195" s="242"/>
      <c r="C195" s="243"/>
      <c r="D195" s="216" t="s">
        <v>210</v>
      </c>
      <c r="E195" s="244" t="s">
        <v>34</v>
      </c>
      <c r="F195" s="245" t="s">
        <v>221</v>
      </c>
      <c r="G195" s="243"/>
      <c r="H195" s="246">
        <v>2.67</v>
      </c>
      <c r="I195" s="247"/>
      <c r="J195" s="243"/>
      <c r="K195" s="243"/>
      <c r="L195" s="248"/>
      <c r="M195" s="249"/>
      <c r="N195" s="250"/>
      <c r="O195" s="250"/>
      <c r="P195" s="250"/>
      <c r="Q195" s="250"/>
      <c r="R195" s="250"/>
      <c r="S195" s="250"/>
      <c r="T195" s="251"/>
      <c r="AT195" s="252" t="s">
        <v>210</v>
      </c>
      <c r="AU195" s="252" t="s">
        <v>87</v>
      </c>
      <c r="AV195" s="14" t="s">
        <v>126</v>
      </c>
      <c r="AW195" s="14" t="s">
        <v>41</v>
      </c>
      <c r="AX195" s="14" t="s">
        <v>85</v>
      </c>
      <c r="AY195" s="252" t="s">
        <v>197</v>
      </c>
    </row>
    <row r="196" spans="2:65" s="1" customFormat="1" ht="16.5" customHeight="1">
      <c r="B196" s="43"/>
      <c r="C196" s="204" t="s">
        <v>467</v>
      </c>
      <c r="D196" s="204" t="s">
        <v>200</v>
      </c>
      <c r="E196" s="205" t="s">
        <v>2119</v>
      </c>
      <c r="F196" s="206" t="s">
        <v>2120</v>
      </c>
      <c r="G196" s="207" t="s">
        <v>423</v>
      </c>
      <c r="H196" s="208">
        <v>35.244</v>
      </c>
      <c r="I196" s="209"/>
      <c r="J196" s="210">
        <f>ROUND(I196*H196,2)</f>
        <v>0</v>
      </c>
      <c r="K196" s="206" t="s">
        <v>352</v>
      </c>
      <c r="L196" s="63"/>
      <c r="M196" s="211" t="s">
        <v>34</v>
      </c>
      <c r="N196" s="212" t="s">
        <v>49</v>
      </c>
      <c r="O196" s="44"/>
      <c r="P196" s="213">
        <f>O196*H196</f>
        <v>0</v>
      </c>
      <c r="Q196" s="213">
        <v>7.6999999999999996E-4</v>
      </c>
      <c r="R196" s="213">
        <f>Q196*H196</f>
        <v>2.713788E-2</v>
      </c>
      <c r="S196" s="213">
        <v>0</v>
      </c>
      <c r="T196" s="214">
        <f>S196*H196</f>
        <v>0</v>
      </c>
      <c r="AR196" s="25" t="s">
        <v>126</v>
      </c>
      <c r="AT196" s="25" t="s">
        <v>200</v>
      </c>
      <c r="AU196" s="25" t="s">
        <v>87</v>
      </c>
      <c r="AY196" s="25" t="s">
        <v>197</v>
      </c>
      <c r="BE196" s="215">
        <f>IF(N196="základní",J196,0)</f>
        <v>0</v>
      </c>
      <c r="BF196" s="215">
        <f>IF(N196="snížená",J196,0)</f>
        <v>0</v>
      </c>
      <c r="BG196" s="215">
        <f>IF(N196="zákl. přenesená",J196,0)</f>
        <v>0</v>
      </c>
      <c r="BH196" s="215">
        <f>IF(N196="sníž. přenesená",J196,0)</f>
        <v>0</v>
      </c>
      <c r="BI196" s="215">
        <f>IF(N196="nulová",J196,0)</f>
        <v>0</v>
      </c>
      <c r="BJ196" s="25" t="s">
        <v>85</v>
      </c>
      <c r="BK196" s="215">
        <f>ROUND(I196*H196,2)</f>
        <v>0</v>
      </c>
      <c r="BL196" s="25" t="s">
        <v>126</v>
      </c>
      <c r="BM196" s="25" t="s">
        <v>2121</v>
      </c>
    </row>
    <row r="197" spans="2:65" s="12" customFormat="1">
      <c r="B197" s="219"/>
      <c r="C197" s="220"/>
      <c r="D197" s="221" t="s">
        <v>210</v>
      </c>
      <c r="E197" s="222" t="s">
        <v>34</v>
      </c>
      <c r="F197" s="223" t="s">
        <v>2008</v>
      </c>
      <c r="G197" s="220"/>
      <c r="H197" s="224" t="s">
        <v>34</v>
      </c>
      <c r="I197" s="225"/>
      <c r="J197" s="220"/>
      <c r="K197" s="220"/>
      <c r="L197" s="226"/>
      <c r="M197" s="227"/>
      <c r="N197" s="228"/>
      <c r="O197" s="228"/>
      <c r="P197" s="228"/>
      <c r="Q197" s="228"/>
      <c r="R197" s="228"/>
      <c r="S197" s="228"/>
      <c r="T197" s="229"/>
      <c r="AT197" s="230" t="s">
        <v>210</v>
      </c>
      <c r="AU197" s="230" t="s">
        <v>87</v>
      </c>
      <c r="AV197" s="12" t="s">
        <v>85</v>
      </c>
      <c r="AW197" s="12" t="s">
        <v>41</v>
      </c>
      <c r="AX197" s="12" t="s">
        <v>78</v>
      </c>
      <c r="AY197" s="230" t="s">
        <v>197</v>
      </c>
    </row>
    <row r="198" spans="2:65" s="13" customFormat="1">
      <c r="B198" s="231"/>
      <c r="C198" s="232"/>
      <c r="D198" s="221" t="s">
        <v>210</v>
      </c>
      <c r="E198" s="233" t="s">
        <v>34</v>
      </c>
      <c r="F198" s="234" t="s">
        <v>2122</v>
      </c>
      <c r="G198" s="232"/>
      <c r="H198" s="235">
        <v>32.04</v>
      </c>
      <c r="I198" s="236"/>
      <c r="J198" s="232"/>
      <c r="K198" s="232"/>
      <c r="L198" s="237"/>
      <c r="M198" s="238"/>
      <c r="N198" s="239"/>
      <c r="O198" s="239"/>
      <c r="P198" s="239"/>
      <c r="Q198" s="239"/>
      <c r="R198" s="239"/>
      <c r="S198" s="239"/>
      <c r="T198" s="240"/>
      <c r="AT198" s="241" t="s">
        <v>210</v>
      </c>
      <c r="AU198" s="241" t="s">
        <v>87</v>
      </c>
      <c r="AV198" s="13" t="s">
        <v>87</v>
      </c>
      <c r="AW198" s="13" t="s">
        <v>41</v>
      </c>
      <c r="AX198" s="13" t="s">
        <v>78</v>
      </c>
      <c r="AY198" s="241" t="s">
        <v>197</v>
      </c>
    </row>
    <row r="199" spans="2:65" s="15" customFormat="1">
      <c r="B199" s="276"/>
      <c r="C199" s="277"/>
      <c r="D199" s="221" t="s">
        <v>210</v>
      </c>
      <c r="E199" s="278" t="s">
        <v>34</v>
      </c>
      <c r="F199" s="279" t="s">
        <v>459</v>
      </c>
      <c r="G199" s="277"/>
      <c r="H199" s="280">
        <v>32.04</v>
      </c>
      <c r="I199" s="281"/>
      <c r="J199" s="277"/>
      <c r="K199" s="277"/>
      <c r="L199" s="282"/>
      <c r="M199" s="283"/>
      <c r="N199" s="284"/>
      <c r="O199" s="284"/>
      <c r="P199" s="284"/>
      <c r="Q199" s="284"/>
      <c r="R199" s="284"/>
      <c r="S199" s="284"/>
      <c r="T199" s="285"/>
      <c r="AT199" s="286" t="s">
        <v>210</v>
      </c>
      <c r="AU199" s="286" t="s">
        <v>87</v>
      </c>
      <c r="AV199" s="15" t="s">
        <v>107</v>
      </c>
      <c r="AW199" s="15" t="s">
        <v>41</v>
      </c>
      <c r="AX199" s="15" t="s">
        <v>78</v>
      </c>
      <c r="AY199" s="286" t="s">
        <v>197</v>
      </c>
    </row>
    <row r="200" spans="2:65" s="13" customFormat="1">
      <c r="B200" s="231"/>
      <c r="C200" s="232"/>
      <c r="D200" s="221" t="s">
        <v>210</v>
      </c>
      <c r="E200" s="233" t="s">
        <v>34</v>
      </c>
      <c r="F200" s="234" t="s">
        <v>2123</v>
      </c>
      <c r="G200" s="232"/>
      <c r="H200" s="235">
        <v>3.2040000000000002</v>
      </c>
      <c r="I200" s="236"/>
      <c r="J200" s="232"/>
      <c r="K200" s="232"/>
      <c r="L200" s="237"/>
      <c r="M200" s="238"/>
      <c r="N200" s="239"/>
      <c r="O200" s="239"/>
      <c r="P200" s="239"/>
      <c r="Q200" s="239"/>
      <c r="R200" s="239"/>
      <c r="S200" s="239"/>
      <c r="T200" s="240"/>
      <c r="AT200" s="241" t="s">
        <v>210</v>
      </c>
      <c r="AU200" s="241" t="s">
        <v>87</v>
      </c>
      <c r="AV200" s="13" t="s">
        <v>87</v>
      </c>
      <c r="AW200" s="13" t="s">
        <v>41</v>
      </c>
      <c r="AX200" s="13" t="s">
        <v>78</v>
      </c>
      <c r="AY200" s="241" t="s">
        <v>197</v>
      </c>
    </row>
    <row r="201" spans="2:65" s="14" customFormat="1">
      <c r="B201" s="242"/>
      <c r="C201" s="243"/>
      <c r="D201" s="216" t="s">
        <v>210</v>
      </c>
      <c r="E201" s="244" t="s">
        <v>34</v>
      </c>
      <c r="F201" s="245" t="s">
        <v>221</v>
      </c>
      <c r="G201" s="243"/>
      <c r="H201" s="246">
        <v>35.244</v>
      </c>
      <c r="I201" s="247"/>
      <c r="J201" s="243"/>
      <c r="K201" s="243"/>
      <c r="L201" s="248"/>
      <c r="M201" s="249"/>
      <c r="N201" s="250"/>
      <c r="O201" s="250"/>
      <c r="P201" s="250"/>
      <c r="Q201" s="250"/>
      <c r="R201" s="250"/>
      <c r="S201" s="250"/>
      <c r="T201" s="251"/>
      <c r="AT201" s="252" t="s">
        <v>210</v>
      </c>
      <c r="AU201" s="252" t="s">
        <v>87</v>
      </c>
      <c r="AV201" s="14" t="s">
        <v>126</v>
      </c>
      <c r="AW201" s="14" t="s">
        <v>41</v>
      </c>
      <c r="AX201" s="14" t="s">
        <v>85</v>
      </c>
      <c r="AY201" s="252" t="s">
        <v>197</v>
      </c>
    </row>
    <row r="202" spans="2:65" s="1" customFormat="1" ht="16.5" customHeight="1">
      <c r="B202" s="43"/>
      <c r="C202" s="204" t="s">
        <v>474</v>
      </c>
      <c r="D202" s="204" t="s">
        <v>200</v>
      </c>
      <c r="E202" s="205" t="s">
        <v>2124</v>
      </c>
      <c r="F202" s="206" t="s">
        <v>2125</v>
      </c>
      <c r="G202" s="207" t="s">
        <v>423</v>
      </c>
      <c r="H202" s="208">
        <v>35.244</v>
      </c>
      <c r="I202" s="209"/>
      <c r="J202" s="210">
        <f>ROUND(I202*H202,2)</f>
        <v>0</v>
      </c>
      <c r="K202" s="206" t="s">
        <v>352</v>
      </c>
      <c r="L202" s="63"/>
      <c r="M202" s="211" t="s">
        <v>34</v>
      </c>
      <c r="N202" s="212" t="s">
        <v>49</v>
      </c>
      <c r="O202" s="44"/>
      <c r="P202" s="213">
        <f>O202*H202</f>
        <v>0</v>
      </c>
      <c r="Q202" s="213">
        <v>0</v>
      </c>
      <c r="R202" s="213">
        <f>Q202*H202</f>
        <v>0</v>
      </c>
      <c r="S202" s="213">
        <v>0</v>
      </c>
      <c r="T202" s="214">
        <f>S202*H202</f>
        <v>0</v>
      </c>
      <c r="AR202" s="25" t="s">
        <v>126</v>
      </c>
      <c r="AT202" s="25" t="s">
        <v>200</v>
      </c>
      <c r="AU202" s="25" t="s">
        <v>87</v>
      </c>
      <c r="AY202" s="25" t="s">
        <v>197</v>
      </c>
      <c r="BE202" s="215">
        <f>IF(N202="základní",J202,0)</f>
        <v>0</v>
      </c>
      <c r="BF202" s="215">
        <f>IF(N202="snížená",J202,0)</f>
        <v>0</v>
      </c>
      <c r="BG202" s="215">
        <f>IF(N202="zákl. přenesená",J202,0)</f>
        <v>0</v>
      </c>
      <c r="BH202" s="215">
        <f>IF(N202="sníž. přenesená",J202,0)</f>
        <v>0</v>
      </c>
      <c r="BI202" s="215">
        <f>IF(N202="nulová",J202,0)</f>
        <v>0</v>
      </c>
      <c r="BJ202" s="25" t="s">
        <v>85</v>
      </c>
      <c r="BK202" s="215">
        <f>ROUND(I202*H202,2)</f>
        <v>0</v>
      </c>
      <c r="BL202" s="25" t="s">
        <v>126</v>
      </c>
      <c r="BM202" s="25" t="s">
        <v>2126</v>
      </c>
    </row>
    <row r="203" spans="2:65" s="1" customFormat="1" ht="16.5" customHeight="1">
      <c r="B203" s="43"/>
      <c r="C203" s="204" t="s">
        <v>480</v>
      </c>
      <c r="D203" s="204" t="s">
        <v>200</v>
      </c>
      <c r="E203" s="205" t="s">
        <v>2127</v>
      </c>
      <c r="F203" s="206" t="s">
        <v>2128</v>
      </c>
      <c r="G203" s="207" t="s">
        <v>423</v>
      </c>
      <c r="H203" s="208">
        <v>5.34</v>
      </c>
      <c r="I203" s="209"/>
      <c r="J203" s="210">
        <f>ROUND(I203*H203,2)</f>
        <v>0</v>
      </c>
      <c r="K203" s="206" t="s">
        <v>352</v>
      </c>
      <c r="L203" s="63"/>
      <c r="M203" s="211" t="s">
        <v>34</v>
      </c>
      <c r="N203" s="212" t="s">
        <v>49</v>
      </c>
      <c r="O203" s="44"/>
      <c r="P203" s="213">
        <f>O203*H203</f>
        <v>0</v>
      </c>
      <c r="Q203" s="213">
        <v>6.96E-3</v>
      </c>
      <c r="R203" s="213">
        <f>Q203*H203</f>
        <v>3.7166400000000002E-2</v>
      </c>
      <c r="S203" s="213">
        <v>0</v>
      </c>
      <c r="T203" s="214">
        <f>S203*H203</f>
        <v>0</v>
      </c>
      <c r="AR203" s="25" t="s">
        <v>126</v>
      </c>
      <c r="AT203" s="25" t="s">
        <v>200</v>
      </c>
      <c r="AU203" s="25" t="s">
        <v>87</v>
      </c>
      <c r="AY203" s="25" t="s">
        <v>197</v>
      </c>
      <c r="BE203" s="215">
        <f>IF(N203="základní",J203,0)</f>
        <v>0</v>
      </c>
      <c r="BF203" s="215">
        <f>IF(N203="snížená",J203,0)</f>
        <v>0</v>
      </c>
      <c r="BG203" s="215">
        <f>IF(N203="zákl. přenesená",J203,0)</f>
        <v>0</v>
      </c>
      <c r="BH203" s="215">
        <f>IF(N203="sníž. přenesená",J203,0)</f>
        <v>0</v>
      </c>
      <c r="BI203" s="215">
        <f>IF(N203="nulová",J203,0)</f>
        <v>0</v>
      </c>
      <c r="BJ203" s="25" t="s">
        <v>85</v>
      </c>
      <c r="BK203" s="215">
        <f>ROUND(I203*H203,2)</f>
        <v>0</v>
      </c>
      <c r="BL203" s="25" t="s">
        <v>126</v>
      </c>
      <c r="BM203" s="25" t="s">
        <v>2129</v>
      </c>
    </row>
    <row r="204" spans="2:65" s="12" customFormat="1">
      <c r="B204" s="219"/>
      <c r="C204" s="220"/>
      <c r="D204" s="221" t="s">
        <v>210</v>
      </c>
      <c r="E204" s="222" t="s">
        <v>34</v>
      </c>
      <c r="F204" s="223" t="s">
        <v>2008</v>
      </c>
      <c r="G204" s="220"/>
      <c r="H204" s="224" t="s">
        <v>34</v>
      </c>
      <c r="I204" s="225"/>
      <c r="J204" s="220"/>
      <c r="K204" s="220"/>
      <c r="L204" s="226"/>
      <c r="M204" s="227"/>
      <c r="N204" s="228"/>
      <c r="O204" s="228"/>
      <c r="P204" s="228"/>
      <c r="Q204" s="228"/>
      <c r="R204" s="228"/>
      <c r="S204" s="228"/>
      <c r="T204" s="229"/>
      <c r="AT204" s="230" t="s">
        <v>210</v>
      </c>
      <c r="AU204" s="230" t="s">
        <v>87</v>
      </c>
      <c r="AV204" s="12" t="s">
        <v>85</v>
      </c>
      <c r="AW204" s="12" t="s">
        <v>41</v>
      </c>
      <c r="AX204" s="12" t="s">
        <v>78</v>
      </c>
      <c r="AY204" s="230" t="s">
        <v>197</v>
      </c>
    </row>
    <row r="205" spans="2:65" s="13" customFormat="1">
      <c r="B205" s="231"/>
      <c r="C205" s="232"/>
      <c r="D205" s="221" t="s">
        <v>210</v>
      </c>
      <c r="E205" s="233" t="s">
        <v>34</v>
      </c>
      <c r="F205" s="234" t="s">
        <v>2130</v>
      </c>
      <c r="G205" s="232"/>
      <c r="H205" s="235">
        <v>5.34</v>
      </c>
      <c r="I205" s="236"/>
      <c r="J205" s="232"/>
      <c r="K205" s="232"/>
      <c r="L205" s="237"/>
      <c r="M205" s="238"/>
      <c r="N205" s="239"/>
      <c r="O205" s="239"/>
      <c r="P205" s="239"/>
      <c r="Q205" s="239"/>
      <c r="R205" s="239"/>
      <c r="S205" s="239"/>
      <c r="T205" s="240"/>
      <c r="AT205" s="241" t="s">
        <v>210</v>
      </c>
      <c r="AU205" s="241" t="s">
        <v>87</v>
      </c>
      <c r="AV205" s="13" t="s">
        <v>87</v>
      </c>
      <c r="AW205" s="13" t="s">
        <v>41</v>
      </c>
      <c r="AX205" s="13" t="s">
        <v>78</v>
      </c>
      <c r="AY205" s="241" t="s">
        <v>197</v>
      </c>
    </row>
    <row r="206" spans="2:65" s="14" customFormat="1">
      <c r="B206" s="242"/>
      <c r="C206" s="243"/>
      <c r="D206" s="216" t="s">
        <v>210</v>
      </c>
      <c r="E206" s="244" t="s">
        <v>34</v>
      </c>
      <c r="F206" s="245" t="s">
        <v>221</v>
      </c>
      <c r="G206" s="243"/>
      <c r="H206" s="246">
        <v>5.34</v>
      </c>
      <c r="I206" s="247"/>
      <c r="J206" s="243"/>
      <c r="K206" s="243"/>
      <c r="L206" s="248"/>
      <c r="M206" s="249"/>
      <c r="N206" s="250"/>
      <c r="O206" s="250"/>
      <c r="P206" s="250"/>
      <c r="Q206" s="250"/>
      <c r="R206" s="250"/>
      <c r="S206" s="250"/>
      <c r="T206" s="251"/>
      <c r="AT206" s="252" t="s">
        <v>210</v>
      </c>
      <c r="AU206" s="252" t="s">
        <v>87</v>
      </c>
      <c r="AV206" s="14" t="s">
        <v>126</v>
      </c>
      <c r="AW206" s="14" t="s">
        <v>41</v>
      </c>
      <c r="AX206" s="14" t="s">
        <v>85</v>
      </c>
      <c r="AY206" s="252" t="s">
        <v>197</v>
      </c>
    </row>
    <row r="207" spans="2:65" s="1" customFormat="1" ht="16.5" customHeight="1">
      <c r="B207" s="43"/>
      <c r="C207" s="204" t="s">
        <v>484</v>
      </c>
      <c r="D207" s="204" t="s">
        <v>200</v>
      </c>
      <c r="E207" s="205" t="s">
        <v>2131</v>
      </c>
      <c r="F207" s="206" t="s">
        <v>2132</v>
      </c>
      <c r="G207" s="207" t="s">
        <v>423</v>
      </c>
      <c r="H207" s="208">
        <v>5.34</v>
      </c>
      <c r="I207" s="209"/>
      <c r="J207" s="210">
        <f>ROUND(I207*H207,2)</f>
        <v>0</v>
      </c>
      <c r="K207" s="206" t="s">
        <v>352</v>
      </c>
      <c r="L207" s="63"/>
      <c r="M207" s="211" t="s">
        <v>34</v>
      </c>
      <c r="N207" s="212" t="s">
        <v>49</v>
      </c>
      <c r="O207" s="44"/>
      <c r="P207" s="213">
        <f>O207*H207</f>
        <v>0</v>
      </c>
      <c r="Q207" s="213">
        <v>0</v>
      </c>
      <c r="R207" s="213">
        <f>Q207*H207</f>
        <v>0</v>
      </c>
      <c r="S207" s="213">
        <v>0</v>
      </c>
      <c r="T207" s="214">
        <f>S207*H207</f>
        <v>0</v>
      </c>
      <c r="AR207" s="25" t="s">
        <v>126</v>
      </c>
      <c r="AT207" s="25" t="s">
        <v>200</v>
      </c>
      <c r="AU207" s="25" t="s">
        <v>87</v>
      </c>
      <c r="AY207" s="25" t="s">
        <v>197</v>
      </c>
      <c r="BE207" s="215">
        <f>IF(N207="základní",J207,0)</f>
        <v>0</v>
      </c>
      <c r="BF207" s="215">
        <f>IF(N207="snížená",J207,0)</f>
        <v>0</v>
      </c>
      <c r="BG207" s="215">
        <f>IF(N207="zákl. přenesená",J207,0)</f>
        <v>0</v>
      </c>
      <c r="BH207" s="215">
        <f>IF(N207="sníž. přenesená",J207,0)</f>
        <v>0</v>
      </c>
      <c r="BI207" s="215">
        <f>IF(N207="nulová",J207,0)</f>
        <v>0</v>
      </c>
      <c r="BJ207" s="25" t="s">
        <v>85</v>
      </c>
      <c r="BK207" s="215">
        <f>ROUND(I207*H207,2)</f>
        <v>0</v>
      </c>
      <c r="BL207" s="25" t="s">
        <v>126</v>
      </c>
      <c r="BM207" s="25" t="s">
        <v>2133</v>
      </c>
    </row>
    <row r="208" spans="2:65" s="1" customFormat="1" ht="25.5" customHeight="1">
      <c r="B208" s="43"/>
      <c r="C208" s="204" t="s">
        <v>487</v>
      </c>
      <c r="D208" s="204" t="s">
        <v>200</v>
      </c>
      <c r="E208" s="205" t="s">
        <v>2134</v>
      </c>
      <c r="F208" s="206" t="s">
        <v>2135</v>
      </c>
      <c r="G208" s="207" t="s">
        <v>404</v>
      </c>
      <c r="H208" s="208">
        <v>0.29099999999999998</v>
      </c>
      <c r="I208" s="209"/>
      <c r="J208" s="210">
        <f>ROUND(I208*H208,2)</f>
        <v>0</v>
      </c>
      <c r="K208" s="206" t="s">
        <v>352</v>
      </c>
      <c r="L208" s="63"/>
      <c r="M208" s="211" t="s">
        <v>34</v>
      </c>
      <c r="N208" s="212" t="s">
        <v>49</v>
      </c>
      <c r="O208" s="44"/>
      <c r="P208" s="213">
        <f>O208*H208</f>
        <v>0</v>
      </c>
      <c r="Q208" s="213">
        <v>1.05464</v>
      </c>
      <c r="R208" s="213">
        <f>Q208*H208</f>
        <v>0.30690023999999999</v>
      </c>
      <c r="S208" s="213">
        <v>0</v>
      </c>
      <c r="T208" s="214">
        <f>S208*H208</f>
        <v>0</v>
      </c>
      <c r="AR208" s="25" t="s">
        <v>126</v>
      </c>
      <c r="AT208" s="25" t="s">
        <v>200</v>
      </c>
      <c r="AU208" s="25" t="s">
        <v>87</v>
      </c>
      <c r="AY208" s="25" t="s">
        <v>197</v>
      </c>
      <c r="BE208" s="215">
        <f>IF(N208="základní",J208,0)</f>
        <v>0</v>
      </c>
      <c r="BF208" s="215">
        <f>IF(N208="snížená",J208,0)</f>
        <v>0</v>
      </c>
      <c r="BG208" s="215">
        <f>IF(N208="zákl. přenesená",J208,0)</f>
        <v>0</v>
      </c>
      <c r="BH208" s="215">
        <f>IF(N208="sníž. přenesená",J208,0)</f>
        <v>0</v>
      </c>
      <c r="BI208" s="215">
        <f>IF(N208="nulová",J208,0)</f>
        <v>0</v>
      </c>
      <c r="BJ208" s="25" t="s">
        <v>85</v>
      </c>
      <c r="BK208" s="215">
        <f>ROUND(I208*H208,2)</f>
        <v>0</v>
      </c>
      <c r="BL208" s="25" t="s">
        <v>126</v>
      </c>
      <c r="BM208" s="25" t="s">
        <v>2136</v>
      </c>
    </row>
    <row r="209" spans="2:65" s="11" customFormat="1" ht="29.85" customHeight="1">
      <c r="B209" s="187"/>
      <c r="C209" s="188"/>
      <c r="D209" s="189" t="s">
        <v>77</v>
      </c>
      <c r="E209" s="292" t="s">
        <v>248</v>
      </c>
      <c r="F209" s="292" t="s">
        <v>805</v>
      </c>
      <c r="G209" s="188"/>
      <c r="H209" s="188"/>
      <c r="I209" s="191"/>
      <c r="J209" s="293">
        <f>BK209</f>
        <v>0</v>
      </c>
      <c r="K209" s="188"/>
      <c r="L209" s="193"/>
      <c r="M209" s="194"/>
      <c r="N209" s="195"/>
      <c r="O209" s="195"/>
      <c r="P209" s="196">
        <f>P210</f>
        <v>0</v>
      </c>
      <c r="Q209" s="195"/>
      <c r="R209" s="196">
        <f>R210</f>
        <v>0</v>
      </c>
      <c r="S209" s="195"/>
      <c r="T209" s="197">
        <f>T210</f>
        <v>0</v>
      </c>
      <c r="AR209" s="198" t="s">
        <v>85</v>
      </c>
      <c r="AT209" s="199" t="s">
        <v>77</v>
      </c>
      <c r="AU209" s="199" t="s">
        <v>85</v>
      </c>
      <c r="AY209" s="198" t="s">
        <v>197</v>
      </c>
      <c r="BK209" s="200">
        <f>BK210</f>
        <v>0</v>
      </c>
    </row>
    <row r="210" spans="2:65" s="11" customFormat="1" ht="14.85" customHeight="1">
      <c r="B210" s="187"/>
      <c r="C210" s="188"/>
      <c r="D210" s="201" t="s">
        <v>77</v>
      </c>
      <c r="E210" s="202" t="s">
        <v>819</v>
      </c>
      <c r="F210" s="202" t="s">
        <v>994</v>
      </c>
      <c r="G210" s="188"/>
      <c r="H210" s="188"/>
      <c r="I210" s="191"/>
      <c r="J210" s="203">
        <f>BK210</f>
        <v>0</v>
      </c>
      <c r="K210" s="188"/>
      <c r="L210" s="193"/>
      <c r="M210" s="194"/>
      <c r="N210" s="195"/>
      <c r="O210" s="195"/>
      <c r="P210" s="196">
        <f>SUM(P211:P216)</f>
        <v>0</v>
      </c>
      <c r="Q210" s="195"/>
      <c r="R210" s="196">
        <f>SUM(R211:R216)</f>
        <v>0</v>
      </c>
      <c r="S210" s="195"/>
      <c r="T210" s="197">
        <f>SUM(T211:T216)</f>
        <v>0</v>
      </c>
      <c r="AR210" s="198" t="s">
        <v>85</v>
      </c>
      <c r="AT210" s="199" t="s">
        <v>77</v>
      </c>
      <c r="AU210" s="199" t="s">
        <v>87</v>
      </c>
      <c r="AY210" s="198" t="s">
        <v>197</v>
      </c>
      <c r="BK210" s="200">
        <f>SUM(BK211:BK216)</f>
        <v>0</v>
      </c>
    </row>
    <row r="211" spans="2:65" s="1" customFormat="1" ht="16.5" customHeight="1">
      <c r="B211" s="43"/>
      <c r="C211" s="204" t="s">
        <v>491</v>
      </c>
      <c r="D211" s="204" t="s">
        <v>200</v>
      </c>
      <c r="E211" s="205" t="s">
        <v>2137</v>
      </c>
      <c r="F211" s="206" t="s">
        <v>2138</v>
      </c>
      <c r="G211" s="207" t="s">
        <v>536</v>
      </c>
      <c r="H211" s="208">
        <v>1</v>
      </c>
      <c r="I211" s="209"/>
      <c r="J211" s="210">
        <f>ROUND(I211*H211,2)</f>
        <v>0</v>
      </c>
      <c r="K211" s="206" t="s">
        <v>34</v>
      </c>
      <c r="L211" s="63"/>
      <c r="M211" s="211" t="s">
        <v>34</v>
      </c>
      <c r="N211" s="212" t="s">
        <v>49</v>
      </c>
      <c r="O211" s="44"/>
      <c r="P211" s="213">
        <f>O211*H211</f>
        <v>0</v>
      </c>
      <c r="Q211" s="213">
        <v>0</v>
      </c>
      <c r="R211" s="213">
        <f>Q211*H211</f>
        <v>0</v>
      </c>
      <c r="S211" s="213">
        <v>0</v>
      </c>
      <c r="T211" s="214">
        <f>S211*H211</f>
        <v>0</v>
      </c>
      <c r="AR211" s="25" t="s">
        <v>126</v>
      </c>
      <c r="AT211" s="25" t="s">
        <v>200</v>
      </c>
      <c r="AU211" s="25" t="s">
        <v>107</v>
      </c>
      <c r="AY211" s="25" t="s">
        <v>197</v>
      </c>
      <c r="BE211" s="215">
        <f>IF(N211="základní",J211,0)</f>
        <v>0</v>
      </c>
      <c r="BF211" s="215">
        <f>IF(N211="snížená",J211,0)</f>
        <v>0</v>
      </c>
      <c r="BG211" s="215">
        <f>IF(N211="zákl. přenesená",J211,0)</f>
        <v>0</v>
      </c>
      <c r="BH211" s="215">
        <f>IF(N211="sníž. přenesená",J211,0)</f>
        <v>0</v>
      </c>
      <c r="BI211" s="215">
        <f>IF(N211="nulová",J211,0)</f>
        <v>0</v>
      </c>
      <c r="BJ211" s="25" t="s">
        <v>85</v>
      </c>
      <c r="BK211" s="215">
        <f>ROUND(I211*H211,2)</f>
        <v>0</v>
      </c>
      <c r="BL211" s="25" t="s">
        <v>126</v>
      </c>
      <c r="BM211" s="25" t="s">
        <v>2139</v>
      </c>
    </row>
    <row r="212" spans="2:65" s="1" customFormat="1" ht="67.5">
      <c r="B212" s="43"/>
      <c r="C212" s="65"/>
      <c r="D212" s="221" t="s">
        <v>205</v>
      </c>
      <c r="E212" s="65"/>
      <c r="F212" s="253" t="s">
        <v>2140</v>
      </c>
      <c r="G212" s="65"/>
      <c r="H212" s="65"/>
      <c r="I212" s="174"/>
      <c r="J212" s="65"/>
      <c r="K212" s="65"/>
      <c r="L212" s="63"/>
      <c r="M212" s="218"/>
      <c r="N212" s="44"/>
      <c r="O212" s="44"/>
      <c r="P212" s="44"/>
      <c r="Q212" s="44"/>
      <c r="R212" s="44"/>
      <c r="S212" s="44"/>
      <c r="T212" s="80"/>
      <c r="AT212" s="25" t="s">
        <v>205</v>
      </c>
      <c r="AU212" s="25" t="s">
        <v>107</v>
      </c>
    </row>
    <row r="213" spans="2:65" s="12" customFormat="1">
      <c r="B213" s="219"/>
      <c r="C213" s="220"/>
      <c r="D213" s="221" t="s">
        <v>210</v>
      </c>
      <c r="E213" s="222" t="s">
        <v>34</v>
      </c>
      <c r="F213" s="223" t="s">
        <v>620</v>
      </c>
      <c r="G213" s="220"/>
      <c r="H213" s="224" t="s">
        <v>34</v>
      </c>
      <c r="I213" s="225"/>
      <c r="J213" s="220"/>
      <c r="K213" s="220"/>
      <c r="L213" s="226"/>
      <c r="M213" s="227"/>
      <c r="N213" s="228"/>
      <c r="O213" s="228"/>
      <c r="P213" s="228"/>
      <c r="Q213" s="228"/>
      <c r="R213" s="228"/>
      <c r="S213" s="228"/>
      <c r="T213" s="229"/>
      <c r="AT213" s="230" t="s">
        <v>210</v>
      </c>
      <c r="AU213" s="230" t="s">
        <v>107</v>
      </c>
      <c r="AV213" s="12" t="s">
        <v>85</v>
      </c>
      <c r="AW213" s="12" t="s">
        <v>41</v>
      </c>
      <c r="AX213" s="12" t="s">
        <v>78</v>
      </c>
      <c r="AY213" s="230" t="s">
        <v>197</v>
      </c>
    </row>
    <row r="214" spans="2:65" s="12" customFormat="1">
      <c r="B214" s="219"/>
      <c r="C214" s="220"/>
      <c r="D214" s="221" t="s">
        <v>210</v>
      </c>
      <c r="E214" s="222" t="s">
        <v>34</v>
      </c>
      <c r="F214" s="223" t="s">
        <v>2008</v>
      </c>
      <c r="G214" s="220"/>
      <c r="H214" s="224" t="s">
        <v>34</v>
      </c>
      <c r="I214" s="225"/>
      <c r="J214" s="220"/>
      <c r="K214" s="220"/>
      <c r="L214" s="226"/>
      <c r="M214" s="227"/>
      <c r="N214" s="228"/>
      <c r="O214" s="228"/>
      <c r="P214" s="228"/>
      <c r="Q214" s="228"/>
      <c r="R214" s="228"/>
      <c r="S214" s="228"/>
      <c r="T214" s="229"/>
      <c r="AT214" s="230" t="s">
        <v>210</v>
      </c>
      <c r="AU214" s="230" t="s">
        <v>107</v>
      </c>
      <c r="AV214" s="12" t="s">
        <v>85</v>
      </c>
      <c r="AW214" s="12" t="s">
        <v>41</v>
      </c>
      <c r="AX214" s="12" t="s">
        <v>78</v>
      </c>
      <c r="AY214" s="230" t="s">
        <v>197</v>
      </c>
    </row>
    <row r="215" spans="2:65" s="13" customFormat="1">
      <c r="B215" s="231"/>
      <c r="C215" s="232"/>
      <c r="D215" s="221" t="s">
        <v>210</v>
      </c>
      <c r="E215" s="233" t="s">
        <v>34</v>
      </c>
      <c r="F215" s="234" t="s">
        <v>2141</v>
      </c>
      <c r="G215" s="232"/>
      <c r="H215" s="235">
        <v>1</v>
      </c>
      <c r="I215" s="236"/>
      <c r="J215" s="232"/>
      <c r="K215" s="232"/>
      <c r="L215" s="237"/>
      <c r="M215" s="238"/>
      <c r="N215" s="239"/>
      <c r="O215" s="239"/>
      <c r="P215" s="239"/>
      <c r="Q215" s="239"/>
      <c r="R215" s="239"/>
      <c r="S215" s="239"/>
      <c r="T215" s="240"/>
      <c r="AT215" s="241" t="s">
        <v>210</v>
      </c>
      <c r="AU215" s="241" t="s">
        <v>107</v>
      </c>
      <c r="AV215" s="13" t="s">
        <v>87</v>
      </c>
      <c r="AW215" s="13" t="s">
        <v>41</v>
      </c>
      <c r="AX215" s="13" t="s">
        <v>78</v>
      </c>
      <c r="AY215" s="241" t="s">
        <v>197</v>
      </c>
    </row>
    <row r="216" spans="2:65" s="14" customFormat="1">
      <c r="B216" s="242"/>
      <c r="C216" s="243"/>
      <c r="D216" s="221" t="s">
        <v>210</v>
      </c>
      <c r="E216" s="273" t="s">
        <v>34</v>
      </c>
      <c r="F216" s="274" t="s">
        <v>221</v>
      </c>
      <c r="G216" s="243"/>
      <c r="H216" s="275">
        <v>1</v>
      </c>
      <c r="I216" s="247"/>
      <c r="J216" s="243"/>
      <c r="K216" s="243"/>
      <c r="L216" s="248"/>
      <c r="M216" s="249"/>
      <c r="N216" s="250"/>
      <c r="O216" s="250"/>
      <c r="P216" s="250"/>
      <c r="Q216" s="250"/>
      <c r="R216" s="250"/>
      <c r="S216" s="250"/>
      <c r="T216" s="251"/>
      <c r="AT216" s="252" t="s">
        <v>210</v>
      </c>
      <c r="AU216" s="252" t="s">
        <v>107</v>
      </c>
      <c r="AV216" s="14" t="s">
        <v>126</v>
      </c>
      <c r="AW216" s="14" t="s">
        <v>41</v>
      </c>
      <c r="AX216" s="14" t="s">
        <v>85</v>
      </c>
      <c r="AY216" s="252" t="s">
        <v>197</v>
      </c>
    </row>
    <row r="217" spans="2:65" s="11" customFormat="1" ht="29.85" customHeight="1">
      <c r="B217" s="187"/>
      <c r="C217" s="188"/>
      <c r="D217" s="201" t="s">
        <v>77</v>
      </c>
      <c r="E217" s="202" t="s">
        <v>2142</v>
      </c>
      <c r="F217" s="202" t="s">
        <v>2143</v>
      </c>
      <c r="G217" s="188"/>
      <c r="H217" s="188"/>
      <c r="I217" s="191"/>
      <c r="J217" s="203">
        <f>BK217</f>
        <v>0</v>
      </c>
      <c r="K217" s="188"/>
      <c r="L217" s="193"/>
      <c r="M217" s="194"/>
      <c r="N217" s="195"/>
      <c r="O217" s="195"/>
      <c r="P217" s="196">
        <f>P218</f>
        <v>0</v>
      </c>
      <c r="Q217" s="195"/>
      <c r="R217" s="196">
        <f>R218</f>
        <v>0</v>
      </c>
      <c r="S217" s="195"/>
      <c r="T217" s="197">
        <f>T218</f>
        <v>0</v>
      </c>
      <c r="AR217" s="198" t="s">
        <v>85</v>
      </c>
      <c r="AT217" s="199" t="s">
        <v>77</v>
      </c>
      <c r="AU217" s="199" t="s">
        <v>85</v>
      </c>
      <c r="AY217" s="198" t="s">
        <v>197</v>
      </c>
      <c r="BK217" s="200">
        <f>BK218</f>
        <v>0</v>
      </c>
    </row>
    <row r="218" spans="2:65" s="1" customFormat="1" ht="16.5" customHeight="1">
      <c r="B218" s="43"/>
      <c r="C218" s="204" t="s">
        <v>498</v>
      </c>
      <c r="D218" s="204" t="s">
        <v>200</v>
      </c>
      <c r="E218" s="205" t="s">
        <v>2144</v>
      </c>
      <c r="F218" s="206" t="s">
        <v>2145</v>
      </c>
      <c r="G218" s="207" t="s">
        <v>404</v>
      </c>
      <c r="H218" s="208">
        <v>279.47899999999998</v>
      </c>
      <c r="I218" s="209"/>
      <c r="J218" s="210">
        <f>ROUND(I218*H218,2)</f>
        <v>0</v>
      </c>
      <c r="K218" s="206" t="s">
        <v>352</v>
      </c>
      <c r="L218" s="63"/>
      <c r="M218" s="211" t="s">
        <v>34</v>
      </c>
      <c r="N218" s="212" t="s">
        <v>49</v>
      </c>
      <c r="O218" s="44"/>
      <c r="P218" s="213">
        <f>O218*H218</f>
        <v>0</v>
      </c>
      <c r="Q218" s="213">
        <v>0</v>
      </c>
      <c r="R218" s="213">
        <f>Q218*H218</f>
        <v>0</v>
      </c>
      <c r="S218" s="213">
        <v>0</v>
      </c>
      <c r="T218" s="214">
        <f>S218*H218</f>
        <v>0</v>
      </c>
      <c r="AR218" s="25" t="s">
        <v>126</v>
      </c>
      <c r="AT218" s="25" t="s">
        <v>200</v>
      </c>
      <c r="AU218" s="25" t="s">
        <v>87</v>
      </c>
      <c r="AY218" s="25" t="s">
        <v>197</v>
      </c>
      <c r="BE218" s="215">
        <f>IF(N218="základní",J218,0)</f>
        <v>0</v>
      </c>
      <c r="BF218" s="215">
        <f>IF(N218="snížená",J218,0)</f>
        <v>0</v>
      </c>
      <c r="BG218" s="215">
        <f>IF(N218="zákl. přenesená",J218,0)</f>
        <v>0</v>
      </c>
      <c r="BH218" s="215">
        <f>IF(N218="sníž. přenesená",J218,0)</f>
        <v>0</v>
      </c>
      <c r="BI218" s="215">
        <f>IF(N218="nulová",J218,0)</f>
        <v>0</v>
      </c>
      <c r="BJ218" s="25" t="s">
        <v>85</v>
      </c>
      <c r="BK218" s="215">
        <f>ROUND(I218*H218,2)</f>
        <v>0</v>
      </c>
      <c r="BL218" s="25" t="s">
        <v>126</v>
      </c>
      <c r="BM218" s="25" t="s">
        <v>2146</v>
      </c>
    </row>
    <row r="219" spans="2:65" s="11" customFormat="1" ht="37.35" customHeight="1">
      <c r="B219" s="187"/>
      <c r="C219" s="188"/>
      <c r="D219" s="189" t="s">
        <v>77</v>
      </c>
      <c r="E219" s="190" t="s">
        <v>1060</v>
      </c>
      <c r="F219" s="190" t="s">
        <v>1061</v>
      </c>
      <c r="G219" s="188"/>
      <c r="H219" s="188"/>
      <c r="I219" s="191"/>
      <c r="J219" s="192">
        <f>BK219</f>
        <v>0</v>
      </c>
      <c r="K219" s="188"/>
      <c r="L219" s="193"/>
      <c r="M219" s="194"/>
      <c r="N219" s="195"/>
      <c r="O219" s="195"/>
      <c r="P219" s="196">
        <f>P220</f>
        <v>0</v>
      </c>
      <c r="Q219" s="195"/>
      <c r="R219" s="196">
        <f>R220</f>
        <v>0</v>
      </c>
      <c r="S219" s="195"/>
      <c r="T219" s="197">
        <f>T220</f>
        <v>0</v>
      </c>
      <c r="AR219" s="198" t="s">
        <v>87</v>
      </c>
      <c r="AT219" s="199" t="s">
        <v>77</v>
      </c>
      <c r="AU219" s="199" t="s">
        <v>78</v>
      </c>
      <c r="AY219" s="198" t="s">
        <v>197</v>
      </c>
      <c r="BK219" s="200">
        <f>BK220</f>
        <v>0</v>
      </c>
    </row>
    <row r="220" spans="2:65" s="11" customFormat="1" ht="19.899999999999999" customHeight="1">
      <c r="B220" s="187"/>
      <c r="C220" s="188"/>
      <c r="D220" s="201" t="s">
        <v>77</v>
      </c>
      <c r="E220" s="202" t="s">
        <v>1744</v>
      </c>
      <c r="F220" s="202" t="s">
        <v>1745</v>
      </c>
      <c r="G220" s="188"/>
      <c r="H220" s="188"/>
      <c r="I220" s="191"/>
      <c r="J220" s="203">
        <f>BK220</f>
        <v>0</v>
      </c>
      <c r="K220" s="188"/>
      <c r="L220" s="193"/>
      <c r="M220" s="194"/>
      <c r="N220" s="195"/>
      <c r="O220" s="195"/>
      <c r="P220" s="196">
        <f>SUM(P221:P229)</f>
        <v>0</v>
      </c>
      <c r="Q220" s="195"/>
      <c r="R220" s="196">
        <f>SUM(R221:R229)</f>
        <v>0</v>
      </c>
      <c r="S220" s="195"/>
      <c r="T220" s="197">
        <f>SUM(T221:T229)</f>
        <v>0</v>
      </c>
      <c r="AR220" s="198" t="s">
        <v>87</v>
      </c>
      <c r="AT220" s="199" t="s">
        <v>77</v>
      </c>
      <c r="AU220" s="199" t="s">
        <v>85</v>
      </c>
      <c r="AY220" s="198" t="s">
        <v>197</v>
      </c>
      <c r="BK220" s="200">
        <f>SUM(BK221:BK229)</f>
        <v>0</v>
      </c>
    </row>
    <row r="221" spans="2:65" s="1" customFormat="1" ht="25.5" customHeight="1">
      <c r="B221" s="43"/>
      <c r="C221" s="204" t="s">
        <v>503</v>
      </c>
      <c r="D221" s="204" t="s">
        <v>200</v>
      </c>
      <c r="E221" s="205" t="s">
        <v>2147</v>
      </c>
      <c r="F221" s="206" t="s">
        <v>2148</v>
      </c>
      <c r="G221" s="207" t="s">
        <v>1786</v>
      </c>
      <c r="H221" s="208">
        <v>1058.1010000000001</v>
      </c>
      <c r="I221" s="209"/>
      <c r="J221" s="210">
        <f>ROUND(I221*H221,2)</f>
        <v>0</v>
      </c>
      <c r="K221" s="206" t="s">
        <v>34</v>
      </c>
      <c r="L221" s="63"/>
      <c r="M221" s="211" t="s">
        <v>34</v>
      </c>
      <c r="N221" s="212" t="s">
        <v>49</v>
      </c>
      <c r="O221" s="44"/>
      <c r="P221" s="213">
        <f>O221*H221</f>
        <v>0</v>
      </c>
      <c r="Q221" s="213">
        <v>0</v>
      </c>
      <c r="R221" s="213">
        <f>Q221*H221</f>
        <v>0</v>
      </c>
      <c r="S221" s="213">
        <v>0</v>
      </c>
      <c r="T221" s="214">
        <f>S221*H221</f>
        <v>0</v>
      </c>
      <c r="AR221" s="25" t="s">
        <v>275</v>
      </c>
      <c r="AT221" s="25" t="s">
        <v>200</v>
      </c>
      <c r="AU221" s="25" t="s">
        <v>87</v>
      </c>
      <c r="AY221" s="25" t="s">
        <v>197</v>
      </c>
      <c r="BE221" s="215">
        <f>IF(N221="základní",J221,0)</f>
        <v>0</v>
      </c>
      <c r="BF221" s="215">
        <f>IF(N221="snížená",J221,0)</f>
        <v>0</v>
      </c>
      <c r="BG221" s="215">
        <f>IF(N221="zákl. přenesená",J221,0)</f>
        <v>0</v>
      </c>
      <c r="BH221" s="215">
        <f>IF(N221="sníž. přenesená",J221,0)</f>
        <v>0</v>
      </c>
      <c r="BI221" s="215">
        <f>IF(N221="nulová",J221,0)</f>
        <v>0</v>
      </c>
      <c r="BJ221" s="25" t="s">
        <v>85</v>
      </c>
      <c r="BK221" s="215">
        <f>ROUND(I221*H221,2)</f>
        <v>0</v>
      </c>
      <c r="BL221" s="25" t="s">
        <v>275</v>
      </c>
      <c r="BM221" s="25" t="s">
        <v>2149</v>
      </c>
    </row>
    <row r="222" spans="2:65" s="1" customFormat="1" ht="27">
      <c r="B222" s="43"/>
      <c r="C222" s="65"/>
      <c r="D222" s="221" t="s">
        <v>205</v>
      </c>
      <c r="E222" s="65"/>
      <c r="F222" s="253" t="s">
        <v>2150</v>
      </c>
      <c r="G222" s="65"/>
      <c r="H222" s="65"/>
      <c r="I222" s="174"/>
      <c r="J222" s="65"/>
      <c r="K222" s="65"/>
      <c r="L222" s="63"/>
      <c r="M222" s="218"/>
      <c r="N222" s="44"/>
      <c r="O222" s="44"/>
      <c r="P222" s="44"/>
      <c r="Q222" s="44"/>
      <c r="R222" s="44"/>
      <c r="S222" s="44"/>
      <c r="T222" s="80"/>
      <c r="AT222" s="25" t="s">
        <v>205</v>
      </c>
      <c r="AU222" s="25" t="s">
        <v>87</v>
      </c>
    </row>
    <row r="223" spans="2:65" s="12" customFormat="1">
      <c r="B223" s="219"/>
      <c r="C223" s="220"/>
      <c r="D223" s="221" t="s">
        <v>210</v>
      </c>
      <c r="E223" s="222" t="s">
        <v>34</v>
      </c>
      <c r="F223" s="223" t="s">
        <v>2151</v>
      </c>
      <c r="G223" s="220"/>
      <c r="H223" s="224" t="s">
        <v>34</v>
      </c>
      <c r="I223" s="225"/>
      <c r="J223" s="220"/>
      <c r="K223" s="220"/>
      <c r="L223" s="226"/>
      <c r="M223" s="227"/>
      <c r="N223" s="228"/>
      <c r="O223" s="228"/>
      <c r="P223" s="228"/>
      <c r="Q223" s="228"/>
      <c r="R223" s="228"/>
      <c r="S223" s="228"/>
      <c r="T223" s="229"/>
      <c r="AT223" s="230" t="s">
        <v>210</v>
      </c>
      <c r="AU223" s="230" t="s">
        <v>87</v>
      </c>
      <c r="AV223" s="12" t="s">
        <v>85</v>
      </c>
      <c r="AW223" s="12" t="s">
        <v>41</v>
      </c>
      <c r="AX223" s="12" t="s">
        <v>78</v>
      </c>
      <c r="AY223" s="230" t="s">
        <v>197</v>
      </c>
    </row>
    <row r="224" spans="2:65" s="12" customFormat="1">
      <c r="B224" s="219"/>
      <c r="C224" s="220"/>
      <c r="D224" s="221" t="s">
        <v>210</v>
      </c>
      <c r="E224" s="222" t="s">
        <v>34</v>
      </c>
      <c r="F224" s="223" t="s">
        <v>2114</v>
      </c>
      <c r="G224" s="220"/>
      <c r="H224" s="224" t="s">
        <v>34</v>
      </c>
      <c r="I224" s="225"/>
      <c r="J224" s="220"/>
      <c r="K224" s="220"/>
      <c r="L224" s="226"/>
      <c r="M224" s="227"/>
      <c r="N224" s="228"/>
      <c r="O224" s="228"/>
      <c r="P224" s="228"/>
      <c r="Q224" s="228"/>
      <c r="R224" s="228"/>
      <c r="S224" s="228"/>
      <c r="T224" s="229"/>
      <c r="AT224" s="230" t="s">
        <v>210</v>
      </c>
      <c r="AU224" s="230" t="s">
        <v>87</v>
      </c>
      <c r="AV224" s="12" t="s">
        <v>85</v>
      </c>
      <c r="AW224" s="12" t="s">
        <v>41</v>
      </c>
      <c r="AX224" s="12" t="s">
        <v>78</v>
      </c>
      <c r="AY224" s="230" t="s">
        <v>197</v>
      </c>
    </row>
    <row r="225" spans="2:51" s="13" customFormat="1">
      <c r="B225" s="231"/>
      <c r="C225" s="232"/>
      <c r="D225" s="221" t="s">
        <v>210</v>
      </c>
      <c r="E225" s="233" t="s">
        <v>34</v>
      </c>
      <c r="F225" s="234" t="s">
        <v>2152</v>
      </c>
      <c r="G225" s="232"/>
      <c r="H225" s="235">
        <v>861.91</v>
      </c>
      <c r="I225" s="236"/>
      <c r="J225" s="232"/>
      <c r="K225" s="232"/>
      <c r="L225" s="237"/>
      <c r="M225" s="238"/>
      <c r="N225" s="239"/>
      <c r="O225" s="239"/>
      <c r="P225" s="239"/>
      <c r="Q225" s="239"/>
      <c r="R225" s="239"/>
      <c r="S225" s="239"/>
      <c r="T225" s="240"/>
      <c r="AT225" s="241" t="s">
        <v>210</v>
      </c>
      <c r="AU225" s="241" t="s">
        <v>87</v>
      </c>
      <c r="AV225" s="13" t="s">
        <v>87</v>
      </c>
      <c r="AW225" s="13" t="s">
        <v>41</v>
      </c>
      <c r="AX225" s="13" t="s">
        <v>78</v>
      </c>
      <c r="AY225" s="241" t="s">
        <v>197</v>
      </c>
    </row>
    <row r="226" spans="2:51" s="13" customFormat="1">
      <c r="B226" s="231"/>
      <c r="C226" s="232"/>
      <c r="D226" s="221" t="s">
        <v>210</v>
      </c>
      <c r="E226" s="233" t="s">
        <v>34</v>
      </c>
      <c r="F226" s="234" t="s">
        <v>2153</v>
      </c>
      <c r="G226" s="232"/>
      <c r="H226" s="235">
        <v>100</v>
      </c>
      <c r="I226" s="236"/>
      <c r="J226" s="232"/>
      <c r="K226" s="232"/>
      <c r="L226" s="237"/>
      <c r="M226" s="238"/>
      <c r="N226" s="239"/>
      <c r="O226" s="239"/>
      <c r="P226" s="239"/>
      <c r="Q226" s="239"/>
      <c r="R226" s="239"/>
      <c r="S226" s="239"/>
      <c r="T226" s="240"/>
      <c r="AT226" s="241" t="s">
        <v>210</v>
      </c>
      <c r="AU226" s="241" t="s">
        <v>87</v>
      </c>
      <c r="AV226" s="13" t="s">
        <v>87</v>
      </c>
      <c r="AW226" s="13" t="s">
        <v>41</v>
      </c>
      <c r="AX226" s="13" t="s">
        <v>78</v>
      </c>
      <c r="AY226" s="241" t="s">
        <v>197</v>
      </c>
    </row>
    <row r="227" spans="2:51" s="15" customFormat="1">
      <c r="B227" s="276"/>
      <c r="C227" s="277"/>
      <c r="D227" s="221" t="s">
        <v>210</v>
      </c>
      <c r="E227" s="278" t="s">
        <v>34</v>
      </c>
      <c r="F227" s="279" t="s">
        <v>459</v>
      </c>
      <c r="G227" s="277"/>
      <c r="H227" s="280">
        <v>961.91</v>
      </c>
      <c r="I227" s="281"/>
      <c r="J227" s="277"/>
      <c r="K227" s="277"/>
      <c r="L227" s="282"/>
      <c r="M227" s="283"/>
      <c r="N227" s="284"/>
      <c r="O227" s="284"/>
      <c r="P227" s="284"/>
      <c r="Q227" s="284"/>
      <c r="R227" s="284"/>
      <c r="S227" s="284"/>
      <c r="T227" s="285"/>
      <c r="AT227" s="286" t="s">
        <v>210</v>
      </c>
      <c r="AU227" s="286" t="s">
        <v>87</v>
      </c>
      <c r="AV227" s="15" t="s">
        <v>107</v>
      </c>
      <c r="AW227" s="15" t="s">
        <v>41</v>
      </c>
      <c r="AX227" s="15" t="s">
        <v>78</v>
      </c>
      <c r="AY227" s="286" t="s">
        <v>197</v>
      </c>
    </row>
    <row r="228" spans="2:51" s="13" customFormat="1">
      <c r="B228" s="231"/>
      <c r="C228" s="232"/>
      <c r="D228" s="221" t="s">
        <v>210</v>
      </c>
      <c r="E228" s="233" t="s">
        <v>34</v>
      </c>
      <c r="F228" s="234" t="s">
        <v>2154</v>
      </c>
      <c r="G228" s="232"/>
      <c r="H228" s="235">
        <v>96.191000000000003</v>
      </c>
      <c r="I228" s="236"/>
      <c r="J228" s="232"/>
      <c r="K228" s="232"/>
      <c r="L228" s="237"/>
      <c r="M228" s="238"/>
      <c r="N228" s="239"/>
      <c r="O228" s="239"/>
      <c r="P228" s="239"/>
      <c r="Q228" s="239"/>
      <c r="R228" s="239"/>
      <c r="S228" s="239"/>
      <c r="T228" s="240"/>
      <c r="AT228" s="241" t="s">
        <v>210</v>
      </c>
      <c r="AU228" s="241" t="s">
        <v>87</v>
      </c>
      <c r="AV228" s="13" t="s">
        <v>87</v>
      </c>
      <c r="AW228" s="13" t="s">
        <v>41</v>
      </c>
      <c r="AX228" s="13" t="s">
        <v>78</v>
      </c>
      <c r="AY228" s="241" t="s">
        <v>197</v>
      </c>
    </row>
    <row r="229" spans="2:51" s="14" customFormat="1">
      <c r="B229" s="242"/>
      <c r="C229" s="243"/>
      <c r="D229" s="221" t="s">
        <v>210</v>
      </c>
      <c r="E229" s="273" t="s">
        <v>34</v>
      </c>
      <c r="F229" s="274" t="s">
        <v>221</v>
      </c>
      <c r="G229" s="243"/>
      <c r="H229" s="275">
        <v>1058.1010000000001</v>
      </c>
      <c r="I229" s="247"/>
      <c r="J229" s="243"/>
      <c r="K229" s="243"/>
      <c r="L229" s="248"/>
      <c r="M229" s="289"/>
      <c r="N229" s="290"/>
      <c r="O229" s="290"/>
      <c r="P229" s="290"/>
      <c r="Q229" s="290"/>
      <c r="R229" s="290"/>
      <c r="S229" s="290"/>
      <c r="T229" s="291"/>
      <c r="AT229" s="252" t="s">
        <v>210</v>
      </c>
      <c r="AU229" s="252" t="s">
        <v>87</v>
      </c>
      <c r="AV229" s="14" t="s">
        <v>126</v>
      </c>
      <c r="AW229" s="14" t="s">
        <v>41</v>
      </c>
      <c r="AX229" s="14" t="s">
        <v>85</v>
      </c>
      <c r="AY229" s="252" t="s">
        <v>197</v>
      </c>
    </row>
    <row r="230" spans="2:51" s="1" customFormat="1" ht="6.95" customHeight="1">
      <c r="B230" s="58"/>
      <c r="C230" s="59"/>
      <c r="D230" s="59"/>
      <c r="E230" s="59"/>
      <c r="F230" s="59"/>
      <c r="G230" s="59"/>
      <c r="H230" s="59"/>
      <c r="I230" s="150"/>
      <c r="J230" s="59"/>
      <c r="K230" s="59"/>
      <c r="L230" s="63"/>
    </row>
  </sheetData>
  <sheetProtection algorithmName="SHA-512" hashValue="1SdFtJe5JnVFCF7/Jt5rp+ZY1BedZo0wOoCSou1K7jIVG4N8eTfg1pyPQymIOlg2ZchvgmARjmlE5Ow3HWz3EA==" saltValue="X2r/nf200gjKRmygNvn4ig==" spinCount="100000" sheet="1" objects="1" scenarios="1" formatCells="0" formatColumns="0" formatRows="0" sort="0" autoFilter="0"/>
  <autoFilter ref="C90:K229"/>
  <mergeCells count="13">
    <mergeCell ref="E83:H83"/>
    <mergeCell ref="G1:H1"/>
    <mergeCell ref="L2:V2"/>
    <mergeCell ref="E49:H49"/>
    <mergeCell ref="E51:H51"/>
    <mergeCell ref="J55:J56"/>
    <mergeCell ref="E79:H79"/>
    <mergeCell ref="E81:H81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90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05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101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313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2155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ROUND(J83,2)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ROUND(SUM(BE83:BE104), 2)</f>
        <v>0</v>
      </c>
      <c r="G32" s="44"/>
      <c r="H32" s="44"/>
      <c r="I32" s="142">
        <v>0.21</v>
      </c>
      <c r="J32" s="141">
        <f>ROUND(ROUND((SUM(BE83:BE104)),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ROUND(SUM(BF83:BF104), 2)</f>
        <v>0</v>
      </c>
      <c r="G33" s="44"/>
      <c r="H33" s="44"/>
      <c r="I33" s="142">
        <v>0.15</v>
      </c>
      <c r="J33" s="141">
        <f>ROUND(ROUND((SUM(BF83:BF104)),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ROUND(SUM(BG83:BG104),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ROUND(SUM(BH83:BH104),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ROUND(SUM(BI83:BI104),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313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D.1.3 - Požárně bezpečnostní řešení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J83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345</v>
      </c>
      <c r="E61" s="163"/>
      <c r="F61" s="163"/>
      <c r="G61" s="163"/>
      <c r="H61" s="163"/>
      <c r="I61" s="164"/>
      <c r="J61" s="165">
        <f>J84</f>
        <v>0</v>
      </c>
      <c r="K61" s="166"/>
    </row>
    <row r="62" spans="2:47" s="1" customFormat="1" ht="21.75" customHeight="1">
      <c r="B62" s="43"/>
      <c r="C62" s="44"/>
      <c r="D62" s="44"/>
      <c r="E62" s="44"/>
      <c r="F62" s="44"/>
      <c r="G62" s="44"/>
      <c r="H62" s="44"/>
      <c r="I62" s="129"/>
      <c r="J62" s="44"/>
      <c r="K62" s="47"/>
    </row>
    <row r="63" spans="2:47" s="1" customFormat="1" ht="6.95" customHeight="1">
      <c r="B63" s="58"/>
      <c r="C63" s="59"/>
      <c r="D63" s="59"/>
      <c r="E63" s="59"/>
      <c r="F63" s="59"/>
      <c r="G63" s="59"/>
      <c r="H63" s="59"/>
      <c r="I63" s="150"/>
      <c r="J63" s="59"/>
      <c r="K63" s="60"/>
    </row>
    <row r="67" spans="2:12" s="1" customFormat="1" ht="6.95" customHeight="1">
      <c r="B67" s="61"/>
      <c r="C67" s="62"/>
      <c r="D67" s="62"/>
      <c r="E67" s="62"/>
      <c r="F67" s="62"/>
      <c r="G67" s="62"/>
      <c r="H67" s="62"/>
      <c r="I67" s="153"/>
      <c r="J67" s="62"/>
      <c r="K67" s="62"/>
      <c r="L67" s="63"/>
    </row>
    <row r="68" spans="2:12" s="1" customFormat="1" ht="36.950000000000003" customHeight="1">
      <c r="B68" s="43"/>
      <c r="C68" s="64" t="s">
        <v>181</v>
      </c>
      <c r="D68" s="65"/>
      <c r="E68" s="65"/>
      <c r="F68" s="65"/>
      <c r="G68" s="65"/>
      <c r="H68" s="65"/>
      <c r="I68" s="174"/>
      <c r="J68" s="65"/>
      <c r="K68" s="65"/>
      <c r="L68" s="63"/>
    </row>
    <row r="69" spans="2:12" s="1" customFormat="1" ht="6.95" customHeight="1">
      <c r="B69" s="43"/>
      <c r="C69" s="65"/>
      <c r="D69" s="65"/>
      <c r="E69" s="65"/>
      <c r="F69" s="65"/>
      <c r="G69" s="65"/>
      <c r="H69" s="65"/>
      <c r="I69" s="174"/>
      <c r="J69" s="65"/>
      <c r="K69" s="65"/>
      <c r="L69" s="63"/>
    </row>
    <row r="70" spans="2:12" s="1" customFormat="1" ht="14.45" customHeight="1">
      <c r="B70" s="43"/>
      <c r="C70" s="67" t="s">
        <v>18</v>
      </c>
      <c r="D70" s="65"/>
      <c r="E70" s="65"/>
      <c r="F70" s="65"/>
      <c r="G70" s="65"/>
      <c r="H70" s="65"/>
      <c r="I70" s="174"/>
      <c r="J70" s="65"/>
      <c r="K70" s="65"/>
      <c r="L70" s="63"/>
    </row>
    <row r="71" spans="2:12" s="1" customFormat="1" ht="16.5" customHeight="1">
      <c r="B71" s="43"/>
      <c r="C71" s="65"/>
      <c r="D71" s="65"/>
      <c r="E71" s="420" t="str">
        <f>E7</f>
        <v>CENTRUM SPOLEČNÝCH AKTIVIT JESENÍK</v>
      </c>
      <c r="F71" s="421"/>
      <c r="G71" s="421"/>
      <c r="H71" s="421"/>
      <c r="I71" s="174"/>
      <c r="J71" s="65"/>
      <c r="K71" s="65"/>
      <c r="L71" s="63"/>
    </row>
    <row r="72" spans="2:12" ht="15">
      <c r="B72" s="29"/>
      <c r="C72" s="67" t="s">
        <v>171</v>
      </c>
      <c r="D72" s="258"/>
      <c r="E72" s="258"/>
      <c r="F72" s="258"/>
      <c r="G72" s="258"/>
      <c r="H72" s="258"/>
      <c r="J72" s="258"/>
      <c r="K72" s="258"/>
      <c r="L72" s="259"/>
    </row>
    <row r="73" spans="2:12" s="1" customFormat="1" ht="16.5" customHeight="1">
      <c r="B73" s="43"/>
      <c r="C73" s="65"/>
      <c r="D73" s="65"/>
      <c r="E73" s="420" t="s">
        <v>313</v>
      </c>
      <c r="F73" s="422"/>
      <c r="G73" s="422"/>
      <c r="H73" s="422"/>
      <c r="I73" s="174"/>
      <c r="J73" s="65"/>
      <c r="K73" s="65"/>
      <c r="L73" s="63"/>
    </row>
    <row r="74" spans="2:12" s="1" customFormat="1" ht="14.45" customHeight="1">
      <c r="B74" s="43"/>
      <c r="C74" s="67" t="s">
        <v>314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17.25" customHeight="1">
      <c r="B75" s="43"/>
      <c r="C75" s="65"/>
      <c r="D75" s="65"/>
      <c r="E75" s="391" t="str">
        <f>E11</f>
        <v>D.1.3 - Požárně bezpečnostní řešení</v>
      </c>
      <c r="F75" s="422"/>
      <c r="G75" s="422"/>
      <c r="H75" s="422"/>
      <c r="I75" s="174"/>
      <c r="J75" s="65"/>
      <c r="K75" s="65"/>
      <c r="L75" s="63"/>
    </row>
    <row r="76" spans="2:12" s="1" customFormat="1" ht="6.95" customHeight="1">
      <c r="B76" s="43"/>
      <c r="C76" s="65"/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8" customHeight="1">
      <c r="B77" s="43"/>
      <c r="C77" s="67" t="s">
        <v>24</v>
      </c>
      <c r="D77" s="65"/>
      <c r="E77" s="65"/>
      <c r="F77" s="175" t="str">
        <f>F14</f>
        <v>Jeseník</v>
      </c>
      <c r="G77" s="65"/>
      <c r="H77" s="65"/>
      <c r="I77" s="176" t="s">
        <v>26</v>
      </c>
      <c r="J77" s="75" t="str">
        <f>IF(J14="","",J14)</f>
        <v>11.10.2016</v>
      </c>
      <c r="K77" s="65"/>
      <c r="L77" s="63"/>
    </row>
    <row r="78" spans="2:12" s="1" customFormat="1" ht="6.95" customHeight="1">
      <c r="B78" s="43"/>
      <c r="C78" s="65"/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5">
      <c r="B79" s="43"/>
      <c r="C79" s="67" t="s">
        <v>32</v>
      </c>
      <c r="D79" s="65"/>
      <c r="E79" s="65"/>
      <c r="F79" s="175" t="str">
        <f>E17</f>
        <v>MĚSTO JESENÍK</v>
      </c>
      <c r="G79" s="65"/>
      <c r="H79" s="65"/>
      <c r="I79" s="176" t="s">
        <v>39</v>
      </c>
      <c r="J79" s="175" t="str">
        <f>E23</f>
        <v>KANIA a.s. , Ostrava</v>
      </c>
      <c r="K79" s="65"/>
      <c r="L79" s="63"/>
    </row>
    <row r="80" spans="2:12" s="1" customFormat="1" ht="14.45" customHeight="1">
      <c r="B80" s="43"/>
      <c r="C80" s="67" t="s">
        <v>37</v>
      </c>
      <c r="D80" s="65"/>
      <c r="E80" s="65"/>
      <c r="F80" s="175" t="str">
        <f>IF(E20="","",E20)</f>
        <v/>
      </c>
      <c r="G80" s="65"/>
      <c r="H80" s="65"/>
      <c r="I80" s="174"/>
      <c r="J80" s="65"/>
      <c r="K80" s="65"/>
      <c r="L80" s="63"/>
    </row>
    <row r="81" spans="2:65" s="1" customFormat="1" ht="10.35" customHeight="1">
      <c r="B81" s="43"/>
      <c r="C81" s="65"/>
      <c r="D81" s="65"/>
      <c r="E81" s="65"/>
      <c r="F81" s="65"/>
      <c r="G81" s="65"/>
      <c r="H81" s="65"/>
      <c r="I81" s="174"/>
      <c r="J81" s="65"/>
      <c r="K81" s="65"/>
      <c r="L81" s="63"/>
    </row>
    <row r="82" spans="2:65" s="10" customFormat="1" ht="29.25" customHeight="1">
      <c r="B82" s="177"/>
      <c r="C82" s="178" t="s">
        <v>182</v>
      </c>
      <c r="D82" s="179" t="s">
        <v>63</v>
      </c>
      <c r="E82" s="179" t="s">
        <v>59</v>
      </c>
      <c r="F82" s="179" t="s">
        <v>183</v>
      </c>
      <c r="G82" s="179" t="s">
        <v>184</v>
      </c>
      <c r="H82" s="179" t="s">
        <v>185</v>
      </c>
      <c r="I82" s="180" t="s">
        <v>186</v>
      </c>
      <c r="J82" s="179" t="s">
        <v>175</v>
      </c>
      <c r="K82" s="181" t="s">
        <v>187</v>
      </c>
      <c r="L82" s="182"/>
      <c r="M82" s="83" t="s">
        <v>188</v>
      </c>
      <c r="N82" s="84" t="s">
        <v>48</v>
      </c>
      <c r="O82" s="84" t="s">
        <v>189</v>
      </c>
      <c r="P82" s="84" t="s">
        <v>190</v>
      </c>
      <c r="Q82" s="84" t="s">
        <v>191</v>
      </c>
      <c r="R82" s="84" t="s">
        <v>192</v>
      </c>
      <c r="S82" s="84" t="s">
        <v>193</v>
      </c>
      <c r="T82" s="85" t="s">
        <v>194</v>
      </c>
    </row>
    <row r="83" spans="2:65" s="1" customFormat="1" ht="29.25" customHeight="1">
      <c r="B83" s="43"/>
      <c r="C83" s="89" t="s">
        <v>176</v>
      </c>
      <c r="D83" s="65"/>
      <c r="E83" s="65"/>
      <c r="F83" s="65"/>
      <c r="G83" s="65"/>
      <c r="H83" s="65"/>
      <c r="I83" s="174"/>
      <c r="J83" s="183">
        <f>BK83</f>
        <v>0</v>
      </c>
      <c r="K83" s="65"/>
      <c r="L83" s="63"/>
      <c r="M83" s="86"/>
      <c r="N83" s="87"/>
      <c r="O83" s="87"/>
      <c r="P83" s="184">
        <f>P84</f>
        <v>0</v>
      </c>
      <c r="Q83" s="87"/>
      <c r="R83" s="184">
        <f>R84</f>
        <v>0</v>
      </c>
      <c r="S83" s="87"/>
      <c r="T83" s="185">
        <f>T84</f>
        <v>0</v>
      </c>
      <c r="AT83" s="25" t="s">
        <v>77</v>
      </c>
      <c r="AU83" s="25" t="s">
        <v>177</v>
      </c>
      <c r="BK83" s="186">
        <f>BK84</f>
        <v>0</v>
      </c>
    </row>
    <row r="84" spans="2:65" s="11" customFormat="1" ht="37.35" customHeight="1">
      <c r="B84" s="187"/>
      <c r="C84" s="188"/>
      <c r="D84" s="201" t="s">
        <v>77</v>
      </c>
      <c r="E84" s="287" t="s">
        <v>1965</v>
      </c>
      <c r="F84" s="287" t="s">
        <v>1966</v>
      </c>
      <c r="G84" s="188"/>
      <c r="H84" s="188"/>
      <c r="I84" s="191"/>
      <c r="J84" s="288">
        <f>BK84</f>
        <v>0</v>
      </c>
      <c r="K84" s="188"/>
      <c r="L84" s="193"/>
      <c r="M84" s="194"/>
      <c r="N84" s="195"/>
      <c r="O84" s="195"/>
      <c r="P84" s="196">
        <f>SUM(P85:P104)</f>
        <v>0</v>
      </c>
      <c r="Q84" s="195"/>
      <c r="R84" s="196">
        <f>SUM(R85:R104)</f>
        <v>0</v>
      </c>
      <c r="S84" s="195"/>
      <c r="T84" s="197">
        <f>SUM(T85:T104)</f>
        <v>0</v>
      </c>
      <c r="AR84" s="198" t="s">
        <v>126</v>
      </c>
      <c r="AT84" s="199" t="s">
        <v>77</v>
      </c>
      <c r="AU84" s="199" t="s">
        <v>78</v>
      </c>
      <c r="AY84" s="198" t="s">
        <v>197</v>
      </c>
      <c r="BK84" s="200">
        <f>SUM(BK85:BK104)</f>
        <v>0</v>
      </c>
    </row>
    <row r="85" spans="2:65" s="1" customFormat="1" ht="25.5" customHeight="1">
      <c r="B85" s="43"/>
      <c r="C85" s="204" t="s">
        <v>85</v>
      </c>
      <c r="D85" s="204" t="s">
        <v>200</v>
      </c>
      <c r="E85" s="205" t="s">
        <v>2156</v>
      </c>
      <c r="F85" s="206" t="s">
        <v>2157</v>
      </c>
      <c r="G85" s="207" t="s">
        <v>1598</v>
      </c>
      <c r="H85" s="208">
        <v>12</v>
      </c>
      <c r="I85" s="209"/>
      <c r="J85" s="210">
        <f>ROUND(I85*H85,2)</f>
        <v>0</v>
      </c>
      <c r="K85" s="206" t="s">
        <v>34</v>
      </c>
      <c r="L85" s="63"/>
      <c r="M85" s="211" t="s">
        <v>34</v>
      </c>
      <c r="N85" s="212" t="s">
        <v>49</v>
      </c>
      <c r="O85" s="44"/>
      <c r="P85" s="213">
        <f>O85*H85</f>
        <v>0</v>
      </c>
      <c r="Q85" s="213">
        <v>0</v>
      </c>
      <c r="R85" s="213">
        <f>Q85*H85</f>
        <v>0</v>
      </c>
      <c r="S85" s="213">
        <v>0</v>
      </c>
      <c r="T85" s="214">
        <f>S85*H85</f>
        <v>0</v>
      </c>
      <c r="AR85" s="25" t="s">
        <v>126</v>
      </c>
      <c r="AT85" s="25" t="s">
        <v>200</v>
      </c>
      <c r="AU85" s="25" t="s">
        <v>85</v>
      </c>
      <c r="AY85" s="25" t="s">
        <v>197</v>
      </c>
      <c r="BE85" s="215">
        <f>IF(N85="základní",J85,0)</f>
        <v>0</v>
      </c>
      <c r="BF85" s="215">
        <f>IF(N85="snížená",J85,0)</f>
        <v>0</v>
      </c>
      <c r="BG85" s="215">
        <f>IF(N85="zákl. přenesená",J85,0)</f>
        <v>0</v>
      </c>
      <c r="BH85" s="215">
        <f>IF(N85="sníž. přenesená",J85,0)</f>
        <v>0</v>
      </c>
      <c r="BI85" s="215">
        <f>IF(N85="nulová",J85,0)</f>
        <v>0</v>
      </c>
      <c r="BJ85" s="25" t="s">
        <v>85</v>
      </c>
      <c r="BK85" s="215">
        <f>ROUND(I85*H85,2)</f>
        <v>0</v>
      </c>
      <c r="BL85" s="25" t="s">
        <v>126</v>
      </c>
      <c r="BM85" s="25" t="s">
        <v>2158</v>
      </c>
    </row>
    <row r="86" spans="2:65" s="12" customFormat="1" ht="27">
      <c r="B86" s="219"/>
      <c r="C86" s="220"/>
      <c r="D86" s="221" t="s">
        <v>210</v>
      </c>
      <c r="E86" s="222" t="s">
        <v>34</v>
      </c>
      <c r="F86" s="223" t="s">
        <v>2159</v>
      </c>
      <c r="G86" s="220"/>
      <c r="H86" s="224" t="s">
        <v>34</v>
      </c>
      <c r="I86" s="225"/>
      <c r="J86" s="220"/>
      <c r="K86" s="220"/>
      <c r="L86" s="226"/>
      <c r="M86" s="227"/>
      <c r="N86" s="228"/>
      <c r="O86" s="228"/>
      <c r="P86" s="228"/>
      <c r="Q86" s="228"/>
      <c r="R86" s="228"/>
      <c r="S86" s="228"/>
      <c r="T86" s="229"/>
      <c r="AT86" s="230" t="s">
        <v>210</v>
      </c>
      <c r="AU86" s="230" t="s">
        <v>85</v>
      </c>
      <c r="AV86" s="12" t="s">
        <v>85</v>
      </c>
      <c r="AW86" s="12" t="s">
        <v>41</v>
      </c>
      <c r="AX86" s="12" t="s">
        <v>78</v>
      </c>
      <c r="AY86" s="230" t="s">
        <v>197</v>
      </c>
    </row>
    <row r="87" spans="2:65" s="13" customFormat="1">
      <c r="B87" s="231"/>
      <c r="C87" s="232"/>
      <c r="D87" s="221" t="s">
        <v>210</v>
      </c>
      <c r="E87" s="233" t="s">
        <v>34</v>
      </c>
      <c r="F87" s="234" t="s">
        <v>2160</v>
      </c>
      <c r="G87" s="232"/>
      <c r="H87" s="235">
        <v>12</v>
      </c>
      <c r="I87" s="236"/>
      <c r="J87" s="232"/>
      <c r="K87" s="232"/>
      <c r="L87" s="237"/>
      <c r="M87" s="238"/>
      <c r="N87" s="239"/>
      <c r="O87" s="239"/>
      <c r="P87" s="239"/>
      <c r="Q87" s="239"/>
      <c r="R87" s="239"/>
      <c r="S87" s="239"/>
      <c r="T87" s="240"/>
      <c r="AT87" s="241" t="s">
        <v>210</v>
      </c>
      <c r="AU87" s="241" t="s">
        <v>85</v>
      </c>
      <c r="AV87" s="13" t="s">
        <v>87</v>
      </c>
      <c r="AW87" s="13" t="s">
        <v>41</v>
      </c>
      <c r="AX87" s="13" t="s">
        <v>78</v>
      </c>
      <c r="AY87" s="241" t="s">
        <v>197</v>
      </c>
    </row>
    <row r="88" spans="2:65" s="14" customFormat="1">
      <c r="B88" s="242"/>
      <c r="C88" s="243"/>
      <c r="D88" s="216" t="s">
        <v>210</v>
      </c>
      <c r="E88" s="244" t="s">
        <v>34</v>
      </c>
      <c r="F88" s="245" t="s">
        <v>221</v>
      </c>
      <c r="G88" s="243"/>
      <c r="H88" s="246">
        <v>12</v>
      </c>
      <c r="I88" s="247"/>
      <c r="J88" s="243"/>
      <c r="K88" s="243"/>
      <c r="L88" s="248"/>
      <c r="M88" s="249"/>
      <c r="N88" s="250"/>
      <c r="O88" s="250"/>
      <c r="P88" s="250"/>
      <c r="Q88" s="250"/>
      <c r="R88" s="250"/>
      <c r="S88" s="250"/>
      <c r="T88" s="251"/>
      <c r="AT88" s="252" t="s">
        <v>210</v>
      </c>
      <c r="AU88" s="252" t="s">
        <v>85</v>
      </c>
      <c r="AV88" s="14" t="s">
        <v>126</v>
      </c>
      <c r="AW88" s="14" t="s">
        <v>41</v>
      </c>
      <c r="AX88" s="14" t="s">
        <v>85</v>
      </c>
      <c r="AY88" s="252" t="s">
        <v>197</v>
      </c>
    </row>
    <row r="89" spans="2:65" s="1" customFormat="1" ht="16.5" customHeight="1">
      <c r="B89" s="43"/>
      <c r="C89" s="204" t="s">
        <v>87</v>
      </c>
      <c r="D89" s="204" t="s">
        <v>200</v>
      </c>
      <c r="E89" s="205" t="s">
        <v>2161</v>
      </c>
      <c r="F89" s="206" t="s">
        <v>2162</v>
      </c>
      <c r="G89" s="207" t="s">
        <v>1598</v>
      </c>
      <c r="H89" s="208">
        <v>18</v>
      </c>
      <c r="I89" s="209"/>
      <c r="J89" s="210">
        <f>ROUND(I89*H89,2)</f>
        <v>0</v>
      </c>
      <c r="K89" s="206" t="s">
        <v>34</v>
      </c>
      <c r="L89" s="63"/>
      <c r="M89" s="211" t="s">
        <v>34</v>
      </c>
      <c r="N89" s="212" t="s">
        <v>49</v>
      </c>
      <c r="O89" s="44"/>
      <c r="P89" s="213">
        <f>O89*H89</f>
        <v>0</v>
      </c>
      <c r="Q89" s="213">
        <v>0</v>
      </c>
      <c r="R89" s="213">
        <f>Q89*H89</f>
        <v>0</v>
      </c>
      <c r="S89" s="213">
        <v>0</v>
      </c>
      <c r="T89" s="214">
        <f>S89*H89</f>
        <v>0</v>
      </c>
      <c r="AR89" s="25" t="s">
        <v>126</v>
      </c>
      <c r="AT89" s="25" t="s">
        <v>200</v>
      </c>
      <c r="AU89" s="25" t="s">
        <v>85</v>
      </c>
      <c r="AY89" s="25" t="s">
        <v>197</v>
      </c>
      <c r="BE89" s="215">
        <f>IF(N89="základní",J89,0)</f>
        <v>0</v>
      </c>
      <c r="BF89" s="215">
        <f>IF(N89="snížená",J89,0)</f>
        <v>0</v>
      </c>
      <c r="BG89" s="215">
        <f>IF(N89="zákl. přenesená",J89,0)</f>
        <v>0</v>
      </c>
      <c r="BH89" s="215">
        <f>IF(N89="sníž. přenesená",J89,0)</f>
        <v>0</v>
      </c>
      <c r="BI89" s="215">
        <f>IF(N89="nulová",J89,0)</f>
        <v>0</v>
      </c>
      <c r="BJ89" s="25" t="s">
        <v>85</v>
      </c>
      <c r="BK89" s="215">
        <f>ROUND(I89*H89,2)</f>
        <v>0</v>
      </c>
      <c r="BL89" s="25" t="s">
        <v>126</v>
      </c>
      <c r="BM89" s="25" t="s">
        <v>2163</v>
      </c>
    </row>
    <row r="90" spans="2:65" s="1" customFormat="1" ht="121.5">
      <c r="B90" s="43"/>
      <c r="C90" s="65"/>
      <c r="D90" s="221" t="s">
        <v>205</v>
      </c>
      <c r="E90" s="65"/>
      <c r="F90" s="253" t="s">
        <v>2164</v>
      </c>
      <c r="G90" s="65"/>
      <c r="H90" s="65"/>
      <c r="I90" s="174"/>
      <c r="J90" s="65"/>
      <c r="K90" s="65"/>
      <c r="L90" s="63"/>
      <c r="M90" s="218"/>
      <c r="N90" s="44"/>
      <c r="O90" s="44"/>
      <c r="P90" s="44"/>
      <c r="Q90" s="44"/>
      <c r="R90" s="44"/>
      <c r="S90" s="44"/>
      <c r="T90" s="80"/>
      <c r="AT90" s="25" t="s">
        <v>205</v>
      </c>
      <c r="AU90" s="25" t="s">
        <v>85</v>
      </c>
    </row>
    <row r="91" spans="2:65" s="12" customFormat="1" ht="27">
      <c r="B91" s="219"/>
      <c r="C91" s="220"/>
      <c r="D91" s="221" t="s">
        <v>210</v>
      </c>
      <c r="E91" s="222" t="s">
        <v>34</v>
      </c>
      <c r="F91" s="223" t="s">
        <v>1463</v>
      </c>
      <c r="G91" s="220"/>
      <c r="H91" s="224" t="s">
        <v>34</v>
      </c>
      <c r="I91" s="225"/>
      <c r="J91" s="220"/>
      <c r="K91" s="220"/>
      <c r="L91" s="226"/>
      <c r="M91" s="227"/>
      <c r="N91" s="228"/>
      <c r="O91" s="228"/>
      <c r="P91" s="228"/>
      <c r="Q91" s="228"/>
      <c r="R91" s="228"/>
      <c r="S91" s="228"/>
      <c r="T91" s="229"/>
      <c r="AT91" s="230" t="s">
        <v>210</v>
      </c>
      <c r="AU91" s="230" t="s">
        <v>85</v>
      </c>
      <c r="AV91" s="12" t="s">
        <v>85</v>
      </c>
      <c r="AW91" s="12" t="s">
        <v>41</v>
      </c>
      <c r="AX91" s="12" t="s">
        <v>78</v>
      </c>
      <c r="AY91" s="230" t="s">
        <v>197</v>
      </c>
    </row>
    <row r="92" spans="2:65" s="12" customFormat="1">
      <c r="B92" s="219"/>
      <c r="C92" s="220"/>
      <c r="D92" s="221" t="s">
        <v>210</v>
      </c>
      <c r="E92" s="222" t="s">
        <v>34</v>
      </c>
      <c r="F92" s="223" t="s">
        <v>2165</v>
      </c>
      <c r="G92" s="220"/>
      <c r="H92" s="224" t="s">
        <v>34</v>
      </c>
      <c r="I92" s="225"/>
      <c r="J92" s="220"/>
      <c r="K92" s="220"/>
      <c r="L92" s="226"/>
      <c r="M92" s="227"/>
      <c r="N92" s="228"/>
      <c r="O92" s="228"/>
      <c r="P92" s="228"/>
      <c r="Q92" s="228"/>
      <c r="R92" s="228"/>
      <c r="S92" s="228"/>
      <c r="T92" s="229"/>
      <c r="AT92" s="230" t="s">
        <v>210</v>
      </c>
      <c r="AU92" s="230" t="s">
        <v>85</v>
      </c>
      <c r="AV92" s="12" t="s">
        <v>85</v>
      </c>
      <c r="AW92" s="12" t="s">
        <v>41</v>
      </c>
      <c r="AX92" s="12" t="s">
        <v>78</v>
      </c>
      <c r="AY92" s="230" t="s">
        <v>197</v>
      </c>
    </row>
    <row r="93" spans="2:65" s="13" customFormat="1">
      <c r="B93" s="231"/>
      <c r="C93" s="232"/>
      <c r="D93" s="221" t="s">
        <v>210</v>
      </c>
      <c r="E93" s="233" t="s">
        <v>34</v>
      </c>
      <c r="F93" s="234" t="s">
        <v>2166</v>
      </c>
      <c r="G93" s="232"/>
      <c r="H93" s="235">
        <v>15</v>
      </c>
      <c r="I93" s="236"/>
      <c r="J93" s="232"/>
      <c r="K93" s="232"/>
      <c r="L93" s="237"/>
      <c r="M93" s="238"/>
      <c r="N93" s="239"/>
      <c r="O93" s="239"/>
      <c r="P93" s="239"/>
      <c r="Q93" s="239"/>
      <c r="R93" s="239"/>
      <c r="S93" s="239"/>
      <c r="T93" s="240"/>
      <c r="AT93" s="241" t="s">
        <v>210</v>
      </c>
      <c r="AU93" s="241" t="s">
        <v>85</v>
      </c>
      <c r="AV93" s="13" t="s">
        <v>87</v>
      </c>
      <c r="AW93" s="13" t="s">
        <v>41</v>
      </c>
      <c r="AX93" s="13" t="s">
        <v>78</v>
      </c>
      <c r="AY93" s="241" t="s">
        <v>197</v>
      </c>
    </row>
    <row r="94" spans="2:65" s="13" customFormat="1" ht="27">
      <c r="B94" s="231"/>
      <c r="C94" s="232"/>
      <c r="D94" s="221" t="s">
        <v>210</v>
      </c>
      <c r="E94" s="233" t="s">
        <v>34</v>
      </c>
      <c r="F94" s="234" t="s">
        <v>2167</v>
      </c>
      <c r="G94" s="232"/>
      <c r="H94" s="235">
        <v>3</v>
      </c>
      <c r="I94" s="236"/>
      <c r="J94" s="232"/>
      <c r="K94" s="232"/>
      <c r="L94" s="237"/>
      <c r="M94" s="238"/>
      <c r="N94" s="239"/>
      <c r="O94" s="239"/>
      <c r="P94" s="239"/>
      <c r="Q94" s="239"/>
      <c r="R94" s="239"/>
      <c r="S94" s="239"/>
      <c r="T94" s="240"/>
      <c r="AT94" s="241" t="s">
        <v>210</v>
      </c>
      <c r="AU94" s="241" t="s">
        <v>85</v>
      </c>
      <c r="AV94" s="13" t="s">
        <v>87</v>
      </c>
      <c r="AW94" s="13" t="s">
        <v>41</v>
      </c>
      <c r="AX94" s="13" t="s">
        <v>78</v>
      </c>
      <c r="AY94" s="241" t="s">
        <v>197</v>
      </c>
    </row>
    <row r="95" spans="2:65" s="14" customFormat="1">
      <c r="B95" s="242"/>
      <c r="C95" s="243"/>
      <c r="D95" s="216" t="s">
        <v>210</v>
      </c>
      <c r="E95" s="244" t="s">
        <v>34</v>
      </c>
      <c r="F95" s="245" t="s">
        <v>221</v>
      </c>
      <c r="G95" s="243"/>
      <c r="H95" s="246">
        <v>18</v>
      </c>
      <c r="I95" s="247"/>
      <c r="J95" s="243"/>
      <c r="K95" s="243"/>
      <c r="L95" s="248"/>
      <c r="M95" s="249"/>
      <c r="N95" s="250"/>
      <c r="O95" s="250"/>
      <c r="P95" s="250"/>
      <c r="Q95" s="250"/>
      <c r="R95" s="250"/>
      <c r="S95" s="250"/>
      <c r="T95" s="251"/>
      <c r="AT95" s="252" t="s">
        <v>210</v>
      </c>
      <c r="AU95" s="252" t="s">
        <v>85</v>
      </c>
      <c r="AV95" s="14" t="s">
        <v>126</v>
      </c>
      <c r="AW95" s="14" t="s">
        <v>41</v>
      </c>
      <c r="AX95" s="14" t="s">
        <v>85</v>
      </c>
      <c r="AY95" s="252" t="s">
        <v>197</v>
      </c>
    </row>
    <row r="96" spans="2:65" s="1" customFormat="1" ht="16.5" customHeight="1">
      <c r="B96" s="43"/>
      <c r="C96" s="204" t="s">
        <v>107</v>
      </c>
      <c r="D96" s="204" t="s">
        <v>200</v>
      </c>
      <c r="E96" s="205" t="s">
        <v>2168</v>
      </c>
      <c r="F96" s="206" t="s">
        <v>2169</v>
      </c>
      <c r="G96" s="207" t="s">
        <v>1598</v>
      </c>
      <c r="H96" s="208">
        <v>1</v>
      </c>
      <c r="I96" s="209"/>
      <c r="J96" s="210">
        <f>ROUND(I96*H96,2)</f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2170</v>
      </c>
    </row>
    <row r="97" spans="2:65" s="1" customFormat="1" ht="202.5">
      <c r="B97" s="43"/>
      <c r="C97" s="65"/>
      <c r="D97" s="221" t="s">
        <v>205</v>
      </c>
      <c r="E97" s="65"/>
      <c r="F97" s="253" t="s">
        <v>2171</v>
      </c>
      <c r="G97" s="65"/>
      <c r="H97" s="65"/>
      <c r="I97" s="174"/>
      <c r="J97" s="65"/>
      <c r="K97" s="65"/>
      <c r="L97" s="63"/>
      <c r="M97" s="218"/>
      <c r="N97" s="44"/>
      <c r="O97" s="44"/>
      <c r="P97" s="44"/>
      <c r="Q97" s="44"/>
      <c r="R97" s="44"/>
      <c r="S97" s="44"/>
      <c r="T97" s="80"/>
      <c r="AT97" s="25" t="s">
        <v>205</v>
      </c>
      <c r="AU97" s="25" t="s">
        <v>85</v>
      </c>
    </row>
    <row r="98" spans="2:65" s="12" customFormat="1" ht="27">
      <c r="B98" s="219"/>
      <c r="C98" s="220"/>
      <c r="D98" s="221" t="s">
        <v>210</v>
      </c>
      <c r="E98" s="222" t="s">
        <v>34</v>
      </c>
      <c r="F98" s="223" t="s">
        <v>1463</v>
      </c>
      <c r="G98" s="220"/>
      <c r="H98" s="224" t="s">
        <v>34</v>
      </c>
      <c r="I98" s="225"/>
      <c r="J98" s="220"/>
      <c r="K98" s="220"/>
      <c r="L98" s="226"/>
      <c r="M98" s="227"/>
      <c r="N98" s="228"/>
      <c r="O98" s="228"/>
      <c r="P98" s="228"/>
      <c r="Q98" s="228"/>
      <c r="R98" s="228"/>
      <c r="S98" s="228"/>
      <c r="T98" s="229"/>
      <c r="AT98" s="230" t="s">
        <v>210</v>
      </c>
      <c r="AU98" s="230" t="s">
        <v>85</v>
      </c>
      <c r="AV98" s="12" t="s">
        <v>85</v>
      </c>
      <c r="AW98" s="12" t="s">
        <v>41</v>
      </c>
      <c r="AX98" s="12" t="s">
        <v>78</v>
      </c>
      <c r="AY98" s="230" t="s">
        <v>197</v>
      </c>
    </row>
    <row r="99" spans="2:65" s="13" customFormat="1">
      <c r="B99" s="231"/>
      <c r="C99" s="232"/>
      <c r="D99" s="221" t="s">
        <v>210</v>
      </c>
      <c r="E99" s="233" t="s">
        <v>34</v>
      </c>
      <c r="F99" s="234" t="s">
        <v>2172</v>
      </c>
      <c r="G99" s="232"/>
      <c r="H99" s="235">
        <v>1</v>
      </c>
      <c r="I99" s="236"/>
      <c r="J99" s="232"/>
      <c r="K99" s="232"/>
      <c r="L99" s="237"/>
      <c r="M99" s="238"/>
      <c r="N99" s="239"/>
      <c r="O99" s="239"/>
      <c r="P99" s="239"/>
      <c r="Q99" s="239"/>
      <c r="R99" s="239"/>
      <c r="S99" s="239"/>
      <c r="T99" s="240"/>
      <c r="AT99" s="241" t="s">
        <v>210</v>
      </c>
      <c r="AU99" s="241" t="s">
        <v>85</v>
      </c>
      <c r="AV99" s="13" t="s">
        <v>87</v>
      </c>
      <c r="AW99" s="13" t="s">
        <v>41</v>
      </c>
      <c r="AX99" s="13" t="s">
        <v>78</v>
      </c>
      <c r="AY99" s="241" t="s">
        <v>197</v>
      </c>
    </row>
    <row r="100" spans="2:65" s="14" customFormat="1">
      <c r="B100" s="242"/>
      <c r="C100" s="243"/>
      <c r="D100" s="216" t="s">
        <v>210</v>
      </c>
      <c r="E100" s="244" t="s">
        <v>34</v>
      </c>
      <c r="F100" s="245" t="s">
        <v>221</v>
      </c>
      <c r="G100" s="243"/>
      <c r="H100" s="246">
        <v>1</v>
      </c>
      <c r="I100" s="247"/>
      <c r="J100" s="243"/>
      <c r="K100" s="243"/>
      <c r="L100" s="248"/>
      <c r="M100" s="249"/>
      <c r="N100" s="250"/>
      <c r="O100" s="250"/>
      <c r="P100" s="250"/>
      <c r="Q100" s="250"/>
      <c r="R100" s="250"/>
      <c r="S100" s="250"/>
      <c r="T100" s="251"/>
      <c r="AT100" s="252" t="s">
        <v>210</v>
      </c>
      <c r="AU100" s="252" t="s">
        <v>85</v>
      </c>
      <c r="AV100" s="14" t="s">
        <v>126</v>
      </c>
      <c r="AW100" s="14" t="s">
        <v>41</v>
      </c>
      <c r="AX100" s="14" t="s">
        <v>85</v>
      </c>
      <c r="AY100" s="252" t="s">
        <v>197</v>
      </c>
    </row>
    <row r="101" spans="2:65" s="1" customFormat="1" ht="16.5" customHeight="1">
      <c r="B101" s="43"/>
      <c r="C101" s="204" t="s">
        <v>126</v>
      </c>
      <c r="D101" s="204" t="s">
        <v>200</v>
      </c>
      <c r="E101" s="205" t="s">
        <v>2173</v>
      </c>
      <c r="F101" s="206" t="s">
        <v>2174</v>
      </c>
      <c r="G101" s="207" t="s">
        <v>1598</v>
      </c>
      <c r="H101" s="208">
        <v>3</v>
      </c>
      <c r="I101" s="209"/>
      <c r="J101" s="210">
        <f>ROUND(I101*H101,2)</f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>O101*H101</f>
        <v>0</v>
      </c>
      <c r="Q101" s="213">
        <v>0</v>
      </c>
      <c r="R101" s="213">
        <f>Q101*H101</f>
        <v>0</v>
      </c>
      <c r="S101" s="213">
        <v>0</v>
      </c>
      <c r="T101" s="214">
        <f>S101*H101</f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>IF(N101="základní",J101,0)</f>
        <v>0</v>
      </c>
      <c r="BF101" s="215">
        <f>IF(N101="snížená",J101,0)</f>
        <v>0</v>
      </c>
      <c r="BG101" s="215">
        <f>IF(N101="zákl. přenesená",J101,0)</f>
        <v>0</v>
      </c>
      <c r="BH101" s="215">
        <f>IF(N101="sníž. přenesená",J101,0)</f>
        <v>0</v>
      </c>
      <c r="BI101" s="215">
        <f>IF(N101="nulová",J101,0)</f>
        <v>0</v>
      </c>
      <c r="BJ101" s="25" t="s">
        <v>85</v>
      </c>
      <c r="BK101" s="215">
        <f>ROUND(I101*H101,2)</f>
        <v>0</v>
      </c>
      <c r="BL101" s="25" t="s">
        <v>126</v>
      </c>
      <c r="BM101" s="25" t="s">
        <v>2175</v>
      </c>
    </row>
    <row r="102" spans="2:65" s="12" customFormat="1" ht="27">
      <c r="B102" s="219"/>
      <c r="C102" s="220"/>
      <c r="D102" s="221" t="s">
        <v>210</v>
      </c>
      <c r="E102" s="222" t="s">
        <v>34</v>
      </c>
      <c r="F102" s="223" t="s">
        <v>1463</v>
      </c>
      <c r="G102" s="220"/>
      <c r="H102" s="224" t="s">
        <v>34</v>
      </c>
      <c r="I102" s="225"/>
      <c r="J102" s="220"/>
      <c r="K102" s="220"/>
      <c r="L102" s="226"/>
      <c r="M102" s="227"/>
      <c r="N102" s="228"/>
      <c r="O102" s="228"/>
      <c r="P102" s="228"/>
      <c r="Q102" s="228"/>
      <c r="R102" s="228"/>
      <c r="S102" s="228"/>
      <c r="T102" s="229"/>
      <c r="AT102" s="230" t="s">
        <v>210</v>
      </c>
      <c r="AU102" s="230" t="s">
        <v>85</v>
      </c>
      <c r="AV102" s="12" t="s">
        <v>85</v>
      </c>
      <c r="AW102" s="12" t="s">
        <v>41</v>
      </c>
      <c r="AX102" s="12" t="s">
        <v>78</v>
      </c>
      <c r="AY102" s="230" t="s">
        <v>197</v>
      </c>
    </row>
    <row r="103" spans="2:65" s="13" customFormat="1">
      <c r="B103" s="231"/>
      <c r="C103" s="232"/>
      <c r="D103" s="221" t="s">
        <v>210</v>
      </c>
      <c r="E103" s="233" t="s">
        <v>34</v>
      </c>
      <c r="F103" s="234" t="s">
        <v>2176</v>
      </c>
      <c r="G103" s="232"/>
      <c r="H103" s="235">
        <v>3</v>
      </c>
      <c r="I103" s="236"/>
      <c r="J103" s="232"/>
      <c r="K103" s="232"/>
      <c r="L103" s="237"/>
      <c r="M103" s="238"/>
      <c r="N103" s="239"/>
      <c r="O103" s="239"/>
      <c r="P103" s="239"/>
      <c r="Q103" s="239"/>
      <c r="R103" s="239"/>
      <c r="S103" s="239"/>
      <c r="T103" s="240"/>
      <c r="AT103" s="241" t="s">
        <v>210</v>
      </c>
      <c r="AU103" s="241" t="s">
        <v>85</v>
      </c>
      <c r="AV103" s="13" t="s">
        <v>87</v>
      </c>
      <c r="AW103" s="13" t="s">
        <v>41</v>
      </c>
      <c r="AX103" s="13" t="s">
        <v>78</v>
      </c>
      <c r="AY103" s="241" t="s">
        <v>197</v>
      </c>
    </row>
    <row r="104" spans="2:65" s="14" customFormat="1">
      <c r="B104" s="242"/>
      <c r="C104" s="243"/>
      <c r="D104" s="221" t="s">
        <v>210</v>
      </c>
      <c r="E104" s="273" t="s">
        <v>34</v>
      </c>
      <c r="F104" s="274" t="s">
        <v>221</v>
      </c>
      <c r="G104" s="243"/>
      <c r="H104" s="275">
        <v>3</v>
      </c>
      <c r="I104" s="247"/>
      <c r="J104" s="243"/>
      <c r="K104" s="243"/>
      <c r="L104" s="248"/>
      <c r="M104" s="289"/>
      <c r="N104" s="290"/>
      <c r="O104" s="290"/>
      <c r="P104" s="290"/>
      <c r="Q104" s="290"/>
      <c r="R104" s="290"/>
      <c r="S104" s="290"/>
      <c r="T104" s="291"/>
      <c r="AT104" s="252" t="s">
        <v>210</v>
      </c>
      <c r="AU104" s="252" t="s">
        <v>85</v>
      </c>
      <c r="AV104" s="14" t="s">
        <v>126</v>
      </c>
      <c r="AW104" s="14" t="s">
        <v>41</v>
      </c>
      <c r="AX104" s="14" t="s">
        <v>85</v>
      </c>
      <c r="AY104" s="252" t="s">
        <v>197</v>
      </c>
    </row>
    <row r="105" spans="2:65" s="1" customFormat="1" ht="6.95" customHeight="1">
      <c r="B105" s="58"/>
      <c r="C105" s="59"/>
      <c r="D105" s="59"/>
      <c r="E105" s="59"/>
      <c r="F105" s="59"/>
      <c r="G105" s="59"/>
      <c r="H105" s="59"/>
      <c r="I105" s="150"/>
      <c r="J105" s="59"/>
      <c r="K105" s="59"/>
      <c r="L105" s="63"/>
    </row>
  </sheetData>
  <sheetProtection algorithmName="SHA-512" hashValue="Zr6ykDdls/YPJASh+ePYDj0nRNgh7pWWjAsMs8I7lKv3EA8l/Dt0e2TH5OiiswbJXWr8AbCGZBlO+aqa1GnJwQ==" saltValue="FZUjeHAX9QeK1ZSG4YZGHg==" spinCount="100000" sheet="1" objects="1" scenarios="1" formatCells="0" formatColumns="0" formatRows="0" sort="0" autoFilter="0"/>
  <autoFilter ref="C82:K104"/>
  <mergeCells count="13">
    <mergeCell ref="E75:H75"/>
    <mergeCell ref="G1:H1"/>
    <mergeCell ref="L2:V2"/>
    <mergeCell ref="E49:H49"/>
    <mergeCell ref="E51:H51"/>
    <mergeCell ref="J55:J56"/>
    <mergeCell ref="E71:H71"/>
    <mergeCell ref="E73:H73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82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031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108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2179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2180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2181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ROUND(J109,2)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ROUND(SUM(BE109:BE1030), 2)</f>
        <v>0</v>
      </c>
      <c r="G34" s="44"/>
      <c r="H34" s="44"/>
      <c r="I34" s="142">
        <v>0.21</v>
      </c>
      <c r="J34" s="141">
        <f>ROUND(ROUND((SUM(BE109:BE1030)),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ROUND(SUM(BF109:BF1030), 2)</f>
        <v>0</v>
      </c>
      <c r="G35" s="44"/>
      <c r="H35" s="44"/>
      <c r="I35" s="142">
        <v>0.15</v>
      </c>
      <c r="J35" s="141">
        <f>ROUND(ROUND((SUM(BF109:BF1030)),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ROUND(SUM(BG109:BG1030),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ROUND(SUM(BH109:BH1030),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ROUND(SUM(BI109:BI1030),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D.1.4.1 - Zdravotně technické instalace, plynoinstalace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Ing. Petr Kudlík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J109</f>
        <v>0</v>
      </c>
      <c r="K64" s="47"/>
      <c r="AU64" s="25" t="s">
        <v>177</v>
      </c>
    </row>
    <row r="65" spans="2:11" s="8" customFormat="1" ht="24.95" customHeight="1">
      <c r="B65" s="160"/>
      <c r="C65" s="161"/>
      <c r="D65" s="162" t="s">
        <v>2182</v>
      </c>
      <c r="E65" s="163"/>
      <c r="F65" s="163"/>
      <c r="G65" s="163"/>
      <c r="H65" s="163"/>
      <c r="I65" s="164"/>
      <c r="J65" s="165">
        <f>J110</f>
        <v>0</v>
      </c>
      <c r="K65" s="166"/>
    </row>
    <row r="66" spans="2:11" s="9" customFormat="1" ht="19.899999999999999" customHeight="1">
      <c r="B66" s="167"/>
      <c r="C66" s="168"/>
      <c r="D66" s="169" t="s">
        <v>2183</v>
      </c>
      <c r="E66" s="170"/>
      <c r="F66" s="170"/>
      <c r="G66" s="170"/>
      <c r="H66" s="170"/>
      <c r="I66" s="171"/>
      <c r="J66" s="172">
        <f>J111</f>
        <v>0</v>
      </c>
      <c r="K66" s="173"/>
    </row>
    <row r="67" spans="2:11" s="9" customFormat="1" ht="19.899999999999999" customHeight="1">
      <c r="B67" s="167"/>
      <c r="C67" s="168"/>
      <c r="D67" s="169" t="s">
        <v>2184</v>
      </c>
      <c r="E67" s="170"/>
      <c r="F67" s="170"/>
      <c r="G67" s="170"/>
      <c r="H67" s="170"/>
      <c r="I67" s="171"/>
      <c r="J67" s="172">
        <f>J158</f>
        <v>0</v>
      </c>
      <c r="K67" s="173"/>
    </row>
    <row r="68" spans="2:11" s="9" customFormat="1" ht="19.899999999999999" customHeight="1">
      <c r="B68" s="167"/>
      <c r="C68" s="168"/>
      <c r="D68" s="169" t="s">
        <v>2185</v>
      </c>
      <c r="E68" s="170"/>
      <c r="F68" s="170"/>
      <c r="G68" s="170"/>
      <c r="H68" s="170"/>
      <c r="I68" s="171"/>
      <c r="J68" s="172">
        <f>J161</f>
        <v>0</v>
      </c>
      <c r="K68" s="173"/>
    </row>
    <row r="69" spans="2:11" s="9" customFormat="1" ht="19.899999999999999" customHeight="1">
      <c r="B69" s="167"/>
      <c r="C69" s="168"/>
      <c r="D69" s="169" t="s">
        <v>2186</v>
      </c>
      <c r="E69" s="170"/>
      <c r="F69" s="170"/>
      <c r="G69" s="170"/>
      <c r="H69" s="170"/>
      <c r="I69" s="171"/>
      <c r="J69" s="172">
        <f>J166</f>
        <v>0</v>
      </c>
      <c r="K69" s="173"/>
    </row>
    <row r="70" spans="2:11" s="9" customFormat="1" ht="19.899999999999999" customHeight="1">
      <c r="B70" s="167"/>
      <c r="C70" s="168"/>
      <c r="D70" s="169" t="s">
        <v>2187</v>
      </c>
      <c r="E70" s="170"/>
      <c r="F70" s="170"/>
      <c r="G70" s="170"/>
      <c r="H70" s="170"/>
      <c r="I70" s="171"/>
      <c r="J70" s="172">
        <f>J214</f>
        <v>0</v>
      </c>
      <c r="K70" s="173"/>
    </row>
    <row r="71" spans="2:11" s="9" customFormat="1" ht="14.85" customHeight="1">
      <c r="B71" s="167"/>
      <c r="C71" s="168"/>
      <c r="D71" s="169" t="s">
        <v>2188</v>
      </c>
      <c r="E71" s="170"/>
      <c r="F71" s="170"/>
      <c r="G71" s="170"/>
      <c r="H71" s="170"/>
      <c r="I71" s="171"/>
      <c r="J71" s="172">
        <f>J215</f>
        <v>0</v>
      </c>
      <c r="K71" s="173"/>
    </row>
    <row r="72" spans="2:11" s="8" customFormat="1" ht="24.95" customHeight="1">
      <c r="B72" s="160"/>
      <c r="C72" s="161"/>
      <c r="D72" s="162" t="s">
        <v>2189</v>
      </c>
      <c r="E72" s="163"/>
      <c r="F72" s="163"/>
      <c r="G72" s="163"/>
      <c r="H72" s="163"/>
      <c r="I72" s="164"/>
      <c r="J72" s="165">
        <f>J217</f>
        <v>0</v>
      </c>
      <c r="K72" s="166"/>
    </row>
    <row r="73" spans="2:11" s="9" customFormat="1" ht="19.899999999999999" customHeight="1">
      <c r="B73" s="167"/>
      <c r="C73" s="168"/>
      <c r="D73" s="169" t="s">
        <v>2190</v>
      </c>
      <c r="E73" s="170"/>
      <c r="F73" s="170"/>
      <c r="G73" s="170"/>
      <c r="H73" s="170"/>
      <c r="I73" s="171"/>
      <c r="J73" s="172">
        <f>J218</f>
        <v>0</v>
      </c>
      <c r="K73" s="173"/>
    </row>
    <row r="74" spans="2:11" s="9" customFormat="1" ht="19.899999999999999" customHeight="1">
      <c r="B74" s="167"/>
      <c r="C74" s="168"/>
      <c r="D74" s="169" t="s">
        <v>2191</v>
      </c>
      <c r="E74" s="170"/>
      <c r="F74" s="170"/>
      <c r="G74" s="170"/>
      <c r="H74" s="170"/>
      <c r="I74" s="171"/>
      <c r="J74" s="172">
        <f>J296</f>
        <v>0</v>
      </c>
      <c r="K74" s="173"/>
    </row>
    <row r="75" spans="2:11" s="9" customFormat="1" ht="19.899999999999999" customHeight="1">
      <c r="B75" s="167"/>
      <c r="C75" s="168"/>
      <c r="D75" s="169" t="s">
        <v>2192</v>
      </c>
      <c r="E75" s="170"/>
      <c r="F75" s="170"/>
      <c r="G75" s="170"/>
      <c r="H75" s="170"/>
      <c r="I75" s="171"/>
      <c r="J75" s="172">
        <f>J481</f>
        <v>0</v>
      </c>
      <c r="K75" s="173"/>
    </row>
    <row r="76" spans="2:11" s="9" customFormat="1" ht="19.899999999999999" customHeight="1">
      <c r="B76" s="167"/>
      <c r="C76" s="168"/>
      <c r="D76" s="169" t="s">
        <v>2193</v>
      </c>
      <c r="E76" s="170"/>
      <c r="F76" s="170"/>
      <c r="G76" s="170"/>
      <c r="H76" s="170"/>
      <c r="I76" s="171"/>
      <c r="J76" s="172">
        <f>J707</f>
        <v>0</v>
      </c>
      <c r="K76" s="173"/>
    </row>
    <row r="77" spans="2:11" s="9" customFormat="1" ht="19.899999999999999" customHeight="1">
      <c r="B77" s="167"/>
      <c r="C77" s="168"/>
      <c r="D77" s="169" t="s">
        <v>2194</v>
      </c>
      <c r="E77" s="170"/>
      <c r="F77" s="170"/>
      <c r="G77" s="170"/>
      <c r="H77" s="170"/>
      <c r="I77" s="171"/>
      <c r="J77" s="172">
        <f>J745</f>
        <v>0</v>
      </c>
      <c r="K77" s="173"/>
    </row>
    <row r="78" spans="2:11" s="9" customFormat="1" ht="19.899999999999999" customHeight="1">
      <c r="B78" s="167"/>
      <c r="C78" s="168"/>
      <c r="D78" s="169" t="s">
        <v>2195</v>
      </c>
      <c r="E78" s="170"/>
      <c r="F78" s="170"/>
      <c r="G78" s="170"/>
      <c r="H78" s="170"/>
      <c r="I78" s="171"/>
      <c r="J78" s="172">
        <f>J933</f>
        <v>0</v>
      </c>
      <c r="K78" s="173"/>
    </row>
    <row r="79" spans="2:11" s="9" customFormat="1" ht="19.899999999999999" customHeight="1">
      <c r="B79" s="167"/>
      <c r="C79" s="168"/>
      <c r="D79" s="169" t="s">
        <v>2196</v>
      </c>
      <c r="E79" s="170"/>
      <c r="F79" s="170"/>
      <c r="G79" s="170"/>
      <c r="H79" s="170"/>
      <c r="I79" s="171"/>
      <c r="J79" s="172">
        <f>J966</f>
        <v>0</v>
      </c>
      <c r="K79" s="173"/>
    </row>
    <row r="80" spans="2:11" s="8" customFormat="1" ht="24.95" customHeight="1">
      <c r="B80" s="160"/>
      <c r="C80" s="161"/>
      <c r="D80" s="162" t="s">
        <v>2197</v>
      </c>
      <c r="E80" s="163"/>
      <c r="F80" s="163"/>
      <c r="G80" s="163"/>
      <c r="H80" s="163"/>
      <c r="I80" s="164"/>
      <c r="J80" s="165">
        <f>J983</f>
        <v>0</v>
      </c>
      <c r="K80" s="166"/>
    </row>
    <row r="81" spans="2:12" s="9" customFormat="1" ht="19.899999999999999" customHeight="1">
      <c r="B81" s="167"/>
      <c r="C81" s="168"/>
      <c r="D81" s="169" t="s">
        <v>2198</v>
      </c>
      <c r="E81" s="170"/>
      <c r="F81" s="170"/>
      <c r="G81" s="170"/>
      <c r="H81" s="170"/>
      <c r="I81" s="171"/>
      <c r="J81" s="172">
        <f>J984</f>
        <v>0</v>
      </c>
      <c r="K81" s="173"/>
    </row>
    <row r="82" spans="2:12" s="9" customFormat="1" ht="19.899999999999999" customHeight="1">
      <c r="B82" s="167"/>
      <c r="C82" s="168"/>
      <c r="D82" s="169" t="s">
        <v>2199</v>
      </c>
      <c r="E82" s="170"/>
      <c r="F82" s="170"/>
      <c r="G82" s="170"/>
      <c r="H82" s="170"/>
      <c r="I82" s="171"/>
      <c r="J82" s="172">
        <f>J995</f>
        <v>0</v>
      </c>
      <c r="K82" s="173"/>
    </row>
    <row r="83" spans="2:12" s="8" customFormat="1" ht="24.95" customHeight="1">
      <c r="B83" s="160"/>
      <c r="C83" s="161"/>
      <c r="D83" s="162" t="s">
        <v>2200</v>
      </c>
      <c r="E83" s="163"/>
      <c r="F83" s="163"/>
      <c r="G83" s="163"/>
      <c r="H83" s="163"/>
      <c r="I83" s="164"/>
      <c r="J83" s="165">
        <f>J998</f>
        <v>0</v>
      </c>
      <c r="K83" s="166"/>
    </row>
    <row r="84" spans="2:12" s="9" customFormat="1" ht="19.899999999999999" customHeight="1">
      <c r="B84" s="167"/>
      <c r="C84" s="168"/>
      <c r="D84" s="169" t="s">
        <v>2201</v>
      </c>
      <c r="E84" s="170"/>
      <c r="F84" s="170"/>
      <c r="G84" s="170"/>
      <c r="H84" s="170"/>
      <c r="I84" s="171"/>
      <c r="J84" s="172">
        <f>J999</f>
        <v>0</v>
      </c>
      <c r="K84" s="173"/>
    </row>
    <row r="85" spans="2:12" s="8" customFormat="1" ht="24.95" customHeight="1">
      <c r="B85" s="160"/>
      <c r="C85" s="161"/>
      <c r="D85" s="162" t="s">
        <v>2202</v>
      </c>
      <c r="E85" s="163"/>
      <c r="F85" s="163"/>
      <c r="G85" s="163"/>
      <c r="H85" s="163"/>
      <c r="I85" s="164"/>
      <c r="J85" s="165">
        <f>J1026</f>
        <v>0</v>
      </c>
      <c r="K85" s="166"/>
    </row>
    <row r="86" spans="2:12" s="1" customFormat="1" ht="21.75" customHeight="1">
      <c r="B86" s="43"/>
      <c r="C86" s="44"/>
      <c r="D86" s="44"/>
      <c r="E86" s="44"/>
      <c r="F86" s="44"/>
      <c r="G86" s="44"/>
      <c r="H86" s="44"/>
      <c r="I86" s="129"/>
      <c r="J86" s="44"/>
      <c r="K86" s="47"/>
    </row>
    <row r="87" spans="2:12" s="1" customFormat="1" ht="6.95" customHeight="1">
      <c r="B87" s="58"/>
      <c r="C87" s="59"/>
      <c r="D87" s="59"/>
      <c r="E87" s="59"/>
      <c r="F87" s="59"/>
      <c r="G87" s="59"/>
      <c r="H87" s="59"/>
      <c r="I87" s="150"/>
      <c r="J87" s="59"/>
      <c r="K87" s="60"/>
    </row>
    <row r="91" spans="2:12" s="1" customFormat="1" ht="6.95" customHeight="1">
      <c r="B91" s="61"/>
      <c r="C91" s="62"/>
      <c r="D91" s="62"/>
      <c r="E91" s="62"/>
      <c r="F91" s="62"/>
      <c r="G91" s="62"/>
      <c r="H91" s="62"/>
      <c r="I91" s="153"/>
      <c r="J91" s="62"/>
      <c r="K91" s="62"/>
      <c r="L91" s="63"/>
    </row>
    <row r="92" spans="2:12" s="1" customFormat="1" ht="36.950000000000003" customHeight="1">
      <c r="B92" s="43"/>
      <c r="C92" s="64" t="s">
        <v>181</v>
      </c>
      <c r="D92" s="65"/>
      <c r="E92" s="65"/>
      <c r="F92" s="65"/>
      <c r="G92" s="65"/>
      <c r="H92" s="65"/>
      <c r="I92" s="174"/>
      <c r="J92" s="65"/>
      <c r="K92" s="65"/>
      <c r="L92" s="63"/>
    </row>
    <row r="93" spans="2:12" s="1" customFormat="1" ht="6.95" customHeight="1">
      <c r="B93" s="43"/>
      <c r="C93" s="65"/>
      <c r="D93" s="65"/>
      <c r="E93" s="65"/>
      <c r="F93" s="65"/>
      <c r="G93" s="65"/>
      <c r="H93" s="65"/>
      <c r="I93" s="174"/>
      <c r="J93" s="65"/>
      <c r="K93" s="65"/>
      <c r="L93" s="63"/>
    </row>
    <row r="94" spans="2:12" s="1" customFormat="1" ht="14.45" customHeight="1">
      <c r="B94" s="43"/>
      <c r="C94" s="67" t="s">
        <v>18</v>
      </c>
      <c r="D94" s="65"/>
      <c r="E94" s="65"/>
      <c r="F94" s="65"/>
      <c r="G94" s="65"/>
      <c r="H94" s="65"/>
      <c r="I94" s="174"/>
      <c r="J94" s="65"/>
      <c r="K94" s="65"/>
      <c r="L94" s="63"/>
    </row>
    <row r="95" spans="2:12" s="1" customFormat="1" ht="16.5" customHeight="1">
      <c r="B95" s="43"/>
      <c r="C95" s="65"/>
      <c r="D95" s="65"/>
      <c r="E95" s="420" t="str">
        <f>E7</f>
        <v>CENTRUM SPOLEČNÝCH AKTIVIT JESENÍK</v>
      </c>
      <c r="F95" s="421"/>
      <c r="G95" s="421"/>
      <c r="H95" s="421"/>
      <c r="I95" s="174"/>
      <c r="J95" s="65"/>
      <c r="K95" s="65"/>
      <c r="L95" s="63"/>
    </row>
    <row r="96" spans="2:12" ht="15">
      <c r="B96" s="29"/>
      <c r="C96" s="67" t="s">
        <v>171</v>
      </c>
      <c r="D96" s="258"/>
      <c r="E96" s="258"/>
      <c r="F96" s="258"/>
      <c r="G96" s="258"/>
      <c r="H96" s="258"/>
      <c r="J96" s="258"/>
      <c r="K96" s="258"/>
      <c r="L96" s="259"/>
    </row>
    <row r="97" spans="2:65" ht="16.5" customHeight="1">
      <c r="B97" s="29"/>
      <c r="C97" s="258"/>
      <c r="D97" s="258"/>
      <c r="E97" s="420" t="s">
        <v>313</v>
      </c>
      <c r="F97" s="429"/>
      <c r="G97" s="429"/>
      <c r="H97" s="429"/>
      <c r="J97" s="258"/>
      <c r="K97" s="258"/>
      <c r="L97" s="259"/>
    </row>
    <row r="98" spans="2:65" ht="15">
      <c r="B98" s="29"/>
      <c r="C98" s="67" t="s">
        <v>314</v>
      </c>
      <c r="D98" s="258"/>
      <c r="E98" s="258"/>
      <c r="F98" s="258"/>
      <c r="G98" s="258"/>
      <c r="H98" s="258"/>
      <c r="J98" s="258"/>
      <c r="K98" s="258"/>
      <c r="L98" s="259"/>
    </row>
    <row r="99" spans="2:65" s="1" customFormat="1" ht="16.5" customHeight="1">
      <c r="B99" s="43"/>
      <c r="C99" s="65"/>
      <c r="D99" s="65"/>
      <c r="E99" s="428" t="s">
        <v>2177</v>
      </c>
      <c r="F99" s="422"/>
      <c r="G99" s="422"/>
      <c r="H99" s="422"/>
      <c r="I99" s="174"/>
      <c r="J99" s="65"/>
      <c r="K99" s="65"/>
      <c r="L99" s="63"/>
    </row>
    <row r="100" spans="2:65" s="1" customFormat="1" ht="14.45" customHeight="1">
      <c r="B100" s="43"/>
      <c r="C100" s="67" t="s">
        <v>2178</v>
      </c>
      <c r="D100" s="65"/>
      <c r="E100" s="65"/>
      <c r="F100" s="65"/>
      <c r="G100" s="65"/>
      <c r="H100" s="65"/>
      <c r="I100" s="174"/>
      <c r="J100" s="65"/>
      <c r="K100" s="65"/>
      <c r="L100" s="63"/>
    </row>
    <row r="101" spans="2:65" s="1" customFormat="1" ht="17.25" customHeight="1">
      <c r="B101" s="43"/>
      <c r="C101" s="65"/>
      <c r="D101" s="65"/>
      <c r="E101" s="391" t="str">
        <f>E13</f>
        <v>D.1.4.1 - Zdravotně technické instalace, plynoinstalace</v>
      </c>
      <c r="F101" s="422"/>
      <c r="G101" s="422"/>
      <c r="H101" s="422"/>
      <c r="I101" s="174"/>
      <c r="J101" s="65"/>
      <c r="K101" s="65"/>
      <c r="L101" s="63"/>
    </row>
    <row r="102" spans="2:65" s="1" customFormat="1" ht="6.95" customHeight="1">
      <c r="B102" s="43"/>
      <c r="C102" s="65"/>
      <c r="D102" s="65"/>
      <c r="E102" s="65"/>
      <c r="F102" s="65"/>
      <c r="G102" s="65"/>
      <c r="H102" s="65"/>
      <c r="I102" s="174"/>
      <c r="J102" s="65"/>
      <c r="K102" s="65"/>
      <c r="L102" s="63"/>
    </row>
    <row r="103" spans="2:65" s="1" customFormat="1" ht="18" customHeight="1">
      <c r="B103" s="43"/>
      <c r="C103" s="67" t="s">
        <v>24</v>
      </c>
      <c r="D103" s="65"/>
      <c r="E103" s="65"/>
      <c r="F103" s="175" t="str">
        <f>F16</f>
        <v>Jeseník</v>
      </c>
      <c r="G103" s="65"/>
      <c r="H103" s="65"/>
      <c r="I103" s="176" t="s">
        <v>26</v>
      </c>
      <c r="J103" s="75" t="str">
        <f>IF(J16="","",J16)</f>
        <v>11.10.2016</v>
      </c>
      <c r="K103" s="65"/>
      <c r="L103" s="63"/>
    </row>
    <row r="104" spans="2:65" s="1" customFormat="1" ht="6.95" customHeight="1">
      <c r="B104" s="43"/>
      <c r="C104" s="65"/>
      <c r="D104" s="65"/>
      <c r="E104" s="65"/>
      <c r="F104" s="65"/>
      <c r="G104" s="65"/>
      <c r="H104" s="65"/>
      <c r="I104" s="174"/>
      <c r="J104" s="65"/>
      <c r="K104" s="65"/>
      <c r="L104" s="63"/>
    </row>
    <row r="105" spans="2:65" s="1" customFormat="1" ht="15">
      <c r="B105" s="43"/>
      <c r="C105" s="67" t="s">
        <v>32</v>
      </c>
      <c r="D105" s="65"/>
      <c r="E105" s="65"/>
      <c r="F105" s="175" t="str">
        <f>E19</f>
        <v>Město Jeseník</v>
      </c>
      <c r="G105" s="65"/>
      <c r="H105" s="65"/>
      <c r="I105" s="176" t="s">
        <v>39</v>
      </c>
      <c r="J105" s="175" t="str">
        <f>E25</f>
        <v>Ing. Petr Kudlík</v>
      </c>
      <c r="K105" s="65"/>
      <c r="L105" s="63"/>
    </row>
    <row r="106" spans="2:65" s="1" customFormat="1" ht="14.45" customHeight="1">
      <c r="B106" s="43"/>
      <c r="C106" s="67" t="s">
        <v>37</v>
      </c>
      <c r="D106" s="65"/>
      <c r="E106" s="65"/>
      <c r="F106" s="175" t="str">
        <f>IF(E22="","",E22)</f>
        <v/>
      </c>
      <c r="G106" s="65"/>
      <c r="H106" s="65"/>
      <c r="I106" s="174"/>
      <c r="J106" s="65"/>
      <c r="K106" s="65"/>
      <c r="L106" s="63"/>
    </row>
    <row r="107" spans="2:65" s="1" customFormat="1" ht="10.35" customHeight="1">
      <c r="B107" s="43"/>
      <c r="C107" s="65"/>
      <c r="D107" s="65"/>
      <c r="E107" s="65"/>
      <c r="F107" s="65"/>
      <c r="G107" s="65"/>
      <c r="H107" s="65"/>
      <c r="I107" s="174"/>
      <c r="J107" s="65"/>
      <c r="K107" s="65"/>
      <c r="L107" s="63"/>
    </row>
    <row r="108" spans="2:65" s="10" customFormat="1" ht="29.25" customHeight="1">
      <c r="B108" s="177"/>
      <c r="C108" s="178" t="s">
        <v>182</v>
      </c>
      <c r="D108" s="179" t="s">
        <v>63</v>
      </c>
      <c r="E108" s="179" t="s">
        <v>59</v>
      </c>
      <c r="F108" s="179" t="s">
        <v>183</v>
      </c>
      <c r="G108" s="179" t="s">
        <v>184</v>
      </c>
      <c r="H108" s="179" t="s">
        <v>185</v>
      </c>
      <c r="I108" s="180" t="s">
        <v>186</v>
      </c>
      <c r="J108" s="179" t="s">
        <v>175</v>
      </c>
      <c r="K108" s="181" t="s">
        <v>187</v>
      </c>
      <c r="L108" s="182"/>
      <c r="M108" s="83" t="s">
        <v>188</v>
      </c>
      <c r="N108" s="84" t="s">
        <v>48</v>
      </c>
      <c r="O108" s="84" t="s">
        <v>189</v>
      </c>
      <c r="P108" s="84" t="s">
        <v>190</v>
      </c>
      <c r="Q108" s="84" t="s">
        <v>191</v>
      </c>
      <c r="R108" s="84" t="s">
        <v>192</v>
      </c>
      <c r="S108" s="84" t="s">
        <v>193</v>
      </c>
      <c r="T108" s="85" t="s">
        <v>194</v>
      </c>
    </row>
    <row r="109" spans="2:65" s="1" customFormat="1" ht="29.25" customHeight="1">
      <c r="B109" s="43"/>
      <c r="C109" s="89" t="s">
        <v>176</v>
      </c>
      <c r="D109" s="65"/>
      <c r="E109" s="65"/>
      <c r="F109" s="65"/>
      <c r="G109" s="65"/>
      <c r="H109" s="65"/>
      <c r="I109" s="174"/>
      <c r="J109" s="183">
        <f>BK109</f>
        <v>0</v>
      </c>
      <c r="K109" s="65"/>
      <c r="L109" s="63"/>
      <c r="M109" s="86"/>
      <c r="N109" s="87"/>
      <c r="O109" s="87"/>
      <c r="P109" s="184">
        <f>P110+P217+P983+P998+P1026</f>
        <v>0</v>
      </c>
      <c r="Q109" s="87"/>
      <c r="R109" s="184">
        <f>R110+R217+R983+R998+R1026</f>
        <v>69.4125551634</v>
      </c>
      <c r="S109" s="87"/>
      <c r="T109" s="185">
        <f>T110+T217+T983+T998+T1026</f>
        <v>0</v>
      </c>
      <c r="AT109" s="25" t="s">
        <v>77</v>
      </c>
      <c r="AU109" s="25" t="s">
        <v>177</v>
      </c>
      <c r="BK109" s="186">
        <f>BK110+BK217+BK983+BK998+BK1026</f>
        <v>0</v>
      </c>
    </row>
    <row r="110" spans="2:65" s="11" customFormat="1" ht="37.35" customHeight="1">
      <c r="B110" s="187"/>
      <c r="C110" s="188"/>
      <c r="D110" s="189" t="s">
        <v>77</v>
      </c>
      <c r="E110" s="190" t="s">
        <v>346</v>
      </c>
      <c r="F110" s="190" t="s">
        <v>2203</v>
      </c>
      <c r="G110" s="188"/>
      <c r="H110" s="188"/>
      <c r="I110" s="191"/>
      <c r="J110" s="192">
        <f>BK110</f>
        <v>0</v>
      </c>
      <c r="K110" s="188"/>
      <c r="L110" s="193"/>
      <c r="M110" s="194"/>
      <c r="N110" s="195"/>
      <c r="O110" s="195"/>
      <c r="P110" s="196">
        <f>P111+P158+P161+P166+P214</f>
        <v>0</v>
      </c>
      <c r="Q110" s="195"/>
      <c r="R110" s="196">
        <f>R111+R158+R161+R166+R214</f>
        <v>66.707145359999998</v>
      </c>
      <c r="S110" s="195"/>
      <c r="T110" s="197">
        <f>T111+T158+T161+T166+T214</f>
        <v>0</v>
      </c>
      <c r="AR110" s="198" t="s">
        <v>85</v>
      </c>
      <c r="AT110" s="199" t="s">
        <v>77</v>
      </c>
      <c r="AU110" s="199" t="s">
        <v>78</v>
      </c>
      <c r="AY110" s="198" t="s">
        <v>197</v>
      </c>
      <c r="BK110" s="200">
        <f>BK111+BK158+BK161+BK166+BK214</f>
        <v>0</v>
      </c>
    </row>
    <row r="111" spans="2:65" s="11" customFormat="1" ht="19.899999999999999" customHeight="1">
      <c r="B111" s="187"/>
      <c r="C111" s="188"/>
      <c r="D111" s="201" t="s">
        <v>77</v>
      </c>
      <c r="E111" s="202" t="s">
        <v>85</v>
      </c>
      <c r="F111" s="202" t="s">
        <v>2204</v>
      </c>
      <c r="G111" s="188"/>
      <c r="H111" s="188"/>
      <c r="I111" s="191"/>
      <c r="J111" s="203">
        <f>BK111</f>
        <v>0</v>
      </c>
      <c r="K111" s="188"/>
      <c r="L111" s="193"/>
      <c r="M111" s="194"/>
      <c r="N111" s="195"/>
      <c r="O111" s="195"/>
      <c r="P111" s="196">
        <f>SUM(P112:P157)</f>
        <v>0</v>
      </c>
      <c r="Q111" s="195"/>
      <c r="R111" s="196">
        <f>SUM(R112:R157)</f>
        <v>48.339910709999998</v>
      </c>
      <c r="S111" s="195"/>
      <c r="T111" s="197">
        <f>SUM(T112:T157)</f>
        <v>0</v>
      </c>
      <c r="AR111" s="198" t="s">
        <v>85</v>
      </c>
      <c r="AT111" s="199" t="s">
        <v>77</v>
      </c>
      <c r="AU111" s="199" t="s">
        <v>85</v>
      </c>
      <c r="AY111" s="198" t="s">
        <v>197</v>
      </c>
      <c r="BK111" s="200">
        <f>SUM(BK112:BK157)</f>
        <v>0</v>
      </c>
    </row>
    <row r="112" spans="2:65" s="1" customFormat="1" ht="16.5" customHeight="1">
      <c r="B112" s="43"/>
      <c r="C112" s="204" t="s">
        <v>85</v>
      </c>
      <c r="D112" s="204" t="s">
        <v>200</v>
      </c>
      <c r="E112" s="205" t="s">
        <v>372</v>
      </c>
      <c r="F112" s="206" t="s">
        <v>373</v>
      </c>
      <c r="G112" s="207" t="s">
        <v>362</v>
      </c>
      <c r="H112" s="208">
        <v>93.5</v>
      </c>
      <c r="I112" s="209"/>
      <c r="J112" s="210">
        <f>ROUND(I112*H112,2)</f>
        <v>0</v>
      </c>
      <c r="K112" s="206" t="s">
        <v>352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87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2205</v>
      </c>
    </row>
    <row r="113" spans="2:65" s="13" customFormat="1">
      <c r="B113" s="231"/>
      <c r="C113" s="232"/>
      <c r="D113" s="221" t="s">
        <v>210</v>
      </c>
      <c r="E113" s="233" t="s">
        <v>34</v>
      </c>
      <c r="F113" s="234" t="s">
        <v>2206</v>
      </c>
      <c r="G113" s="232"/>
      <c r="H113" s="235">
        <v>93.12</v>
      </c>
      <c r="I113" s="236"/>
      <c r="J113" s="232"/>
      <c r="K113" s="232"/>
      <c r="L113" s="237"/>
      <c r="M113" s="238"/>
      <c r="N113" s="239"/>
      <c r="O113" s="239"/>
      <c r="P113" s="239"/>
      <c r="Q113" s="239"/>
      <c r="R113" s="239"/>
      <c r="S113" s="239"/>
      <c r="T113" s="240"/>
      <c r="AT113" s="241" t="s">
        <v>210</v>
      </c>
      <c r="AU113" s="241" t="s">
        <v>87</v>
      </c>
      <c r="AV113" s="13" t="s">
        <v>87</v>
      </c>
      <c r="AW113" s="13" t="s">
        <v>41</v>
      </c>
      <c r="AX113" s="13" t="s">
        <v>78</v>
      </c>
      <c r="AY113" s="241" t="s">
        <v>197</v>
      </c>
    </row>
    <row r="114" spans="2:65" s="14" customFormat="1">
      <c r="B114" s="242"/>
      <c r="C114" s="243"/>
      <c r="D114" s="221" t="s">
        <v>210</v>
      </c>
      <c r="E114" s="273" t="s">
        <v>34</v>
      </c>
      <c r="F114" s="274" t="s">
        <v>221</v>
      </c>
      <c r="G114" s="243"/>
      <c r="H114" s="275">
        <v>93.12</v>
      </c>
      <c r="I114" s="247"/>
      <c r="J114" s="243"/>
      <c r="K114" s="243"/>
      <c r="L114" s="248"/>
      <c r="M114" s="249"/>
      <c r="N114" s="250"/>
      <c r="O114" s="250"/>
      <c r="P114" s="250"/>
      <c r="Q114" s="250"/>
      <c r="R114" s="250"/>
      <c r="S114" s="250"/>
      <c r="T114" s="251"/>
      <c r="AT114" s="252" t="s">
        <v>210</v>
      </c>
      <c r="AU114" s="252" t="s">
        <v>87</v>
      </c>
      <c r="AV114" s="14" t="s">
        <v>126</v>
      </c>
      <c r="AW114" s="14" t="s">
        <v>41</v>
      </c>
      <c r="AX114" s="14" t="s">
        <v>78</v>
      </c>
      <c r="AY114" s="252" t="s">
        <v>197</v>
      </c>
    </row>
    <row r="115" spans="2:65" s="13" customFormat="1">
      <c r="B115" s="231"/>
      <c r="C115" s="232"/>
      <c r="D115" s="216" t="s">
        <v>210</v>
      </c>
      <c r="E115" s="260" t="s">
        <v>34</v>
      </c>
      <c r="F115" s="261" t="s">
        <v>2207</v>
      </c>
      <c r="G115" s="232"/>
      <c r="H115" s="262">
        <v>93.5</v>
      </c>
      <c r="I115" s="236"/>
      <c r="J115" s="232"/>
      <c r="K115" s="232"/>
      <c r="L115" s="237"/>
      <c r="M115" s="238"/>
      <c r="N115" s="239"/>
      <c r="O115" s="239"/>
      <c r="P115" s="239"/>
      <c r="Q115" s="239"/>
      <c r="R115" s="239"/>
      <c r="S115" s="239"/>
      <c r="T115" s="240"/>
      <c r="AT115" s="241" t="s">
        <v>210</v>
      </c>
      <c r="AU115" s="241" t="s">
        <v>87</v>
      </c>
      <c r="AV115" s="13" t="s">
        <v>87</v>
      </c>
      <c r="AW115" s="13" t="s">
        <v>41</v>
      </c>
      <c r="AX115" s="13" t="s">
        <v>85</v>
      </c>
      <c r="AY115" s="241" t="s">
        <v>197</v>
      </c>
    </row>
    <row r="116" spans="2:65" s="1" customFormat="1" ht="16.5" customHeight="1">
      <c r="B116" s="43"/>
      <c r="C116" s="204" t="s">
        <v>107</v>
      </c>
      <c r="D116" s="204" t="s">
        <v>200</v>
      </c>
      <c r="E116" s="205" t="s">
        <v>2208</v>
      </c>
      <c r="F116" s="206" t="s">
        <v>2209</v>
      </c>
      <c r="G116" s="207" t="s">
        <v>362</v>
      </c>
      <c r="H116" s="208">
        <v>9</v>
      </c>
      <c r="I116" s="209"/>
      <c r="J116" s="210">
        <f>ROUND(I116*H116,2)</f>
        <v>0</v>
      </c>
      <c r="K116" s="206" t="s">
        <v>352</v>
      </c>
      <c r="L116" s="63"/>
      <c r="M116" s="211" t="s">
        <v>34</v>
      </c>
      <c r="N116" s="212" t="s">
        <v>49</v>
      </c>
      <c r="O116" s="44"/>
      <c r="P116" s="213">
        <f>O116*H116</f>
        <v>0</v>
      </c>
      <c r="Q116" s="213">
        <v>0</v>
      </c>
      <c r="R116" s="213">
        <f>Q116*H116</f>
        <v>0</v>
      </c>
      <c r="S116" s="213">
        <v>0</v>
      </c>
      <c r="T116" s="214">
        <f>S116*H116</f>
        <v>0</v>
      </c>
      <c r="AR116" s="25" t="s">
        <v>126</v>
      </c>
      <c r="AT116" s="25" t="s">
        <v>200</v>
      </c>
      <c r="AU116" s="25" t="s">
        <v>87</v>
      </c>
      <c r="AY116" s="25" t="s">
        <v>197</v>
      </c>
      <c r="BE116" s="215">
        <f>IF(N116="základní",J116,0)</f>
        <v>0</v>
      </c>
      <c r="BF116" s="215">
        <f>IF(N116="snížená",J116,0)</f>
        <v>0</v>
      </c>
      <c r="BG116" s="215">
        <f>IF(N116="zákl. přenesená",J116,0)</f>
        <v>0</v>
      </c>
      <c r="BH116" s="215">
        <f>IF(N116="sníž. přenesená",J116,0)</f>
        <v>0</v>
      </c>
      <c r="BI116" s="215">
        <f>IF(N116="nulová",J116,0)</f>
        <v>0</v>
      </c>
      <c r="BJ116" s="25" t="s">
        <v>85</v>
      </c>
      <c r="BK116" s="215">
        <f>ROUND(I116*H116,2)</f>
        <v>0</v>
      </c>
      <c r="BL116" s="25" t="s">
        <v>126</v>
      </c>
      <c r="BM116" s="25" t="s">
        <v>2210</v>
      </c>
    </row>
    <row r="117" spans="2:65" s="13" customFormat="1">
      <c r="B117" s="231"/>
      <c r="C117" s="232"/>
      <c r="D117" s="216" t="s">
        <v>210</v>
      </c>
      <c r="E117" s="260" t="s">
        <v>34</v>
      </c>
      <c r="F117" s="261" t="s">
        <v>248</v>
      </c>
      <c r="G117" s="232"/>
      <c r="H117" s="262">
        <v>9</v>
      </c>
      <c r="I117" s="236"/>
      <c r="J117" s="232"/>
      <c r="K117" s="232"/>
      <c r="L117" s="237"/>
      <c r="M117" s="238"/>
      <c r="N117" s="239"/>
      <c r="O117" s="239"/>
      <c r="P117" s="239"/>
      <c r="Q117" s="239"/>
      <c r="R117" s="239"/>
      <c r="S117" s="239"/>
      <c r="T117" s="240"/>
      <c r="AT117" s="241" t="s">
        <v>210</v>
      </c>
      <c r="AU117" s="241" t="s">
        <v>87</v>
      </c>
      <c r="AV117" s="13" t="s">
        <v>87</v>
      </c>
      <c r="AW117" s="13" t="s">
        <v>41</v>
      </c>
      <c r="AX117" s="13" t="s">
        <v>85</v>
      </c>
      <c r="AY117" s="241" t="s">
        <v>197</v>
      </c>
    </row>
    <row r="118" spans="2:65" s="1" customFormat="1" ht="16.5" customHeight="1">
      <c r="B118" s="43"/>
      <c r="C118" s="204" t="s">
        <v>196</v>
      </c>
      <c r="D118" s="204" t="s">
        <v>200</v>
      </c>
      <c r="E118" s="205" t="s">
        <v>376</v>
      </c>
      <c r="F118" s="206" t="s">
        <v>377</v>
      </c>
      <c r="G118" s="207" t="s">
        <v>362</v>
      </c>
      <c r="H118" s="208">
        <v>1.5</v>
      </c>
      <c r="I118" s="209"/>
      <c r="J118" s="210">
        <f>ROUND(I118*H118,2)</f>
        <v>0</v>
      </c>
      <c r="K118" s="206" t="s">
        <v>352</v>
      </c>
      <c r="L118" s="63"/>
      <c r="M118" s="211" t="s">
        <v>34</v>
      </c>
      <c r="N118" s="212" t="s">
        <v>49</v>
      </c>
      <c r="O118" s="44"/>
      <c r="P118" s="213">
        <f>O118*H118</f>
        <v>0</v>
      </c>
      <c r="Q118" s="213">
        <v>0</v>
      </c>
      <c r="R118" s="213">
        <f>Q118*H118</f>
        <v>0</v>
      </c>
      <c r="S118" s="213">
        <v>0</v>
      </c>
      <c r="T118" s="214">
        <f>S118*H118</f>
        <v>0</v>
      </c>
      <c r="AR118" s="25" t="s">
        <v>126</v>
      </c>
      <c r="AT118" s="25" t="s">
        <v>200</v>
      </c>
      <c r="AU118" s="25" t="s">
        <v>87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2211</v>
      </c>
    </row>
    <row r="119" spans="2:65" s="13" customFormat="1">
      <c r="B119" s="231"/>
      <c r="C119" s="232"/>
      <c r="D119" s="216" t="s">
        <v>210</v>
      </c>
      <c r="E119" s="260" t="s">
        <v>34</v>
      </c>
      <c r="F119" s="261" t="s">
        <v>2212</v>
      </c>
      <c r="G119" s="232"/>
      <c r="H119" s="262">
        <v>1.5</v>
      </c>
      <c r="I119" s="236"/>
      <c r="J119" s="232"/>
      <c r="K119" s="232"/>
      <c r="L119" s="237"/>
      <c r="M119" s="238"/>
      <c r="N119" s="239"/>
      <c r="O119" s="239"/>
      <c r="P119" s="239"/>
      <c r="Q119" s="239"/>
      <c r="R119" s="239"/>
      <c r="S119" s="239"/>
      <c r="T119" s="240"/>
      <c r="AT119" s="241" t="s">
        <v>210</v>
      </c>
      <c r="AU119" s="241" t="s">
        <v>87</v>
      </c>
      <c r="AV119" s="13" t="s">
        <v>87</v>
      </c>
      <c r="AW119" s="13" t="s">
        <v>41</v>
      </c>
      <c r="AX119" s="13" t="s">
        <v>85</v>
      </c>
      <c r="AY119" s="241" t="s">
        <v>197</v>
      </c>
    </row>
    <row r="120" spans="2:65" s="1" customFormat="1" ht="16.5" customHeight="1">
      <c r="B120" s="43"/>
      <c r="C120" s="204" t="s">
        <v>234</v>
      </c>
      <c r="D120" s="204" t="s">
        <v>200</v>
      </c>
      <c r="E120" s="205" t="s">
        <v>2213</v>
      </c>
      <c r="F120" s="206" t="s">
        <v>2214</v>
      </c>
      <c r="G120" s="207" t="s">
        <v>423</v>
      </c>
      <c r="H120" s="208">
        <v>233</v>
      </c>
      <c r="I120" s="209"/>
      <c r="J120" s="210">
        <f>ROUND(I120*H120,2)</f>
        <v>0</v>
      </c>
      <c r="K120" s="206" t="s">
        <v>352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8.3850999999999999E-4</v>
      </c>
      <c r="R120" s="213">
        <f>Q120*H120</f>
        <v>0.19537283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87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2215</v>
      </c>
    </row>
    <row r="121" spans="2:65" s="13" customFormat="1">
      <c r="B121" s="231"/>
      <c r="C121" s="232"/>
      <c r="D121" s="221" t="s">
        <v>210</v>
      </c>
      <c r="E121" s="233" t="s">
        <v>34</v>
      </c>
      <c r="F121" s="234" t="s">
        <v>2216</v>
      </c>
      <c r="G121" s="232"/>
      <c r="H121" s="235">
        <v>232.8</v>
      </c>
      <c r="I121" s="236"/>
      <c r="J121" s="232"/>
      <c r="K121" s="232"/>
      <c r="L121" s="237"/>
      <c r="M121" s="238"/>
      <c r="N121" s="239"/>
      <c r="O121" s="239"/>
      <c r="P121" s="239"/>
      <c r="Q121" s="239"/>
      <c r="R121" s="239"/>
      <c r="S121" s="239"/>
      <c r="T121" s="240"/>
      <c r="AT121" s="241" t="s">
        <v>210</v>
      </c>
      <c r="AU121" s="241" t="s">
        <v>87</v>
      </c>
      <c r="AV121" s="13" t="s">
        <v>87</v>
      </c>
      <c r="AW121" s="13" t="s">
        <v>41</v>
      </c>
      <c r="AX121" s="13" t="s">
        <v>78</v>
      </c>
      <c r="AY121" s="241" t="s">
        <v>197</v>
      </c>
    </row>
    <row r="122" spans="2:65" s="14" customFormat="1">
      <c r="B122" s="242"/>
      <c r="C122" s="243"/>
      <c r="D122" s="221" t="s">
        <v>210</v>
      </c>
      <c r="E122" s="273" t="s">
        <v>34</v>
      </c>
      <c r="F122" s="274" t="s">
        <v>221</v>
      </c>
      <c r="G122" s="243"/>
      <c r="H122" s="275">
        <v>232.8</v>
      </c>
      <c r="I122" s="247"/>
      <c r="J122" s="243"/>
      <c r="K122" s="243"/>
      <c r="L122" s="248"/>
      <c r="M122" s="249"/>
      <c r="N122" s="250"/>
      <c r="O122" s="250"/>
      <c r="P122" s="250"/>
      <c r="Q122" s="250"/>
      <c r="R122" s="250"/>
      <c r="S122" s="250"/>
      <c r="T122" s="251"/>
      <c r="AT122" s="252" t="s">
        <v>210</v>
      </c>
      <c r="AU122" s="252" t="s">
        <v>87</v>
      </c>
      <c r="AV122" s="14" t="s">
        <v>126</v>
      </c>
      <c r="AW122" s="14" t="s">
        <v>41</v>
      </c>
      <c r="AX122" s="14" t="s">
        <v>78</v>
      </c>
      <c r="AY122" s="252" t="s">
        <v>197</v>
      </c>
    </row>
    <row r="123" spans="2:65" s="13" customFormat="1">
      <c r="B123" s="231"/>
      <c r="C123" s="232"/>
      <c r="D123" s="221" t="s">
        <v>210</v>
      </c>
      <c r="E123" s="233" t="s">
        <v>34</v>
      </c>
      <c r="F123" s="234" t="s">
        <v>1540</v>
      </c>
      <c r="G123" s="232"/>
      <c r="H123" s="235">
        <v>233</v>
      </c>
      <c r="I123" s="236"/>
      <c r="J123" s="232"/>
      <c r="K123" s="232"/>
      <c r="L123" s="237"/>
      <c r="M123" s="238"/>
      <c r="N123" s="239"/>
      <c r="O123" s="239"/>
      <c r="P123" s="239"/>
      <c r="Q123" s="239"/>
      <c r="R123" s="239"/>
      <c r="S123" s="239"/>
      <c r="T123" s="240"/>
      <c r="AT123" s="241" t="s">
        <v>210</v>
      </c>
      <c r="AU123" s="241" t="s">
        <v>87</v>
      </c>
      <c r="AV123" s="13" t="s">
        <v>87</v>
      </c>
      <c r="AW123" s="13" t="s">
        <v>41</v>
      </c>
      <c r="AX123" s="13" t="s">
        <v>78</v>
      </c>
      <c r="AY123" s="241" t="s">
        <v>197</v>
      </c>
    </row>
    <row r="124" spans="2:65" s="14" customFormat="1">
      <c r="B124" s="242"/>
      <c r="C124" s="243"/>
      <c r="D124" s="216" t="s">
        <v>210</v>
      </c>
      <c r="E124" s="244" t="s">
        <v>34</v>
      </c>
      <c r="F124" s="245" t="s">
        <v>221</v>
      </c>
      <c r="G124" s="243"/>
      <c r="H124" s="246">
        <v>233</v>
      </c>
      <c r="I124" s="247"/>
      <c r="J124" s="243"/>
      <c r="K124" s="243"/>
      <c r="L124" s="248"/>
      <c r="M124" s="249"/>
      <c r="N124" s="250"/>
      <c r="O124" s="250"/>
      <c r="P124" s="250"/>
      <c r="Q124" s="250"/>
      <c r="R124" s="250"/>
      <c r="S124" s="250"/>
      <c r="T124" s="251"/>
      <c r="AT124" s="252" t="s">
        <v>210</v>
      </c>
      <c r="AU124" s="252" t="s">
        <v>87</v>
      </c>
      <c r="AV124" s="14" t="s">
        <v>126</v>
      </c>
      <c r="AW124" s="14" t="s">
        <v>41</v>
      </c>
      <c r="AX124" s="14" t="s">
        <v>85</v>
      </c>
      <c r="AY124" s="252" t="s">
        <v>197</v>
      </c>
    </row>
    <row r="125" spans="2:65" s="1" customFormat="1" ht="16.5" customHeight="1">
      <c r="B125" s="43"/>
      <c r="C125" s="204" t="s">
        <v>240</v>
      </c>
      <c r="D125" s="204" t="s">
        <v>200</v>
      </c>
      <c r="E125" s="205" t="s">
        <v>2217</v>
      </c>
      <c r="F125" s="206" t="s">
        <v>2218</v>
      </c>
      <c r="G125" s="207" t="s">
        <v>423</v>
      </c>
      <c r="H125" s="208">
        <v>233</v>
      </c>
      <c r="I125" s="209"/>
      <c r="J125" s="210">
        <f>ROUND(I125*H125,2)</f>
        <v>0</v>
      </c>
      <c r="K125" s="206" t="s">
        <v>352</v>
      </c>
      <c r="L125" s="63"/>
      <c r="M125" s="211" t="s">
        <v>34</v>
      </c>
      <c r="N125" s="212" t="s">
        <v>49</v>
      </c>
      <c r="O125" s="44"/>
      <c r="P125" s="213">
        <f>O125*H125</f>
        <v>0</v>
      </c>
      <c r="Q125" s="213">
        <v>0</v>
      </c>
      <c r="R125" s="213">
        <f>Q125*H125</f>
        <v>0</v>
      </c>
      <c r="S125" s="213">
        <v>0</v>
      </c>
      <c r="T125" s="214">
        <f>S125*H125</f>
        <v>0</v>
      </c>
      <c r="AR125" s="25" t="s">
        <v>126</v>
      </c>
      <c r="AT125" s="25" t="s">
        <v>200</v>
      </c>
      <c r="AU125" s="25" t="s">
        <v>87</v>
      </c>
      <c r="AY125" s="25" t="s">
        <v>197</v>
      </c>
      <c r="BE125" s="215">
        <f>IF(N125="základní",J125,0)</f>
        <v>0</v>
      </c>
      <c r="BF125" s="215">
        <f>IF(N125="snížená",J125,0)</f>
        <v>0</v>
      </c>
      <c r="BG125" s="215">
        <f>IF(N125="zákl. přenesená",J125,0)</f>
        <v>0</v>
      </c>
      <c r="BH125" s="215">
        <f>IF(N125="sníž. přenesená",J125,0)</f>
        <v>0</v>
      </c>
      <c r="BI125" s="215">
        <f>IF(N125="nulová",J125,0)</f>
        <v>0</v>
      </c>
      <c r="BJ125" s="25" t="s">
        <v>85</v>
      </c>
      <c r="BK125" s="215">
        <f>ROUND(I125*H125,2)</f>
        <v>0</v>
      </c>
      <c r="BL125" s="25" t="s">
        <v>126</v>
      </c>
      <c r="BM125" s="25" t="s">
        <v>2219</v>
      </c>
    </row>
    <row r="126" spans="2:65" s="13" customFormat="1">
      <c r="B126" s="231"/>
      <c r="C126" s="232"/>
      <c r="D126" s="216" t="s">
        <v>210</v>
      </c>
      <c r="E126" s="260" t="s">
        <v>34</v>
      </c>
      <c r="F126" s="261" t="s">
        <v>1540</v>
      </c>
      <c r="G126" s="232"/>
      <c r="H126" s="262">
        <v>233</v>
      </c>
      <c r="I126" s="236"/>
      <c r="J126" s="232"/>
      <c r="K126" s="232"/>
      <c r="L126" s="237"/>
      <c r="M126" s="238"/>
      <c r="N126" s="239"/>
      <c r="O126" s="239"/>
      <c r="P126" s="239"/>
      <c r="Q126" s="239"/>
      <c r="R126" s="239"/>
      <c r="S126" s="239"/>
      <c r="T126" s="240"/>
      <c r="AT126" s="241" t="s">
        <v>210</v>
      </c>
      <c r="AU126" s="241" t="s">
        <v>87</v>
      </c>
      <c r="AV126" s="13" t="s">
        <v>87</v>
      </c>
      <c r="AW126" s="13" t="s">
        <v>41</v>
      </c>
      <c r="AX126" s="13" t="s">
        <v>85</v>
      </c>
      <c r="AY126" s="241" t="s">
        <v>197</v>
      </c>
    </row>
    <row r="127" spans="2:65" s="1" customFormat="1" ht="16.5" customHeight="1">
      <c r="B127" s="43"/>
      <c r="C127" s="204" t="s">
        <v>244</v>
      </c>
      <c r="D127" s="204" t="s">
        <v>200</v>
      </c>
      <c r="E127" s="205" t="s">
        <v>2220</v>
      </c>
      <c r="F127" s="206" t="s">
        <v>2221</v>
      </c>
      <c r="G127" s="207" t="s">
        <v>423</v>
      </c>
      <c r="H127" s="208">
        <v>22</v>
      </c>
      <c r="I127" s="209"/>
      <c r="J127" s="210">
        <f>ROUND(I127*H127,2)</f>
        <v>0</v>
      </c>
      <c r="K127" s="206" t="s">
        <v>352</v>
      </c>
      <c r="L127" s="63"/>
      <c r="M127" s="211" t="s">
        <v>34</v>
      </c>
      <c r="N127" s="212" t="s">
        <v>49</v>
      </c>
      <c r="O127" s="44"/>
      <c r="P127" s="213">
        <f>O127*H127</f>
        <v>0</v>
      </c>
      <c r="Q127" s="213">
        <v>7.0100000000000002E-4</v>
      </c>
      <c r="R127" s="213">
        <f>Q127*H127</f>
        <v>1.5422E-2</v>
      </c>
      <c r="S127" s="213">
        <v>0</v>
      </c>
      <c r="T127" s="214">
        <f>S127*H127</f>
        <v>0</v>
      </c>
      <c r="AR127" s="25" t="s">
        <v>126</v>
      </c>
      <c r="AT127" s="25" t="s">
        <v>200</v>
      </c>
      <c r="AU127" s="25" t="s">
        <v>87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2222</v>
      </c>
    </row>
    <row r="128" spans="2:65" s="13" customFormat="1">
      <c r="B128" s="231"/>
      <c r="C128" s="232"/>
      <c r="D128" s="216" t="s">
        <v>210</v>
      </c>
      <c r="E128" s="260" t="s">
        <v>34</v>
      </c>
      <c r="F128" s="261" t="s">
        <v>305</v>
      </c>
      <c r="G128" s="232"/>
      <c r="H128" s="262">
        <v>22</v>
      </c>
      <c r="I128" s="236"/>
      <c r="J128" s="232"/>
      <c r="K128" s="232"/>
      <c r="L128" s="237"/>
      <c r="M128" s="238"/>
      <c r="N128" s="239"/>
      <c r="O128" s="239"/>
      <c r="P128" s="239"/>
      <c r="Q128" s="239"/>
      <c r="R128" s="239"/>
      <c r="S128" s="239"/>
      <c r="T128" s="240"/>
      <c r="AT128" s="241" t="s">
        <v>210</v>
      </c>
      <c r="AU128" s="241" t="s">
        <v>87</v>
      </c>
      <c r="AV128" s="13" t="s">
        <v>87</v>
      </c>
      <c r="AW128" s="13" t="s">
        <v>41</v>
      </c>
      <c r="AX128" s="13" t="s">
        <v>85</v>
      </c>
      <c r="AY128" s="241" t="s">
        <v>197</v>
      </c>
    </row>
    <row r="129" spans="2:65" s="1" customFormat="1" ht="16.5" customHeight="1">
      <c r="B129" s="43"/>
      <c r="C129" s="204" t="s">
        <v>248</v>
      </c>
      <c r="D129" s="204" t="s">
        <v>200</v>
      </c>
      <c r="E129" s="205" t="s">
        <v>2223</v>
      </c>
      <c r="F129" s="206" t="s">
        <v>2224</v>
      </c>
      <c r="G129" s="207" t="s">
        <v>423</v>
      </c>
      <c r="H129" s="208">
        <v>22</v>
      </c>
      <c r="I129" s="209"/>
      <c r="J129" s="210">
        <f>ROUND(I129*H129,2)</f>
        <v>0</v>
      </c>
      <c r="K129" s="206" t="s">
        <v>352</v>
      </c>
      <c r="L129" s="63"/>
      <c r="M129" s="211" t="s">
        <v>34</v>
      </c>
      <c r="N129" s="212" t="s">
        <v>49</v>
      </c>
      <c r="O129" s="44"/>
      <c r="P129" s="213">
        <f>O129*H129</f>
        <v>0</v>
      </c>
      <c r="Q129" s="213">
        <v>0</v>
      </c>
      <c r="R129" s="213">
        <f>Q129*H129</f>
        <v>0</v>
      </c>
      <c r="S129" s="213">
        <v>0</v>
      </c>
      <c r="T129" s="214">
        <f>S129*H129</f>
        <v>0</v>
      </c>
      <c r="AR129" s="25" t="s">
        <v>126</v>
      </c>
      <c r="AT129" s="25" t="s">
        <v>200</v>
      </c>
      <c r="AU129" s="25" t="s">
        <v>87</v>
      </c>
      <c r="AY129" s="25" t="s">
        <v>197</v>
      </c>
      <c r="BE129" s="215">
        <f>IF(N129="základní",J129,0)</f>
        <v>0</v>
      </c>
      <c r="BF129" s="215">
        <f>IF(N129="snížená",J129,0)</f>
        <v>0</v>
      </c>
      <c r="BG129" s="215">
        <f>IF(N129="zákl. přenesená",J129,0)</f>
        <v>0</v>
      </c>
      <c r="BH129" s="215">
        <f>IF(N129="sníž. přenesená",J129,0)</f>
        <v>0</v>
      </c>
      <c r="BI129" s="215">
        <f>IF(N129="nulová",J129,0)</f>
        <v>0</v>
      </c>
      <c r="BJ129" s="25" t="s">
        <v>85</v>
      </c>
      <c r="BK129" s="215">
        <f>ROUND(I129*H129,2)</f>
        <v>0</v>
      </c>
      <c r="BL129" s="25" t="s">
        <v>126</v>
      </c>
      <c r="BM129" s="25" t="s">
        <v>2225</v>
      </c>
    </row>
    <row r="130" spans="2:65" s="13" customFormat="1">
      <c r="B130" s="231"/>
      <c r="C130" s="232"/>
      <c r="D130" s="216" t="s">
        <v>210</v>
      </c>
      <c r="E130" s="260" t="s">
        <v>34</v>
      </c>
      <c r="F130" s="261" t="s">
        <v>305</v>
      </c>
      <c r="G130" s="232"/>
      <c r="H130" s="262">
        <v>22</v>
      </c>
      <c r="I130" s="236"/>
      <c r="J130" s="232"/>
      <c r="K130" s="232"/>
      <c r="L130" s="237"/>
      <c r="M130" s="238"/>
      <c r="N130" s="239"/>
      <c r="O130" s="239"/>
      <c r="P130" s="239"/>
      <c r="Q130" s="239"/>
      <c r="R130" s="239"/>
      <c r="S130" s="239"/>
      <c r="T130" s="240"/>
      <c r="AT130" s="241" t="s">
        <v>210</v>
      </c>
      <c r="AU130" s="241" t="s">
        <v>87</v>
      </c>
      <c r="AV130" s="13" t="s">
        <v>87</v>
      </c>
      <c r="AW130" s="13" t="s">
        <v>41</v>
      </c>
      <c r="AX130" s="13" t="s">
        <v>85</v>
      </c>
      <c r="AY130" s="241" t="s">
        <v>197</v>
      </c>
    </row>
    <row r="131" spans="2:65" s="1" customFormat="1" ht="16.5" customHeight="1">
      <c r="B131" s="43"/>
      <c r="C131" s="204" t="s">
        <v>252</v>
      </c>
      <c r="D131" s="204" t="s">
        <v>200</v>
      </c>
      <c r="E131" s="205" t="s">
        <v>2226</v>
      </c>
      <c r="F131" s="206" t="s">
        <v>2227</v>
      </c>
      <c r="G131" s="207" t="s">
        <v>362</v>
      </c>
      <c r="H131" s="208">
        <v>9</v>
      </c>
      <c r="I131" s="209"/>
      <c r="J131" s="210">
        <f>ROUND(I131*H131,2)</f>
        <v>0</v>
      </c>
      <c r="K131" s="206" t="s">
        <v>352</v>
      </c>
      <c r="L131" s="63"/>
      <c r="M131" s="211" t="s">
        <v>34</v>
      </c>
      <c r="N131" s="212" t="s">
        <v>49</v>
      </c>
      <c r="O131" s="44"/>
      <c r="P131" s="213">
        <f>O131*H131</f>
        <v>0</v>
      </c>
      <c r="Q131" s="213">
        <v>4.5731999999999999E-4</v>
      </c>
      <c r="R131" s="213">
        <f>Q131*H131</f>
        <v>4.1158799999999997E-3</v>
      </c>
      <c r="S131" s="213">
        <v>0</v>
      </c>
      <c r="T131" s="214">
        <f>S131*H131</f>
        <v>0</v>
      </c>
      <c r="AR131" s="25" t="s">
        <v>126</v>
      </c>
      <c r="AT131" s="25" t="s">
        <v>200</v>
      </c>
      <c r="AU131" s="25" t="s">
        <v>87</v>
      </c>
      <c r="AY131" s="25" t="s">
        <v>197</v>
      </c>
      <c r="BE131" s="215">
        <f>IF(N131="základní",J131,0)</f>
        <v>0</v>
      </c>
      <c r="BF131" s="215">
        <f>IF(N131="snížená",J131,0)</f>
        <v>0</v>
      </c>
      <c r="BG131" s="215">
        <f>IF(N131="zákl. přenesená",J131,0)</f>
        <v>0</v>
      </c>
      <c r="BH131" s="215">
        <f>IF(N131="sníž. přenesená",J131,0)</f>
        <v>0</v>
      </c>
      <c r="BI131" s="215">
        <f>IF(N131="nulová",J131,0)</f>
        <v>0</v>
      </c>
      <c r="BJ131" s="25" t="s">
        <v>85</v>
      </c>
      <c r="BK131" s="215">
        <f>ROUND(I131*H131,2)</f>
        <v>0</v>
      </c>
      <c r="BL131" s="25" t="s">
        <v>126</v>
      </c>
      <c r="BM131" s="25" t="s">
        <v>2228</v>
      </c>
    </row>
    <row r="132" spans="2:65" s="13" customFormat="1">
      <c r="B132" s="231"/>
      <c r="C132" s="232"/>
      <c r="D132" s="216" t="s">
        <v>210</v>
      </c>
      <c r="E132" s="260" t="s">
        <v>34</v>
      </c>
      <c r="F132" s="261" t="s">
        <v>248</v>
      </c>
      <c r="G132" s="232"/>
      <c r="H132" s="262">
        <v>9</v>
      </c>
      <c r="I132" s="236"/>
      <c r="J132" s="232"/>
      <c r="K132" s="232"/>
      <c r="L132" s="237"/>
      <c r="M132" s="238"/>
      <c r="N132" s="239"/>
      <c r="O132" s="239"/>
      <c r="P132" s="239"/>
      <c r="Q132" s="239"/>
      <c r="R132" s="239"/>
      <c r="S132" s="239"/>
      <c r="T132" s="240"/>
      <c r="AT132" s="241" t="s">
        <v>210</v>
      </c>
      <c r="AU132" s="241" t="s">
        <v>87</v>
      </c>
      <c r="AV132" s="13" t="s">
        <v>87</v>
      </c>
      <c r="AW132" s="13" t="s">
        <v>41</v>
      </c>
      <c r="AX132" s="13" t="s">
        <v>85</v>
      </c>
      <c r="AY132" s="241" t="s">
        <v>197</v>
      </c>
    </row>
    <row r="133" spans="2:65" s="1" customFormat="1" ht="16.5" customHeight="1">
      <c r="B133" s="43"/>
      <c r="C133" s="204" t="s">
        <v>256</v>
      </c>
      <c r="D133" s="204" t="s">
        <v>200</v>
      </c>
      <c r="E133" s="205" t="s">
        <v>2229</v>
      </c>
      <c r="F133" s="206" t="s">
        <v>2230</v>
      </c>
      <c r="G133" s="207" t="s">
        <v>362</v>
      </c>
      <c r="H133" s="208">
        <v>9</v>
      </c>
      <c r="I133" s="209"/>
      <c r="J133" s="210">
        <f>ROUND(I133*H133,2)</f>
        <v>0</v>
      </c>
      <c r="K133" s="206" t="s">
        <v>352</v>
      </c>
      <c r="L133" s="63"/>
      <c r="M133" s="211" t="s">
        <v>34</v>
      </c>
      <c r="N133" s="212" t="s">
        <v>49</v>
      </c>
      <c r="O133" s="44"/>
      <c r="P133" s="213">
        <f>O133*H133</f>
        <v>0</v>
      </c>
      <c r="Q133" s="213">
        <v>0</v>
      </c>
      <c r="R133" s="213">
        <f>Q133*H133</f>
        <v>0</v>
      </c>
      <c r="S133" s="213">
        <v>0</v>
      </c>
      <c r="T133" s="214">
        <f>S133*H133</f>
        <v>0</v>
      </c>
      <c r="AR133" s="25" t="s">
        <v>126</v>
      </c>
      <c r="AT133" s="25" t="s">
        <v>200</v>
      </c>
      <c r="AU133" s="25" t="s">
        <v>87</v>
      </c>
      <c r="AY133" s="25" t="s">
        <v>197</v>
      </c>
      <c r="BE133" s="215">
        <f>IF(N133="základní",J133,0)</f>
        <v>0</v>
      </c>
      <c r="BF133" s="215">
        <f>IF(N133="snížená",J133,0)</f>
        <v>0</v>
      </c>
      <c r="BG133" s="215">
        <f>IF(N133="zákl. přenesená",J133,0)</f>
        <v>0</v>
      </c>
      <c r="BH133" s="215">
        <f>IF(N133="sníž. přenesená",J133,0)</f>
        <v>0</v>
      </c>
      <c r="BI133" s="215">
        <f>IF(N133="nulová",J133,0)</f>
        <v>0</v>
      </c>
      <c r="BJ133" s="25" t="s">
        <v>85</v>
      </c>
      <c r="BK133" s="215">
        <f>ROUND(I133*H133,2)</f>
        <v>0</v>
      </c>
      <c r="BL133" s="25" t="s">
        <v>126</v>
      </c>
      <c r="BM133" s="25" t="s">
        <v>2231</v>
      </c>
    </row>
    <row r="134" spans="2:65" s="13" customFormat="1">
      <c r="B134" s="231"/>
      <c r="C134" s="232"/>
      <c r="D134" s="216" t="s">
        <v>210</v>
      </c>
      <c r="E134" s="260" t="s">
        <v>34</v>
      </c>
      <c r="F134" s="261" t="s">
        <v>248</v>
      </c>
      <c r="G134" s="232"/>
      <c r="H134" s="262">
        <v>9</v>
      </c>
      <c r="I134" s="236"/>
      <c r="J134" s="232"/>
      <c r="K134" s="232"/>
      <c r="L134" s="237"/>
      <c r="M134" s="238"/>
      <c r="N134" s="239"/>
      <c r="O134" s="239"/>
      <c r="P134" s="239"/>
      <c r="Q134" s="239"/>
      <c r="R134" s="239"/>
      <c r="S134" s="239"/>
      <c r="T134" s="240"/>
      <c r="AT134" s="241" t="s">
        <v>210</v>
      </c>
      <c r="AU134" s="241" t="s">
        <v>87</v>
      </c>
      <c r="AV134" s="13" t="s">
        <v>87</v>
      </c>
      <c r="AW134" s="13" t="s">
        <v>41</v>
      </c>
      <c r="AX134" s="13" t="s">
        <v>85</v>
      </c>
      <c r="AY134" s="241" t="s">
        <v>197</v>
      </c>
    </row>
    <row r="135" spans="2:65" s="1" customFormat="1" ht="16.5" customHeight="1">
      <c r="B135" s="43"/>
      <c r="C135" s="204" t="s">
        <v>260</v>
      </c>
      <c r="D135" s="204" t="s">
        <v>200</v>
      </c>
      <c r="E135" s="205" t="s">
        <v>380</v>
      </c>
      <c r="F135" s="206" t="s">
        <v>381</v>
      </c>
      <c r="G135" s="207" t="s">
        <v>362</v>
      </c>
      <c r="H135" s="208">
        <v>104</v>
      </c>
      <c r="I135" s="209"/>
      <c r="J135" s="210">
        <f>ROUND(I135*H135,2)</f>
        <v>0</v>
      </c>
      <c r="K135" s="206" t="s">
        <v>352</v>
      </c>
      <c r="L135" s="63"/>
      <c r="M135" s="211" t="s">
        <v>34</v>
      </c>
      <c r="N135" s="212" t="s">
        <v>49</v>
      </c>
      <c r="O135" s="44"/>
      <c r="P135" s="213">
        <f>O135*H135</f>
        <v>0</v>
      </c>
      <c r="Q135" s="213">
        <v>0</v>
      </c>
      <c r="R135" s="213">
        <f>Q135*H135</f>
        <v>0</v>
      </c>
      <c r="S135" s="213">
        <v>0</v>
      </c>
      <c r="T135" s="214">
        <f>S135*H135</f>
        <v>0</v>
      </c>
      <c r="AR135" s="25" t="s">
        <v>126</v>
      </c>
      <c r="AT135" s="25" t="s">
        <v>200</v>
      </c>
      <c r="AU135" s="25" t="s">
        <v>87</v>
      </c>
      <c r="AY135" s="25" t="s">
        <v>197</v>
      </c>
      <c r="BE135" s="215">
        <f>IF(N135="základní",J135,0)</f>
        <v>0</v>
      </c>
      <c r="BF135" s="215">
        <f>IF(N135="snížená",J135,0)</f>
        <v>0</v>
      </c>
      <c r="BG135" s="215">
        <f>IF(N135="zákl. přenesená",J135,0)</f>
        <v>0</v>
      </c>
      <c r="BH135" s="215">
        <f>IF(N135="sníž. přenesená",J135,0)</f>
        <v>0</v>
      </c>
      <c r="BI135" s="215">
        <f>IF(N135="nulová",J135,0)</f>
        <v>0</v>
      </c>
      <c r="BJ135" s="25" t="s">
        <v>85</v>
      </c>
      <c r="BK135" s="215">
        <f>ROUND(I135*H135,2)</f>
        <v>0</v>
      </c>
      <c r="BL135" s="25" t="s">
        <v>126</v>
      </c>
      <c r="BM135" s="25" t="s">
        <v>2232</v>
      </c>
    </row>
    <row r="136" spans="2:65" s="13" customFormat="1">
      <c r="B136" s="231"/>
      <c r="C136" s="232"/>
      <c r="D136" s="216" t="s">
        <v>210</v>
      </c>
      <c r="E136" s="260" t="s">
        <v>34</v>
      </c>
      <c r="F136" s="261" t="s">
        <v>2233</v>
      </c>
      <c r="G136" s="232"/>
      <c r="H136" s="262">
        <v>104</v>
      </c>
      <c r="I136" s="236"/>
      <c r="J136" s="232"/>
      <c r="K136" s="232"/>
      <c r="L136" s="237"/>
      <c r="M136" s="238"/>
      <c r="N136" s="239"/>
      <c r="O136" s="239"/>
      <c r="P136" s="239"/>
      <c r="Q136" s="239"/>
      <c r="R136" s="239"/>
      <c r="S136" s="239"/>
      <c r="T136" s="240"/>
      <c r="AT136" s="241" t="s">
        <v>210</v>
      </c>
      <c r="AU136" s="241" t="s">
        <v>87</v>
      </c>
      <c r="AV136" s="13" t="s">
        <v>87</v>
      </c>
      <c r="AW136" s="13" t="s">
        <v>41</v>
      </c>
      <c r="AX136" s="13" t="s">
        <v>85</v>
      </c>
      <c r="AY136" s="241" t="s">
        <v>197</v>
      </c>
    </row>
    <row r="137" spans="2:65" s="1" customFormat="1" ht="16.5" customHeight="1">
      <c r="B137" s="43"/>
      <c r="C137" s="204" t="s">
        <v>264</v>
      </c>
      <c r="D137" s="204" t="s">
        <v>200</v>
      </c>
      <c r="E137" s="205" t="s">
        <v>2234</v>
      </c>
      <c r="F137" s="206" t="s">
        <v>2235</v>
      </c>
      <c r="G137" s="207" t="s">
        <v>362</v>
      </c>
      <c r="H137" s="208">
        <v>63</v>
      </c>
      <c r="I137" s="209"/>
      <c r="J137" s="210">
        <f>ROUND(I137*H137,2)</f>
        <v>0</v>
      </c>
      <c r="K137" s="206" t="s">
        <v>352</v>
      </c>
      <c r="L137" s="63"/>
      <c r="M137" s="211" t="s">
        <v>34</v>
      </c>
      <c r="N137" s="212" t="s">
        <v>49</v>
      </c>
      <c r="O137" s="44"/>
      <c r="P137" s="213">
        <f>O137*H137</f>
        <v>0</v>
      </c>
      <c r="Q137" s="213">
        <v>0</v>
      </c>
      <c r="R137" s="213">
        <f>Q137*H137</f>
        <v>0</v>
      </c>
      <c r="S137" s="213">
        <v>0</v>
      </c>
      <c r="T137" s="214">
        <f>S137*H137</f>
        <v>0</v>
      </c>
      <c r="AR137" s="25" t="s">
        <v>126</v>
      </c>
      <c r="AT137" s="25" t="s">
        <v>200</v>
      </c>
      <c r="AU137" s="25" t="s">
        <v>87</v>
      </c>
      <c r="AY137" s="25" t="s">
        <v>197</v>
      </c>
      <c r="BE137" s="215">
        <f>IF(N137="základní",J137,0)</f>
        <v>0</v>
      </c>
      <c r="BF137" s="215">
        <f>IF(N137="snížená",J137,0)</f>
        <v>0</v>
      </c>
      <c r="BG137" s="215">
        <f>IF(N137="zákl. přenesená",J137,0)</f>
        <v>0</v>
      </c>
      <c r="BH137" s="215">
        <f>IF(N137="sníž. přenesená",J137,0)</f>
        <v>0</v>
      </c>
      <c r="BI137" s="215">
        <f>IF(N137="nulová",J137,0)</f>
        <v>0</v>
      </c>
      <c r="BJ137" s="25" t="s">
        <v>85</v>
      </c>
      <c r="BK137" s="215">
        <f>ROUND(I137*H137,2)</f>
        <v>0</v>
      </c>
      <c r="BL137" s="25" t="s">
        <v>126</v>
      </c>
      <c r="BM137" s="25" t="s">
        <v>2236</v>
      </c>
    </row>
    <row r="138" spans="2:65" s="13" customFormat="1">
      <c r="B138" s="231"/>
      <c r="C138" s="232"/>
      <c r="D138" s="216" t="s">
        <v>210</v>
      </c>
      <c r="E138" s="260" t="s">
        <v>34</v>
      </c>
      <c r="F138" s="261" t="s">
        <v>645</v>
      </c>
      <c r="G138" s="232"/>
      <c r="H138" s="262">
        <v>63</v>
      </c>
      <c r="I138" s="236"/>
      <c r="J138" s="232"/>
      <c r="K138" s="232"/>
      <c r="L138" s="237"/>
      <c r="M138" s="238"/>
      <c r="N138" s="239"/>
      <c r="O138" s="239"/>
      <c r="P138" s="239"/>
      <c r="Q138" s="239"/>
      <c r="R138" s="239"/>
      <c r="S138" s="239"/>
      <c r="T138" s="240"/>
      <c r="AT138" s="241" t="s">
        <v>210</v>
      </c>
      <c r="AU138" s="241" t="s">
        <v>87</v>
      </c>
      <c r="AV138" s="13" t="s">
        <v>87</v>
      </c>
      <c r="AW138" s="13" t="s">
        <v>41</v>
      </c>
      <c r="AX138" s="13" t="s">
        <v>85</v>
      </c>
      <c r="AY138" s="241" t="s">
        <v>197</v>
      </c>
    </row>
    <row r="139" spans="2:65" s="1" customFormat="1" ht="16.5" customHeight="1">
      <c r="B139" s="43"/>
      <c r="C139" s="204" t="s">
        <v>268</v>
      </c>
      <c r="D139" s="204" t="s">
        <v>200</v>
      </c>
      <c r="E139" s="205" t="s">
        <v>396</v>
      </c>
      <c r="F139" s="206" t="s">
        <v>397</v>
      </c>
      <c r="G139" s="207" t="s">
        <v>362</v>
      </c>
      <c r="H139" s="208">
        <v>33.5</v>
      </c>
      <c r="I139" s="209"/>
      <c r="J139" s="210">
        <f>ROUND(I139*H139,2)</f>
        <v>0</v>
      </c>
      <c r="K139" s="206" t="s">
        <v>352</v>
      </c>
      <c r="L139" s="63"/>
      <c r="M139" s="211" t="s">
        <v>34</v>
      </c>
      <c r="N139" s="212" t="s">
        <v>49</v>
      </c>
      <c r="O139" s="44"/>
      <c r="P139" s="213">
        <f>O139*H139</f>
        <v>0</v>
      </c>
      <c r="Q139" s="213">
        <v>0</v>
      </c>
      <c r="R139" s="213">
        <f>Q139*H139</f>
        <v>0</v>
      </c>
      <c r="S139" s="213">
        <v>0</v>
      </c>
      <c r="T139" s="214">
        <f>S139*H139</f>
        <v>0</v>
      </c>
      <c r="AR139" s="25" t="s">
        <v>126</v>
      </c>
      <c r="AT139" s="25" t="s">
        <v>200</v>
      </c>
      <c r="AU139" s="25" t="s">
        <v>87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2237</v>
      </c>
    </row>
    <row r="140" spans="2:65" s="13" customFormat="1">
      <c r="B140" s="231"/>
      <c r="C140" s="232"/>
      <c r="D140" s="216" t="s">
        <v>210</v>
      </c>
      <c r="E140" s="260" t="s">
        <v>34</v>
      </c>
      <c r="F140" s="261" t="s">
        <v>2238</v>
      </c>
      <c r="G140" s="232"/>
      <c r="H140" s="262">
        <v>33.5</v>
      </c>
      <c r="I140" s="236"/>
      <c r="J140" s="232"/>
      <c r="K140" s="232"/>
      <c r="L140" s="237"/>
      <c r="M140" s="238"/>
      <c r="N140" s="239"/>
      <c r="O140" s="239"/>
      <c r="P140" s="239"/>
      <c r="Q140" s="239"/>
      <c r="R140" s="239"/>
      <c r="S140" s="239"/>
      <c r="T140" s="240"/>
      <c r="AT140" s="241" t="s">
        <v>210</v>
      </c>
      <c r="AU140" s="241" t="s">
        <v>87</v>
      </c>
      <c r="AV140" s="13" t="s">
        <v>87</v>
      </c>
      <c r="AW140" s="13" t="s">
        <v>41</v>
      </c>
      <c r="AX140" s="13" t="s">
        <v>85</v>
      </c>
      <c r="AY140" s="241" t="s">
        <v>197</v>
      </c>
    </row>
    <row r="141" spans="2:65" s="1" customFormat="1" ht="16.5" customHeight="1">
      <c r="B141" s="43"/>
      <c r="C141" s="204" t="s">
        <v>10</v>
      </c>
      <c r="D141" s="204" t="s">
        <v>200</v>
      </c>
      <c r="E141" s="205" t="s">
        <v>2239</v>
      </c>
      <c r="F141" s="206" t="s">
        <v>2240</v>
      </c>
      <c r="G141" s="207" t="s">
        <v>362</v>
      </c>
      <c r="H141" s="208">
        <v>33.5</v>
      </c>
      <c r="I141" s="209"/>
      <c r="J141" s="210">
        <f>ROUND(I141*H141,2)</f>
        <v>0</v>
      </c>
      <c r="K141" s="206" t="s">
        <v>352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0</v>
      </c>
      <c r="R141" s="213">
        <f>Q141*H141</f>
        <v>0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87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2241</v>
      </c>
    </row>
    <row r="142" spans="2:65" s="13" customFormat="1">
      <c r="B142" s="231"/>
      <c r="C142" s="232"/>
      <c r="D142" s="216" t="s">
        <v>210</v>
      </c>
      <c r="E142" s="260" t="s">
        <v>34</v>
      </c>
      <c r="F142" s="261" t="s">
        <v>2238</v>
      </c>
      <c r="G142" s="232"/>
      <c r="H142" s="262">
        <v>33.5</v>
      </c>
      <c r="I142" s="236"/>
      <c r="J142" s="232"/>
      <c r="K142" s="232"/>
      <c r="L142" s="237"/>
      <c r="M142" s="238"/>
      <c r="N142" s="239"/>
      <c r="O142" s="239"/>
      <c r="P142" s="239"/>
      <c r="Q142" s="239"/>
      <c r="R142" s="239"/>
      <c r="S142" s="239"/>
      <c r="T142" s="240"/>
      <c r="AT142" s="241" t="s">
        <v>210</v>
      </c>
      <c r="AU142" s="241" t="s">
        <v>87</v>
      </c>
      <c r="AV142" s="13" t="s">
        <v>87</v>
      </c>
      <c r="AW142" s="13" t="s">
        <v>41</v>
      </c>
      <c r="AX142" s="13" t="s">
        <v>85</v>
      </c>
      <c r="AY142" s="241" t="s">
        <v>197</v>
      </c>
    </row>
    <row r="143" spans="2:65" s="1" customFormat="1" ht="16.5" customHeight="1">
      <c r="B143" s="43"/>
      <c r="C143" s="204" t="s">
        <v>275</v>
      </c>
      <c r="D143" s="204" t="s">
        <v>200</v>
      </c>
      <c r="E143" s="205" t="s">
        <v>399</v>
      </c>
      <c r="F143" s="206" t="s">
        <v>400</v>
      </c>
      <c r="G143" s="207" t="s">
        <v>362</v>
      </c>
      <c r="H143" s="208">
        <v>33.5</v>
      </c>
      <c r="I143" s="209"/>
      <c r="J143" s="210">
        <f>ROUND(I143*H143,2)</f>
        <v>0</v>
      </c>
      <c r="K143" s="206" t="s">
        <v>352</v>
      </c>
      <c r="L143" s="63"/>
      <c r="M143" s="211" t="s">
        <v>34</v>
      </c>
      <c r="N143" s="212" t="s">
        <v>49</v>
      </c>
      <c r="O143" s="44"/>
      <c r="P143" s="213">
        <f>O143*H143</f>
        <v>0</v>
      </c>
      <c r="Q143" s="213">
        <v>0</v>
      </c>
      <c r="R143" s="213">
        <f>Q143*H143</f>
        <v>0</v>
      </c>
      <c r="S143" s="213">
        <v>0</v>
      </c>
      <c r="T143" s="214">
        <f>S143*H143</f>
        <v>0</v>
      </c>
      <c r="AR143" s="25" t="s">
        <v>126</v>
      </c>
      <c r="AT143" s="25" t="s">
        <v>200</v>
      </c>
      <c r="AU143" s="25" t="s">
        <v>87</v>
      </c>
      <c r="AY143" s="25" t="s">
        <v>197</v>
      </c>
      <c r="BE143" s="215">
        <f>IF(N143="základní",J143,0)</f>
        <v>0</v>
      </c>
      <c r="BF143" s="215">
        <f>IF(N143="snížená",J143,0)</f>
        <v>0</v>
      </c>
      <c r="BG143" s="215">
        <f>IF(N143="zákl. přenesená",J143,0)</f>
        <v>0</v>
      </c>
      <c r="BH143" s="215">
        <f>IF(N143="sníž. přenesená",J143,0)</f>
        <v>0</v>
      </c>
      <c r="BI143" s="215">
        <f>IF(N143="nulová",J143,0)</f>
        <v>0</v>
      </c>
      <c r="BJ143" s="25" t="s">
        <v>85</v>
      </c>
      <c r="BK143" s="215">
        <f>ROUND(I143*H143,2)</f>
        <v>0</v>
      </c>
      <c r="BL143" s="25" t="s">
        <v>126</v>
      </c>
      <c r="BM143" s="25" t="s">
        <v>2242</v>
      </c>
    </row>
    <row r="144" spans="2:65" s="13" customFormat="1">
      <c r="B144" s="231"/>
      <c r="C144" s="232"/>
      <c r="D144" s="216" t="s">
        <v>210</v>
      </c>
      <c r="E144" s="260" t="s">
        <v>34</v>
      </c>
      <c r="F144" s="261" t="s">
        <v>2238</v>
      </c>
      <c r="G144" s="232"/>
      <c r="H144" s="262">
        <v>33.5</v>
      </c>
      <c r="I144" s="236"/>
      <c r="J144" s="232"/>
      <c r="K144" s="232"/>
      <c r="L144" s="237"/>
      <c r="M144" s="238"/>
      <c r="N144" s="239"/>
      <c r="O144" s="239"/>
      <c r="P144" s="239"/>
      <c r="Q144" s="239"/>
      <c r="R144" s="239"/>
      <c r="S144" s="239"/>
      <c r="T144" s="240"/>
      <c r="AT144" s="241" t="s">
        <v>210</v>
      </c>
      <c r="AU144" s="241" t="s">
        <v>87</v>
      </c>
      <c r="AV144" s="13" t="s">
        <v>87</v>
      </c>
      <c r="AW144" s="13" t="s">
        <v>41</v>
      </c>
      <c r="AX144" s="13" t="s">
        <v>85</v>
      </c>
      <c r="AY144" s="241" t="s">
        <v>197</v>
      </c>
    </row>
    <row r="145" spans="2:65" s="1" customFormat="1" ht="16.5" customHeight="1">
      <c r="B145" s="43"/>
      <c r="C145" s="204" t="s">
        <v>279</v>
      </c>
      <c r="D145" s="204" t="s">
        <v>200</v>
      </c>
      <c r="E145" s="205" t="s">
        <v>402</v>
      </c>
      <c r="F145" s="206" t="s">
        <v>2243</v>
      </c>
      <c r="G145" s="207" t="s">
        <v>362</v>
      </c>
      <c r="H145" s="208">
        <v>33.5</v>
      </c>
      <c r="I145" s="209"/>
      <c r="J145" s="210">
        <f>ROUND(I145*H145,2)</f>
        <v>0</v>
      </c>
      <c r="K145" s="206" t="s">
        <v>34</v>
      </c>
      <c r="L145" s="63"/>
      <c r="M145" s="211" t="s">
        <v>34</v>
      </c>
      <c r="N145" s="212" t="s">
        <v>49</v>
      </c>
      <c r="O145" s="44"/>
      <c r="P145" s="213">
        <f>O145*H145</f>
        <v>0</v>
      </c>
      <c r="Q145" s="213">
        <v>0</v>
      </c>
      <c r="R145" s="213">
        <f>Q145*H145</f>
        <v>0</v>
      </c>
      <c r="S145" s="213">
        <v>0</v>
      </c>
      <c r="T145" s="214">
        <f>S145*H145</f>
        <v>0</v>
      </c>
      <c r="AR145" s="25" t="s">
        <v>126</v>
      </c>
      <c r="AT145" s="25" t="s">
        <v>200</v>
      </c>
      <c r="AU145" s="25" t="s">
        <v>87</v>
      </c>
      <c r="AY145" s="25" t="s">
        <v>197</v>
      </c>
      <c r="BE145" s="215">
        <f>IF(N145="základní",J145,0)</f>
        <v>0</v>
      </c>
      <c r="BF145" s="215">
        <f>IF(N145="snížená",J145,0)</f>
        <v>0</v>
      </c>
      <c r="BG145" s="215">
        <f>IF(N145="zákl. přenesená",J145,0)</f>
        <v>0</v>
      </c>
      <c r="BH145" s="215">
        <f>IF(N145="sníž. přenesená",J145,0)</f>
        <v>0</v>
      </c>
      <c r="BI145" s="215">
        <f>IF(N145="nulová",J145,0)</f>
        <v>0</v>
      </c>
      <c r="BJ145" s="25" t="s">
        <v>85</v>
      </c>
      <c r="BK145" s="215">
        <f>ROUND(I145*H145,2)</f>
        <v>0</v>
      </c>
      <c r="BL145" s="25" t="s">
        <v>126</v>
      </c>
      <c r="BM145" s="25" t="s">
        <v>2244</v>
      </c>
    </row>
    <row r="146" spans="2:65" s="12" customFormat="1">
      <c r="B146" s="219"/>
      <c r="C146" s="220"/>
      <c r="D146" s="221" t="s">
        <v>210</v>
      </c>
      <c r="E146" s="222" t="s">
        <v>34</v>
      </c>
      <c r="F146" s="223" t="s">
        <v>2245</v>
      </c>
      <c r="G146" s="220"/>
      <c r="H146" s="224" t="s">
        <v>34</v>
      </c>
      <c r="I146" s="225"/>
      <c r="J146" s="220"/>
      <c r="K146" s="220"/>
      <c r="L146" s="226"/>
      <c r="M146" s="227"/>
      <c r="N146" s="228"/>
      <c r="O146" s="228"/>
      <c r="P146" s="228"/>
      <c r="Q146" s="228"/>
      <c r="R146" s="228"/>
      <c r="S146" s="228"/>
      <c r="T146" s="229"/>
      <c r="AT146" s="230" t="s">
        <v>210</v>
      </c>
      <c r="AU146" s="230" t="s">
        <v>87</v>
      </c>
      <c r="AV146" s="12" t="s">
        <v>85</v>
      </c>
      <c r="AW146" s="12" t="s">
        <v>41</v>
      </c>
      <c r="AX146" s="12" t="s">
        <v>78</v>
      </c>
      <c r="AY146" s="230" t="s">
        <v>197</v>
      </c>
    </row>
    <row r="147" spans="2:65" s="13" customFormat="1">
      <c r="B147" s="231"/>
      <c r="C147" s="232"/>
      <c r="D147" s="216" t="s">
        <v>210</v>
      </c>
      <c r="E147" s="260" t="s">
        <v>34</v>
      </c>
      <c r="F147" s="261" t="s">
        <v>2238</v>
      </c>
      <c r="G147" s="232"/>
      <c r="H147" s="262">
        <v>33.5</v>
      </c>
      <c r="I147" s="236"/>
      <c r="J147" s="232"/>
      <c r="K147" s="232"/>
      <c r="L147" s="237"/>
      <c r="M147" s="238"/>
      <c r="N147" s="239"/>
      <c r="O147" s="239"/>
      <c r="P147" s="239"/>
      <c r="Q147" s="239"/>
      <c r="R147" s="239"/>
      <c r="S147" s="239"/>
      <c r="T147" s="240"/>
      <c r="AT147" s="241" t="s">
        <v>210</v>
      </c>
      <c r="AU147" s="241" t="s">
        <v>87</v>
      </c>
      <c r="AV147" s="13" t="s">
        <v>87</v>
      </c>
      <c r="AW147" s="13" t="s">
        <v>41</v>
      </c>
      <c r="AX147" s="13" t="s">
        <v>85</v>
      </c>
      <c r="AY147" s="241" t="s">
        <v>197</v>
      </c>
    </row>
    <row r="148" spans="2:65" s="1" customFormat="1" ht="16.5" customHeight="1">
      <c r="B148" s="43"/>
      <c r="C148" s="204" t="s">
        <v>287</v>
      </c>
      <c r="D148" s="204" t="s">
        <v>200</v>
      </c>
      <c r="E148" s="205" t="s">
        <v>407</v>
      </c>
      <c r="F148" s="206" t="s">
        <v>408</v>
      </c>
      <c r="G148" s="207" t="s">
        <v>362</v>
      </c>
      <c r="H148" s="208">
        <v>33.5</v>
      </c>
      <c r="I148" s="209"/>
      <c r="J148" s="210">
        <f>ROUND(I148*H148,2)</f>
        <v>0</v>
      </c>
      <c r="K148" s="206" t="s">
        <v>352</v>
      </c>
      <c r="L148" s="63"/>
      <c r="M148" s="211" t="s">
        <v>34</v>
      </c>
      <c r="N148" s="212" t="s">
        <v>49</v>
      </c>
      <c r="O148" s="44"/>
      <c r="P148" s="213">
        <f>O148*H148</f>
        <v>0</v>
      </c>
      <c r="Q148" s="213">
        <v>0</v>
      </c>
      <c r="R148" s="213">
        <f>Q148*H148</f>
        <v>0</v>
      </c>
      <c r="S148" s="213">
        <v>0</v>
      </c>
      <c r="T148" s="214">
        <f>S148*H148</f>
        <v>0</v>
      </c>
      <c r="AR148" s="25" t="s">
        <v>126</v>
      </c>
      <c r="AT148" s="25" t="s">
        <v>200</v>
      </c>
      <c r="AU148" s="25" t="s">
        <v>87</v>
      </c>
      <c r="AY148" s="25" t="s">
        <v>197</v>
      </c>
      <c r="BE148" s="215">
        <f>IF(N148="základní",J148,0)</f>
        <v>0</v>
      </c>
      <c r="BF148" s="215">
        <f>IF(N148="snížená",J148,0)</f>
        <v>0</v>
      </c>
      <c r="BG148" s="215">
        <f>IF(N148="zákl. přenesená",J148,0)</f>
        <v>0</v>
      </c>
      <c r="BH148" s="215">
        <f>IF(N148="sníž. přenesená",J148,0)</f>
        <v>0</v>
      </c>
      <c r="BI148" s="215">
        <f>IF(N148="nulová",J148,0)</f>
        <v>0</v>
      </c>
      <c r="BJ148" s="25" t="s">
        <v>85</v>
      </c>
      <c r="BK148" s="215">
        <f>ROUND(I148*H148,2)</f>
        <v>0</v>
      </c>
      <c r="BL148" s="25" t="s">
        <v>126</v>
      </c>
      <c r="BM148" s="25" t="s">
        <v>2246</v>
      </c>
    </row>
    <row r="149" spans="2:65" s="13" customFormat="1">
      <c r="B149" s="231"/>
      <c r="C149" s="232"/>
      <c r="D149" s="216" t="s">
        <v>210</v>
      </c>
      <c r="E149" s="260" t="s">
        <v>34</v>
      </c>
      <c r="F149" s="261" t="s">
        <v>2238</v>
      </c>
      <c r="G149" s="232"/>
      <c r="H149" s="262">
        <v>33.5</v>
      </c>
      <c r="I149" s="236"/>
      <c r="J149" s="232"/>
      <c r="K149" s="232"/>
      <c r="L149" s="237"/>
      <c r="M149" s="238"/>
      <c r="N149" s="239"/>
      <c r="O149" s="239"/>
      <c r="P149" s="239"/>
      <c r="Q149" s="239"/>
      <c r="R149" s="239"/>
      <c r="S149" s="239"/>
      <c r="T149" s="240"/>
      <c r="AT149" s="241" t="s">
        <v>210</v>
      </c>
      <c r="AU149" s="241" t="s">
        <v>87</v>
      </c>
      <c r="AV149" s="13" t="s">
        <v>87</v>
      </c>
      <c r="AW149" s="13" t="s">
        <v>41</v>
      </c>
      <c r="AX149" s="13" t="s">
        <v>85</v>
      </c>
      <c r="AY149" s="241" t="s">
        <v>197</v>
      </c>
    </row>
    <row r="150" spans="2:65" s="1" customFormat="1" ht="25.5" customHeight="1">
      <c r="B150" s="43"/>
      <c r="C150" s="204" t="s">
        <v>291</v>
      </c>
      <c r="D150" s="204" t="s">
        <v>200</v>
      </c>
      <c r="E150" s="205" t="s">
        <v>2247</v>
      </c>
      <c r="F150" s="206" t="s">
        <v>2248</v>
      </c>
      <c r="G150" s="207" t="s">
        <v>362</v>
      </c>
      <c r="H150" s="208">
        <v>27.5</v>
      </c>
      <c r="I150" s="209"/>
      <c r="J150" s="210">
        <f>ROUND(I150*H150,2)</f>
        <v>0</v>
      </c>
      <c r="K150" s="206" t="s">
        <v>34</v>
      </c>
      <c r="L150" s="63"/>
      <c r="M150" s="211" t="s">
        <v>34</v>
      </c>
      <c r="N150" s="212" t="s">
        <v>49</v>
      </c>
      <c r="O150" s="44"/>
      <c r="P150" s="213">
        <f>O150*H150</f>
        <v>0</v>
      </c>
      <c r="Q150" s="213">
        <v>0</v>
      </c>
      <c r="R150" s="213">
        <f>Q150*H150</f>
        <v>0</v>
      </c>
      <c r="S150" s="213">
        <v>0</v>
      </c>
      <c r="T150" s="214">
        <f>S150*H150</f>
        <v>0</v>
      </c>
      <c r="AR150" s="25" t="s">
        <v>126</v>
      </c>
      <c r="AT150" s="25" t="s">
        <v>200</v>
      </c>
      <c r="AU150" s="25" t="s">
        <v>87</v>
      </c>
      <c r="AY150" s="25" t="s">
        <v>197</v>
      </c>
      <c r="BE150" s="215">
        <f>IF(N150="základní",J150,0)</f>
        <v>0</v>
      </c>
      <c r="BF150" s="215">
        <f>IF(N150="snížená",J150,0)</f>
        <v>0</v>
      </c>
      <c r="BG150" s="215">
        <f>IF(N150="zákl. přenesená",J150,0)</f>
        <v>0</v>
      </c>
      <c r="BH150" s="215">
        <f>IF(N150="sníž. přenesená",J150,0)</f>
        <v>0</v>
      </c>
      <c r="BI150" s="215">
        <f>IF(N150="nulová",J150,0)</f>
        <v>0</v>
      </c>
      <c r="BJ150" s="25" t="s">
        <v>85</v>
      </c>
      <c r="BK150" s="215">
        <f>ROUND(I150*H150,2)</f>
        <v>0</v>
      </c>
      <c r="BL150" s="25" t="s">
        <v>126</v>
      </c>
      <c r="BM150" s="25" t="s">
        <v>2249</v>
      </c>
    </row>
    <row r="151" spans="2:65" s="13" customFormat="1">
      <c r="B151" s="231"/>
      <c r="C151" s="232"/>
      <c r="D151" s="221" t="s">
        <v>210</v>
      </c>
      <c r="E151" s="233" t="s">
        <v>34</v>
      </c>
      <c r="F151" s="234" t="s">
        <v>2250</v>
      </c>
      <c r="G151" s="232"/>
      <c r="H151" s="235">
        <v>27.393000000000001</v>
      </c>
      <c r="I151" s="236"/>
      <c r="J151" s="232"/>
      <c r="K151" s="232"/>
      <c r="L151" s="237"/>
      <c r="M151" s="238"/>
      <c r="N151" s="239"/>
      <c r="O151" s="239"/>
      <c r="P151" s="239"/>
      <c r="Q151" s="239"/>
      <c r="R151" s="239"/>
      <c r="S151" s="239"/>
      <c r="T151" s="240"/>
      <c r="AT151" s="241" t="s">
        <v>210</v>
      </c>
      <c r="AU151" s="241" t="s">
        <v>87</v>
      </c>
      <c r="AV151" s="13" t="s">
        <v>87</v>
      </c>
      <c r="AW151" s="13" t="s">
        <v>41</v>
      </c>
      <c r="AX151" s="13" t="s">
        <v>78</v>
      </c>
      <c r="AY151" s="241" t="s">
        <v>197</v>
      </c>
    </row>
    <row r="152" spans="2:65" s="14" customFormat="1">
      <c r="B152" s="242"/>
      <c r="C152" s="243"/>
      <c r="D152" s="221" t="s">
        <v>210</v>
      </c>
      <c r="E152" s="273" t="s">
        <v>34</v>
      </c>
      <c r="F152" s="274" t="s">
        <v>221</v>
      </c>
      <c r="G152" s="243"/>
      <c r="H152" s="275">
        <v>27.393000000000001</v>
      </c>
      <c r="I152" s="247"/>
      <c r="J152" s="243"/>
      <c r="K152" s="243"/>
      <c r="L152" s="248"/>
      <c r="M152" s="249"/>
      <c r="N152" s="250"/>
      <c r="O152" s="250"/>
      <c r="P152" s="250"/>
      <c r="Q152" s="250"/>
      <c r="R152" s="250"/>
      <c r="S152" s="250"/>
      <c r="T152" s="251"/>
      <c r="AT152" s="252" t="s">
        <v>210</v>
      </c>
      <c r="AU152" s="252" t="s">
        <v>87</v>
      </c>
      <c r="AV152" s="14" t="s">
        <v>126</v>
      </c>
      <c r="AW152" s="14" t="s">
        <v>41</v>
      </c>
      <c r="AX152" s="14" t="s">
        <v>78</v>
      </c>
      <c r="AY152" s="252" t="s">
        <v>197</v>
      </c>
    </row>
    <row r="153" spans="2:65" s="13" customFormat="1">
      <c r="B153" s="231"/>
      <c r="C153" s="232"/>
      <c r="D153" s="216" t="s">
        <v>210</v>
      </c>
      <c r="E153" s="260" t="s">
        <v>34</v>
      </c>
      <c r="F153" s="261" t="s">
        <v>2251</v>
      </c>
      <c r="G153" s="232"/>
      <c r="H153" s="262">
        <v>27.5</v>
      </c>
      <c r="I153" s="236"/>
      <c r="J153" s="232"/>
      <c r="K153" s="232"/>
      <c r="L153" s="237"/>
      <c r="M153" s="238"/>
      <c r="N153" s="239"/>
      <c r="O153" s="239"/>
      <c r="P153" s="239"/>
      <c r="Q153" s="239"/>
      <c r="R153" s="239"/>
      <c r="S153" s="239"/>
      <c r="T153" s="240"/>
      <c r="AT153" s="241" t="s">
        <v>210</v>
      </c>
      <c r="AU153" s="241" t="s">
        <v>87</v>
      </c>
      <c r="AV153" s="13" t="s">
        <v>87</v>
      </c>
      <c r="AW153" s="13" t="s">
        <v>41</v>
      </c>
      <c r="AX153" s="13" t="s">
        <v>85</v>
      </c>
      <c r="AY153" s="241" t="s">
        <v>197</v>
      </c>
    </row>
    <row r="154" spans="2:65" s="1" customFormat="1" ht="16.5" customHeight="1">
      <c r="B154" s="43"/>
      <c r="C154" s="263" t="s">
        <v>295</v>
      </c>
      <c r="D154" s="263" t="s">
        <v>415</v>
      </c>
      <c r="E154" s="264" t="s">
        <v>2252</v>
      </c>
      <c r="F154" s="265" t="s">
        <v>2253</v>
      </c>
      <c r="G154" s="266" t="s">
        <v>404</v>
      </c>
      <c r="H154" s="267">
        <v>48.125</v>
      </c>
      <c r="I154" s="268"/>
      <c r="J154" s="269">
        <f>ROUND(I154*H154,2)</f>
        <v>0</v>
      </c>
      <c r="K154" s="265" t="s">
        <v>352</v>
      </c>
      <c r="L154" s="270"/>
      <c r="M154" s="271" t="s">
        <v>34</v>
      </c>
      <c r="N154" s="272" t="s">
        <v>49</v>
      </c>
      <c r="O154" s="44"/>
      <c r="P154" s="213">
        <f>O154*H154</f>
        <v>0</v>
      </c>
      <c r="Q154" s="213">
        <v>1</v>
      </c>
      <c r="R154" s="213">
        <f>Q154*H154</f>
        <v>48.125</v>
      </c>
      <c r="S154" s="213">
        <v>0</v>
      </c>
      <c r="T154" s="214">
        <f>S154*H154</f>
        <v>0</v>
      </c>
      <c r="AR154" s="25" t="s">
        <v>244</v>
      </c>
      <c r="AT154" s="25" t="s">
        <v>415</v>
      </c>
      <c r="AU154" s="25" t="s">
        <v>87</v>
      </c>
      <c r="AY154" s="25" t="s">
        <v>197</v>
      </c>
      <c r="BE154" s="215">
        <f>IF(N154="základní",J154,0)</f>
        <v>0</v>
      </c>
      <c r="BF154" s="215">
        <f>IF(N154="snížená",J154,0)</f>
        <v>0</v>
      </c>
      <c r="BG154" s="215">
        <f>IF(N154="zákl. přenesená",J154,0)</f>
        <v>0</v>
      </c>
      <c r="BH154" s="215">
        <f>IF(N154="sníž. přenesená",J154,0)</f>
        <v>0</v>
      </c>
      <c r="BI154" s="215">
        <f>IF(N154="nulová",J154,0)</f>
        <v>0</v>
      </c>
      <c r="BJ154" s="25" t="s">
        <v>85</v>
      </c>
      <c r="BK154" s="215">
        <f>ROUND(I154*H154,2)</f>
        <v>0</v>
      </c>
      <c r="BL154" s="25" t="s">
        <v>126</v>
      </c>
      <c r="BM154" s="25" t="s">
        <v>2254</v>
      </c>
    </row>
    <row r="155" spans="2:65" s="13" customFormat="1">
      <c r="B155" s="231"/>
      <c r="C155" s="232"/>
      <c r="D155" s="221" t="s">
        <v>210</v>
      </c>
      <c r="E155" s="233" t="s">
        <v>34</v>
      </c>
      <c r="F155" s="234" t="s">
        <v>2255</v>
      </c>
      <c r="G155" s="232"/>
      <c r="H155" s="235">
        <v>48.125</v>
      </c>
      <c r="I155" s="236"/>
      <c r="J155" s="232"/>
      <c r="K155" s="232"/>
      <c r="L155" s="237"/>
      <c r="M155" s="238"/>
      <c r="N155" s="239"/>
      <c r="O155" s="239"/>
      <c r="P155" s="239"/>
      <c r="Q155" s="239"/>
      <c r="R155" s="239"/>
      <c r="S155" s="239"/>
      <c r="T155" s="240"/>
      <c r="AT155" s="241" t="s">
        <v>210</v>
      </c>
      <c r="AU155" s="241" t="s">
        <v>87</v>
      </c>
      <c r="AV155" s="13" t="s">
        <v>87</v>
      </c>
      <c r="AW155" s="13" t="s">
        <v>41</v>
      </c>
      <c r="AX155" s="13" t="s">
        <v>78</v>
      </c>
      <c r="AY155" s="241" t="s">
        <v>197</v>
      </c>
    </row>
    <row r="156" spans="2:65" s="14" customFormat="1">
      <c r="B156" s="242"/>
      <c r="C156" s="243"/>
      <c r="D156" s="221" t="s">
        <v>210</v>
      </c>
      <c r="E156" s="273" t="s">
        <v>34</v>
      </c>
      <c r="F156" s="274" t="s">
        <v>221</v>
      </c>
      <c r="G156" s="243"/>
      <c r="H156" s="275">
        <v>48.125</v>
      </c>
      <c r="I156" s="247"/>
      <c r="J156" s="243"/>
      <c r="K156" s="243"/>
      <c r="L156" s="248"/>
      <c r="M156" s="249"/>
      <c r="N156" s="250"/>
      <c r="O156" s="250"/>
      <c r="P156" s="250"/>
      <c r="Q156" s="250"/>
      <c r="R156" s="250"/>
      <c r="S156" s="250"/>
      <c r="T156" s="251"/>
      <c r="AT156" s="252" t="s">
        <v>210</v>
      </c>
      <c r="AU156" s="252" t="s">
        <v>87</v>
      </c>
      <c r="AV156" s="14" t="s">
        <v>126</v>
      </c>
      <c r="AW156" s="14" t="s">
        <v>41</v>
      </c>
      <c r="AX156" s="14" t="s">
        <v>85</v>
      </c>
      <c r="AY156" s="252" t="s">
        <v>197</v>
      </c>
    </row>
    <row r="157" spans="2:65" s="13" customFormat="1">
      <c r="B157" s="231"/>
      <c r="C157" s="232"/>
      <c r="D157" s="221" t="s">
        <v>210</v>
      </c>
      <c r="E157" s="233" t="s">
        <v>34</v>
      </c>
      <c r="F157" s="234" t="s">
        <v>2256</v>
      </c>
      <c r="G157" s="232"/>
      <c r="H157" s="235">
        <v>48.5</v>
      </c>
      <c r="I157" s="236"/>
      <c r="J157" s="232"/>
      <c r="K157" s="232"/>
      <c r="L157" s="237"/>
      <c r="M157" s="238"/>
      <c r="N157" s="239"/>
      <c r="O157" s="239"/>
      <c r="P157" s="239"/>
      <c r="Q157" s="239"/>
      <c r="R157" s="239"/>
      <c r="S157" s="239"/>
      <c r="T157" s="240"/>
      <c r="AT157" s="241" t="s">
        <v>210</v>
      </c>
      <c r="AU157" s="241" t="s">
        <v>87</v>
      </c>
      <c r="AV157" s="13" t="s">
        <v>87</v>
      </c>
      <c r="AW157" s="13" t="s">
        <v>41</v>
      </c>
      <c r="AX157" s="13" t="s">
        <v>78</v>
      </c>
      <c r="AY157" s="241" t="s">
        <v>197</v>
      </c>
    </row>
    <row r="158" spans="2:65" s="11" customFormat="1" ht="29.85" customHeight="1">
      <c r="B158" s="187"/>
      <c r="C158" s="188"/>
      <c r="D158" s="201" t="s">
        <v>77</v>
      </c>
      <c r="E158" s="202" t="s">
        <v>87</v>
      </c>
      <c r="F158" s="202" t="s">
        <v>2257</v>
      </c>
      <c r="G158" s="188"/>
      <c r="H158" s="188"/>
      <c r="I158" s="191"/>
      <c r="J158" s="203">
        <f>BK158</f>
        <v>0</v>
      </c>
      <c r="K158" s="188"/>
      <c r="L158" s="193"/>
      <c r="M158" s="194"/>
      <c r="N158" s="195"/>
      <c r="O158" s="195"/>
      <c r="P158" s="196">
        <f>SUM(P159:P160)</f>
        <v>0</v>
      </c>
      <c r="Q158" s="195"/>
      <c r="R158" s="196">
        <f>SUM(R159:R160)</f>
        <v>0</v>
      </c>
      <c r="S158" s="195"/>
      <c r="T158" s="197">
        <f>SUM(T159:T160)</f>
        <v>0</v>
      </c>
      <c r="AR158" s="198" t="s">
        <v>85</v>
      </c>
      <c r="AT158" s="199" t="s">
        <v>77</v>
      </c>
      <c r="AU158" s="199" t="s">
        <v>85</v>
      </c>
      <c r="AY158" s="198" t="s">
        <v>197</v>
      </c>
      <c r="BK158" s="200">
        <f>SUM(BK159:BK160)</f>
        <v>0</v>
      </c>
    </row>
    <row r="159" spans="2:65" s="1" customFormat="1" ht="25.5" customHeight="1">
      <c r="B159" s="43"/>
      <c r="C159" s="204" t="s">
        <v>9</v>
      </c>
      <c r="D159" s="204" t="s">
        <v>200</v>
      </c>
      <c r="E159" s="205" t="s">
        <v>2258</v>
      </c>
      <c r="F159" s="206" t="s">
        <v>2259</v>
      </c>
      <c r="G159" s="207" t="s">
        <v>423</v>
      </c>
      <c r="H159" s="208">
        <v>62.08</v>
      </c>
      <c r="I159" s="209"/>
      <c r="J159" s="210">
        <f>ROUND(I159*H159,2)</f>
        <v>0</v>
      </c>
      <c r="K159" s="206" t="s">
        <v>352</v>
      </c>
      <c r="L159" s="63"/>
      <c r="M159" s="211" t="s">
        <v>34</v>
      </c>
      <c r="N159" s="212" t="s">
        <v>49</v>
      </c>
      <c r="O159" s="44"/>
      <c r="P159" s="213">
        <f>O159*H159</f>
        <v>0</v>
      </c>
      <c r="Q159" s="213">
        <v>0</v>
      </c>
      <c r="R159" s="213">
        <f>Q159*H159</f>
        <v>0</v>
      </c>
      <c r="S159" s="213">
        <v>0</v>
      </c>
      <c r="T159" s="214">
        <f>S159*H159</f>
        <v>0</v>
      </c>
      <c r="AR159" s="25" t="s">
        <v>126</v>
      </c>
      <c r="AT159" s="25" t="s">
        <v>200</v>
      </c>
      <c r="AU159" s="25" t="s">
        <v>87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126</v>
      </c>
      <c r="BM159" s="25" t="s">
        <v>2260</v>
      </c>
    </row>
    <row r="160" spans="2:65" s="13" customFormat="1">
      <c r="B160" s="231"/>
      <c r="C160" s="232"/>
      <c r="D160" s="221" t="s">
        <v>210</v>
      </c>
      <c r="E160" s="233" t="s">
        <v>34</v>
      </c>
      <c r="F160" s="234" t="s">
        <v>2261</v>
      </c>
      <c r="G160" s="232"/>
      <c r="H160" s="235">
        <v>62.08</v>
      </c>
      <c r="I160" s="236"/>
      <c r="J160" s="232"/>
      <c r="K160" s="232"/>
      <c r="L160" s="237"/>
      <c r="M160" s="238"/>
      <c r="N160" s="239"/>
      <c r="O160" s="239"/>
      <c r="P160" s="239"/>
      <c r="Q160" s="239"/>
      <c r="R160" s="239"/>
      <c r="S160" s="239"/>
      <c r="T160" s="240"/>
      <c r="AT160" s="241" t="s">
        <v>210</v>
      </c>
      <c r="AU160" s="241" t="s">
        <v>87</v>
      </c>
      <c r="AV160" s="13" t="s">
        <v>87</v>
      </c>
      <c r="AW160" s="13" t="s">
        <v>41</v>
      </c>
      <c r="AX160" s="13" t="s">
        <v>85</v>
      </c>
      <c r="AY160" s="241" t="s">
        <v>197</v>
      </c>
    </row>
    <row r="161" spans="2:65" s="11" customFormat="1" ht="29.85" customHeight="1">
      <c r="B161" s="187"/>
      <c r="C161" s="188"/>
      <c r="D161" s="201" t="s">
        <v>77</v>
      </c>
      <c r="E161" s="202" t="s">
        <v>126</v>
      </c>
      <c r="F161" s="202" t="s">
        <v>2262</v>
      </c>
      <c r="G161" s="188"/>
      <c r="H161" s="188"/>
      <c r="I161" s="191"/>
      <c r="J161" s="203">
        <f>BK161</f>
        <v>0</v>
      </c>
      <c r="K161" s="188"/>
      <c r="L161" s="193"/>
      <c r="M161" s="194"/>
      <c r="N161" s="195"/>
      <c r="O161" s="195"/>
      <c r="P161" s="196">
        <f>SUM(P162:P165)</f>
        <v>0</v>
      </c>
      <c r="Q161" s="195"/>
      <c r="R161" s="196">
        <f>SUM(R162:R165)</f>
        <v>17.962315</v>
      </c>
      <c r="S161" s="195"/>
      <c r="T161" s="197">
        <f>SUM(T162:T165)</f>
        <v>0</v>
      </c>
      <c r="AR161" s="198" t="s">
        <v>85</v>
      </c>
      <c r="AT161" s="199" t="s">
        <v>77</v>
      </c>
      <c r="AU161" s="199" t="s">
        <v>85</v>
      </c>
      <c r="AY161" s="198" t="s">
        <v>197</v>
      </c>
      <c r="BK161" s="200">
        <f>SUM(BK162:BK165)</f>
        <v>0</v>
      </c>
    </row>
    <row r="162" spans="2:65" s="1" customFormat="1" ht="16.5" customHeight="1">
      <c r="B162" s="43"/>
      <c r="C162" s="204" t="s">
        <v>305</v>
      </c>
      <c r="D162" s="204" t="s">
        <v>200</v>
      </c>
      <c r="E162" s="205" t="s">
        <v>2263</v>
      </c>
      <c r="F162" s="206" t="s">
        <v>2264</v>
      </c>
      <c r="G162" s="207" t="s">
        <v>362</v>
      </c>
      <c r="H162" s="208">
        <v>9.5</v>
      </c>
      <c r="I162" s="209"/>
      <c r="J162" s="210">
        <f>ROUND(I162*H162,2)</f>
        <v>0</v>
      </c>
      <c r="K162" s="206" t="s">
        <v>352</v>
      </c>
      <c r="L162" s="63"/>
      <c r="M162" s="211" t="s">
        <v>34</v>
      </c>
      <c r="N162" s="212" t="s">
        <v>49</v>
      </c>
      <c r="O162" s="44"/>
      <c r="P162" s="213">
        <f>O162*H162</f>
        <v>0</v>
      </c>
      <c r="Q162" s="213">
        <v>1.8907700000000001</v>
      </c>
      <c r="R162" s="213">
        <f>Q162*H162</f>
        <v>17.962315</v>
      </c>
      <c r="S162" s="213">
        <v>0</v>
      </c>
      <c r="T162" s="214">
        <f>S162*H162</f>
        <v>0</v>
      </c>
      <c r="AR162" s="25" t="s">
        <v>126</v>
      </c>
      <c r="AT162" s="25" t="s">
        <v>200</v>
      </c>
      <c r="AU162" s="25" t="s">
        <v>87</v>
      </c>
      <c r="AY162" s="25" t="s">
        <v>197</v>
      </c>
      <c r="BE162" s="215">
        <f>IF(N162="základní",J162,0)</f>
        <v>0</v>
      </c>
      <c r="BF162" s="215">
        <f>IF(N162="snížená",J162,0)</f>
        <v>0</v>
      </c>
      <c r="BG162" s="215">
        <f>IF(N162="zákl. přenesená",J162,0)</f>
        <v>0</v>
      </c>
      <c r="BH162" s="215">
        <f>IF(N162="sníž. přenesená",J162,0)</f>
        <v>0</v>
      </c>
      <c r="BI162" s="215">
        <f>IF(N162="nulová",J162,0)</f>
        <v>0</v>
      </c>
      <c r="BJ162" s="25" t="s">
        <v>85</v>
      </c>
      <c r="BK162" s="215">
        <f>ROUND(I162*H162,2)</f>
        <v>0</v>
      </c>
      <c r="BL162" s="25" t="s">
        <v>126</v>
      </c>
      <c r="BM162" s="25" t="s">
        <v>2265</v>
      </c>
    </row>
    <row r="163" spans="2:65" s="13" customFormat="1">
      <c r="B163" s="231"/>
      <c r="C163" s="232"/>
      <c r="D163" s="221" t="s">
        <v>210</v>
      </c>
      <c r="E163" s="233" t="s">
        <v>34</v>
      </c>
      <c r="F163" s="234" t="s">
        <v>2266</v>
      </c>
      <c r="G163" s="232"/>
      <c r="H163" s="235">
        <v>9.3119999999999994</v>
      </c>
      <c r="I163" s="236"/>
      <c r="J163" s="232"/>
      <c r="K163" s="232"/>
      <c r="L163" s="237"/>
      <c r="M163" s="238"/>
      <c r="N163" s="239"/>
      <c r="O163" s="239"/>
      <c r="P163" s="239"/>
      <c r="Q163" s="239"/>
      <c r="R163" s="239"/>
      <c r="S163" s="239"/>
      <c r="T163" s="240"/>
      <c r="AT163" s="241" t="s">
        <v>210</v>
      </c>
      <c r="AU163" s="241" t="s">
        <v>87</v>
      </c>
      <c r="AV163" s="13" t="s">
        <v>87</v>
      </c>
      <c r="AW163" s="13" t="s">
        <v>41</v>
      </c>
      <c r="AX163" s="13" t="s">
        <v>78</v>
      </c>
      <c r="AY163" s="241" t="s">
        <v>197</v>
      </c>
    </row>
    <row r="164" spans="2:65" s="14" customFormat="1">
      <c r="B164" s="242"/>
      <c r="C164" s="243"/>
      <c r="D164" s="221" t="s">
        <v>210</v>
      </c>
      <c r="E164" s="273" t="s">
        <v>34</v>
      </c>
      <c r="F164" s="274" t="s">
        <v>221</v>
      </c>
      <c r="G164" s="243"/>
      <c r="H164" s="275">
        <v>9.3119999999999994</v>
      </c>
      <c r="I164" s="247"/>
      <c r="J164" s="243"/>
      <c r="K164" s="243"/>
      <c r="L164" s="248"/>
      <c r="M164" s="249"/>
      <c r="N164" s="250"/>
      <c r="O164" s="250"/>
      <c r="P164" s="250"/>
      <c r="Q164" s="250"/>
      <c r="R164" s="250"/>
      <c r="S164" s="250"/>
      <c r="T164" s="251"/>
      <c r="AT164" s="252" t="s">
        <v>210</v>
      </c>
      <c r="AU164" s="252" t="s">
        <v>87</v>
      </c>
      <c r="AV164" s="14" t="s">
        <v>126</v>
      </c>
      <c r="AW164" s="14" t="s">
        <v>41</v>
      </c>
      <c r="AX164" s="14" t="s">
        <v>78</v>
      </c>
      <c r="AY164" s="252" t="s">
        <v>197</v>
      </c>
    </row>
    <row r="165" spans="2:65" s="13" customFormat="1">
      <c r="B165" s="231"/>
      <c r="C165" s="232"/>
      <c r="D165" s="221" t="s">
        <v>210</v>
      </c>
      <c r="E165" s="233" t="s">
        <v>34</v>
      </c>
      <c r="F165" s="234" t="s">
        <v>2267</v>
      </c>
      <c r="G165" s="232"/>
      <c r="H165" s="235">
        <v>9.5</v>
      </c>
      <c r="I165" s="236"/>
      <c r="J165" s="232"/>
      <c r="K165" s="232"/>
      <c r="L165" s="237"/>
      <c r="M165" s="238"/>
      <c r="N165" s="239"/>
      <c r="O165" s="239"/>
      <c r="P165" s="239"/>
      <c r="Q165" s="239"/>
      <c r="R165" s="239"/>
      <c r="S165" s="239"/>
      <c r="T165" s="240"/>
      <c r="AT165" s="241" t="s">
        <v>210</v>
      </c>
      <c r="AU165" s="241" t="s">
        <v>87</v>
      </c>
      <c r="AV165" s="13" t="s">
        <v>87</v>
      </c>
      <c r="AW165" s="13" t="s">
        <v>41</v>
      </c>
      <c r="AX165" s="13" t="s">
        <v>85</v>
      </c>
      <c r="AY165" s="241" t="s">
        <v>197</v>
      </c>
    </row>
    <row r="166" spans="2:65" s="11" customFormat="1" ht="29.85" customHeight="1">
      <c r="B166" s="187"/>
      <c r="C166" s="188"/>
      <c r="D166" s="201" t="s">
        <v>77</v>
      </c>
      <c r="E166" s="202" t="s">
        <v>244</v>
      </c>
      <c r="F166" s="202" t="s">
        <v>2268</v>
      </c>
      <c r="G166" s="188"/>
      <c r="H166" s="188"/>
      <c r="I166" s="191"/>
      <c r="J166" s="203">
        <f>BK166</f>
        <v>0</v>
      </c>
      <c r="K166" s="188"/>
      <c r="L166" s="193"/>
      <c r="M166" s="194"/>
      <c r="N166" s="195"/>
      <c r="O166" s="195"/>
      <c r="P166" s="196">
        <f>SUM(P167:P213)</f>
        <v>0</v>
      </c>
      <c r="Q166" s="195"/>
      <c r="R166" s="196">
        <f>SUM(R167:R213)</f>
        <v>0.40491965000000002</v>
      </c>
      <c r="S166" s="195"/>
      <c r="T166" s="197">
        <f>SUM(T167:T213)</f>
        <v>0</v>
      </c>
      <c r="AR166" s="198" t="s">
        <v>85</v>
      </c>
      <c r="AT166" s="199" t="s">
        <v>77</v>
      </c>
      <c r="AU166" s="199" t="s">
        <v>85</v>
      </c>
      <c r="AY166" s="198" t="s">
        <v>197</v>
      </c>
      <c r="BK166" s="200">
        <f>SUM(BK167:BK213)</f>
        <v>0</v>
      </c>
    </row>
    <row r="167" spans="2:65" s="1" customFormat="1" ht="16.5" customHeight="1">
      <c r="B167" s="43"/>
      <c r="C167" s="204" t="s">
        <v>309</v>
      </c>
      <c r="D167" s="204" t="s">
        <v>200</v>
      </c>
      <c r="E167" s="205" t="s">
        <v>2269</v>
      </c>
      <c r="F167" s="206" t="s">
        <v>2270</v>
      </c>
      <c r="G167" s="207" t="s">
        <v>445</v>
      </c>
      <c r="H167" s="208">
        <v>18.5</v>
      </c>
      <c r="I167" s="209"/>
      <c r="J167" s="210">
        <f>ROUND(I167*H167,2)</f>
        <v>0</v>
      </c>
      <c r="K167" s="206" t="s">
        <v>352</v>
      </c>
      <c r="L167" s="63"/>
      <c r="M167" s="211" t="s">
        <v>34</v>
      </c>
      <c r="N167" s="212" t="s">
        <v>49</v>
      </c>
      <c r="O167" s="44"/>
      <c r="P167" s="213">
        <f>O167*H167</f>
        <v>0</v>
      </c>
      <c r="Q167" s="213">
        <v>1.2706E-3</v>
      </c>
      <c r="R167" s="213">
        <f>Q167*H167</f>
        <v>2.3506099999999999E-2</v>
      </c>
      <c r="S167" s="213">
        <v>0</v>
      </c>
      <c r="T167" s="214">
        <f>S167*H167</f>
        <v>0</v>
      </c>
      <c r="AR167" s="25" t="s">
        <v>126</v>
      </c>
      <c r="AT167" s="25" t="s">
        <v>200</v>
      </c>
      <c r="AU167" s="25" t="s">
        <v>87</v>
      </c>
      <c r="AY167" s="25" t="s">
        <v>197</v>
      </c>
      <c r="BE167" s="215">
        <f>IF(N167="základní",J167,0)</f>
        <v>0</v>
      </c>
      <c r="BF167" s="215">
        <f>IF(N167="snížená",J167,0)</f>
        <v>0</v>
      </c>
      <c r="BG167" s="215">
        <f>IF(N167="zákl. přenesená",J167,0)</f>
        <v>0</v>
      </c>
      <c r="BH167" s="215">
        <f>IF(N167="sníž. přenesená",J167,0)</f>
        <v>0</v>
      </c>
      <c r="BI167" s="215">
        <f>IF(N167="nulová",J167,0)</f>
        <v>0</v>
      </c>
      <c r="BJ167" s="25" t="s">
        <v>85</v>
      </c>
      <c r="BK167" s="215">
        <f>ROUND(I167*H167,2)</f>
        <v>0</v>
      </c>
      <c r="BL167" s="25" t="s">
        <v>126</v>
      </c>
      <c r="BM167" s="25" t="s">
        <v>2271</v>
      </c>
    </row>
    <row r="168" spans="2:65" s="12" customFormat="1">
      <c r="B168" s="219"/>
      <c r="C168" s="220"/>
      <c r="D168" s="221" t="s">
        <v>210</v>
      </c>
      <c r="E168" s="222" t="s">
        <v>34</v>
      </c>
      <c r="F168" s="223" t="s">
        <v>2272</v>
      </c>
      <c r="G168" s="220"/>
      <c r="H168" s="224" t="s">
        <v>34</v>
      </c>
      <c r="I168" s="225"/>
      <c r="J168" s="220"/>
      <c r="K168" s="220"/>
      <c r="L168" s="226"/>
      <c r="M168" s="227"/>
      <c r="N168" s="228"/>
      <c r="O168" s="228"/>
      <c r="P168" s="228"/>
      <c r="Q168" s="228"/>
      <c r="R168" s="228"/>
      <c r="S168" s="228"/>
      <c r="T168" s="229"/>
      <c r="AT168" s="230" t="s">
        <v>210</v>
      </c>
      <c r="AU168" s="230" t="s">
        <v>87</v>
      </c>
      <c r="AV168" s="12" t="s">
        <v>85</v>
      </c>
      <c r="AW168" s="12" t="s">
        <v>41</v>
      </c>
      <c r="AX168" s="12" t="s">
        <v>78</v>
      </c>
      <c r="AY168" s="230" t="s">
        <v>197</v>
      </c>
    </row>
    <row r="169" spans="2:65" s="13" customFormat="1">
      <c r="B169" s="231"/>
      <c r="C169" s="232"/>
      <c r="D169" s="221" t="s">
        <v>210</v>
      </c>
      <c r="E169" s="233" t="s">
        <v>34</v>
      </c>
      <c r="F169" s="234" t="s">
        <v>2273</v>
      </c>
      <c r="G169" s="232"/>
      <c r="H169" s="235">
        <v>18.170000000000002</v>
      </c>
      <c r="I169" s="236"/>
      <c r="J169" s="232"/>
      <c r="K169" s="232"/>
      <c r="L169" s="237"/>
      <c r="M169" s="238"/>
      <c r="N169" s="239"/>
      <c r="O169" s="239"/>
      <c r="P169" s="239"/>
      <c r="Q169" s="239"/>
      <c r="R169" s="239"/>
      <c r="S169" s="239"/>
      <c r="T169" s="240"/>
      <c r="AT169" s="241" t="s">
        <v>210</v>
      </c>
      <c r="AU169" s="241" t="s">
        <v>87</v>
      </c>
      <c r="AV169" s="13" t="s">
        <v>87</v>
      </c>
      <c r="AW169" s="13" t="s">
        <v>41</v>
      </c>
      <c r="AX169" s="13" t="s">
        <v>78</v>
      </c>
      <c r="AY169" s="241" t="s">
        <v>197</v>
      </c>
    </row>
    <row r="170" spans="2:65" s="14" customFormat="1">
      <c r="B170" s="242"/>
      <c r="C170" s="243"/>
      <c r="D170" s="221" t="s">
        <v>210</v>
      </c>
      <c r="E170" s="273" t="s">
        <v>34</v>
      </c>
      <c r="F170" s="274" t="s">
        <v>221</v>
      </c>
      <c r="G170" s="243"/>
      <c r="H170" s="275">
        <v>18.170000000000002</v>
      </c>
      <c r="I170" s="247"/>
      <c r="J170" s="243"/>
      <c r="K170" s="243"/>
      <c r="L170" s="248"/>
      <c r="M170" s="249"/>
      <c r="N170" s="250"/>
      <c r="O170" s="250"/>
      <c r="P170" s="250"/>
      <c r="Q170" s="250"/>
      <c r="R170" s="250"/>
      <c r="S170" s="250"/>
      <c r="T170" s="251"/>
      <c r="AT170" s="252" t="s">
        <v>210</v>
      </c>
      <c r="AU170" s="252" t="s">
        <v>87</v>
      </c>
      <c r="AV170" s="14" t="s">
        <v>126</v>
      </c>
      <c r="AW170" s="14" t="s">
        <v>41</v>
      </c>
      <c r="AX170" s="14" t="s">
        <v>78</v>
      </c>
      <c r="AY170" s="252" t="s">
        <v>197</v>
      </c>
    </row>
    <row r="171" spans="2:65" s="13" customFormat="1">
      <c r="B171" s="231"/>
      <c r="C171" s="232"/>
      <c r="D171" s="216" t="s">
        <v>210</v>
      </c>
      <c r="E171" s="260" t="s">
        <v>34</v>
      </c>
      <c r="F171" s="261" t="s">
        <v>2274</v>
      </c>
      <c r="G171" s="232"/>
      <c r="H171" s="262">
        <v>18.5</v>
      </c>
      <c r="I171" s="236"/>
      <c r="J171" s="232"/>
      <c r="K171" s="232"/>
      <c r="L171" s="237"/>
      <c r="M171" s="238"/>
      <c r="N171" s="239"/>
      <c r="O171" s="239"/>
      <c r="P171" s="239"/>
      <c r="Q171" s="239"/>
      <c r="R171" s="239"/>
      <c r="S171" s="239"/>
      <c r="T171" s="240"/>
      <c r="AT171" s="241" t="s">
        <v>210</v>
      </c>
      <c r="AU171" s="241" t="s">
        <v>87</v>
      </c>
      <c r="AV171" s="13" t="s">
        <v>87</v>
      </c>
      <c r="AW171" s="13" t="s">
        <v>41</v>
      </c>
      <c r="AX171" s="13" t="s">
        <v>85</v>
      </c>
      <c r="AY171" s="241" t="s">
        <v>197</v>
      </c>
    </row>
    <row r="172" spans="2:65" s="1" customFormat="1" ht="16.5" customHeight="1">
      <c r="B172" s="43"/>
      <c r="C172" s="204" t="s">
        <v>448</v>
      </c>
      <c r="D172" s="204" t="s">
        <v>200</v>
      </c>
      <c r="E172" s="205" t="s">
        <v>2275</v>
      </c>
      <c r="F172" s="206" t="s">
        <v>2276</v>
      </c>
      <c r="G172" s="207" t="s">
        <v>445</v>
      </c>
      <c r="H172" s="208">
        <v>5</v>
      </c>
      <c r="I172" s="209"/>
      <c r="J172" s="210">
        <f>ROUND(I172*H172,2)</f>
        <v>0</v>
      </c>
      <c r="K172" s="206" t="s">
        <v>352</v>
      </c>
      <c r="L172" s="63"/>
      <c r="M172" s="211" t="s">
        <v>34</v>
      </c>
      <c r="N172" s="212" t="s">
        <v>49</v>
      </c>
      <c r="O172" s="44"/>
      <c r="P172" s="213">
        <f>O172*H172</f>
        <v>0</v>
      </c>
      <c r="Q172" s="213">
        <v>1.77085E-3</v>
      </c>
      <c r="R172" s="213">
        <f>Q172*H172</f>
        <v>8.854250000000001E-3</v>
      </c>
      <c r="S172" s="213">
        <v>0</v>
      </c>
      <c r="T172" s="214">
        <f>S172*H172</f>
        <v>0</v>
      </c>
      <c r="AR172" s="25" t="s">
        <v>126</v>
      </c>
      <c r="AT172" s="25" t="s">
        <v>200</v>
      </c>
      <c r="AU172" s="25" t="s">
        <v>87</v>
      </c>
      <c r="AY172" s="25" t="s">
        <v>197</v>
      </c>
      <c r="BE172" s="215">
        <f>IF(N172="základní",J172,0)</f>
        <v>0</v>
      </c>
      <c r="BF172" s="215">
        <f>IF(N172="snížená",J172,0)</f>
        <v>0</v>
      </c>
      <c r="BG172" s="215">
        <f>IF(N172="zákl. přenesená",J172,0)</f>
        <v>0</v>
      </c>
      <c r="BH172" s="215">
        <f>IF(N172="sníž. přenesená",J172,0)</f>
        <v>0</v>
      </c>
      <c r="BI172" s="215">
        <f>IF(N172="nulová",J172,0)</f>
        <v>0</v>
      </c>
      <c r="BJ172" s="25" t="s">
        <v>85</v>
      </c>
      <c r="BK172" s="215">
        <f>ROUND(I172*H172,2)</f>
        <v>0</v>
      </c>
      <c r="BL172" s="25" t="s">
        <v>126</v>
      </c>
      <c r="BM172" s="25" t="s">
        <v>2277</v>
      </c>
    </row>
    <row r="173" spans="2:65" s="12" customFormat="1">
      <c r="B173" s="219"/>
      <c r="C173" s="220"/>
      <c r="D173" s="221" t="s">
        <v>210</v>
      </c>
      <c r="E173" s="222" t="s">
        <v>34</v>
      </c>
      <c r="F173" s="223" t="s">
        <v>2272</v>
      </c>
      <c r="G173" s="220"/>
      <c r="H173" s="224" t="s">
        <v>34</v>
      </c>
      <c r="I173" s="225"/>
      <c r="J173" s="220"/>
      <c r="K173" s="220"/>
      <c r="L173" s="226"/>
      <c r="M173" s="227"/>
      <c r="N173" s="228"/>
      <c r="O173" s="228"/>
      <c r="P173" s="228"/>
      <c r="Q173" s="228"/>
      <c r="R173" s="228"/>
      <c r="S173" s="228"/>
      <c r="T173" s="229"/>
      <c r="AT173" s="230" t="s">
        <v>210</v>
      </c>
      <c r="AU173" s="230" t="s">
        <v>87</v>
      </c>
      <c r="AV173" s="12" t="s">
        <v>85</v>
      </c>
      <c r="AW173" s="12" t="s">
        <v>41</v>
      </c>
      <c r="AX173" s="12" t="s">
        <v>78</v>
      </c>
      <c r="AY173" s="230" t="s">
        <v>197</v>
      </c>
    </row>
    <row r="174" spans="2:65" s="13" customFormat="1">
      <c r="B174" s="231"/>
      <c r="C174" s="232"/>
      <c r="D174" s="221" t="s">
        <v>210</v>
      </c>
      <c r="E174" s="233" t="s">
        <v>34</v>
      </c>
      <c r="F174" s="234" t="s">
        <v>2278</v>
      </c>
      <c r="G174" s="232"/>
      <c r="H174" s="235">
        <v>4.5999999999999996</v>
      </c>
      <c r="I174" s="236"/>
      <c r="J174" s="232"/>
      <c r="K174" s="232"/>
      <c r="L174" s="237"/>
      <c r="M174" s="238"/>
      <c r="N174" s="239"/>
      <c r="O174" s="239"/>
      <c r="P174" s="239"/>
      <c r="Q174" s="239"/>
      <c r="R174" s="239"/>
      <c r="S174" s="239"/>
      <c r="T174" s="240"/>
      <c r="AT174" s="241" t="s">
        <v>210</v>
      </c>
      <c r="AU174" s="241" t="s">
        <v>87</v>
      </c>
      <c r="AV174" s="13" t="s">
        <v>87</v>
      </c>
      <c r="AW174" s="13" t="s">
        <v>41</v>
      </c>
      <c r="AX174" s="13" t="s">
        <v>78</v>
      </c>
      <c r="AY174" s="241" t="s">
        <v>197</v>
      </c>
    </row>
    <row r="175" spans="2:65" s="14" customFormat="1">
      <c r="B175" s="242"/>
      <c r="C175" s="243"/>
      <c r="D175" s="221" t="s">
        <v>210</v>
      </c>
      <c r="E175" s="273" t="s">
        <v>34</v>
      </c>
      <c r="F175" s="274" t="s">
        <v>221</v>
      </c>
      <c r="G175" s="243"/>
      <c r="H175" s="275">
        <v>4.5999999999999996</v>
      </c>
      <c r="I175" s="247"/>
      <c r="J175" s="243"/>
      <c r="K175" s="243"/>
      <c r="L175" s="248"/>
      <c r="M175" s="249"/>
      <c r="N175" s="250"/>
      <c r="O175" s="250"/>
      <c r="P175" s="250"/>
      <c r="Q175" s="250"/>
      <c r="R175" s="250"/>
      <c r="S175" s="250"/>
      <c r="T175" s="251"/>
      <c r="AT175" s="252" t="s">
        <v>210</v>
      </c>
      <c r="AU175" s="252" t="s">
        <v>87</v>
      </c>
      <c r="AV175" s="14" t="s">
        <v>126</v>
      </c>
      <c r="AW175" s="14" t="s">
        <v>41</v>
      </c>
      <c r="AX175" s="14" t="s">
        <v>78</v>
      </c>
      <c r="AY175" s="252" t="s">
        <v>197</v>
      </c>
    </row>
    <row r="176" spans="2:65" s="13" customFormat="1">
      <c r="B176" s="231"/>
      <c r="C176" s="232"/>
      <c r="D176" s="216" t="s">
        <v>210</v>
      </c>
      <c r="E176" s="260" t="s">
        <v>34</v>
      </c>
      <c r="F176" s="261" t="s">
        <v>196</v>
      </c>
      <c r="G176" s="232"/>
      <c r="H176" s="262">
        <v>5</v>
      </c>
      <c r="I176" s="236"/>
      <c r="J176" s="232"/>
      <c r="K176" s="232"/>
      <c r="L176" s="237"/>
      <c r="M176" s="238"/>
      <c r="N176" s="239"/>
      <c r="O176" s="239"/>
      <c r="P176" s="239"/>
      <c r="Q176" s="239"/>
      <c r="R176" s="239"/>
      <c r="S176" s="239"/>
      <c r="T176" s="240"/>
      <c r="AT176" s="241" t="s">
        <v>210</v>
      </c>
      <c r="AU176" s="241" t="s">
        <v>87</v>
      </c>
      <c r="AV176" s="13" t="s">
        <v>87</v>
      </c>
      <c r="AW176" s="13" t="s">
        <v>41</v>
      </c>
      <c r="AX176" s="13" t="s">
        <v>85</v>
      </c>
      <c r="AY176" s="241" t="s">
        <v>197</v>
      </c>
    </row>
    <row r="177" spans="2:65" s="1" customFormat="1" ht="16.5" customHeight="1">
      <c r="B177" s="43"/>
      <c r="C177" s="204" t="s">
        <v>454</v>
      </c>
      <c r="D177" s="204" t="s">
        <v>200</v>
      </c>
      <c r="E177" s="205" t="s">
        <v>2279</v>
      </c>
      <c r="F177" s="206" t="s">
        <v>2280</v>
      </c>
      <c r="G177" s="207" t="s">
        <v>445</v>
      </c>
      <c r="H177" s="208">
        <v>26</v>
      </c>
      <c r="I177" s="209"/>
      <c r="J177" s="210">
        <f>ROUND(I177*H177,2)</f>
        <v>0</v>
      </c>
      <c r="K177" s="206" t="s">
        <v>352</v>
      </c>
      <c r="L177" s="63"/>
      <c r="M177" s="211" t="s">
        <v>34</v>
      </c>
      <c r="N177" s="212" t="s">
        <v>49</v>
      </c>
      <c r="O177" s="44"/>
      <c r="P177" s="213">
        <f>O177*H177</f>
        <v>0</v>
      </c>
      <c r="Q177" s="213">
        <v>3.3032500000000002E-3</v>
      </c>
      <c r="R177" s="213">
        <f>Q177*H177</f>
        <v>8.5884500000000003E-2</v>
      </c>
      <c r="S177" s="213">
        <v>0</v>
      </c>
      <c r="T177" s="214">
        <f>S177*H177</f>
        <v>0</v>
      </c>
      <c r="AR177" s="25" t="s">
        <v>126</v>
      </c>
      <c r="AT177" s="25" t="s">
        <v>200</v>
      </c>
      <c r="AU177" s="25" t="s">
        <v>87</v>
      </c>
      <c r="AY177" s="25" t="s">
        <v>197</v>
      </c>
      <c r="BE177" s="215">
        <f>IF(N177="základní",J177,0)</f>
        <v>0</v>
      </c>
      <c r="BF177" s="215">
        <f>IF(N177="snížená",J177,0)</f>
        <v>0</v>
      </c>
      <c r="BG177" s="215">
        <f>IF(N177="zákl. přenesená",J177,0)</f>
        <v>0</v>
      </c>
      <c r="BH177" s="215">
        <f>IF(N177="sníž. přenesená",J177,0)</f>
        <v>0</v>
      </c>
      <c r="BI177" s="215">
        <f>IF(N177="nulová",J177,0)</f>
        <v>0</v>
      </c>
      <c r="BJ177" s="25" t="s">
        <v>85</v>
      </c>
      <c r="BK177" s="215">
        <f>ROUND(I177*H177,2)</f>
        <v>0</v>
      </c>
      <c r="BL177" s="25" t="s">
        <v>126</v>
      </c>
      <c r="BM177" s="25" t="s">
        <v>2281</v>
      </c>
    </row>
    <row r="178" spans="2:65" s="12" customFormat="1">
      <c r="B178" s="219"/>
      <c r="C178" s="220"/>
      <c r="D178" s="221" t="s">
        <v>210</v>
      </c>
      <c r="E178" s="222" t="s">
        <v>34</v>
      </c>
      <c r="F178" s="223" t="s">
        <v>2272</v>
      </c>
      <c r="G178" s="220"/>
      <c r="H178" s="224" t="s">
        <v>34</v>
      </c>
      <c r="I178" s="225"/>
      <c r="J178" s="220"/>
      <c r="K178" s="220"/>
      <c r="L178" s="226"/>
      <c r="M178" s="227"/>
      <c r="N178" s="228"/>
      <c r="O178" s="228"/>
      <c r="P178" s="228"/>
      <c r="Q178" s="228"/>
      <c r="R178" s="228"/>
      <c r="S178" s="228"/>
      <c r="T178" s="229"/>
      <c r="AT178" s="230" t="s">
        <v>210</v>
      </c>
      <c r="AU178" s="230" t="s">
        <v>87</v>
      </c>
      <c r="AV178" s="12" t="s">
        <v>85</v>
      </c>
      <c r="AW178" s="12" t="s">
        <v>41</v>
      </c>
      <c r="AX178" s="12" t="s">
        <v>78</v>
      </c>
      <c r="AY178" s="230" t="s">
        <v>197</v>
      </c>
    </row>
    <row r="179" spans="2:65" s="13" customFormat="1">
      <c r="B179" s="231"/>
      <c r="C179" s="232"/>
      <c r="D179" s="221" t="s">
        <v>210</v>
      </c>
      <c r="E179" s="233" t="s">
        <v>34</v>
      </c>
      <c r="F179" s="234" t="s">
        <v>2282</v>
      </c>
      <c r="G179" s="232"/>
      <c r="H179" s="235">
        <v>25.645</v>
      </c>
      <c r="I179" s="236"/>
      <c r="J179" s="232"/>
      <c r="K179" s="232"/>
      <c r="L179" s="237"/>
      <c r="M179" s="238"/>
      <c r="N179" s="239"/>
      <c r="O179" s="239"/>
      <c r="P179" s="239"/>
      <c r="Q179" s="239"/>
      <c r="R179" s="239"/>
      <c r="S179" s="239"/>
      <c r="T179" s="240"/>
      <c r="AT179" s="241" t="s">
        <v>210</v>
      </c>
      <c r="AU179" s="241" t="s">
        <v>87</v>
      </c>
      <c r="AV179" s="13" t="s">
        <v>87</v>
      </c>
      <c r="AW179" s="13" t="s">
        <v>41</v>
      </c>
      <c r="AX179" s="13" t="s">
        <v>78</v>
      </c>
      <c r="AY179" s="241" t="s">
        <v>197</v>
      </c>
    </row>
    <row r="180" spans="2:65" s="14" customFormat="1">
      <c r="B180" s="242"/>
      <c r="C180" s="243"/>
      <c r="D180" s="221" t="s">
        <v>210</v>
      </c>
      <c r="E180" s="273" t="s">
        <v>34</v>
      </c>
      <c r="F180" s="274" t="s">
        <v>221</v>
      </c>
      <c r="G180" s="243"/>
      <c r="H180" s="275">
        <v>25.645</v>
      </c>
      <c r="I180" s="247"/>
      <c r="J180" s="243"/>
      <c r="K180" s="243"/>
      <c r="L180" s="248"/>
      <c r="M180" s="249"/>
      <c r="N180" s="250"/>
      <c r="O180" s="250"/>
      <c r="P180" s="250"/>
      <c r="Q180" s="250"/>
      <c r="R180" s="250"/>
      <c r="S180" s="250"/>
      <c r="T180" s="251"/>
      <c r="AT180" s="252" t="s">
        <v>210</v>
      </c>
      <c r="AU180" s="252" t="s">
        <v>87</v>
      </c>
      <c r="AV180" s="14" t="s">
        <v>126</v>
      </c>
      <c r="AW180" s="14" t="s">
        <v>41</v>
      </c>
      <c r="AX180" s="14" t="s">
        <v>78</v>
      </c>
      <c r="AY180" s="252" t="s">
        <v>197</v>
      </c>
    </row>
    <row r="181" spans="2:65" s="13" customFormat="1">
      <c r="B181" s="231"/>
      <c r="C181" s="232"/>
      <c r="D181" s="216" t="s">
        <v>210</v>
      </c>
      <c r="E181" s="260" t="s">
        <v>34</v>
      </c>
      <c r="F181" s="261" t="s">
        <v>461</v>
      </c>
      <c r="G181" s="232"/>
      <c r="H181" s="262">
        <v>26</v>
      </c>
      <c r="I181" s="236"/>
      <c r="J181" s="232"/>
      <c r="K181" s="232"/>
      <c r="L181" s="237"/>
      <c r="M181" s="238"/>
      <c r="N181" s="239"/>
      <c r="O181" s="239"/>
      <c r="P181" s="239"/>
      <c r="Q181" s="239"/>
      <c r="R181" s="239"/>
      <c r="S181" s="239"/>
      <c r="T181" s="240"/>
      <c r="AT181" s="241" t="s">
        <v>210</v>
      </c>
      <c r="AU181" s="241" t="s">
        <v>87</v>
      </c>
      <c r="AV181" s="13" t="s">
        <v>87</v>
      </c>
      <c r="AW181" s="13" t="s">
        <v>41</v>
      </c>
      <c r="AX181" s="13" t="s">
        <v>85</v>
      </c>
      <c r="AY181" s="241" t="s">
        <v>197</v>
      </c>
    </row>
    <row r="182" spans="2:65" s="1" customFormat="1" ht="25.5" customHeight="1">
      <c r="B182" s="43"/>
      <c r="C182" s="204" t="s">
        <v>461</v>
      </c>
      <c r="D182" s="204" t="s">
        <v>200</v>
      </c>
      <c r="E182" s="205" t="s">
        <v>2283</v>
      </c>
      <c r="F182" s="206" t="s">
        <v>2284</v>
      </c>
      <c r="G182" s="207" t="s">
        <v>536</v>
      </c>
      <c r="H182" s="208">
        <v>29</v>
      </c>
      <c r="I182" s="209"/>
      <c r="J182" s="210">
        <f>ROUND(I182*H182,2)</f>
        <v>0</v>
      </c>
      <c r="K182" s="206" t="s">
        <v>34</v>
      </c>
      <c r="L182" s="63"/>
      <c r="M182" s="211" t="s">
        <v>34</v>
      </c>
      <c r="N182" s="212" t="s">
        <v>49</v>
      </c>
      <c r="O182" s="44"/>
      <c r="P182" s="213">
        <f>O182*H182</f>
        <v>0</v>
      </c>
      <c r="Q182" s="213">
        <v>1.0000000000000001E-5</v>
      </c>
      <c r="R182" s="213">
        <f>Q182*H182</f>
        <v>2.9E-4</v>
      </c>
      <c r="S182" s="213">
        <v>0</v>
      </c>
      <c r="T182" s="214">
        <f>S182*H182</f>
        <v>0</v>
      </c>
      <c r="AR182" s="25" t="s">
        <v>126</v>
      </c>
      <c r="AT182" s="25" t="s">
        <v>200</v>
      </c>
      <c r="AU182" s="25" t="s">
        <v>87</v>
      </c>
      <c r="AY182" s="25" t="s">
        <v>197</v>
      </c>
      <c r="BE182" s="215">
        <f>IF(N182="základní",J182,0)</f>
        <v>0</v>
      </c>
      <c r="BF182" s="215">
        <f>IF(N182="snížená",J182,0)</f>
        <v>0</v>
      </c>
      <c r="BG182" s="215">
        <f>IF(N182="zákl. přenesená",J182,0)</f>
        <v>0</v>
      </c>
      <c r="BH182" s="215">
        <f>IF(N182="sníž. přenesená",J182,0)</f>
        <v>0</v>
      </c>
      <c r="BI182" s="215">
        <f>IF(N182="nulová",J182,0)</f>
        <v>0</v>
      </c>
      <c r="BJ182" s="25" t="s">
        <v>85</v>
      </c>
      <c r="BK182" s="215">
        <f>ROUND(I182*H182,2)</f>
        <v>0</v>
      </c>
      <c r="BL182" s="25" t="s">
        <v>126</v>
      </c>
      <c r="BM182" s="25" t="s">
        <v>2285</v>
      </c>
    </row>
    <row r="183" spans="2:65" s="13" customFormat="1">
      <c r="B183" s="231"/>
      <c r="C183" s="232"/>
      <c r="D183" s="216" t="s">
        <v>210</v>
      </c>
      <c r="E183" s="260" t="s">
        <v>34</v>
      </c>
      <c r="F183" s="261" t="s">
        <v>2286</v>
      </c>
      <c r="G183" s="232"/>
      <c r="H183" s="262">
        <v>29</v>
      </c>
      <c r="I183" s="236"/>
      <c r="J183" s="232"/>
      <c r="K183" s="232"/>
      <c r="L183" s="237"/>
      <c r="M183" s="238"/>
      <c r="N183" s="239"/>
      <c r="O183" s="239"/>
      <c r="P183" s="239"/>
      <c r="Q183" s="239"/>
      <c r="R183" s="239"/>
      <c r="S183" s="239"/>
      <c r="T183" s="240"/>
      <c r="AT183" s="241" t="s">
        <v>210</v>
      </c>
      <c r="AU183" s="241" t="s">
        <v>87</v>
      </c>
      <c r="AV183" s="13" t="s">
        <v>87</v>
      </c>
      <c r="AW183" s="13" t="s">
        <v>41</v>
      </c>
      <c r="AX183" s="13" t="s">
        <v>85</v>
      </c>
      <c r="AY183" s="241" t="s">
        <v>197</v>
      </c>
    </row>
    <row r="184" spans="2:65" s="1" customFormat="1" ht="16.5" customHeight="1">
      <c r="B184" s="43"/>
      <c r="C184" s="263" t="s">
        <v>467</v>
      </c>
      <c r="D184" s="263" t="s">
        <v>415</v>
      </c>
      <c r="E184" s="264" t="s">
        <v>2287</v>
      </c>
      <c r="F184" s="265" t="s">
        <v>2288</v>
      </c>
      <c r="G184" s="266" t="s">
        <v>1598</v>
      </c>
      <c r="H184" s="267">
        <v>2</v>
      </c>
      <c r="I184" s="268"/>
      <c r="J184" s="269">
        <f>ROUND(I184*H184,2)</f>
        <v>0</v>
      </c>
      <c r="K184" s="265" t="s">
        <v>34</v>
      </c>
      <c r="L184" s="270"/>
      <c r="M184" s="271" t="s">
        <v>34</v>
      </c>
      <c r="N184" s="272" t="s">
        <v>49</v>
      </c>
      <c r="O184" s="44"/>
      <c r="P184" s="213">
        <f>O184*H184</f>
        <v>0</v>
      </c>
      <c r="Q184" s="213">
        <v>2.7999999999999998E-4</v>
      </c>
      <c r="R184" s="213">
        <f>Q184*H184</f>
        <v>5.5999999999999995E-4</v>
      </c>
      <c r="S184" s="213">
        <v>0</v>
      </c>
      <c r="T184" s="214">
        <f>S184*H184</f>
        <v>0</v>
      </c>
      <c r="AR184" s="25" t="s">
        <v>244</v>
      </c>
      <c r="AT184" s="25" t="s">
        <v>415</v>
      </c>
      <c r="AU184" s="25" t="s">
        <v>87</v>
      </c>
      <c r="AY184" s="25" t="s">
        <v>197</v>
      </c>
      <c r="BE184" s="215">
        <f>IF(N184="základní",J184,0)</f>
        <v>0</v>
      </c>
      <c r="BF184" s="215">
        <f>IF(N184="snížená",J184,0)</f>
        <v>0</v>
      </c>
      <c r="BG184" s="215">
        <f>IF(N184="zákl. přenesená",J184,0)</f>
        <v>0</v>
      </c>
      <c r="BH184" s="215">
        <f>IF(N184="sníž. přenesená",J184,0)</f>
        <v>0</v>
      </c>
      <c r="BI184" s="215">
        <f>IF(N184="nulová",J184,0)</f>
        <v>0</v>
      </c>
      <c r="BJ184" s="25" t="s">
        <v>85</v>
      </c>
      <c r="BK184" s="215">
        <f>ROUND(I184*H184,2)</f>
        <v>0</v>
      </c>
      <c r="BL184" s="25" t="s">
        <v>126</v>
      </c>
      <c r="BM184" s="25" t="s">
        <v>2289</v>
      </c>
    </row>
    <row r="185" spans="2:65" s="13" customFormat="1">
      <c r="B185" s="231"/>
      <c r="C185" s="232"/>
      <c r="D185" s="216" t="s">
        <v>210</v>
      </c>
      <c r="E185" s="260" t="s">
        <v>34</v>
      </c>
      <c r="F185" s="261" t="s">
        <v>87</v>
      </c>
      <c r="G185" s="232"/>
      <c r="H185" s="262">
        <v>2</v>
      </c>
      <c r="I185" s="236"/>
      <c r="J185" s="232"/>
      <c r="K185" s="232"/>
      <c r="L185" s="237"/>
      <c r="M185" s="238"/>
      <c r="N185" s="239"/>
      <c r="O185" s="239"/>
      <c r="P185" s="239"/>
      <c r="Q185" s="239"/>
      <c r="R185" s="239"/>
      <c r="S185" s="239"/>
      <c r="T185" s="240"/>
      <c r="AT185" s="241" t="s">
        <v>210</v>
      </c>
      <c r="AU185" s="241" t="s">
        <v>87</v>
      </c>
      <c r="AV185" s="13" t="s">
        <v>87</v>
      </c>
      <c r="AW185" s="13" t="s">
        <v>41</v>
      </c>
      <c r="AX185" s="13" t="s">
        <v>85</v>
      </c>
      <c r="AY185" s="241" t="s">
        <v>197</v>
      </c>
    </row>
    <row r="186" spans="2:65" s="1" customFormat="1" ht="16.5" customHeight="1">
      <c r="B186" s="43"/>
      <c r="C186" s="263" t="s">
        <v>474</v>
      </c>
      <c r="D186" s="263" t="s">
        <v>415</v>
      </c>
      <c r="E186" s="264" t="s">
        <v>2290</v>
      </c>
      <c r="F186" s="265" t="s">
        <v>2291</v>
      </c>
      <c r="G186" s="266" t="s">
        <v>1598</v>
      </c>
      <c r="H186" s="267">
        <v>4</v>
      </c>
      <c r="I186" s="268"/>
      <c r="J186" s="269">
        <f>ROUND(I186*H186,2)</f>
        <v>0</v>
      </c>
      <c r="K186" s="265" t="s">
        <v>34</v>
      </c>
      <c r="L186" s="270"/>
      <c r="M186" s="271" t="s">
        <v>34</v>
      </c>
      <c r="N186" s="272" t="s">
        <v>49</v>
      </c>
      <c r="O186" s="44"/>
      <c r="P186" s="213">
        <f>O186*H186</f>
        <v>0</v>
      </c>
      <c r="Q186" s="213">
        <v>4.7699999999999999E-4</v>
      </c>
      <c r="R186" s="213">
        <f>Q186*H186</f>
        <v>1.908E-3</v>
      </c>
      <c r="S186" s="213">
        <v>0</v>
      </c>
      <c r="T186" s="214">
        <f>S186*H186</f>
        <v>0</v>
      </c>
      <c r="AR186" s="25" t="s">
        <v>244</v>
      </c>
      <c r="AT186" s="25" t="s">
        <v>415</v>
      </c>
      <c r="AU186" s="25" t="s">
        <v>87</v>
      </c>
      <c r="AY186" s="25" t="s">
        <v>197</v>
      </c>
      <c r="BE186" s="215">
        <f>IF(N186="základní",J186,0)</f>
        <v>0</v>
      </c>
      <c r="BF186" s="215">
        <f>IF(N186="snížená",J186,0)</f>
        <v>0</v>
      </c>
      <c r="BG186" s="215">
        <f>IF(N186="zákl. přenesená",J186,0)</f>
        <v>0</v>
      </c>
      <c r="BH186" s="215">
        <f>IF(N186="sníž. přenesená",J186,0)</f>
        <v>0</v>
      </c>
      <c r="BI186" s="215">
        <f>IF(N186="nulová",J186,0)</f>
        <v>0</v>
      </c>
      <c r="BJ186" s="25" t="s">
        <v>85</v>
      </c>
      <c r="BK186" s="215">
        <f>ROUND(I186*H186,2)</f>
        <v>0</v>
      </c>
      <c r="BL186" s="25" t="s">
        <v>126</v>
      </c>
      <c r="BM186" s="25" t="s">
        <v>2292</v>
      </c>
    </row>
    <row r="187" spans="2:65" s="13" customFormat="1">
      <c r="B187" s="231"/>
      <c r="C187" s="232"/>
      <c r="D187" s="216" t="s">
        <v>210</v>
      </c>
      <c r="E187" s="260" t="s">
        <v>34</v>
      </c>
      <c r="F187" s="261" t="s">
        <v>126</v>
      </c>
      <c r="G187" s="232"/>
      <c r="H187" s="262">
        <v>4</v>
      </c>
      <c r="I187" s="236"/>
      <c r="J187" s="232"/>
      <c r="K187" s="232"/>
      <c r="L187" s="237"/>
      <c r="M187" s="238"/>
      <c r="N187" s="239"/>
      <c r="O187" s="239"/>
      <c r="P187" s="239"/>
      <c r="Q187" s="239"/>
      <c r="R187" s="239"/>
      <c r="S187" s="239"/>
      <c r="T187" s="240"/>
      <c r="AT187" s="241" t="s">
        <v>210</v>
      </c>
      <c r="AU187" s="241" t="s">
        <v>87</v>
      </c>
      <c r="AV187" s="13" t="s">
        <v>87</v>
      </c>
      <c r="AW187" s="13" t="s">
        <v>41</v>
      </c>
      <c r="AX187" s="13" t="s">
        <v>85</v>
      </c>
      <c r="AY187" s="241" t="s">
        <v>197</v>
      </c>
    </row>
    <row r="188" spans="2:65" s="1" customFormat="1" ht="16.5" customHeight="1">
      <c r="B188" s="43"/>
      <c r="C188" s="263" t="s">
        <v>480</v>
      </c>
      <c r="D188" s="263" t="s">
        <v>415</v>
      </c>
      <c r="E188" s="264" t="s">
        <v>2293</v>
      </c>
      <c r="F188" s="265" t="s">
        <v>2294</v>
      </c>
      <c r="G188" s="266" t="s">
        <v>1598</v>
      </c>
      <c r="H188" s="267">
        <v>4</v>
      </c>
      <c r="I188" s="268"/>
      <c r="J188" s="269">
        <f>ROUND(I188*H188,2)</f>
        <v>0</v>
      </c>
      <c r="K188" s="265" t="s">
        <v>34</v>
      </c>
      <c r="L188" s="270"/>
      <c r="M188" s="271" t="s">
        <v>34</v>
      </c>
      <c r="N188" s="272" t="s">
        <v>49</v>
      </c>
      <c r="O188" s="44"/>
      <c r="P188" s="213">
        <f>O188*H188</f>
        <v>0</v>
      </c>
      <c r="Q188" s="213">
        <v>4.2400000000000001E-4</v>
      </c>
      <c r="R188" s="213">
        <f>Q188*H188</f>
        <v>1.696E-3</v>
      </c>
      <c r="S188" s="213">
        <v>0</v>
      </c>
      <c r="T188" s="214">
        <f>S188*H188</f>
        <v>0</v>
      </c>
      <c r="AR188" s="25" t="s">
        <v>244</v>
      </c>
      <c r="AT188" s="25" t="s">
        <v>415</v>
      </c>
      <c r="AU188" s="25" t="s">
        <v>87</v>
      </c>
      <c r="AY188" s="25" t="s">
        <v>197</v>
      </c>
      <c r="BE188" s="215">
        <f>IF(N188="základní",J188,0)</f>
        <v>0</v>
      </c>
      <c r="BF188" s="215">
        <f>IF(N188="snížená",J188,0)</f>
        <v>0</v>
      </c>
      <c r="BG188" s="215">
        <f>IF(N188="zákl. přenesená",J188,0)</f>
        <v>0</v>
      </c>
      <c r="BH188" s="215">
        <f>IF(N188="sníž. přenesená",J188,0)</f>
        <v>0</v>
      </c>
      <c r="BI188" s="215">
        <f>IF(N188="nulová",J188,0)</f>
        <v>0</v>
      </c>
      <c r="BJ188" s="25" t="s">
        <v>85</v>
      </c>
      <c r="BK188" s="215">
        <f>ROUND(I188*H188,2)</f>
        <v>0</v>
      </c>
      <c r="BL188" s="25" t="s">
        <v>126</v>
      </c>
      <c r="BM188" s="25" t="s">
        <v>2295</v>
      </c>
    </row>
    <row r="189" spans="2:65" s="13" customFormat="1">
      <c r="B189" s="231"/>
      <c r="C189" s="232"/>
      <c r="D189" s="216" t="s">
        <v>210</v>
      </c>
      <c r="E189" s="260" t="s">
        <v>34</v>
      </c>
      <c r="F189" s="261" t="s">
        <v>126</v>
      </c>
      <c r="G189" s="232"/>
      <c r="H189" s="262">
        <v>4</v>
      </c>
      <c r="I189" s="236"/>
      <c r="J189" s="232"/>
      <c r="K189" s="232"/>
      <c r="L189" s="237"/>
      <c r="M189" s="238"/>
      <c r="N189" s="239"/>
      <c r="O189" s="239"/>
      <c r="P189" s="239"/>
      <c r="Q189" s="239"/>
      <c r="R189" s="239"/>
      <c r="S189" s="239"/>
      <c r="T189" s="240"/>
      <c r="AT189" s="241" t="s">
        <v>210</v>
      </c>
      <c r="AU189" s="241" t="s">
        <v>87</v>
      </c>
      <c r="AV189" s="13" t="s">
        <v>87</v>
      </c>
      <c r="AW189" s="13" t="s">
        <v>41</v>
      </c>
      <c r="AX189" s="13" t="s">
        <v>85</v>
      </c>
      <c r="AY189" s="241" t="s">
        <v>197</v>
      </c>
    </row>
    <row r="190" spans="2:65" s="1" customFormat="1" ht="16.5" customHeight="1">
      <c r="B190" s="43"/>
      <c r="C190" s="263" t="s">
        <v>484</v>
      </c>
      <c r="D190" s="263" t="s">
        <v>415</v>
      </c>
      <c r="E190" s="264" t="s">
        <v>2296</v>
      </c>
      <c r="F190" s="265" t="s">
        <v>2297</v>
      </c>
      <c r="G190" s="266" t="s">
        <v>1598</v>
      </c>
      <c r="H190" s="267">
        <v>19</v>
      </c>
      <c r="I190" s="268"/>
      <c r="J190" s="269">
        <f>ROUND(I190*H190,2)</f>
        <v>0</v>
      </c>
      <c r="K190" s="265" t="s">
        <v>34</v>
      </c>
      <c r="L190" s="270"/>
      <c r="M190" s="271" t="s">
        <v>34</v>
      </c>
      <c r="N190" s="272" t="s">
        <v>49</v>
      </c>
      <c r="O190" s="44"/>
      <c r="P190" s="213">
        <f>O190*H190</f>
        <v>0</v>
      </c>
      <c r="Q190" s="213">
        <v>7.4200000000000004E-4</v>
      </c>
      <c r="R190" s="213">
        <f>Q190*H190</f>
        <v>1.4098000000000001E-2</v>
      </c>
      <c r="S190" s="213">
        <v>0</v>
      </c>
      <c r="T190" s="214">
        <f>S190*H190</f>
        <v>0</v>
      </c>
      <c r="AR190" s="25" t="s">
        <v>244</v>
      </c>
      <c r="AT190" s="25" t="s">
        <v>415</v>
      </c>
      <c r="AU190" s="25" t="s">
        <v>87</v>
      </c>
      <c r="AY190" s="25" t="s">
        <v>197</v>
      </c>
      <c r="BE190" s="215">
        <f>IF(N190="základní",J190,0)</f>
        <v>0</v>
      </c>
      <c r="BF190" s="215">
        <f>IF(N190="snížená",J190,0)</f>
        <v>0</v>
      </c>
      <c r="BG190" s="215">
        <f>IF(N190="zákl. přenesená",J190,0)</f>
        <v>0</v>
      </c>
      <c r="BH190" s="215">
        <f>IF(N190="sníž. přenesená",J190,0)</f>
        <v>0</v>
      </c>
      <c r="BI190" s="215">
        <f>IF(N190="nulová",J190,0)</f>
        <v>0</v>
      </c>
      <c r="BJ190" s="25" t="s">
        <v>85</v>
      </c>
      <c r="BK190" s="215">
        <f>ROUND(I190*H190,2)</f>
        <v>0</v>
      </c>
      <c r="BL190" s="25" t="s">
        <v>126</v>
      </c>
      <c r="BM190" s="25" t="s">
        <v>2298</v>
      </c>
    </row>
    <row r="191" spans="2:65" s="13" customFormat="1">
      <c r="B191" s="231"/>
      <c r="C191" s="232"/>
      <c r="D191" s="216" t="s">
        <v>210</v>
      </c>
      <c r="E191" s="260" t="s">
        <v>34</v>
      </c>
      <c r="F191" s="261" t="s">
        <v>291</v>
      </c>
      <c r="G191" s="232"/>
      <c r="H191" s="262">
        <v>19</v>
      </c>
      <c r="I191" s="236"/>
      <c r="J191" s="232"/>
      <c r="K191" s="232"/>
      <c r="L191" s="237"/>
      <c r="M191" s="238"/>
      <c r="N191" s="239"/>
      <c r="O191" s="239"/>
      <c r="P191" s="239"/>
      <c r="Q191" s="239"/>
      <c r="R191" s="239"/>
      <c r="S191" s="239"/>
      <c r="T191" s="240"/>
      <c r="AT191" s="241" t="s">
        <v>210</v>
      </c>
      <c r="AU191" s="241" t="s">
        <v>87</v>
      </c>
      <c r="AV191" s="13" t="s">
        <v>87</v>
      </c>
      <c r="AW191" s="13" t="s">
        <v>41</v>
      </c>
      <c r="AX191" s="13" t="s">
        <v>85</v>
      </c>
      <c r="AY191" s="241" t="s">
        <v>197</v>
      </c>
    </row>
    <row r="192" spans="2:65" s="1" customFormat="1" ht="25.5" customHeight="1">
      <c r="B192" s="43"/>
      <c r="C192" s="204" t="s">
        <v>487</v>
      </c>
      <c r="D192" s="204" t="s">
        <v>200</v>
      </c>
      <c r="E192" s="205" t="s">
        <v>2299</v>
      </c>
      <c r="F192" s="206" t="s">
        <v>2300</v>
      </c>
      <c r="G192" s="207" t="s">
        <v>536</v>
      </c>
      <c r="H192" s="208">
        <v>5</v>
      </c>
      <c r="I192" s="209"/>
      <c r="J192" s="210">
        <f>ROUND(I192*H192,2)</f>
        <v>0</v>
      </c>
      <c r="K192" s="206" t="s">
        <v>34</v>
      </c>
      <c r="L192" s="63"/>
      <c r="M192" s="211" t="s">
        <v>34</v>
      </c>
      <c r="N192" s="212" t="s">
        <v>49</v>
      </c>
      <c r="O192" s="44"/>
      <c r="P192" s="213">
        <f>O192*H192</f>
        <v>0</v>
      </c>
      <c r="Q192" s="213">
        <v>3.0000000000000001E-5</v>
      </c>
      <c r="R192" s="213">
        <f>Q192*H192</f>
        <v>1.5000000000000001E-4</v>
      </c>
      <c r="S192" s="213">
        <v>0</v>
      </c>
      <c r="T192" s="214">
        <f>S192*H192</f>
        <v>0</v>
      </c>
      <c r="AR192" s="25" t="s">
        <v>126</v>
      </c>
      <c r="AT192" s="25" t="s">
        <v>200</v>
      </c>
      <c r="AU192" s="25" t="s">
        <v>87</v>
      </c>
      <c r="AY192" s="25" t="s">
        <v>197</v>
      </c>
      <c r="BE192" s="215">
        <f>IF(N192="základní",J192,0)</f>
        <v>0</v>
      </c>
      <c r="BF192" s="215">
        <f>IF(N192="snížená",J192,0)</f>
        <v>0</v>
      </c>
      <c r="BG192" s="215">
        <f>IF(N192="zákl. přenesená",J192,0)</f>
        <v>0</v>
      </c>
      <c r="BH192" s="215">
        <f>IF(N192="sníž. přenesená",J192,0)</f>
        <v>0</v>
      </c>
      <c r="BI192" s="215">
        <f>IF(N192="nulová",J192,0)</f>
        <v>0</v>
      </c>
      <c r="BJ192" s="25" t="s">
        <v>85</v>
      </c>
      <c r="BK192" s="215">
        <f>ROUND(I192*H192,2)</f>
        <v>0</v>
      </c>
      <c r="BL192" s="25" t="s">
        <v>126</v>
      </c>
      <c r="BM192" s="25" t="s">
        <v>2301</v>
      </c>
    </row>
    <row r="193" spans="2:65" s="13" customFormat="1">
      <c r="B193" s="231"/>
      <c r="C193" s="232"/>
      <c r="D193" s="216" t="s">
        <v>210</v>
      </c>
      <c r="E193" s="260" t="s">
        <v>34</v>
      </c>
      <c r="F193" s="261" t="s">
        <v>2302</v>
      </c>
      <c r="G193" s="232"/>
      <c r="H193" s="262">
        <v>5</v>
      </c>
      <c r="I193" s="236"/>
      <c r="J193" s="232"/>
      <c r="K193" s="232"/>
      <c r="L193" s="237"/>
      <c r="M193" s="238"/>
      <c r="N193" s="239"/>
      <c r="O193" s="239"/>
      <c r="P193" s="239"/>
      <c r="Q193" s="239"/>
      <c r="R193" s="239"/>
      <c r="S193" s="239"/>
      <c r="T193" s="240"/>
      <c r="AT193" s="241" t="s">
        <v>210</v>
      </c>
      <c r="AU193" s="241" t="s">
        <v>87</v>
      </c>
      <c r="AV193" s="13" t="s">
        <v>87</v>
      </c>
      <c r="AW193" s="13" t="s">
        <v>41</v>
      </c>
      <c r="AX193" s="13" t="s">
        <v>85</v>
      </c>
      <c r="AY193" s="241" t="s">
        <v>197</v>
      </c>
    </row>
    <row r="194" spans="2:65" s="1" customFormat="1" ht="16.5" customHeight="1">
      <c r="B194" s="43"/>
      <c r="C194" s="263" t="s">
        <v>491</v>
      </c>
      <c r="D194" s="263" t="s">
        <v>415</v>
      </c>
      <c r="E194" s="264" t="s">
        <v>2303</v>
      </c>
      <c r="F194" s="265" t="s">
        <v>2304</v>
      </c>
      <c r="G194" s="266" t="s">
        <v>1598</v>
      </c>
      <c r="H194" s="267">
        <v>2</v>
      </c>
      <c r="I194" s="268"/>
      <c r="J194" s="269">
        <f>ROUND(I194*H194,2)</f>
        <v>0</v>
      </c>
      <c r="K194" s="265" t="s">
        <v>34</v>
      </c>
      <c r="L194" s="270"/>
      <c r="M194" s="271" t="s">
        <v>34</v>
      </c>
      <c r="N194" s="272" t="s">
        <v>49</v>
      </c>
      <c r="O194" s="44"/>
      <c r="P194" s="213">
        <f>O194*H194</f>
        <v>0</v>
      </c>
      <c r="Q194" s="213">
        <v>1.2099999999999999E-3</v>
      </c>
      <c r="R194" s="213">
        <f>Q194*H194</f>
        <v>2.4199999999999998E-3</v>
      </c>
      <c r="S194" s="213">
        <v>0</v>
      </c>
      <c r="T194" s="214">
        <f>S194*H194</f>
        <v>0</v>
      </c>
      <c r="AR194" s="25" t="s">
        <v>244</v>
      </c>
      <c r="AT194" s="25" t="s">
        <v>415</v>
      </c>
      <c r="AU194" s="25" t="s">
        <v>87</v>
      </c>
      <c r="AY194" s="25" t="s">
        <v>197</v>
      </c>
      <c r="BE194" s="215">
        <f>IF(N194="základní",J194,0)</f>
        <v>0</v>
      </c>
      <c r="BF194" s="215">
        <f>IF(N194="snížená",J194,0)</f>
        <v>0</v>
      </c>
      <c r="BG194" s="215">
        <f>IF(N194="zákl. přenesená",J194,0)</f>
        <v>0</v>
      </c>
      <c r="BH194" s="215">
        <f>IF(N194="sníž. přenesená",J194,0)</f>
        <v>0</v>
      </c>
      <c r="BI194" s="215">
        <f>IF(N194="nulová",J194,0)</f>
        <v>0</v>
      </c>
      <c r="BJ194" s="25" t="s">
        <v>85</v>
      </c>
      <c r="BK194" s="215">
        <f>ROUND(I194*H194,2)</f>
        <v>0</v>
      </c>
      <c r="BL194" s="25" t="s">
        <v>126</v>
      </c>
      <c r="BM194" s="25" t="s">
        <v>2305</v>
      </c>
    </row>
    <row r="195" spans="2:65" s="13" customFormat="1">
      <c r="B195" s="231"/>
      <c r="C195" s="232"/>
      <c r="D195" s="216" t="s">
        <v>210</v>
      </c>
      <c r="E195" s="260" t="s">
        <v>34</v>
      </c>
      <c r="F195" s="261" t="s">
        <v>87</v>
      </c>
      <c r="G195" s="232"/>
      <c r="H195" s="262">
        <v>2</v>
      </c>
      <c r="I195" s="236"/>
      <c r="J195" s="232"/>
      <c r="K195" s="232"/>
      <c r="L195" s="237"/>
      <c r="M195" s="238"/>
      <c r="N195" s="239"/>
      <c r="O195" s="239"/>
      <c r="P195" s="239"/>
      <c r="Q195" s="239"/>
      <c r="R195" s="239"/>
      <c r="S195" s="239"/>
      <c r="T195" s="240"/>
      <c r="AT195" s="241" t="s">
        <v>210</v>
      </c>
      <c r="AU195" s="241" t="s">
        <v>87</v>
      </c>
      <c r="AV195" s="13" t="s">
        <v>87</v>
      </c>
      <c r="AW195" s="13" t="s">
        <v>41</v>
      </c>
      <c r="AX195" s="13" t="s">
        <v>85</v>
      </c>
      <c r="AY195" s="241" t="s">
        <v>197</v>
      </c>
    </row>
    <row r="196" spans="2:65" s="1" customFormat="1" ht="16.5" customHeight="1">
      <c r="B196" s="43"/>
      <c r="C196" s="263" t="s">
        <v>498</v>
      </c>
      <c r="D196" s="263" t="s">
        <v>415</v>
      </c>
      <c r="E196" s="264" t="s">
        <v>2306</v>
      </c>
      <c r="F196" s="265" t="s">
        <v>2307</v>
      </c>
      <c r="G196" s="266" t="s">
        <v>1598</v>
      </c>
      <c r="H196" s="267">
        <v>3</v>
      </c>
      <c r="I196" s="268"/>
      <c r="J196" s="269">
        <f>ROUND(I196*H196,2)</f>
        <v>0</v>
      </c>
      <c r="K196" s="265" t="s">
        <v>34</v>
      </c>
      <c r="L196" s="270"/>
      <c r="M196" s="271" t="s">
        <v>34</v>
      </c>
      <c r="N196" s="272" t="s">
        <v>49</v>
      </c>
      <c r="O196" s="44"/>
      <c r="P196" s="213">
        <f>O196*H196</f>
        <v>0</v>
      </c>
      <c r="Q196" s="213">
        <v>1.6670000000000001E-3</v>
      </c>
      <c r="R196" s="213">
        <f>Q196*H196</f>
        <v>5.0010000000000002E-3</v>
      </c>
      <c r="S196" s="213">
        <v>0</v>
      </c>
      <c r="T196" s="214">
        <f>S196*H196</f>
        <v>0</v>
      </c>
      <c r="AR196" s="25" t="s">
        <v>244</v>
      </c>
      <c r="AT196" s="25" t="s">
        <v>415</v>
      </c>
      <c r="AU196" s="25" t="s">
        <v>87</v>
      </c>
      <c r="AY196" s="25" t="s">
        <v>197</v>
      </c>
      <c r="BE196" s="215">
        <f>IF(N196="základní",J196,0)</f>
        <v>0</v>
      </c>
      <c r="BF196" s="215">
        <f>IF(N196="snížená",J196,0)</f>
        <v>0</v>
      </c>
      <c r="BG196" s="215">
        <f>IF(N196="zákl. přenesená",J196,0)</f>
        <v>0</v>
      </c>
      <c r="BH196" s="215">
        <f>IF(N196="sníž. přenesená",J196,0)</f>
        <v>0</v>
      </c>
      <c r="BI196" s="215">
        <f>IF(N196="nulová",J196,0)</f>
        <v>0</v>
      </c>
      <c r="BJ196" s="25" t="s">
        <v>85</v>
      </c>
      <c r="BK196" s="215">
        <f>ROUND(I196*H196,2)</f>
        <v>0</v>
      </c>
      <c r="BL196" s="25" t="s">
        <v>126</v>
      </c>
      <c r="BM196" s="25" t="s">
        <v>2308</v>
      </c>
    </row>
    <row r="197" spans="2:65" s="13" customFormat="1">
      <c r="B197" s="231"/>
      <c r="C197" s="232"/>
      <c r="D197" s="216" t="s">
        <v>210</v>
      </c>
      <c r="E197" s="260" t="s">
        <v>34</v>
      </c>
      <c r="F197" s="261" t="s">
        <v>107</v>
      </c>
      <c r="G197" s="232"/>
      <c r="H197" s="262">
        <v>3</v>
      </c>
      <c r="I197" s="236"/>
      <c r="J197" s="232"/>
      <c r="K197" s="232"/>
      <c r="L197" s="237"/>
      <c r="M197" s="238"/>
      <c r="N197" s="239"/>
      <c r="O197" s="239"/>
      <c r="P197" s="239"/>
      <c r="Q197" s="239"/>
      <c r="R197" s="239"/>
      <c r="S197" s="239"/>
      <c r="T197" s="240"/>
      <c r="AT197" s="241" t="s">
        <v>210</v>
      </c>
      <c r="AU197" s="241" t="s">
        <v>87</v>
      </c>
      <c r="AV197" s="13" t="s">
        <v>87</v>
      </c>
      <c r="AW197" s="13" t="s">
        <v>41</v>
      </c>
      <c r="AX197" s="13" t="s">
        <v>85</v>
      </c>
      <c r="AY197" s="241" t="s">
        <v>197</v>
      </c>
    </row>
    <row r="198" spans="2:65" s="1" customFormat="1" ht="16.5" customHeight="1">
      <c r="B198" s="43"/>
      <c r="C198" s="204" t="s">
        <v>503</v>
      </c>
      <c r="D198" s="204" t="s">
        <v>200</v>
      </c>
      <c r="E198" s="205" t="s">
        <v>2309</v>
      </c>
      <c r="F198" s="206" t="s">
        <v>2310</v>
      </c>
      <c r="G198" s="207" t="s">
        <v>445</v>
      </c>
      <c r="H198" s="208">
        <v>23.5</v>
      </c>
      <c r="I198" s="209"/>
      <c r="J198" s="210">
        <f>ROUND(I198*H198,2)</f>
        <v>0</v>
      </c>
      <c r="K198" s="206" t="s">
        <v>352</v>
      </c>
      <c r="L198" s="63"/>
      <c r="M198" s="211" t="s">
        <v>34</v>
      </c>
      <c r="N198" s="212" t="s">
        <v>49</v>
      </c>
      <c r="O198" s="44"/>
      <c r="P198" s="213">
        <f>O198*H198</f>
        <v>0</v>
      </c>
      <c r="Q198" s="213">
        <v>0</v>
      </c>
      <c r="R198" s="213">
        <f>Q198*H198</f>
        <v>0</v>
      </c>
      <c r="S198" s="213">
        <v>0</v>
      </c>
      <c r="T198" s="214">
        <f>S198*H198</f>
        <v>0</v>
      </c>
      <c r="AR198" s="25" t="s">
        <v>126</v>
      </c>
      <c r="AT198" s="25" t="s">
        <v>200</v>
      </c>
      <c r="AU198" s="25" t="s">
        <v>87</v>
      </c>
      <c r="AY198" s="25" t="s">
        <v>197</v>
      </c>
      <c r="BE198" s="215">
        <f>IF(N198="základní",J198,0)</f>
        <v>0</v>
      </c>
      <c r="BF198" s="215">
        <f>IF(N198="snížená",J198,0)</f>
        <v>0</v>
      </c>
      <c r="BG198" s="215">
        <f>IF(N198="zákl. přenesená",J198,0)</f>
        <v>0</v>
      </c>
      <c r="BH198" s="215">
        <f>IF(N198="sníž. přenesená",J198,0)</f>
        <v>0</v>
      </c>
      <c r="BI198" s="215">
        <f>IF(N198="nulová",J198,0)</f>
        <v>0</v>
      </c>
      <c r="BJ198" s="25" t="s">
        <v>85</v>
      </c>
      <c r="BK198" s="215">
        <f>ROUND(I198*H198,2)</f>
        <v>0</v>
      </c>
      <c r="BL198" s="25" t="s">
        <v>126</v>
      </c>
      <c r="BM198" s="25" t="s">
        <v>2311</v>
      </c>
    </row>
    <row r="199" spans="2:65" s="13" customFormat="1">
      <c r="B199" s="231"/>
      <c r="C199" s="232"/>
      <c r="D199" s="216" t="s">
        <v>210</v>
      </c>
      <c r="E199" s="260" t="s">
        <v>34</v>
      </c>
      <c r="F199" s="261" t="s">
        <v>2312</v>
      </c>
      <c r="G199" s="232"/>
      <c r="H199" s="262">
        <v>23.5</v>
      </c>
      <c r="I199" s="236"/>
      <c r="J199" s="232"/>
      <c r="K199" s="232"/>
      <c r="L199" s="237"/>
      <c r="M199" s="238"/>
      <c r="N199" s="239"/>
      <c r="O199" s="239"/>
      <c r="P199" s="239"/>
      <c r="Q199" s="239"/>
      <c r="R199" s="239"/>
      <c r="S199" s="239"/>
      <c r="T199" s="240"/>
      <c r="AT199" s="241" t="s">
        <v>210</v>
      </c>
      <c r="AU199" s="241" t="s">
        <v>87</v>
      </c>
      <c r="AV199" s="13" t="s">
        <v>87</v>
      </c>
      <c r="AW199" s="13" t="s">
        <v>41</v>
      </c>
      <c r="AX199" s="13" t="s">
        <v>85</v>
      </c>
      <c r="AY199" s="241" t="s">
        <v>197</v>
      </c>
    </row>
    <row r="200" spans="2:65" s="1" customFormat="1" ht="16.5" customHeight="1">
      <c r="B200" s="43"/>
      <c r="C200" s="204" t="s">
        <v>510</v>
      </c>
      <c r="D200" s="204" t="s">
        <v>200</v>
      </c>
      <c r="E200" s="205" t="s">
        <v>2313</v>
      </c>
      <c r="F200" s="206" t="s">
        <v>2314</v>
      </c>
      <c r="G200" s="207" t="s">
        <v>445</v>
      </c>
      <c r="H200" s="208">
        <v>26</v>
      </c>
      <c r="I200" s="209"/>
      <c r="J200" s="210">
        <f>ROUND(I200*H200,2)</f>
        <v>0</v>
      </c>
      <c r="K200" s="206" t="s">
        <v>352</v>
      </c>
      <c r="L200" s="63"/>
      <c r="M200" s="211" t="s">
        <v>34</v>
      </c>
      <c r="N200" s="212" t="s">
        <v>49</v>
      </c>
      <c r="O200" s="44"/>
      <c r="P200" s="213">
        <f>O200*H200</f>
        <v>0</v>
      </c>
      <c r="Q200" s="213">
        <v>0</v>
      </c>
      <c r="R200" s="213">
        <f>Q200*H200</f>
        <v>0</v>
      </c>
      <c r="S200" s="213">
        <v>0</v>
      </c>
      <c r="T200" s="214">
        <f>S200*H200</f>
        <v>0</v>
      </c>
      <c r="AR200" s="25" t="s">
        <v>126</v>
      </c>
      <c r="AT200" s="25" t="s">
        <v>200</v>
      </c>
      <c r="AU200" s="25" t="s">
        <v>87</v>
      </c>
      <c r="AY200" s="25" t="s">
        <v>197</v>
      </c>
      <c r="BE200" s="215">
        <f>IF(N200="základní",J200,0)</f>
        <v>0</v>
      </c>
      <c r="BF200" s="215">
        <f>IF(N200="snížená",J200,0)</f>
        <v>0</v>
      </c>
      <c r="BG200" s="215">
        <f>IF(N200="zákl. přenesená",J200,0)</f>
        <v>0</v>
      </c>
      <c r="BH200" s="215">
        <f>IF(N200="sníž. přenesená",J200,0)</f>
        <v>0</v>
      </c>
      <c r="BI200" s="215">
        <f>IF(N200="nulová",J200,0)</f>
        <v>0</v>
      </c>
      <c r="BJ200" s="25" t="s">
        <v>85</v>
      </c>
      <c r="BK200" s="215">
        <f>ROUND(I200*H200,2)</f>
        <v>0</v>
      </c>
      <c r="BL200" s="25" t="s">
        <v>126</v>
      </c>
      <c r="BM200" s="25" t="s">
        <v>2315</v>
      </c>
    </row>
    <row r="201" spans="2:65" s="13" customFormat="1">
      <c r="B201" s="231"/>
      <c r="C201" s="232"/>
      <c r="D201" s="216" t="s">
        <v>210</v>
      </c>
      <c r="E201" s="260" t="s">
        <v>34</v>
      </c>
      <c r="F201" s="261" t="s">
        <v>461</v>
      </c>
      <c r="G201" s="232"/>
      <c r="H201" s="262">
        <v>26</v>
      </c>
      <c r="I201" s="236"/>
      <c r="J201" s="232"/>
      <c r="K201" s="232"/>
      <c r="L201" s="237"/>
      <c r="M201" s="238"/>
      <c r="N201" s="239"/>
      <c r="O201" s="239"/>
      <c r="P201" s="239"/>
      <c r="Q201" s="239"/>
      <c r="R201" s="239"/>
      <c r="S201" s="239"/>
      <c r="T201" s="240"/>
      <c r="AT201" s="241" t="s">
        <v>210</v>
      </c>
      <c r="AU201" s="241" t="s">
        <v>87</v>
      </c>
      <c r="AV201" s="13" t="s">
        <v>87</v>
      </c>
      <c r="AW201" s="13" t="s">
        <v>41</v>
      </c>
      <c r="AX201" s="13" t="s">
        <v>85</v>
      </c>
      <c r="AY201" s="241" t="s">
        <v>197</v>
      </c>
    </row>
    <row r="202" spans="2:65" s="1" customFormat="1" ht="25.5" customHeight="1">
      <c r="B202" s="43"/>
      <c r="C202" s="204" t="s">
        <v>515</v>
      </c>
      <c r="D202" s="204" t="s">
        <v>200</v>
      </c>
      <c r="E202" s="205" t="s">
        <v>2316</v>
      </c>
      <c r="F202" s="206" t="s">
        <v>2317</v>
      </c>
      <c r="G202" s="207" t="s">
        <v>536</v>
      </c>
      <c r="H202" s="208">
        <v>1</v>
      </c>
      <c r="I202" s="209"/>
      <c r="J202" s="210">
        <f>ROUND(I202*H202,2)</f>
        <v>0</v>
      </c>
      <c r="K202" s="206" t="s">
        <v>34</v>
      </c>
      <c r="L202" s="63"/>
      <c r="M202" s="211" t="s">
        <v>34</v>
      </c>
      <c r="N202" s="212" t="s">
        <v>49</v>
      </c>
      <c r="O202" s="44"/>
      <c r="P202" s="213">
        <f>O202*H202</f>
        <v>0</v>
      </c>
      <c r="Q202" s="213">
        <v>5.9240000000000001E-2</v>
      </c>
      <c r="R202" s="213">
        <f>Q202*H202</f>
        <v>5.9240000000000001E-2</v>
      </c>
      <c r="S202" s="213">
        <v>0</v>
      </c>
      <c r="T202" s="214">
        <f>S202*H202</f>
        <v>0</v>
      </c>
      <c r="AR202" s="25" t="s">
        <v>126</v>
      </c>
      <c r="AT202" s="25" t="s">
        <v>200</v>
      </c>
      <c r="AU202" s="25" t="s">
        <v>87</v>
      </c>
      <c r="AY202" s="25" t="s">
        <v>197</v>
      </c>
      <c r="BE202" s="215">
        <f>IF(N202="základní",J202,0)</f>
        <v>0</v>
      </c>
      <c r="BF202" s="215">
        <f>IF(N202="snížená",J202,0)</f>
        <v>0</v>
      </c>
      <c r="BG202" s="215">
        <f>IF(N202="zákl. přenesená",J202,0)</f>
        <v>0</v>
      </c>
      <c r="BH202" s="215">
        <f>IF(N202="sníž. přenesená",J202,0)</f>
        <v>0</v>
      </c>
      <c r="BI202" s="215">
        <f>IF(N202="nulová",J202,0)</f>
        <v>0</v>
      </c>
      <c r="BJ202" s="25" t="s">
        <v>85</v>
      </c>
      <c r="BK202" s="215">
        <f>ROUND(I202*H202,2)</f>
        <v>0</v>
      </c>
      <c r="BL202" s="25" t="s">
        <v>126</v>
      </c>
      <c r="BM202" s="25" t="s">
        <v>2318</v>
      </c>
    </row>
    <row r="203" spans="2:65" s="13" customFormat="1">
      <c r="B203" s="231"/>
      <c r="C203" s="232"/>
      <c r="D203" s="216" t="s">
        <v>210</v>
      </c>
      <c r="E203" s="260" t="s">
        <v>34</v>
      </c>
      <c r="F203" s="261" t="s">
        <v>85</v>
      </c>
      <c r="G203" s="232"/>
      <c r="H203" s="262">
        <v>1</v>
      </c>
      <c r="I203" s="236"/>
      <c r="J203" s="232"/>
      <c r="K203" s="232"/>
      <c r="L203" s="237"/>
      <c r="M203" s="238"/>
      <c r="N203" s="239"/>
      <c r="O203" s="239"/>
      <c r="P203" s="239"/>
      <c r="Q203" s="239"/>
      <c r="R203" s="239"/>
      <c r="S203" s="239"/>
      <c r="T203" s="240"/>
      <c r="AT203" s="241" t="s">
        <v>210</v>
      </c>
      <c r="AU203" s="241" t="s">
        <v>87</v>
      </c>
      <c r="AV203" s="13" t="s">
        <v>87</v>
      </c>
      <c r="AW203" s="13" t="s">
        <v>41</v>
      </c>
      <c r="AX203" s="13" t="s">
        <v>85</v>
      </c>
      <c r="AY203" s="241" t="s">
        <v>197</v>
      </c>
    </row>
    <row r="204" spans="2:65" s="1" customFormat="1" ht="25.5" customHeight="1">
      <c r="B204" s="43"/>
      <c r="C204" s="204" t="s">
        <v>519</v>
      </c>
      <c r="D204" s="204" t="s">
        <v>200</v>
      </c>
      <c r="E204" s="205" t="s">
        <v>2319</v>
      </c>
      <c r="F204" s="206" t="s">
        <v>2320</v>
      </c>
      <c r="G204" s="207" t="s">
        <v>536</v>
      </c>
      <c r="H204" s="208">
        <v>1</v>
      </c>
      <c r="I204" s="209"/>
      <c r="J204" s="210">
        <f>ROUND(I204*H204,2)</f>
        <v>0</v>
      </c>
      <c r="K204" s="206" t="s">
        <v>34</v>
      </c>
      <c r="L204" s="63"/>
      <c r="M204" s="211" t="s">
        <v>34</v>
      </c>
      <c r="N204" s="212" t="s">
        <v>49</v>
      </c>
      <c r="O204" s="44"/>
      <c r="P204" s="213">
        <f>O204*H204</f>
        <v>0</v>
      </c>
      <c r="Q204" s="213">
        <v>6.4750000000000002E-2</v>
      </c>
      <c r="R204" s="213">
        <f>Q204*H204</f>
        <v>6.4750000000000002E-2</v>
      </c>
      <c r="S204" s="213">
        <v>0</v>
      </c>
      <c r="T204" s="214">
        <f>S204*H204</f>
        <v>0</v>
      </c>
      <c r="AR204" s="25" t="s">
        <v>126</v>
      </c>
      <c r="AT204" s="25" t="s">
        <v>200</v>
      </c>
      <c r="AU204" s="25" t="s">
        <v>87</v>
      </c>
      <c r="AY204" s="25" t="s">
        <v>197</v>
      </c>
      <c r="BE204" s="215">
        <f>IF(N204="základní",J204,0)</f>
        <v>0</v>
      </c>
      <c r="BF204" s="215">
        <f>IF(N204="snížená",J204,0)</f>
        <v>0</v>
      </c>
      <c r="BG204" s="215">
        <f>IF(N204="zákl. přenesená",J204,0)</f>
        <v>0</v>
      </c>
      <c r="BH204" s="215">
        <f>IF(N204="sníž. přenesená",J204,0)</f>
        <v>0</v>
      </c>
      <c r="BI204" s="215">
        <f>IF(N204="nulová",J204,0)</f>
        <v>0</v>
      </c>
      <c r="BJ204" s="25" t="s">
        <v>85</v>
      </c>
      <c r="BK204" s="215">
        <f>ROUND(I204*H204,2)</f>
        <v>0</v>
      </c>
      <c r="BL204" s="25" t="s">
        <v>126</v>
      </c>
      <c r="BM204" s="25" t="s">
        <v>2321</v>
      </c>
    </row>
    <row r="205" spans="2:65" s="13" customFormat="1">
      <c r="B205" s="231"/>
      <c r="C205" s="232"/>
      <c r="D205" s="216" t="s">
        <v>210</v>
      </c>
      <c r="E205" s="260" t="s">
        <v>34</v>
      </c>
      <c r="F205" s="261" t="s">
        <v>85</v>
      </c>
      <c r="G205" s="232"/>
      <c r="H205" s="262">
        <v>1</v>
      </c>
      <c r="I205" s="236"/>
      <c r="J205" s="232"/>
      <c r="K205" s="232"/>
      <c r="L205" s="237"/>
      <c r="M205" s="238"/>
      <c r="N205" s="239"/>
      <c r="O205" s="239"/>
      <c r="P205" s="239"/>
      <c r="Q205" s="239"/>
      <c r="R205" s="239"/>
      <c r="S205" s="239"/>
      <c r="T205" s="240"/>
      <c r="AT205" s="241" t="s">
        <v>210</v>
      </c>
      <c r="AU205" s="241" t="s">
        <v>87</v>
      </c>
      <c r="AV205" s="13" t="s">
        <v>87</v>
      </c>
      <c r="AW205" s="13" t="s">
        <v>41</v>
      </c>
      <c r="AX205" s="13" t="s">
        <v>85</v>
      </c>
      <c r="AY205" s="241" t="s">
        <v>197</v>
      </c>
    </row>
    <row r="206" spans="2:65" s="1" customFormat="1" ht="25.5" customHeight="1">
      <c r="B206" s="43"/>
      <c r="C206" s="204" t="s">
        <v>523</v>
      </c>
      <c r="D206" s="204" t="s">
        <v>200</v>
      </c>
      <c r="E206" s="205" t="s">
        <v>2322</v>
      </c>
      <c r="F206" s="206" t="s">
        <v>2323</v>
      </c>
      <c r="G206" s="207" t="s">
        <v>536</v>
      </c>
      <c r="H206" s="208">
        <v>2</v>
      </c>
      <c r="I206" s="209"/>
      <c r="J206" s="210">
        <f>ROUND(I206*H206,2)</f>
        <v>0</v>
      </c>
      <c r="K206" s="206" t="s">
        <v>352</v>
      </c>
      <c r="L206" s="63"/>
      <c r="M206" s="211" t="s">
        <v>34</v>
      </c>
      <c r="N206" s="212" t="s">
        <v>49</v>
      </c>
      <c r="O206" s="44"/>
      <c r="P206" s="213">
        <f>O206*H206</f>
        <v>0</v>
      </c>
      <c r="Q206" s="213">
        <v>2.6714499999999999E-2</v>
      </c>
      <c r="R206" s="213">
        <f>Q206*H206</f>
        <v>5.3428999999999997E-2</v>
      </c>
      <c r="S206" s="213">
        <v>0</v>
      </c>
      <c r="T206" s="214">
        <f>S206*H206</f>
        <v>0</v>
      </c>
      <c r="AR206" s="25" t="s">
        <v>126</v>
      </c>
      <c r="AT206" s="25" t="s">
        <v>200</v>
      </c>
      <c r="AU206" s="25" t="s">
        <v>87</v>
      </c>
      <c r="AY206" s="25" t="s">
        <v>197</v>
      </c>
      <c r="BE206" s="215">
        <f>IF(N206="základní",J206,0)</f>
        <v>0</v>
      </c>
      <c r="BF206" s="215">
        <f>IF(N206="snížená",J206,0)</f>
        <v>0</v>
      </c>
      <c r="BG206" s="215">
        <f>IF(N206="zákl. přenesená",J206,0)</f>
        <v>0</v>
      </c>
      <c r="BH206" s="215">
        <f>IF(N206="sníž. přenesená",J206,0)</f>
        <v>0</v>
      </c>
      <c r="BI206" s="215">
        <f>IF(N206="nulová",J206,0)</f>
        <v>0</v>
      </c>
      <c r="BJ206" s="25" t="s">
        <v>85</v>
      </c>
      <c r="BK206" s="215">
        <f>ROUND(I206*H206,2)</f>
        <v>0</v>
      </c>
      <c r="BL206" s="25" t="s">
        <v>126</v>
      </c>
      <c r="BM206" s="25" t="s">
        <v>2324</v>
      </c>
    </row>
    <row r="207" spans="2:65" s="13" customFormat="1">
      <c r="B207" s="231"/>
      <c r="C207" s="232"/>
      <c r="D207" s="216" t="s">
        <v>210</v>
      </c>
      <c r="E207" s="260" t="s">
        <v>34</v>
      </c>
      <c r="F207" s="261" t="s">
        <v>87</v>
      </c>
      <c r="G207" s="232"/>
      <c r="H207" s="262">
        <v>2</v>
      </c>
      <c r="I207" s="236"/>
      <c r="J207" s="232"/>
      <c r="K207" s="232"/>
      <c r="L207" s="237"/>
      <c r="M207" s="238"/>
      <c r="N207" s="239"/>
      <c r="O207" s="239"/>
      <c r="P207" s="239"/>
      <c r="Q207" s="239"/>
      <c r="R207" s="239"/>
      <c r="S207" s="239"/>
      <c r="T207" s="240"/>
      <c r="AT207" s="241" t="s">
        <v>210</v>
      </c>
      <c r="AU207" s="241" t="s">
        <v>87</v>
      </c>
      <c r="AV207" s="13" t="s">
        <v>87</v>
      </c>
      <c r="AW207" s="13" t="s">
        <v>41</v>
      </c>
      <c r="AX207" s="13" t="s">
        <v>85</v>
      </c>
      <c r="AY207" s="241" t="s">
        <v>197</v>
      </c>
    </row>
    <row r="208" spans="2:65" s="1" customFormat="1" ht="25.5" customHeight="1">
      <c r="B208" s="43"/>
      <c r="C208" s="204" t="s">
        <v>529</v>
      </c>
      <c r="D208" s="204" t="s">
        <v>200</v>
      </c>
      <c r="E208" s="205" t="s">
        <v>2325</v>
      </c>
      <c r="F208" s="206" t="s">
        <v>2326</v>
      </c>
      <c r="G208" s="207" t="s">
        <v>536</v>
      </c>
      <c r="H208" s="208">
        <v>2</v>
      </c>
      <c r="I208" s="209"/>
      <c r="J208" s="210">
        <f>ROUND(I208*H208,2)</f>
        <v>0</v>
      </c>
      <c r="K208" s="206" t="s">
        <v>352</v>
      </c>
      <c r="L208" s="63"/>
      <c r="M208" s="211" t="s">
        <v>34</v>
      </c>
      <c r="N208" s="212" t="s">
        <v>49</v>
      </c>
      <c r="O208" s="44"/>
      <c r="P208" s="213">
        <f>O208*H208</f>
        <v>0</v>
      </c>
      <c r="Q208" s="213">
        <v>6.2164000000000004E-3</v>
      </c>
      <c r="R208" s="213">
        <f>Q208*H208</f>
        <v>1.2432800000000001E-2</v>
      </c>
      <c r="S208" s="213">
        <v>0</v>
      </c>
      <c r="T208" s="214">
        <f>S208*H208</f>
        <v>0</v>
      </c>
      <c r="AR208" s="25" t="s">
        <v>126</v>
      </c>
      <c r="AT208" s="25" t="s">
        <v>200</v>
      </c>
      <c r="AU208" s="25" t="s">
        <v>87</v>
      </c>
      <c r="AY208" s="25" t="s">
        <v>197</v>
      </c>
      <c r="BE208" s="215">
        <f>IF(N208="základní",J208,0)</f>
        <v>0</v>
      </c>
      <c r="BF208" s="215">
        <f>IF(N208="snížená",J208,0)</f>
        <v>0</v>
      </c>
      <c r="BG208" s="215">
        <f>IF(N208="zákl. přenesená",J208,0)</f>
        <v>0</v>
      </c>
      <c r="BH208" s="215">
        <f>IF(N208="sníž. přenesená",J208,0)</f>
        <v>0</v>
      </c>
      <c r="BI208" s="215">
        <f>IF(N208="nulová",J208,0)</f>
        <v>0</v>
      </c>
      <c r="BJ208" s="25" t="s">
        <v>85</v>
      </c>
      <c r="BK208" s="215">
        <f>ROUND(I208*H208,2)</f>
        <v>0</v>
      </c>
      <c r="BL208" s="25" t="s">
        <v>126</v>
      </c>
      <c r="BM208" s="25" t="s">
        <v>2327</v>
      </c>
    </row>
    <row r="209" spans="2:65" s="13" customFormat="1">
      <c r="B209" s="231"/>
      <c r="C209" s="232"/>
      <c r="D209" s="216" t="s">
        <v>210</v>
      </c>
      <c r="E209" s="260" t="s">
        <v>34</v>
      </c>
      <c r="F209" s="261" t="s">
        <v>87</v>
      </c>
      <c r="G209" s="232"/>
      <c r="H209" s="262">
        <v>2</v>
      </c>
      <c r="I209" s="236"/>
      <c r="J209" s="232"/>
      <c r="K209" s="232"/>
      <c r="L209" s="237"/>
      <c r="M209" s="238"/>
      <c r="N209" s="239"/>
      <c r="O209" s="239"/>
      <c r="P209" s="239"/>
      <c r="Q209" s="239"/>
      <c r="R209" s="239"/>
      <c r="S209" s="239"/>
      <c r="T209" s="240"/>
      <c r="AT209" s="241" t="s">
        <v>210</v>
      </c>
      <c r="AU209" s="241" t="s">
        <v>87</v>
      </c>
      <c r="AV209" s="13" t="s">
        <v>87</v>
      </c>
      <c r="AW209" s="13" t="s">
        <v>41</v>
      </c>
      <c r="AX209" s="13" t="s">
        <v>85</v>
      </c>
      <c r="AY209" s="241" t="s">
        <v>197</v>
      </c>
    </row>
    <row r="210" spans="2:65" s="1" customFormat="1" ht="25.5" customHeight="1">
      <c r="B210" s="43"/>
      <c r="C210" s="204" t="s">
        <v>533</v>
      </c>
      <c r="D210" s="204" t="s">
        <v>200</v>
      </c>
      <c r="E210" s="205" t="s">
        <v>2328</v>
      </c>
      <c r="F210" s="206" t="s">
        <v>2329</v>
      </c>
      <c r="G210" s="207" t="s">
        <v>536</v>
      </c>
      <c r="H210" s="208">
        <v>2</v>
      </c>
      <c r="I210" s="209"/>
      <c r="J210" s="210">
        <f>ROUND(I210*H210,2)</f>
        <v>0</v>
      </c>
      <c r="K210" s="206" t="s">
        <v>352</v>
      </c>
      <c r="L210" s="63"/>
      <c r="M210" s="211" t="s">
        <v>34</v>
      </c>
      <c r="N210" s="212" t="s">
        <v>49</v>
      </c>
      <c r="O210" s="44"/>
      <c r="P210" s="213">
        <f>O210*H210</f>
        <v>0</v>
      </c>
      <c r="Q210" s="213">
        <v>0</v>
      </c>
      <c r="R210" s="213">
        <f>Q210*H210</f>
        <v>0</v>
      </c>
      <c r="S210" s="213">
        <v>0</v>
      </c>
      <c r="T210" s="214">
        <f>S210*H210</f>
        <v>0</v>
      </c>
      <c r="AR210" s="25" t="s">
        <v>126</v>
      </c>
      <c r="AT210" s="25" t="s">
        <v>200</v>
      </c>
      <c r="AU210" s="25" t="s">
        <v>87</v>
      </c>
      <c r="AY210" s="25" t="s">
        <v>197</v>
      </c>
      <c r="BE210" s="215">
        <f>IF(N210="základní",J210,0)</f>
        <v>0</v>
      </c>
      <c r="BF210" s="215">
        <f>IF(N210="snížená",J210,0)</f>
        <v>0</v>
      </c>
      <c r="BG210" s="215">
        <f>IF(N210="zákl. přenesená",J210,0)</f>
        <v>0</v>
      </c>
      <c r="BH210" s="215">
        <f>IF(N210="sníž. přenesená",J210,0)</f>
        <v>0</v>
      </c>
      <c r="BI210" s="215">
        <f>IF(N210="nulová",J210,0)</f>
        <v>0</v>
      </c>
      <c r="BJ210" s="25" t="s">
        <v>85</v>
      </c>
      <c r="BK210" s="215">
        <f>ROUND(I210*H210,2)</f>
        <v>0</v>
      </c>
      <c r="BL210" s="25" t="s">
        <v>126</v>
      </c>
      <c r="BM210" s="25" t="s">
        <v>2330</v>
      </c>
    </row>
    <row r="211" spans="2:65" s="13" customFormat="1">
      <c r="B211" s="231"/>
      <c r="C211" s="232"/>
      <c r="D211" s="216" t="s">
        <v>210</v>
      </c>
      <c r="E211" s="260" t="s">
        <v>34</v>
      </c>
      <c r="F211" s="261" t="s">
        <v>87</v>
      </c>
      <c r="G211" s="232"/>
      <c r="H211" s="262">
        <v>2</v>
      </c>
      <c r="I211" s="236"/>
      <c r="J211" s="232"/>
      <c r="K211" s="232"/>
      <c r="L211" s="237"/>
      <c r="M211" s="238"/>
      <c r="N211" s="239"/>
      <c r="O211" s="239"/>
      <c r="P211" s="239"/>
      <c r="Q211" s="239"/>
      <c r="R211" s="239"/>
      <c r="S211" s="239"/>
      <c r="T211" s="240"/>
      <c r="AT211" s="241" t="s">
        <v>210</v>
      </c>
      <c r="AU211" s="241" t="s">
        <v>87</v>
      </c>
      <c r="AV211" s="13" t="s">
        <v>87</v>
      </c>
      <c r="AW211" s="13" t="s">
        <v>41</v>
      </c>
      <c r="AX211" s="13" t="s">
        <v>85</v>
      </c>
      <c r="AY211" s="241" t="s">
        <v>197</v>
      </c>
    </row>
    <row r="212" spans="2:65" s="1" customFormat="1" ht="25.5" customHeight="1">
      <c r="B212" s="43"/>
      <c r="C212" s="204" t="s">
        <v>538</v>
      </c>
      <c r="D212" s="204" t="s">
        <v>200</v>
      </c>
      <c r="E212" s="205" t="s">
        <v>2331</v>
      </c>
      <c r="F212" s="206" t="s">
        <v>2332</v>
      </c>
      <c r="G212" s="207" t="s">
        <v>536</v>
      </c>
      <c r="H212" s="208">
        <v>2</v>
      </c>
      <c r="I212" s="209"/>
      <c r="J212" s="210">
        <f>ROUND(I212*H212,2)</f>
        <v>0</v>
      </c>
      <c r="K212" s="206" t="s">
        <v>352</v>
      </c>
      <c r="L212" s="63"/>
      <c r="M212" s="211" t="s">
        <v>34</v>
      </c>
      <c r="N212" s="212" t="s">
        <v>49</v>
      </c>
      <c r="O212" s="44"/>
      <c r="P212" s="213">
        <f>O212*H212</f>
        <v>0</v>
      </c>
      <c r="Q212" s="213">
        <v>3.5349999999999999E-2</v>
      </c>
      <c r="R212" s="213">
        <f>Q212*H212</f>
        <v>7.0699999999999999E-2</v>
      </c>
      <c r="S212" s="213">
        <v>0</v>
      </c>
      <c r="T212" s="214">
        <f>S212*H212</f>
        <v>0</v>
      </c>
      <c r="AR212" s="25" t="s">
        <v>126</v>
      </c>
      <c r="AT212" s="25" t="s">
        <v>200</v>
      </c>
      <c r="AU212" s="25" t="s">
        <v>87</v>
      </c>
      <c r="AY212" s="25" t="s">
        <v>197</v>
      </c>
      <c r="BE212" s="215">
        <f>IF(N212="základní",J212,0)</f>
        <v>0</v>
      </c>
      <c r="BF212" s="215">
        <f>IF(N212="snížená",J212,0)</f>
        <v>0</v>
      </c>
      <c r="BG212" s="215">
        <f>IF(N212="zákl. přenesená",J212,0)</f>
        <v>0</v>
      </c>
      <c r="BH212" s="215">
        <f>IF(N212="sníž. přenesená",J212,0)</f>
        <v>0</v>
      </c>
      <c r="BI212" s="215">
        <f>IF(N212="nulová",J212,0)</f>
        <v>0</v>
      </c>
      <c r="BJ212" s="25" t="s">
        <v>85</v>
      </c>
      <c r="BK212" s="215">
        <f>ROUND(I212*H212,2)</f>
        <v>0</v>
      </c>
      <c r="BL212" s="25" t="s">
        <v>126</v>
      </c>
      <c r="BM212" s="25" t="s">
        <v>2333</v>
      </c>
    </row>
    <row r="213" spans="2:65" s="13" customFormat="1">
      <c r="B213" s="231"/>
      <c r="C213" s="232"/>
      <c r="D213" s="221" t="s">
        <v>210</v>
      </c>
      <c r="E213" s="233" t="s">
        <v>34</v>
      </c>
      <c r="F213" s="234" t="s">
        <v>87</v>
      </c>
      <c r="G213" s="232"/>
      <c r="H213" s="235">
        <v>2</v>
      </c>
      <c r="I213" s="236"/>
      <c r="J213" s="232"/>
      <c r="K213" s="232"/>
      <c r="L213" s="237"/>
      <c r="M213" s="238"/>
      <c r="N213" s="239"/>
      <c r="O213" s="239"/>
      <c r="P213" s="239"/>
      <c r="Q213" s="239"/>
      <c r="R213" s="239"/>
      <c r="S213" s="239"/>
      <c r="T213" s="240"/>
      <c r="AT213" s="241" t="s">
        <v>210</v>
      </c>
      <c r="AU213" s="241" t="s">
        <v>87</v>
      </c>
      <c r="AV213" s="13" t="s">
        <v>87</v>
      </c>
      <c r="AW213" s="13" t="s">
        <v>41</v>
      </c>
      <c r="AX213" s="13" t="s">
        <v>85</v>
      </c>
      <c r="AY213" s="241" t="s">
        <v>197</v>
      </c>
    </row>
    <row r="214" spans="2:65" s="11" customFormat="1" ht="29.85" customHeight="1">
      <c r="B214" s="187"/>
      <c r="C214" s="188"/>
      <c r="D214" s="189" t="s">
        <v>77</v>
      </c>
      <c r="E214" s="292" t="s">
        <v>248</v>
      </c>
      <c r="F214" s="292" t="s">
        <v>2334</v>
      </c>
      <c r="G214" s="188"/>
      <c r="H214" s="188"/>
      <c r="I214" s="191"/>
      <c r="J214" s="293">
        <f>BK214</f>
        <v>0</v>
      </c>
      <c r="K214" s="188"/>
      <c r="L214" s="193"/>
      <c r="M214" s="194"/>
      <c r="N214" s="195"/>
      <c r="O214" s="195"/>
      <c r="P214" s="196">
        <f>P215</f>
        <v>0</v>
      </c>
      <c r="Q214" s="195"/>
      <c r="R214" s="196">
        <f>R215</f>
        <v>0</v>
      </c>
      <c r="S214" s="195"/>
      <c r="T214" s="197">
        <f>T215</f>
        <v>0</v>
      </c>
      <c r="AR214" s="198" t="s">
        <v>85</v>
      </c>
      <c r="AT214" s="199" t="s">
        <v>77</v>
      </c>
      <c r="AU214" s="199" t="s">
        <v>85</v>
      </c>
      <c r="AY214" s="198" t="s">
        <v>197</v>
      </c>
      <c r="BK214" s="200">
        <f>BK215</f>
        <v>0</v>
      </c>
    </row>
    <row r="215" spans="2:65" s="11" customFormat="1" ht="14.85" customHeight="1">
      <c r="B215" s="187"/>
      <c r="C215" s="188"/>
      <c r="D215" s="201" t="s">
        <v>77</v>
      </c>
      <c r="E215" s="202" t="s">
        <v>838</v>
      </c>
      <c r="F215" s="202" t="s">
        <v>2335</v>
      </c>
      <c r="G215" s="188"/>
      <c r="H215" s="188"/>
      <c r="I215" s="191"/>
      <c r="J215" s="203">
        <f>BK215</f>
        <v>0</v>
      </c>
      <c r="K215" s="188"/>
      <c r="L215" s="193"/>
      <c r="M215" s="194"/>
      <c r="N215" s="195"/>
      <c r="O215" s="195"/>
      <c r="P215" s="196">
        <f>P216</f>
        <v>0</v>
      </c>
      <c r="Q215" s="195"/>
      <c r="R215" s="196">
        <f>R216</f>
        <v>0</v>
      </c>
      <c r="S215" s="195"/>
      <c r="T215" s="197">
        <f>T216</f>
        <v>0</v>
      </c>
      <c r="AR215" s="198" t="s">
        <v>85</v>
      </c>
      <c r="AT215" s="199" t="s">
        <v>77</v>
      </c>
      <c r="AU215" s="199" t="s">
        <v>87</v>
      </c>
      <c r="AY215" s="198" t="s">
        <v>197</v>
      </c>
      <c r="BK215" s="200">
        <f>BK216</f>
        <v>0</v>
      </c>
    </row>
    <row r="216" spans="2:65" s="1" customFormat="1" ht="16.5" customHeight="1">
      <c r="B216" s="43"/>
      <c r="C216" s="204" t="s">
        <v>543</v>
      </c>
      <c r="D216" s="204" t="s">
        <v>200</v>
      </c>
      <c r="E216" s="205" t="s">
        <v>2336</v>
      </c>
      <c r="F216" s="206" t="s">
        <v>2337</v>
      </c>
      <c r="G216" s="207" t="s">
        <v>404</v>
      </c>
      <c r="H216" s="208">
        <v>66.706999999999994</v>
      </c>
      <c r="I216" s="209"/>
      <c r="J216" s="210">
        <f>ROUND(I216*H216,2)</f>
        <v>0</v>
      </c>
      <c r="K216" s="206" t="s">
        <v>352</v>
      </c>
      <c r="L216" s="63"/>
      <c r="M216" s="211" t="s">
        <v>34</v>
      </c>
      <c r="N216" s="212" t="s">
        <v>49</v>
      </c>
      <c r="O216" s="44"/>
      <c r="P216" s="213">
        <f>O216*H216</f>
        <v>0</v>
      </c>
      <c r="Q216" s="213">
        <v>0</v>
      </c>
      <c r="R216" s="213">
        <f>Q216*H216</f>
        <v>0</v>
      </c>
      <c r="S216" s="213">
        <v>0</v>
      </c>
      <c r="T216" s="214">
        <f>S216*H216</f>
        <v>0</v>
      </c>
      <c r="AR216" s="25" t="s">
        <v>126</v>
      </c>
      <c r="AT216" s="25" t="s">
        <v>200</v>
      </c>
      <c r="AU216" s="25" t="s">
        <v>107</v>
      </c>
      <c r="AY216" s="25" t="s">
        <v>197</v>
      </c>
      <c r="BE216" s="215">
        <f>IF(N216="základní",J216,0)</f>
        <v>0</v>
      </c>
      <c r="BF216" s="215">
        <f>IF(N216="snížená",J216,0)</f>
        <v>0</v>
      </c>
      <c r="BG216" s="215">
        <f>IF(N216="zákl. přenesená",J216,0)</f>
        <v>0</v>
      </c>
      <c r="BH216" s="215">
        <f>IF(N216="sníž. přenesená",J216,0)</f>
        <v>0</v>
      </c>
      <c r="BI216" s="215">
        <f>IF(N216="nulová",J216,0)</f>
        <v>0</v>
      </c>
      <c r="BJ216" s="25" t="s">
        <v>85</v>
      </c>
      <c r="BK216" s="215">
        <f>ROUND(I216*H216,2)</f>
        <v>0</v>
      </c>
      <c r="BL216" s="25" t="s">
        <v>126</v>
      </c>
      <c r="BM216" s="25" t="s">
        <v>2338</v>
      </c>
    </row>
    <row r="217" spans="2:65" s="11" customFormat="1" ht="37.35" customHeight="1">
      <c r="B217" s="187"/>
      <c r="C217" s="188"/>
      <c r="D217" s="189" t="s">
        <v>77</v>
      </c>
      <c r="E217" s="190" t="s">
        <v>1060</v>
      </c>
      <c r="F217" s="190" t="s">
        <v>2339</v>
      </c>
      <c r="G217" s="188"/>
      <c r="H217" s="188"/>
      <c r="I217" s="191"/>
      <c r="J217" s="192">
        <f>BK217</f>
        <v>0</v>
      </c>
      <c r="K217" s="188"/>
      <c r="L217" s="193"/>
      <c r="M217" s="194"/>
      <c r="N217" s="195"/>
      <c r="O217" s="195"/>
      <c r="P217" s="196">
        <f>P218+P296+P481+P707+P745+P933+P966</f>
        <v>0</v>
      </c>
      <c r="Q217" s="195"/>
      <c r="R217" s="196">
        <f>R218+R296+R481+R707+R745+R933+R966</f>
        <v>2.6941598033999998</v>
      </c>
      <c r="S217" s="195"/>
      <c r="T217" s="197">
        <f>T218+T296+T481+T707+T745+T933+T966</f>
        <v>0</v>
      </c>
      <c r="AR217" s="198" t="s">
        <v>87</v>
      </c>
      <c r="AT217" s="199" t="s">
        <v>77</v>
      </c>
      <c r="AU217" s="199" t="s">
        <v>78</v>
      </c>
      <c r="AY217" s="198" t="s">
        <v>197</v>
      </c>
      <c r="BK217" s="200">
        <f>BK218+BK296+BK481+BK707+BK745+BK933+BK966</f>
        <v>0</v>
      </c>
    </row>
    <row r="218" spans="2:65" s="11" customFormat="1" ht="19.899999999999999" customHeight="1">
      <c r="B218" s="187"/>
      <c r="C218" s="188"/>
      <c r="D218" s="201" t="s">
        <v>77</v>
      </c>
      <c r="E218" s="202" t="s">
        <v>1192</v>
      </c>
      <c r="F218" s="202" t="s">
        <v>2340</v>
      </c>
      <c r="G218" s="188"/>
      <c r="H218" s="188"/>
      <c r="I218" s="191"/>
      <c r="J218" s="203">
        <f>BK218</f>
        <v>0</v>
      </c>
      <c r="K218" s="188"/>
      <c r="L218" s="193"/>
      <c r="M218" s="194"/>
      <c r="N218" s="195"/>
      <c r="O218" s="195"/>
      <c r="P218" s="196">
        <f>SUM(P219:P295)</f>
        <v>0</v>
      </c>
      <c r="Q218" s="195"/>
      <c r="R218" s="196">
        <f>SUM(R219:R295)</f>
        <v>0.1032935</v>
      </c>
      <c r="S218" s="195"/>
      <c r="T218" s="197">
        <f>SUM(T219:T295)</f>
        <v>0</v>
      </c>
      <c r="AR218" s="198" t="s">
        <v>87</v>
      </c>
      <c r="AT218" s="199" t="s">
        <v>77</v>
      </c>
      <c r="AU218" s="199" t="s">
        <v>85</v>
      </c>
      <c r="AY218" s="198" t="s">
        <v>197</v>
      </c>
      <c r="BK218" s="200">
        <f>SUM(BK219:BK295)</f>
        <v>0</v>
      </c>
    </row>
    <row r="219" spans="2:65" s="1" customFormat="1" ht="25.5" customHeight="1">
      <c r="B219" s="43"/>
      <c r="C219" s="204" t="s">
        <v>550</v>
      </c>
      <c r="D219" s="204" t="s">
        <v>200</v>
      </c>
      <c r="E219" s="205" t="s">
        <v>2341</v>
      </c>
      <c r="F219" s="206" t="s">
        <v>2342</v>
      </c>
      <c r="G219" s="207" t="s">
        <v>445</v>
      </c>
      <c r="H219" s="208">
        <v>136.5</v>
      </c>
      <c r="I219" s="209"/>
      <c r="J219" s="210">
        <f>ROUND(I219*H219,2)</f>
        <v>0</v>
      </c>
      <c r="K219" s="206" t="s">
        <v>34</v>
      </c>
      <c r="L219" s="63"/>
      <c r="M219" s="211" t="s">
        <v>34</v>
      </c>
      <c r="N219" s="212" t="s">
        <v>49</v>
      </c>
      <c r="O219" s="44"/>
      <c r="P219" s="213">
        <f>O219*H219</f>
        <v>0</v>
      </c>
      <c r="Q219" s="213">
        <v>2.0000000000000001E-4</v>
      </c>
      <c r="R219" s="213">
        <f>Q219*H219</f>
        <v>2.7300000000000001E-2</v>
      </c>
      <c r="S219" s="213">
        <v>0</v>
      </c>
      <c r="T219" s="214">
        <f>S219*H219</f>
        <v>0</v>
      </c>
      <c r="AR219" s="25" t="s">
        <v>275</v>
      </c>
      <c r="AT219" s="25" t="s">
        <v>200</v>
      </c>
      <c r="AU219" s="25" t="s">
        <v>87</v>
      </c>
      <c r="AY219" s="25" t="s">
        <v>197</v>
      </c>
      <c r="BE219" s="215">
        <f>IF(N219="základní",J219,0)</f>
        <v>0</v>
      </c>
      <c r="BF219" s="215">
        <f>IF(N219="snížená",J219,0)</f>
        <v>0</v>
      </c>
      <c r="BG219" s="215">
        <f>IF(N219="zákl. přenesená",J219,0)</f>
        <v>0</v>
      </c>
      <c r="BH219" s="215">
        <f>IF(N219="sníž. přenesená",J219,0)</f>
        <v>0</v>
      </c>
      <c r="BI219" s="215">
        <f>IF(N219="nulová",J219,0)</f>
        <v>0</v>
      </c>
      <c r="BJ219" s="25" t="s">
        <v>85</v>
      </c>
      <c r="BK219" s="215">
        <f>ROUND(I219*H219,2)</f>
        <v>0</v>
      </c>
      <c r="BL219" s="25" t="s">
        <v>275</v>
      </c>
      <c r="BM219" s="25" t="s">
        <v>2343</v>
      </c>
    </row>
    <row r="220" spans="2:65" s="12" customFormat="1">
      <c r="B220" s="219"/>
      <c r="C220" s="220"/>
      <c r="D220" s="221" t="s">
        <v>210</v>
      </c>
      <c r="E220" s="222" t="s">
        <v>34</v>
      </c>
      <c r="F220" s="223" t="s">
        <v>2344</v>
      </c>
      <c r="G220" s="220"/>
      <c r="H220" s="224" t="s">
        <v>34</v>
      </c>
      <c r="I220" s="225"/>
      <c r="J220" s="220"/>
      <c r="K220" s="220"/>
      <c r="L220" s="226"/>
      <c r="M220" s="227"/>
      <c r="N220" s="228"/>
      <c r="O220" s="228"/>
      <c r="P220" s="228"/>
      <c r="Q220" s="228"/>
      <c r="R220" s="228"/>
      <c r="S220" s="228"/>
      <c r="T220" s="229"/>
      <c r="AT220" s="230" t="s">
        <v>210</v>
      </c>
      <c r="AU220" s="230" t="s">
        <v>87</v>
      </c>
      <c r="AV220" s="12" t="s">
        <v>85</v>
      </c>
      <c r="AW220" s="12" t="s">
        <v>41</v>
      </c>
      <c r="AX220" s="12" t="s">
        <v>78</v>
      </c>
      <c r="AY220" s="230" t="s">
        <v>197</v>
      </c>
    </row>
    <row r="221" spans="2:65" s="13" customFormat="1">
      <c r="B221" s="231"/>
      <c r="C221" s="232"/>
      <c r="D221" s="216" t="s">
        <v>210</v>
      </c>
      <c r="E221" s="260" t="s">
        <v>34</v>
      </c>
      <c r="F221" s="261" t="s">
        <v>2345</v>
      </c>
      <c r="G221" s="232"/>
      <c r="H221" s="262">
        <v>136.5</v>
      </c>
      <c r="I221" s="236"/>
      <c r="J221" s="232"/>
      <c r="K221" s="232"/>
      <c r="L221" s="237"/>
      <c r="M221" s="238"/>
      <c r="N221" s="239"/>
      <c r="O221" s="239"/>
      <c r="P221" s="239"/>
      <c r="Q221" s="239"/>
      <c r="R221" s="239"/>
      <c r="S221" s="239"/>
      <c r="T221" s="240"/>
      <c r="AT221" s="241" t="s">
        <v>210</v>
      </c>
      <c r="AU221" s="241" t="s">
        <v>87</v>
      </c>
      <c r="AV221" s="13" t="s">
        <v>87</v>
      </c>
      <c r="AW221" s="13" t="s">
        <v>41</v>
      </c>
      <c r="AX221" s="13" t="s">
        <v>85</v>
      </c>
      <c r="AY221" s="241" t="s">
        <v>197</v>
      </c>
    </row>
    <row r="222" spans="2:65" s="1" customFormat="1" ht="16.5" customHeight="1">
      <c r="B222" s="43"/>
      <c r="C222" s="263" t="s">
        <v>554</v>
      </c>
      <c r="D222" s="263" t="s">
        <v>415</v>
      </c>
      <c r="E222" s="264" t="s">
        <v>2346</v>
      </c>
      <c r="F222" s="265" t="s">
        <v>2347</v>
      </c>
      <c r="G222" s="266" t="s">
        <v>445</v>
      </c>
      <c r="H222" s="267">
        <v>2.5</v>
      </c>
      <c r="I222" s="268"/>
      <c r="J222" s="269">
        <f>ROUND(I222*H222,2)</f>
        <v>0</v>
      </c>
      <c r="K222" s="265" t="s">
        <v>352</v>
      </c>
      <c r="L222" s="270"/>
      <c r="M222" s="271" t="s">
        <v>34</v>
      </c>
      <c r="N222" s="272" t="s">
        <v>49</v>
      </c>
      <c r="O222" s="44"/>
      <c r="P222" s="213">
        <f>O222*H222</f>
        <v>0</v>
      </c>
      <c r="Q222" s="213">
        <v>2.6600000000000001E-4</v>
      </c>
      <c r="R222" s="213">
        <f>Q222*H222</f>
        <v>6.6500000000000001E-4</v>
      </c>
      <c r="S222" s="213">
        <v>0</v>
      </c>
      <c r="T222" s="214">
        <f>S222*H222</f>
        <v>0</v>
      </c>
      <c r="AR222" s="25" t="s">
        <v>491</v>
      </c>
      <c r="AT222" s="25" t="s">
        <v>415</v>
      </c>
      <c r="AU222" s="25" t="s">
        <v>87</v>
      </c>
      <c r="AY222" s="25" t="s">
        <v>197</v>
      </c>
      <c r="BE222" s="215">
        <f>IF(N222="základní",J222,0)</f>
        <v>0</v>
      </c>
      <c r="BF222" s="215">
        <f>IF(N222="snížená",J222,0)</f>
        <v>0</v>
      </c>
      <c r="BG222" s="215">
        <f>IF(N222="zákl. přenesená",J222,0)</f>
        <v>0</v>
      </c>
      <c r="BH222" s="215">
        <f>IF(N222="sníž. přenesená",J222,0)</f>
        <v>0</v>
      </c>
      <c r="BI222" s="215">
        <f>IF(N222="nulová",J222,0)</f>
        <v>0</v>
      </c>
      <c r="BJ222" s="25" t="s">
        <v>85</v>
      </c>
      <c r="BK222" s="215">
        <f>ROUND(I222*H222,2)</f>
        <v>0</v>
      </c>
      <c r="BL222" s="25" t="s">
        <v>275</v>
      </c>
      <c r="BM222" s="25" t="s">
        <v>2348</v>
      </c>
    </row>
    <row r="223" spans="2:65" s="12" customFormat="1">
      <c r="B223" s="219"/>
      <c r="C223" s="220"/>
      <c r="D223" s="221" t="s">
        <v>210</v>
      </c>
      <c r="E223" s="222" t="s">
        <v>34</v>
      </c>
      <c r="F223" s="223" t="s">
        <v>2349</v>
      </c>
      <c r="G223" s="220"/>
      <c r="H223" s="224" t="s">
        <v>34</v>
      </c>
      <c r="I223" s="225"/>
      <c r="J223" s="220"/>
      <c r="K223" s="220"/>
      <c r="L223" s="226"/>
      <c r="M223" s="227"/>
      <c r="N223" s="228"/>
      <c r="O223" s="228"/>
      <c r="P223" s="228"/>
      <c r="Q223" s="228"/>
      <c r="R223" s="228"/>
      <c r="S223" s="228"/>
      <c r="T223" s="229"/>
      <c r="AT223" s="230" t="s">
        <v>210</v>
      </c>
      <c r="AU223" s="230" t="s">
        <v>87</v>
      </c>
      <c r="AV223" s="12" t="s">
        <v>85</v>
      </c>
      <c r="AW223" s="12" t="s">
        <v>41</v>
      </c>
      <c r="AX223" s="12" t="s">
        <v>78</v>
      </c>
      <c r="AY223" s="230" t="s">
        <v>197</v>
      </c>
    </row>
    <row r="224" spans="2:65" s="12" customFormat="1">
      <c r="B224" s="219"/>
      <c r="C224" s="220"/>
      <c r="D224" s="221" t="s">
        <v>210</v>
      </c>
      <c r="E224" s="222" t="s">
        <v>34</v>
      </c>
      <c r="F224" s="223" t="s">
        <v>2350</v>
      </c>
      <c r="G224" s="220"/>
      <c r="H224" s="224" t="s">
        <v>34</v>
      </c>
      <c r="I224" s="225"/>
      <c r="J224" s="220"/>
      <c r="K224" s="220"/>
      <c r="L224" s="226"/>
      <c r="M224" s="227"/>
      <c r="N224" s="228"/>
      <c r="O224" s="228"/>
      <c r="P224" s="228"/>
      <c r="Q224" s="228"/>
      <c r="R224" s="228"/>
      <c r="S224" s="228"/>
      <c r="T224" s="229"/>
      <c r="AT224" s="230" t="s">
        <v>210</v>
      </c>
      <c r="AU224" s="230" t="s">
        <v>87</v>
      </c>
      <c r="AV224" s="12" t="s">
        <v>85</v>
      </c>
      <c r="AW224" s="12" t="s">
        <v>41</v>
      </c>
      <c r="AX224" s="12" t="s">
        <v>78</v>
      </c>
      <c r="AY224" s="230" t="s">
        <v>197</v>
      </c>
    </row>
    <row r="225" spans="2:65" s="13" customFormat="1">
      <c r="B225" s="231"/>
      <c r="C225" s="232"/>
      <c r="D225" s="221" t="s">
        <v>210</v>
      </c>
      <c r="E225" s="233" t="s">
        <v>34</v>
      </c>
      <c r="F225" s="234" t="s">
        <v>85</v>
      </c>
      <c r="G225" s="232"/>
      <c r="H225" s="235">
        <v>1</v>
      </c>
      <c r="I225" s="236"/>
      <c r="J225" s="232"/>
      <c r="K225" s="232"/>
      <c r="L225" s="237"/>
      <c r="M225" s="238"/>
      <c r="N225" s="239"/>
      <c r="O225" s="239"/>
      <c r="P225" s="239"/>
      <c r="Q225" s="239"/>
      <c r="R225" s="239"/>
      <c r="S225" s="239"/>
      <c r="T225" s="240"/>
      <c r="AT225" s="241" t="s">
        <v>210</v>
      </c>
      <c r="AU225" s="241" t="s">
        <v>87</v>
      </c>
      <c r="AV225" s="13" t="s">
        <v>87</v>
      </c>
      <c r="AW225" s="13" t="s">
        <v>41</v>
      </c>
      <c r="AX225" s="13" t="s">
        <v>78</v>
      </c>
      <c r="AY225" s="241" t="s">
        <v>197</v>
      </c>
    </row>
    <row r="226" spans="2:65" s="12" customFormat="1">
      <c r="B226" s="219"/>
      <c r="C226" s="220"/>
      <c r="D226" s="221" t="s">
        <v>210</v>
      </c>
      <c r="E226" s="222" t="s">
        <v>34</v>
      </c>
      <c r="F226" s="223" t="s">
        <v>2351</v>
      </c>
      <c r="G226" s="220"/>
      <c r="H226" s="224" t="s">
        <v>34</v>
      </c>
      <c r="I226" s="225"/>
      <c r="J226" s="220"/>
      <c r="K226" s="220"/>
      <c r="L226" s="226"/>
      <c r="M226" s="227"/>
      <c r="N226" s="228"/>
      <c r="O226" s="228"/>
      <c r="P226" s="228"/>
      <c r="Q226" s="228"/>
      <c r="R226" s="228"/>
      <c r="S226" s="228"/>
      <c r="T226" s="229"/>
      <c r="AT226" s="230" t="s">
        <v>210</v>
      </c>
      <c r="AU226" s="230" t="s">
        <v>87</v>
      </c>
      <c r="AV226" s="12" t="s">
        <v>85</v>
      </c>
      <c r="AW226" s="12" t="s">
        <v>41</v>
      </c>
      <c r="AX226" s="12" t="s">
        <v>78</v>
      </c>
      <c r="AY226" s="230" t="s">
        <v>197</v>
      </c>
    </row>
    <row r="227" spans="2:65" s="13" customFormat="1">
      <c r="B227" s="231"/>
      <c r="C227" s="232"/>
      <c r="D227" s="221" t="s">
        <v>210</v>
      </c>
      <c r="E227" s="233" t="s">
        <v>34</v>
      </c>
      <c r="F227" s="234" t="s">
        <v>85</v>
      </c>
      <c r="G227" s="232"/>
      <c r="H227" s="235">
        <v>1</v>
      </c>
      <c r="I227" s="236"/>
      <c r="J227" s="232"/>
      <c r="K227" s="232"/>
      <c r="L227" s="237"/>
      <c r="M227" s="238"/>
      <c r="N227" s="239"/>
      <c r="O227" s="239"/>
      <c r="P227" s="239"/>
      <c r="Q227" s="239"/>
      <c r="R227" s="239"/>
      <c r="S227" s="239"/>
      <c r="T227" s="240"/>
      <c r="AT227" s="241" t="s">
        <v>210</v>
      </c>
      <c r="AU227" s="241" t="s">
        <v>87</v>
      </c>
      <c r="AV227" s="13" t="s">
        <v>87</v>
      </c>
      <c r="AW227" s="13" t="s">
        <v>41</v>
      </c>
      <c r="AX227" s="13" t="s">
        <v>78</v>
      </c>
      <c r="AY227" s="241" t="s">
        <v>197</v>
      </c>
    </row>
    <row r="228" spans="2:65" s="14" customFormat="1">
      <c r="B228" s="242"/>
      <c r="C228" s="243"/>
      <c r="D228" s="221" t="s">
        <v>210</v>
      </c>
      <c r="E228" s="273" t="s">
        <v>34</v>
      </c>
      <c r="F228" s="274" t="s">
        <v>221</v>
      </c>
      <c r="G228" s="243"/>
      <c r="H228" s="275">
        <v>2</v>
      </c>
      <c r="I228" s="247"/>
      <c r="J228" s="243"/>
      <c r="K228" s="243"/>
      <c r="L228" s="248"/>
      <c r="M228" s="249"/>
      <c r="N228" s="250"/>
      <c r="O228" s="250"/>
      <c r="P228" s="250"/>
      <c r="Q228" s="250"/>
      <c r="R228" s="250"/>
      <c r="S228" s="250"/>
      <c r="T228" s="251"/>
      <c r="AT228" s="252" t="s">
        <v>210</v>
      </c>
      <c r="AU228" s="252" t="s">
        <v>87</v>
      </c>
      <c r="AV228" s="14" t="s">
        <v>126</v>
      </c>
      <c r="AW228" s="14" t="s">
        <v>41</v>
      </c>
      <c r="AX228" s="14" t="s">
        <v>78</v>
      </c>
      <c r="AY228" s="252" t="s">
        <v>197</v>
      </c>
    </row>
    <row r="229" spans="2:65" s="13" customFormat="1">
      <c r="B229" s="231"/>
      <c r="C229" s="232"/>
      <c r="D229" s="221" t="s">
        <v>210</v>
      </c>
      <c r="E229" s="233" t="s">
        <v>34</v>
      </c>
      <c r="F229" s="234" t="s">
        <v>2352</v>
      </c>
      <c r="G229" s="232"/>
      <c r="H229" s="235">
        <v>2.2999999999999998</v>
      </c>
      <c r="I229" s="236"/>
      <c r="J229" s="232"/>
      <c r="K229" s="232"/>
      <c r="L229" s="237"/>
      <c r="M229" s="238"/>
      <c r="N229" s="239"/>
      <c r="O229" s="239"/>
      <c r="P229" s="239"/>
      <c r="Q229" s="239"/>
      <c r="R229" s="239"/>
      <c r="S229" s="239"/>
      <c r="T229" s="240"/>
      <c r="AT229" s="241" t="s">
        <v>210</v>
      </c>
      <c r="AU229" s="241" t="s">
        <v>87</v>
      </c>
      <c r="AV229" s="13" t="s">
        <v>87</v>
      </c>
      <c r="AW229" s="13" t="s">
        <v>41</v>
      </c>
      <c r="AX229" s="13" t="s">
        <v>78</v>
      </c>
      <c r="AY229" s="241" t="s">
        <v>197</v>
      </c>
    </row>
    <row r="230" spans="2:65" s="14" customFormat="1">
      <c r="B230" s="242"/>
      <c r="C230" s="243"/>
      <c r="D230" s="221" t="s">
        <v>210</v>
      </c>
      <c r="E230" s="273" t="s">
        <v>34</v>
      </c>
      <c r="F230" s="274" t="s">
        <v>221</v>
      </c>
      <c r="G230" s="243"/>
      <c r="H230" s="275">
        <v>2.2999999999999998</v>
      </c>
      <c r="I230" s="247"/>
      <c r="J230" s="243"/>
      <c r="K230" s="243"/>
      <c r="L230" s="248"/>
      <c r="M230" s="249"/>
      <c r="N230" s="250"/>
      <c r="O230" s="250"/>
      <c r="P230" s="250"/>
      <c r="Q230" s="250"/>
      <c r="R230" s="250"/>
      <c r="S230" s="250"/>
      <c r="T230" s="251"/>
      <c r="AT230" s="252" t="s">
        <v>210</v>
      </c>
      <c r="AU230" s="252" t="s">
        <v>87</v>
      </c>
      <c r="AV230" s="14" t="s">
        <v>126</v>
      </c>
      <c r="AW230" s="14" t="s">
        <v>41</v>
      </c>
      <c r="AX230" s="14" t="s">
        <v>78</v>
      </c>
      <c r="AY230" s="252" t="s">
        <v>197</v>
      </c>
    </row>
    <row r="231" spans="2:65" s="13" customFormat="1">
      <c r="B231" s="231"/>
      <c r="C231" s="232"/>
      <c r="D231" s="216" t="s">
        <v>210</v>
      </c>
      <c r="E231" s="260" t="s">
        <v>34</v>
      </c>
      <c r="F231" s="261" t="s">
        <v>2353</v>
      </c>
      <c r="G231" s="232"/>
      <c r="H231" s="262">
        <v>2.5</v>
      </c>
      <c r="I231" s="236"/>
      <c r="J231" s="232"/>
      <c r="K231" s="232"/>
      <c r="L231" s="237"/>
      <c r="M231" s="238"/>
      <c r="N231" s="239"/>
      <c r="O231" s="239"/>
      <c r="P231" s="239"/>
      <c r="Q231" s="239"/>
      <c r="R231" s="239"/>
      <c r="S231" s="239"/>
      <c r="T231" s="240"/>
      <c r="AT231" s="241" t="s">
        <v>210</v>
      </c>
      <c r="AU231" s="241" t="s">
        <v>87</v>
      </c>
      <c r="AV231" s="13" t="s">
        <v>87</v>
      </c>
      <c r="AW231" s="13" t="s">
        <v>41</v>
      </c>
      <c r="AX231" s="13" t="s">
        <v>85</v>
      </c>
      <c r="AY231" s="241" t="s">
        <v>197</v>
      </c>
    </row>
    <row r="232" spans="2:65" s="1" customFormat="1" ht="16.5" customHeight="1">
      <c r="B232" s="43"/>
      <c r="C232" s="263" t="s">
        <v>559</v>
      </c>
      <c r="D232" s="263" t="s">
        <v>415</v>
      </c>
      <c r="E232" s="264" t="s">
        <v>2354</v>
      </c>
      <c r="F232" s="265" t="s">
        <v>2355</v>
      </c>
      <c r="G232" s="266" t="s">
        <v>445</v>
      </c>
      <c r="H232" s="267">
        <v>86</v>
      </c>
      <c r="I232" s="268"/>
      <c r="J232" s="269">
        <f>ROUND(I232*H232,2)</f>
        <v>0</v>
      </c>
      <c r="K232" s="265" t="s">
        <v>352</v>
      </c>
      <c r="L232" s="270"/>
      <c r="M232" s="271" t="s">
        <v>34</v>
      </c>
      <c r="N232" s="272" t="s">
        <v>49</v>
      </c>
      <c r="O232" s="44"/>
      <c r="P232" s="213">
        <f>O232*H232</f>
        <v>0</v>
      </c>
      <c r="Q232" s="213">
        <v>2.8699999999999998E-4</v>
      </c>
      <c r="R232" s="213">
        <f>Q232*H232</f>
        <v>2.4681999999999999E-2</v>
      </c>
      <c r="S232" s="213">
        <v>0</v>
      </c>
      <c r="T232" s="214">
        <f>S232*H232</f>
        <v>0</v>
      </c>
      <c r="AR232" s="25" t="s">
        <v>491</v>
      </c>
      <c r="AT232" s="25" t="s">
        <v>415</v>
      </c>
      <c r="AU232" s="25" t="s">
        <v>87</v>
      </c>
      <c r="AY232" s="25" t="s">
        <v>197</v>
      </c>
      <c r="BE232" s="215">
        <f>IF(N232="základní",J232,0)</f>
        <v>0</v>
      </c>
      <c r="BF232" s="215">
        <f>IF(N232="snížená",J232,0)</f>
        <v>0</v>
      </c>
      <c r="BG232" s="215">
        <f>IF(N232="zákl. přenesená",J232,0)</f>
        <v>0</v>
      </c>
      <c r="BH232" s="215">
        <f>IF(N232="sníž. přenesená",J232,0)</f>
        <v>0</v>
      </c>
      <c r="BI232" s="215">
        <f>IF(N232="nulová",J232,0)</f>
        <v>0</v>
      </c>
      <c r="BJ232" s="25" t="s">
        <v>85</v>
      </c>
      <c r="BK232" s="215">
        <f>ROUND(I232*H232,2)</f>
        <v>0</v>
      </c>
      <c r="BL232" s="25" t="s">
        <v>275</v>
      </c>
      <c r="BM232" s="25" t="s">
        <v>2356</v>
      </c>
    </row>
    <row r="233" spans="2:65" s="12" customFormat="1">
      <c r="B233" s="219"/>
      <c r="C233" s="220"/>
      <c r="D233" s="221" t="s">
        <v>210</v>
      </c>
      <c r="E233" s="222" t="s">
        <v>34</v>
      </c>
      <c r="F233" s="223" t="s">
        <v>2357</v>
      </c>
      <c r="G233" s="220"/>
      <c r="H233" s="224" t="s">
        <v>34</v>
      </c>
      <c r="I233" s="225"/>
      <c r="J233" s="220"/>
      <c r="K233" s="220"/>
      <c r="L233" s="226"/>
      <c r="M233" s="227"/>
      <c r="N233" s="228"/>
      <c r="O233" s="228"/>
      <c r="P233" s="228"/>
      <c r="Q233" s="228"/>
      <c r="R233" s="228"/>
      <c r="S233" s="228"/>
      <c r="T233" s="229"/>
      <c r="AT233" s="230" t="s">
        <v>210</v>
      </c>
      <c r="AU233" s="230" t="s">
        <v>87</v>
      </c>
      <c r="AV233" s="12" t="s">
        <v>85</v>
      </c>
      <c r="AW233" s="12" t="s">
        <v>41</v>
      </c>
      <c r="AX233" s="12" t="s">
        <v>78</v>
      </c>
      <c r="AY233" s="230" t="s">
        <v>197</v>
      </c>
    </row>
    <row r="234" spans="2:65" s="12" customFormat="1">
      <c r="B234" s="219"/>
      <c r="C234" s="220"/>
      <c r="D234" s="221" t="s">
        <v>210</v>
      </c>
      <c r="E234" s="222" t="s">
        <v>34</v>
      </c>
      <c r="F234" s="223" t="s">
        <v>2358</v>
      </c>
      <c r="G234" s="220"/>
      <c r="H234" s="224" t="s">
        <v>34</v>
      </c>
      <c r="I234" s="225"/>
      <c r="J234" s="220"/>
      <c r="K234" s="220"/>
      <c r="L234" s="226"/>
      <c r="M234" s="227"/>
      <c r="N234" s="228"/>
      <c r="O234" s="228"/>
      <c r="P234" s="228"/>
      <c r="Q234" s="228"/>
      <c r="R234" s="228"/>
      <c r="S234" s="228"/>
      <c r="T234" s="229"/>
      <c r="AT234" s="230" t="s">
        <v>210</v>
      </c>
      <c r="AU234" s="230" t="s">
        <v>87</v>
      </c>
      <c r="AV234" s="12" t="s">
        <v>85</v>
      </c>
      <c r="AW234" s="12" t="s">
        <v>41</v>
      </c>
      <c r="AX234" s="12" t="s">
        <v>78</v>
      </c>
      <c r="AY234" s="230" t="s">
        <v>197</v>
      </c>
    </row>
    <row r="235" spans="2:65" s="13" customFormat="1">
      <c r="B235" s="231"/>
      <c r="C235" s="232"/>
      <c r="D235" s="221" t="s">
        <v>210</v>
      </c>
      <c r="E235" s="233" t="s">
        <v>34</v>
      </c>
      <c r="F235" s="234" t="s">
        <v>279</v>
      </c>
      <c r="G235" s="232"/>
      <c r="H235" s="235">
        <v>17</v>
      </c>
      <c r="I235" s="236"/>
      <c r="J235" s="232"/>
      <c r="K235" s="232"/>
      <c r="L235" s="237"/>
      <c r="M235" s="238"/>
      <c r="N235" s="239"/>
      <c r="O235" s="239"/>
      <c r="P235" s="239"/>
      <c r="Q235" s="239"/>
      <c r="R235" s="239"/>
      <c r="S235" s="239"/>
      <c r="T235" s="240"/>
      <c r="AT235" s="241" t="s">
        <v>210</v>
      </c>
      <c r="AU235" s="241" t="s">
        <v>87</v>
      </c>
      <c r="AV235" s="13" t="s">
        <v>87</v>
      </c>
      <c r="AW235" s="13" t="s">
        <v>41</v>
      </c>
      <c r="AX235" s="13" t="s">
        <v>78</v>
      </c>
      <c r="AY235" s="241" t="s">
        <v>197</v>
      </c>
    </row>
    <row r="236" spans="2:65" s="12" customFormat="1">
      <c r="B236" s="219"/>
      <c r="C236" s="220"/>
      <c r="D236" s="221" t="s">
        <v>210</v>
      </c>
      <c r="E236" s="222" t="s">
        <v>34</v>
      </c>
      <c r="F236" s="223" t="s">
        <v>2350</v>
      </c>
      <c r="G236" s="220"/>
      <c r="H236" s="224" t="s">
        <v>34</v>
      </c>
      <c r="I236" s="225"/>
      <c r="J236" s="220"/>
      <c r="K236" s="220"/>
      <c r="L236" s="226"/>
      <c r="M236" s="227"/>
      <c r="N236" s="228"/>
      <c r="O236" s="228"/>
      <c r="P236" s="228"/>
      <c r="Q236" s="228"/>
      <c r="R236" s="228"/>
      <c r="S236" s="228"/>
      <c r="T236" s="229"/>
      <c r="AT236" s="230" t="s">
        <v>210</v>
      </c>
      <c r="AU236" s="230" t="s">
        <v>87</v>
      </c>
      <c r="AV236" s="12" t="s">
        <v>85</v>
      </c>
      <c r="AW236" s="12" t="s">
        <v>41</v>
      </c>
      <c r="AX236" s="12" t="s">
        <v>78</v>
      </c>
      <c r="AY236" s="230" t="s">
        <v>197</v>
      </c>
    </row>
    <row r="237" spans="2:65" s="13" customFormat="1">
      <c r="B237" s="231"/>
      <c r="C237" s="232"/>
      <c r="D237" s="221" t="s">
        <v>210</v>
      </c>
      <c r="E237" s="233" t="s">
        <v>34</v>
      </c>
      <c r="F237" s="234" t="s">
        <v>550</v>
      </c>
      <c r="G237" s="232"/>
      <c r="H237" s="235">
        <v>43</v>
      </c>
      <c r="I237" s="236"/>
      <c r="J237" s="232"/>
      <c r="K237" s="232"/>
      <c r="L237" s="237"/>
      <c r="M237" s="238"/>
      <c r="N237" s="239"/>
      <c r="O237" s="239"/>
      <c r="P237" s="239"/>
      <c r="Q237" s="239"/>
      <c r="R237" s="239"/>
      <c r="S237" s="239"/>
      <c r="T237" s="240"/>
      <c r="AT237" s="241" t="s">
        <v>210</v>
      </c>
      <c r="AU237" s="241" t="s">
        <v>87</v>
      </c>
      <c r="AV237" s="13" t="s">
        <v>87</v>
      </c>
      <c r="AW237" s="13" t="s">
        <v>41</v>
      </c>
      <c r="AX237" s="13" t="s">
        <v>78</v>
      </c>
      <c r="AY237" s="241" t="s">
        <v>197</v>
      </c>
    </row>
    <row r="238" spans="2:65" s="12" customFormat="1">
      <c r="B238" s="219"/>
      <c r="C238" s="220"/>
      <c r="D238" s="221" t="s">
        <v>210</v>
      </c>
      <c r="E238" s="222" t="s">
        <v>34</v>
      </c>
      <c r="F238" s="223" t="s">
        <v>2351</v>
      </c>
      <c r="G238" s="220"/>
      <c r="H238" s="224" t="s">
        <v>34</v>
      </c>
      <c r="I238" s="225"/>
      <c r="J238" s="220"/>
      <c r="K238" s="220"/>
      <c r="L238" s="226"/>
      <c r="M238" s="227"/>
      <c r="N238" s="228"/>
      <c r="O238" s="228"/>
      <c r="P238" s="228"/>
      <c r="Q238" s="228"/>
      <c r="R238" s="228"/>
      <c r="S238" s="228"/>
      <c r="T238" s="229"/>
      <c r="AT238" s="230" t="s">
        <v>210</v>
      </c>
      <c r="AU238" s="230" t="s">
        <v>87</v>
      </c>
      <c r="AV238" s="12" t="s">
        <v>85</v>
      </c>
      <c r="AW238" s="12" t="s">
        <v>41</v>
      </c>
      <c r="AX238" s="12" t="s">
        <v>78</v>
      </c>
      <c r="AY238" s="230" t="s">
        <v>197</v>
      </c>
    </row>
    <row r="239" spans="2:65" s="13" customFormat="1">
      <c r="B239" s="231"/>
      <c r="C239" s="232"/>
      <c r="D239" s="221" t="s">
        <v>210</v>
      </c>
      <c r="E239" s="233" t="s">
        <v>34</v>
      </c>
      <c r="F239" s="234" t="s">
        <v>2359</v>
      </c>
      <c r="G239" s="232"/>
      <c r="H239" s="235">
        <v>14.5</v>
      </c>
      <c r="I239" s="236"/>
      <c r="J239" s="232"/>
      <c r="K239" s="232"/>
      <c r="L239" s="237"/>
      <c r="M239" s="238"/>
      <c r="N239" s="239"/>
      <c r="O239" s="239"/>
      <c r="P239" s="239"/>
      <c r="Q239" s="239"/>
      <c r="R239" s="239"/>
      <c r="S239" s="239"/>
      <c r="T239" s="240"/>
      <c r="AT239" s="241" t="s">
        <v>210</v>
      </c>
      <c r="AU239" s="241" t="s">
        <v>87</v>
      </c>
      <c r="AV239" s="13" t="s">
        <v>87</v>
      </c>
      <c r="AW239" s="13" t="s">
        <v>41</v>
      </c>
      <c r="AX239" s="13" t="s">
        <v>78</v>
      </c>
      <c r="AY239" s="241" t="s">
        <v>197</v>
      </c>
    </row>
    <row r="240" spans="2:65" s="14" customFormat="1">
      <c r="B240" s="242"/>
      <c r="C240" s="243"/>
      <c r="D240" s="221" t="s">
        <v>210</v>
      </c>
      <c r="E240" s="273" t="s">
        <v>34</v>
      </c>
      <c r="F240" s="274" t="s">
        <v>221</v>
      </c>
      <c r="G240" s="243"/>
      <c r="H240" s="275">
        <v>74.5</v>
      </c>
      <c r="I240" s="247"/>
      <c r="J240" s="243"/>
      <c r="K240" s="243"/>
      <c r="L240" s="248"/>
      <c r="M240" s="249"/>
      <c r="N240" s="250"/>
      <c r="O240" s="250"/>
      <c r="P240" s="250"/>
      <c r="Q240" s="250"/>
      <c r="R240" s="250"/>
      <c r="S240" s="250"/>
      <c r="T240" s="251"/>
      <c r="AT240" s="252" t="s">
        <v>210</v>
      </c>
      <c r="AU240" s="252" t="s">
        <v>87</v>
      </c>
      <c r="AV240" s="14" t="s">
        <v>126</v>
      </c>
      <c r="AW240" s="14" t="s">
        <v>41</v>
      </c>
      <c r="AX240" s="14" t="s">
        <v>78</v>
      </c>
      <c r="AY240" s="252" t="s">
        <v>197</v>
      </c>
    </row>
    <row r="241" spans="2:65" s="13" customFormat="1">
      <c r="B241" s="231"/>
      <c r="C241" s="232"/>
      <c r="D241" s="221" t="s">
        <v>210</v>
      </c>
      <c r="E241" s="233" t="s">
        <v>34</v>
      </c>
      <c r="F241" s="234" t="s">
        <v>2360</v>
      </c>
      <c r="G241" s="232"/>
      <c r="H241" s="235">
        <v>85.674999999999997</v>
      </c>
      <c r="I241" s="236"/>
      <c r="J241" s="232"/>
      <c r="K241" s="232"/>
      <c r="L241" s="237"/>
      <c r="M241" s="238"/>
      <c r="N241" s="239"/>
      <c r="O241" s="239"/>
      <c r="P241" s="239"/>
      <c r="Q241" s="239"/>
      <c r="R241" s="239"/>
      <c r="S241" s="239"/>
      <c r="T241" s="240"/>
      <c r="AT241" s="241" t="s">
        <v>210</v>
      </c>
      <c r="AU241" s="241" t="s">
        <v>87</v>
      </c>
      <c r="AV241" s="13" t="s">
        <v>87</v>
      </c>
      <c r="AW241" s="13" t="s">
        <v>41</v>
      </c>
      <c r="AX241" s="13" t="s">
        <v>78</v>
      </c>
      <c r="AY241" s="241" t="s">
        <v>197</v>
      </c>
    </row>
    <row r="242" spans="2:65" s="14" customFormat="1">
      <c r="B242" s="242"/>
      <c r="C242" s="243"/>
      <c r="D242" s="221" t="s">
        <v>210</v>
      </c>
      <c r="E242" s="273" t="s">
        <v>34</v>
      </c>
      <c r="F242" s="274" t="s">
        <v>221</v>
      </c>
      <c r="G242" s="243"/>
      <c r="H242" s="275">
        <v>85.674999999999997</v>
      </c>
      <c r="I242" s="247"/>
      <c r="J242" s="243"/>
      <c r="K242" s="243"/>
      <c r="L242" s="248"/>
      <c r="M242" s="249"/>
      <c r="N242" s="250"/>
      <c r="O242" s="250"/>
      <c r="P242" s="250"/>
      <c r="Q242" s="250"/>
      <c r="R242" s="250"/>
      <c r="S242" s="250"/>
      <c r="T242" s="251"/>
      <c r="AT242" s="252" t="s">
        <v>210</v>
      </c>
      <c r="AU242" s="252" t="s">
        <v>87</v>
      </c>
      <c r="AV242" s="14" t="s">
        <v>126</v>
      </c>
      <c r="AW242" s="14" t="s">
        <v>41</v>
      </c>
      <c r="AX242" s="14" t="s">
        <v>78</v>
      </c>
      <c r="AY242" s="252" t="s">
        <v>197</v>
      </c>
    </row>
    <row r="243" spans="2:65" s="13" customFormat="1">
      <c r="B243" s="231"/>
      <c r="C243" s="232"/>
      <c r="D243" s="216" t="s">
        <v>210</v>
      </c>
      <c r="E243" s="260" t="s">
        <v>34</v>
      </c>
      <c r="F243" s="261" t="s">
        <v>776</v>
      </c>
      <c r="G243" s="232"/>
      <c r="H243" s="262">
        <v>86</v>
      </c>
      <c r="I243" s="236"/>
      <c r="J243" s="232"/>
      <c r="K243" s="232"/>
      <c r="L243" s="237"/>
      <c r="M243" s="238"/>
      <c r="N243" s="239"/>
      <c r="O243" s="239"/>
      <c r="P243" s="239"/>
      <c r="Q243" s="239"/>
      <c r="R243" s="239"/>
      <c r="S243" s="239"/>
      <c r="T243" s="240"/>
      <c r="AT243" s="241" t="s">
        <v>210</v>
      </c>
      <c r="AU243" s="241" t="s">
        <v>87</v>
      </c>
      <c r="AV243" s="13" t="s">
        <v>87</v>
      </c>
      <c r="AW243" s="13" t="s">
        <v>41</v>
      </c>
      <c r="AX243" s="13" t="s">
        <v>85</v>
      </c>
      <c r="AY243" s="241" t="s">
        <v>197</v>
      </c>
    </row>
    <row r="244" spans="2:65" s="1" customFormat="1" ht="16.5" customHeight="1">
      <c r="B244" s="43"/>
      <c r="C244" s="263" t="s">
        <v>564</v>
      </c>
      <c r="D244" s="263" t="s">
        <v>415</v>
      </c>
      <c r="E244" s="264" t="s">
        <v>2361</v>
      </c>
      <c r="F244" s="265" t="s">
        <v>2362</v>
      </c>
      <c r="G244" s="266" t="s">
        <v>445</v>
      </c>
      <c r="H244" s="267">
        <v>24</v>
      </c>
      <c r="I244" s="268"/>
      <c r="J244" s="269">
        <f>ROUND(I244*H244,2)</f>
        <v>0</v>
      </c>
      <c r="K244" s="265" t="s">
        <v>352</v>
      </c>
      <c r="L244" s="270"/>
      <c r="M244" s="271" t="s">
        <v>34</v>
      </c>
      <c r="N244" s="272" t="s">
        <v>49</v>
      </c>
      <c r="O244" s="44"/>
      <c r="P244" s="213">
        <f>O244*H244</f>
        <v>0</v>
      </c>
      <c r="Q244" s="213">
        <v>3.2200000000000002E-4</v>
      </c>
      <c r="R244" s="213">
        <f>Q244*H244</f>
        <v>7.7280000000000005E-3</v>
      </c>
      <c r="S244" s="213">
        <v>0</v>
      </c>
      <c r="T244" s="214">
        <f>S244*H244</f>
        <v>0</v>
      </c>
      <c r="AR244" s="25" t="s">
        <v>491</v>
      </c>
      <c r="AT244" s="25" t="s">
        <v>415</v>
      </c>
      <c r="AU244" s="25" t="s">
        <v>87</v>
      </c>
      <c r="AY244" s="25" t="s">
        <v>197</v>
      </c>
      <c r="BE244" s="215">
        <f>IF(N244="základní",J244,0)</f>
        <v>0</v>
      </c>
      <c r="BF244" s="215">
        <f>IF(N244="snížená",J244,0)</f>
        <v>0</v>
      </c>
      <c r="BG244" s="215">
        <f>IF(N244="zákl. přenesená",J244,0)</f>
        <v>0</v>
      </c>
      <c r="BH244" s="215">
        <f>IF(N244="sníž. přenesená",J244,0)</f>
        <v>0</v>
      </c>
      <c r="BI244" s="215">
        <f>IF(N244="nulová",J244,0)</f>
        <v>0</v>
      </c>
      <c r="BJ244" s="25" t="s">
        <v>85</v>
      </c>
      <c r="BK244" s="215">
        <f>ROUND(I244*H244,2)</f>
        <v>0</v>
      </c>
      <c r="BL244" s="25" t="s">
        <v>275</v>
      </c>
      <c r="BM244" s="25" t="s">
        <v>2363</v>
      </c>
    </row>
    <row r="245" spans="2:65" s="12" customFormat="1">
      <c r="B245" s="219"/>
      <c r="C245" s="220"/>
      <c r="D245" s="221" t="s">
        <v>210</v>
      </c>
      <c r="E245" s="222" t="s">
        <v>34</v>
      </c>
      <c r="F245" s="223" t="s">
        <v>2364</v>
      </c>
      <c r="G245" s="220"/>
      <c r="H245" s="224" t="s">
        <v>34</v>
      </c>
      <c r="I245" s="225"/>
      <c r="J245" s="220"/>
      <c r="K245" s="220"/>
      <c r="L245" s="226"/>
      <c r="M245" s="227"/>
      <c r="N245" s="228"/>
      <c r="O245" s="228"/>
      <c r="P245" s="228"/>
      <c r="Q245" s="228"/>
      <c r="R245" s="228"/>
      <c r="S245" s="228"/>
      <c r="T245" s="229"/>
      <c r="AT245" s="230" t="s">
        <v>210</v>
      </c>
      <c r="AU245" s="230" t="s">
        <v>87</v>
      </c>
      <c r="AV245" s="12" t="s">
        <v>85</v>
      </c>
      <c r="AW245" s="12" t="s">
        <v>41</v>
      </c>
      <c r="AX245" s="12" t="s">
        <v>78</v>
      </c>
      <c r="AY245" s="230" t="s">
        <v>197</v>
      </c>
    </row>
    <row r="246" spans="2:65" s="12" customFormat="1">
      <c r="B246" s="219"/>
      <c r="C246" s="220"/>
      <c r="D246" s="221" t="s">
        <v>210</v>
      </c>
      <c r="E246" s="222" t="s">
        <v>34</v>
      </c>
      <c r="F246" s="223" t="s">
        <v>2350</v>
      </c>
      <c r="G246" s="220"/>
      <c r="H246" s="224" t="s">
        <v>34</v>
      </c>
      <c r="I246" s="225"/>
      <c r="J246" s="220"/>
      <c r="K246" s="220"/>
      <c r="L246" s="226"/>
      <c r="M246" s="227"/>
      <c r="N246" s="228"/>
      <c r="O246" s="228"/>
      <c r="P246" s="228"/>
      <c r="Q246" s="228"/>
      <c r="R246" s="228"/>
      <c r="S246" s="228"/>
      <c r="T246" s="229"/>
      <c r="AT246" s="230" t="s">
        <v>210</v>
      </c>
      <c r="AU246" s="230" t="s">
        <v>87</v>
      </c>
      <c r="AV246" s="12" t="s">
        <v>85</v>
      </c>
      <c r="AW246" s="12" t="s">
        <v>41</v>
      </c>
      <c r="AX246" s="12" t="s">
        <v>78</v>
      </c>
      <c r="AY246" s="230" t="s">
        <v>197</v>
      </c>
    </row>
    <row r="247" spans="2:65" s="13" customFormat="1">
      <c r="B247" s="231"/>
      <c r="C247" s="232"/>
      <c r="D247" s="221" t="s">
        <v>210</v>
      </c>
      <c r="E247" s="233" t="s">
        <v>34</v>
      </c>
      <c r="F247" s="234" t="s">
        <v>2365</v>
      </c>
      <c r="G247" s="232"/>
      <c r="H247" s="235">
        <v>13.5</v>
      </c>
      <c r="I247" s="236"/>
      <c r="J247" s="232"/>
      <c r="K247" s="232"/>
      <c r="L247" s="237"/>
      <c r="M247" s="238"/>
      <c r="N247" s="239"/>
      <c r="O247" s="239"/>
      <c r="P247" s="239"/>
      <c r="Q247" s="239"/>
      <c r="R247" s="239"/>
      <c r="S247" s="239"/>
      <c r="T247" s="240"/>
      <c r="AT247" s="241" t="s">
        <v>210</v>
      </c>
      <c r="AU247" s="241" t="s">
        <v>87</v>
      </c>
      <c r="AV247" s="13" t="s">
        <v>87</v>
      </c>
      <c r="AW247" s="13" t="s">
        <v>41</v>
      </c>
      <c r="AX247" s="13" t="s">
        <v>78</v>
      </c>
      <c r="AY247" s="241" t="s">
        <v>197</v>
      </c>
    </row>
    <row r="248" spans="2:65" s="12" customFormat="1">
      <c r="B248" s="219"/>
      <c r="C248" s="220"/>
      <c r="D248" s="221" t="s">
        <v>210</v>
      </c>
      <c r="E248" s="222" t="s">
        <v>34</v>
      </c>
      <c r="F248" s="223" t="s">
        <v>2351</v>
      </c>
      <c r="G248" s="220"/>
      <c r="H248" s="224" t="s">
        <v>34</v>
      </c>
      <c r="I248" s="225"/>
      <c r="J248" s="220"/>
      <c r="K248" s="220"/>
      <c r="L248" s="226"/>
      <c r="M248" s="227"/>
      <c r="N248" s="228"/>
      <c r="O248" s="228"/>
      <c r="P248" s="228"/>
      <c r="Q248" s="228"/>
      <c r="R248" s="228"/>
      <c r="S248" s="228"/>
      <c r="T248" s="229"/>
      <c r="AT248" s="230" t="s">
        <v>210</v>
      </c>
      <c r="AU248" s="230" t="s">
        <v>87</v>
      </c>
      <c r="AV248" s="12" t="s">
        <v>85</v>
      </c>
      <c r="AW248" s="12" t="s">
        <v>41</v>
      </c>
      <c r="AX248" s="12" t="s">
        <v>78</v>
      </c>
      <c r="AY248" s="230" t="s">
        <v>197</v>
      </c>
    </row>
    <row r="249" spans="2:65" s="13" customFormat="1">
      <c r="B249" s="231"/>
      <c r="C249" s="232"/>
      <c r="D249" s="221" t="s">
        <v>210</v>
      </c>
      <c r="E249" s="233" t="s">
        <v>34</v>
      </c>
      <c r="F249" s="234" t="s">
        <v>240</v>
      </c>
      <c r="G249" s="232"/>
      <c r="H249" s="235">
        <v>7</v>
      </c>
      <c r="I249" s="236"/>
      <c r="J249" s="232"/>
      <c r="K249" s="232"/>
      <c r="L249" s="237"/>
      <c r="M249" s="238"/>
      <c r="N249" s="239"/>
      <c r="O249" s="239"/>
      <c r="P249" s="239"/>
      <c r="Q249" s="239"/>
      <c r="R249" s="239"/>
      <c r="S249" s="239"/>
      <c r="T249" s="240"/>
      <c r="AT249" s="241" t="s">
        <v>210</v>
      </c>
      <c r="AU249" s="241" t="s">
        <v>87</v>
      </c>
      <c r="AV249" s="13" t="s">
        <v>87</v>
      </c>
      <c r="AW249" s="13" t="s">
        <v>41</v>
      </c>
      <c r="AX249" s="13" t="s">
        <v>78</v>
      </c>
      <c r="AY249" s="241" t="s">
        <v>197</v>
      </c>
    </row>
    <row r="250" spans="2:65" s="14" customFormat="1">
      <c r="B250" s="242"/>
      <c r="C250" s="243"/>
      <c r="D250" s="221" t="s">
        <v>210</v>
      </c>
      <c r="E250" s="273" t="s">
        <v>34</v>
      </c>
      <c r="F250" s="274" t="s">
        <v>221</v>
      </c>
      <c r="G250" s="243"/>
      <c r="H250" s="275">
        <v>20.5</v>
      </c>
      <c r="I250" s="247"/>
      <c r="J250" s="243"/>
      <c r="K250" s="243"/>
      <c r="L250" s="248"/>
      <c r="M250" s="249"/>
      <c r="N250" s="250"/>
      <c r="O250" s="250"/>
      <c r="P250" s="250"/>
      <c r="Q250" s="250"/>
      <c r="R250" s="250"/>
      <c r="S250" s="250"/>
      <c r="T250" s="251"/>
      <c r="AT250" s="252" t="s">
        <v>210</v>
      </c>
      <c r="AU250" s="252" t="s">
        <v>87</v>
      </c>
      <c r="AV250" s="14" t="s">
        <v>126</v>
      </c>
      <c r="AW250" s="14" t="s">
        <v>41</v>
      </c>
      <c r="AX250" s="14" t="s">
        <v>78</v>
      </c>
      <c r="AY250" s="252" t="s">
        <v>197</v>
      </c>
    </row>
    <row r="251" spans="2:65" s="13" customFormat="1">
      <c r="B251" s="231"/>
      <c r="C251" s="232"/>
      <c r="D251" s="221" t="s">
        <v>210</v>
      </c>
      <c r="E251" s="233" t="s">
        <v>34</v>
      </c>
      <c r="F251" s="234" t="s">
        <v>2366</v>
      </c>
      <c r="G251" s="232"/>
      <c r="H251" s="235">
        <v>23.574999999999999</v>
      </c>
      <c r="I251" s="236"/>
      <c r="J251" s="232"/>
      <c r="K251" s="232"/>
      <c r="L251" s="237"/>
      <c r="M251" s="238"/>
      <c r="N251" s="239"/>
      <c r="O251" s="239"/>
      <c r="P251" s="239"/>
      <c r="Q251" s="239"/>
      <c r="R251" s="239"/>
      <c r="S251" s="239"/>
      <c r="T251" s="240"/>
      <c r="AT251" s="241" t="s">
        <v>210</v>
      </c>
      <c r="AU251" s="241" t="s">
        <v>87</v>
      </c>
      <c r="AV251" s="13" t="s">
        <v>87</v>
      </c>
      <c r="AW251" s="13" t="s">
        <v>41</v>
      </c>
      <c r="AX251" s="13" t="s">
        <v>78</v>
      </c>
      <c r="AY251" s="241" t="s">
        <v>197</v>
      </c>
    </row>
    <row r="252" spans="2:65" s="14" customFormat="1">
      <c r="B252" s="242"/>
      <c r="C252" s="243"/>
      <c r="D252" s="221" t="s">
        <v>210</v>
      </c>
      <c r="E252" s="273" t="s">
        <v>34</v>
      </c>
      <c r="F252" s="274" t="s">
        <v>221</v>
      </c>
      <c r="G252" s="243"/>
      <c r="H252" s="275">
        <v>23.574999999999999</v>
      </c>
      <c r="I252" s="247"/>
      <c r="J252" s="243"/>
      <c r="K252" s="243"/>
      <c r="L252" s="248"/>
      <c r="M252" s="249"/>
      <c r="N252" s="250"/>
      <c r="O252" s="250"/>
      <c r="P252" s="250"/>
      <c r="Q252" s="250"/>
      <c r="R252" s="250"/>
      <c r="S252" s="250"/>
      <c r="T252" s="251"/>
      <c r="AT252" s="252" t="s">
        <v>210</v>
      </c>
      <c r="AU252" s="252" t="s">
        <v>87</v>
      </c>
      <c r="AV252" s="14" t="s">
        <v>126</v>
      </c>
      <c r="AW252" s="14" t="s">
        <v>41</v>
      </c>
      <c r="AX252" s="14" t="s">
        <v>78</v>
      </c>
      <c r="AY252" s="252" t="s">
        <v>197</v>
      </c>
    </row>
    <row r="253" spans="2:65" s="13" customFormat="1">
      <c r="B253" s="231"/>
      <c r="C253" s="232"/>
      <c r="D253" s="216" t="s">
        <v>210</v>
      </c>
      <c r="E253" s="260" t="s">
        <v>34</v>
      </c>
      <c r="F253" s="261" t="s">
        <v>448</v>
      </c>
      <c r="G253" s="232"/>
      <c r="H253" s="262">
        <v>24</v>
      </c>
      <c r="I253" s="236"/>
      <c r="J253" s="232"/>
      <c r="K253" s="232"/>
      <c r="L253" s="237"/>
      <c r="M253" s="238"/>
      <c r="N253" s="239"/>
      <c r="O253" s="239"/>
      <c r="P253" s="239"/>
      <c r="Q253" s="239"/>
      <c r="R253" s="239"/>
      <c r="S253" s="239"/>
      <c r="T253" s="240"/>
      <c r="AT253" s="241" t="s">
        <v>210</v>
      </c>
      <c r="AU253" s="241" t="s">
        <v>87</v>
      </c>
      <c r="AV253" s="13" t="s">
        <v>87</v>
      </c>
      <c r="AW253" s="13" t="s">
        <v>41</v>
      </c>
      <c r="AX253" s="13" t="s">
        <v>85</v>
      </c>
      <c r="AY253" s="241" t="s">
        <v>197</v>
      </c>
    </row>
    <row r="254" spans="2:65" s="1" customFormat="1" ht="16.5" customHeight="1">
      <c r="B254" s="43"/>
      <c r="C254" s="263" t="s">
        <v>569</v>
      </c>
      <c r="D254" s="263" t="s">
        <v>415</v>
      </c>
      <c r="E254" s="264" t="s">
        <v>2367</v>
      </c>
      <c r="F254" s="265" t="s">
        <v>2368</v>
      </c>
      <c r="G254" s="266" t="s">
        <v>445</v>
      </c>
      <c r="H254" s="267">
        <v>7</v>
      </c>
      <c r="I254" s="268"/>
      <c r="J254" s="269">
        <f>ROUND(I254*H254,2)</f>
        <v>0</v>
      </c>
      <c r="K254" s="265" t="s">
        <v>352</v>
      </c>
      <c r="L254" s="270"/>
      <c r="M254" s="271" t="s">
        <v>34</v>
      </c>
      <c r="N254" s="272" t="s">
        <v>49</v>
      </c>
      <c r="O254" s="44"/>
      <c r="P254" s="213">
        <f>O254*H254</f>
        <v>0</v>
      </c>
      <c r="Q254" s="213">
        <v>3.7100000000000002E-4</v>
      </c>
      <c r="R254" s="213">
        <f>Q254*H254</f>
        <v>2.5970000000000003E-3</v>
      </c>
      <c r="S254" s="213">
        <v>0</v>
      </c>
      <c r="T254" s="214">
        <f>S254*H254</f>
        <v>0</v>
      </c>
      <c r="AR254" s="25" t="s">
        <v>491</v>
      </c>
      <c r="AT254" s="25" t="s">
        <v>415</v>
      </c>
      <c r="AU254" s="25" t="s">
        <v>87</v>
      </c>
      <c r="AY254" s="25" t="s">
        <v>197</v>
      </c>
      <c r="BE254" s="215">
        <f>IF(N254="základní",J254,0)</f>
        <v>0</v>
      </c>
      <c r="BF254" s="215">
        <f>IF(N254="snížená",J254,0)</f>
        <v>0</v>
      </c>
      <c r="BG254" s="215">
        <f>IF(N254="zákl. přenesená",J254,0)</f>
        <v>0</v>
      </c>
      <c r="BH254" s="215">
        <f>IF(N254="sníž. přenesená",J254,0)</f>
        <v>0</v>
      </c>
      <c r="BI254" s="215">
        <f>IF(N254="nulová",J254,0)</f>
        <v>0</v>
      </c>
      <c r="BJ254" s="25" t="s">
        <v>85</v>
      </c>
      <c r="BK254" s="215">
        <f>ROUND(I254*H254,2)</f>
        <v>0</v>
      </c>
      <c r="BL254" s="25" t="s">
        <v>275</v>
      </c>
      <c r="BM254" s="25" t="s">
        <v>2369</v>
      </c>
    </row>
    <row r="255" spans="2:65" s="12" customFormat="1">
      <c r="B255" s="219"/>
      <c r="C255" s="220"/>
      <c r="D255" s="221" t="s">
        <v>210</v>
      </c>
      <c r="E255" s="222" t="s">
        <v>34</v>
      </c>
      <c r="F255" s="223" t="s">
        <v>2370</v>
      </c>
      <c r="G255" s="220"/>
      <c r="H255" s="224" t="s">
        <v>34</v>
      </c>
      <c r="I255" s="225"/>
      <c r="J255" s="220"/>
      <c r="K255" s="220"/>
      <c r="L255" s="226"/>
      <c r="M255" s="227"/>
      <c r="N255" s="228"/>
      <c r="O255" s="228"/>
      <c r="P255" s="228"/>
      <c r="Q255" s="228"/>
      <c r="R255" s="228"/>
      <c r="S255" s="228"/>
      <c r="T255" s="229"/>
      <c r="AT255" s="230" t="s">
        <v>210</v>
      </c>
      <c r="AU255" s="230" t="s">
        <v>87</v>
      </c>
      <c r="AV255" s="12" t="s">
        <v>85</v>
      </c>
      <c r="AW255" s="12" t="s">
        <v>41</v>
      </c>
      <c r="AX255" s="12" t="s">
        <v>78</v>
      </c>
      <c r="AY255" s="230" t="s">
        <v>197</v>
      </c>
    </row>
    <row r="256" spans="2:65" s="12" customFormat="1">
      <c r="B256" s="219"/>
      <c r="C256" s="220"/>
      <c r="D256" s="221" t="s">
        <v>210</v>
      </c>
      <c r="E256" s="222" t="s">
        <v>34</v>
      </c>
      <c r="F256" s="223" t="s">
        <v>2350</v>
      </c>
      <c r="G256" s="220"/>
      <c r="H256" s="224" t="s">
        <v>34</v>
      </c>
      <c r="I256" s="225"/>
      <c r="J256" s="220"/>
      <c r="K256" s="220"/>
      <c r="L256" s="226"/>
      <c r="M256" s="227"/>
      <c r="N256" s="228"/>
      <c r="O256" s="228"/>
      <c r="P256" s="228"/>
      <c r="Q256" s="228"/>
      <c r="R256" s="228"/>
      <c r="S256" s="228"/>
      <c r="T256" s="229"/>
      <c r="AT256" s="230" t="s">
        <v>210</v>
      </c>
      <c r="AU256" s="230" t="s">
        <v>87</v>
      </c>
      <c r="AV256" s="12" t="s">
        <v>85</v>
      </c>
      <c r="AW256" s="12" t="s">
        <v>41</v>
      </c>
      <c r="AX256" s="12" t="s">
        <v>78</v>
      </c>
      <c r="AY256" s="230" t="s">
        <v>197</v>
      </c>
    </row>
    <row r="257" spans="2:65" s="13" customFormat="1">
      <c r="B257" s="231"/>
      <c r="C257" s="232"/>
      <c r="D257" s="221" t="s">
        <v>210</v>
      </c>
      <c r="E257" s="233" t="s">
        <v>34</v>
      </c>
      <c r="F257" s="234" t="s">
        <v>234</v>
      </c>
      <c r="G257" s="232"/>
      <c r="H257" s="235">
        <v>6</v>
      </c>
      <c r="I257" s="236"/>
      <c r="J257" s="232"/>
      <c r="K257" s="232"/>
      <c r="L257" s="237"/>
      <c r="M257" s="238"/>
      <c r="N257" s="239"/>
      <c r="O257" s="239"/>
      <c r="P257" s="239"/>
      <c r="Q257" s="239"/>
      <c r="R257" s="239"/>
      <c r="S257" s="239"/>
      <c r="T257" s="240"/>
      <c r="AT257" s="241" t="s">
        <v>210</v>
      </c>
      <c r="AU257" s="241" t="s">
        <v>87</v>
      </c>
      <c r="AV257" s="13" t="s">
        <v>87</v>
      </c>
      <c r="AW257" s="13" t="s">
        <v>41</v>
      </c>
      <c r="AX257" s="13" t="s">
        <v>78</v>
      </c>
      <c r="AY257" s="241" t="s">
        <v>197</v>
      </c>
    </row>
    <row r="258" spans="2:65" s="14" customFormat="1">
      <c r="B258" s="242"/>
      <c r="C258" s="243"/>
      <c r="D258" s="221" t="s">
        <v>210</v>
      </c>
      <c r="E258" s="273" t="s">
        <v>34</v>
      </c>
      <c r="F258" s="274" t="s">
        <v>221</v>
      </c>
      <c r="G258" s="243"/>
      <c r="H258" s="275">
        <v>6</v>
      </c>
      <c r="I258" s="247"/>
      <c r="J258" s="243"/>
      <c r="K258" s="243"/>
      <c r="L258" s="248"/>
      <c r="M258" s="249"/>
      <c r="N258" s="250"/>
      <c r="O258" s="250"/>
      <c r="P258" s="250"/>
      <c r="Q258" s="250"/>
      <c r="R258" s="250"/>
      <c r="S258" s="250"/>
      <c r="T258" s="251"/>
      <c r="AT258" s="252" t="s">
        <v>210</v>
      </c>
      <c r="AU258" s="252" t="s">
        <v>87</v>
      </c>
      <c r="AV258" s="14" t="s">
        <v>126</v>
      </c>
      <c r="AW258" s="14" t="s">
        <v>41</v>
      </c>
      <c r="AX258" s="14" t="s">
        <v>78</v>
      </c>
      <c r="AY258" s="252" t="s">
        <v>197</v>
      </c>
    </row>
    <row r="259" spans="2:65" s="13" customFormat="1">
      <c r="B259" s="231"/>
      <c r="C259" s="232"/>
      <c r="D259" s="221" t="s">
        <v>210</v>
      </c>
      <c r="E259" s="233" t="s">
        <v>34</v>
      </c>
      <c r="F259" s="234" t="s">
        <v>2371</v>
      </c>
      <c r="G259" s="232"/>
      <c r="H259" s="235">
        <v>6.9</v>
      </c>
      <c r="I259" s="236"/>
      <c r="J259" s="232"/>
      <c r="K259" s="232"/>
      <c r="L259" s="237"/>
      <c r="M259" s="238"/>
      <c r="N259" s="239"/>
      <c r="O259" s="239"/>
      <c r="P259" s="239"/>
      <c r="Q259" s="239"/>
      <c r="R259" s="239"/>
      <c r="S259" s="239"/>
      <c r="T259" s="240"/>
      <c r="AT259" s="241" t="s">
        <v>210</v>
      </c>
      <c r="AU259" s="241" t="s">
        <v>87</v>
      </c>
      <c r="AV259" s="13" t="s">
        <v>87</v>
      </c>
      <c r="AW259" s="13" t="s">
        <v>41</v>
      </c>
      <c r="AX259" s="13" t="s">
        <v>78</v>
      </c>
      <c r="AY259" s="241" t="s">
        <v>197</v>
      </c>
    </row>
    <row r="260" spans="2:65" s="14" customFormat="1">
      <c r="B260" s="242"/>
      <c r="C260" s="243"/>
      <c r="D260" s="221" t="s">
        <v>210</v>
      </c>
      <c r="E260" s="273" t="s">
        <v>34</v>
      </c>
      <c r="F260" s="274" t="s">
        <v>221</v>
      </c>
      <c r="G260" s="243"/>
      <c r="H260" s="275">
        <v>6.9</v>
      </c>
      <c r="I260" s="247"/>
      <c r="J260" s="243"/>
      <c r="K260" s="243"/>
      <c r="L260" s="248"/>
      <c r="M260" s="249"/>
      <c r="N260" s="250"/>
      <c r="O260" s="250"/>
      <c r="P260" s="250"/>
      <c r="Q260" s="250"/>
      <c r="R260" s="250"/>
      <c r="S260" s="250"/>
      <c r="T260" s="251"/>
      <c r="AT260" s="252" t="s">
        <v>210</v>
      </c>
      <c r="AU260" s="252" t="s">
        <v>87</v>
      </c>
      <c r="AV260" s="14" t="s">
        <v>126</v>
      </c>
      <c r="AW260" s="14" t="s">
        <v>41</v>
      </c>
      <c r="AX260" s="14" t="s">
        <v>78</v>
      </c>
      <c r="AY260" s="252" t="s">
        <v>197</v>
      </c>
    </row>
    <row r="261" spans="2:65" s="13" customFormat="1">
      <c r="B261" s="231"/>
      <c r="C261" s="232"/>
      <c r="D261" s="216" t="s">
        <v>210</v>
      </c>
      <c r="E261" s="260" t="s">
        <v>34</v>
      </c>
      <c r="F261" s="261" t="s">
        <v>240</v>
      </c>
      <c r="G261" s="232"/>
      <c r="H261" s="262">
        <v>7</v>
      </c>
      <c r="I261" s="236"/>
      <c r="J261" s="232"/>
      <c r="K261" s="232"/>
      <c r="L261" s="237"/>
      <c r="M261" s="238"/>
      <c r="N261" s="239"/>
      <c r="O261" s="239"/>
      <c r="P261" s="239"/>
      <c r="Q261" s="239"/>
      <c r="R261" s="239"/>
      <c r="S261" s="239"/>
      <c r="T261" s="240"/>
      <c r="AT261" s="241" t="s">
        <v>210</v>
      </c>
      <c r="AU261" s="241" t="s">
        <v>87</v>
      </c>
      <c r="AV261" s="13" t="s">
        <v>87</v>
      </c>
      <c r="AW261" s="13" t="s">
        <v>41</v>
      </c>
      <c r="AX261" s="13" t="s">
        <v>85</v>
      </c>
      <c r="AY261" s="241" t="s">
        <v>197</v>
      </c>
    </row>
    <row r="262" spans="2:65" s="1" customFormat="1" ht="16.5" customHeight="1">
      <c r="B262" s="43"/>
      <c r="C262" s="263" t="s">
        <v>574</v>
      </c>
      <c r="D262" s="263" t="s">
        <v>415</v>
      </c>
      <c r="E262" s="264" t="s">
        <v>2372</v>
      </c>
      <c r="F262" s="265" t="s">
        <v>2373</v>
      </c>
      <c r="G262" s="266" t="s">
        <v>445</v>
      </c>
      <c r="H262" s="267">
        <v>14.5</v>
      </c>
      <c r="I262" s="268"/>
      <c r="J262" s="269">
        <f>ROUND(I262*H262,2)</f>
        <v>0</v>
      </c>
      <c r="K262" s="265" t="s">
        <v>352</v>
      </c>
      <c r="L262" s="270"/>
      <c r="M262" s="271" t="s">
        <v>34</v>
      </c>
      <c r="N262" s="272" t="s">
        <v>49</v>
      </c>
      <c r="O262" s="44"/>
      <c r="P262" s="213">
        <f>O262*H262</f>
        <v>0</v>
      </c>
      <c r="Q262" s="213">
        <v>2.8699999999999998E-4</v>
      </c>
      <c r="R262" s="213">
        <f>Q262*H262</f>
        <v>4.1614999999999994E-3</v>
      </c>
      <c r="S262" s="213">
        <v>0</v>
      </c>
      <c r="T262" s="214">
        <f>S262*H262</f>
        <v>0</v>
      </c>
      <c r="AR262" s="25" t="s">
        <v>491</v>
      </c>
      <c r="AT262" s="25" t="s">
        <v>415</v>
      </c>
      <c r="AU262" s="25" t="s">
        <v>87</v>
      </c>
      <c r="AY262" s="25" t="s">
        <v>197</v>
      </c>
      <c r="BE262" s="215">
        <f>IF(N262="základní",J262,0)</f>
        <v>0</v>
      </c>
      <c r="BF262" s="215">
        <f>IF(N262="snížená",J262,0)</f>
        <v>0</v>
      </c>
      <c r="BG262" s="215">
        <f>IF(N262="zákl. přenesená",J262,0)</f>
        <v>0</v>
      </c>
      <c r="BH262" s="215">
        <f>IF(N262="sníž. přenesená",J262,0)</f>
        <v>0</v>
      </c>
      <c r="BI262" s="215">
        <f>IF(N262="nulová",J262,0)</f>
        <v>0</v>
      </c>
      <c r="BJ262" s="25" t="s">
        <v>85</v>
      </c>
      <c r="BK262" s="215">
        <f>ROUND(I262*H262,2)</f>
        <v>0</v>
      </c>
      <c r="BL262" s="25" t="s">
        <v>275</v>
      </c>
      <c r="BM262" s="25" t="s">
        <v>2374</v>
      </c>
    </row>
    <row r="263" spans="2:65" s="12" customFormat="1">
      <c r="B263" s="219"/>
      <c r="C263" s="220"/>
      <c r="D263" s="221" t="s">
        <v>210</v>
      </c>
      <c r="E263" s="222" t="s">
        <v>34</v>
      </c>
      <c r="F263" s="223" t="s">
        <v>2375</v>
      </c>
      <c r="G263" s="220"/>
      <c r="H263" s="224" t="s">
        <v>34</v>
      </c>
      <c r="I263" s="225"/>
      <c r="J263" s="220"/>
      <c r="K263" s="220"/>
      <c r="L263" s="226"/>
      <c r="M263" s="227"/>
      <c r="N263" s="228"/>
      <c r="O263" s="228"/>
      <c r="P263" s="228"/>
      <c r="Q263" s="228"/>
      <c r="R263" s="228"/>
      <c r="S263" s="228"/>
      <c r="T263" s="229"/>
      <c r="AT263" s="230" t="s">
        <v>210</v>
      </c>
      <c r="AU263" s="230" t="s">
        <v>87</v>
      </c>
      <c r="AV263" s="12" t="s">
        <v>85</v>
      </c>
      <c r="AW263" s="12" t="s">
        <v>41</v>
      </c>
      <c r="AX263" s="12" t="s">
        <v>78</v>
      </c>
      <c r="AY263" s="230" t="s">
        <v>197</v>
      </c>
    </row>
    <row r="264" spans="2:65" s="12" customFormat="1">
      <c r="B264" s="219"/>
      <c r="C264" s="220"/>
      <c r="D264" s="221" t="s">
        <v>210</v>
      </c>
      <c r="E264" s="222" t="s">
        <v>34</v>
      </c>
      <c r="F264" s="223" t="s">
        <v>2350</v>
      </c>
      <c r="G264" s="220"/>
      <c r="H264" s="224" t="s">
        <v>34</v>
      </c>
      <c r="I264" s="225"/>
      <c r="J264" s="220"/>
      <c r="K264" s="220"/>
      <c r="L264" s="226"/>
      <c r="M264" s="227"/>
      <c r="N264" s="228"/>
      <c r="O264" s="228"/>
      <c r="P264" s="228"/>
      <c r="Q264" s="228"/>
      <c r="R264" s="228"/>
      <c r="S264" s="228"/>
      <c r="T264" s="229"/>
      <c r="AT264" s="230" t="s">
        <v>210</v>
      </c>
      <c r="AU264" s="230" t="s">
        <v>87</v>
      </c>
      <c r="AV264" s="12" t="s">
        <v>85</v>
      </c>
      <c r="AW264" s="12" t="s">
        <v>41</v>
      </c>
      <c r="AX264" s="12" t="s">
        <v>78</v>
      </c>
      <c r="AY264" s="230" t="s">
        <v>197</v>
      </c>
    </row>
    <row r="265" spans="2:65" s="13" customFormat="1">
      <c r="B265" s="231"/>
      <c r="C265" s="232"/>
      <c r="D265" s="221" t="s">
        <v>210</v>
      </c>
      <c r="E265" s="233" t="s">
        <v>34</v>
      </c>
      <c r="F265" s="234" t="s">
        <v>2376</v>
      </c>
      <c r="G265" s="232"/>
      <c r="H265" s="235">
        <v>7.5</v>
      </c>
      <c r="I265" s="236"/>
      <c r="J265" s="232"/>
      <c r="K265" s="232"/>
      <c r="L265" s="237"/>
      <c r="M265" s="238"/>
      <c r="N265" s="239"/>
      <c r="O265" s="239"/>
      <c r="P265" s="239"/>
      <c r="Q265" s="239"/>
      <c r="R265" s="239"/>
      <c r="S265" s="239"/>
      <c r="T265" s="240"/>
      <c r="AT265" s="241" t="s">
        <v>210</v>
      </c>
      <c r="AU265" s="241" t="s">
        <v>87</v>
      </c>
      <c r="AV265" s="13" t="s">
        <v>87</v>
      </c>
      <c r="AW265" s="13" t="s">
        <v>41</v>
      </c>
      <c r="AX265" s="13" t="s">
        <v>78</v>
      </c>
      <c r="AY265" s="241" t="s">
        <v>197</v>
      </c>
    </row>
    <row r="266" spans="2:65" s="12" customFormat="1">
      <c r="B266" s="219"/>
      <c r="C266" s="220"/>
      <c r="D266" s="221" t="s">
        <v>210</v>
      </c>
      <c r="E266" s="222" t="s">
        <v>34</v>
      </c>
      <c r="F266" s="223" t="s">
        <v>2351</v>
      </c>
      <c r="G266" s="220"/>
      <c r="H266" s="224" t="s">
        <v>34</v>
      </c>
      <c r="I266" s="225"/>
      <c r="J266" s="220"/>
      <c r="K266" s="220"/>
      <c r="L266" s="226"/>
      <c r="M266" s="227"/>
      <c r="N266" s="228"/>
      <c r="O266" s="228"/>
      <c r="P266" s="228"/>
      <c r="Q266" s="228"/>
      <c r="R266" s="228"/>
      <c r="S266" s="228"/>
      <c r="T266" s="229"/>
      <c r="AT266" s="230" t="s">
        <v>210</v>
      </c>
      <c r="AU266" s="230" t="s">
        <v>87</v>
      </c>
      <c r="AV266" s="12" t="s">
        <v>85</v>
      </c>
      <c r="AW266" s="12" t="s">
        <v>41</v>
      </c>
      <c r="AX266" s="12" t="s">
        <v>78</v>
      </c>
      <c r="AY266" s="230" t="s">
        <v>197</v>
      </c>
    </row>
    <row r="267" spans="2:65" s="13" customFormat="1">
      <c r="B267" s="231"/>
      <c r="C267" s="232"/>
      <c r="D267" s="221" t="s">
        <v>210</v>
      </c>
      <c r="E267" s="233" t="s">
        <v>34</v>
      </c>
      <c r="F267" s="234" t="s">
        <v>196</v>
      </c>
      <c r="G267" s="232"/>
      <c r="H267" s="235">
        <v>5</v>
      </c>
      <c r="I267" s="236"/>
      <c r="J267" s="232"/>
      <c r="K267" s="232"/>
      <c r="L267" s="237"/>
      <c r="M267" s="238"/>
      <c r="N267" s="239"/>
      <c r="O267" s="239"/>
      <c r="P267" s="239"/>
      <c r="Q267" s="239"/>
      <c r="R267" s="239"/>
      <c r="S267" s="239"/>
      <c r="T267" s="240"/>
      <c r="AT267" s="241" t="s">
        <v>210</v>
      </c>
      <c r="AU267" s="241" t="s">
        <v>87</v>
      </c>
      <c r="AV267" s="13" t="s">
        <v>87</v>
      </c>
      <c r="AW267" s="13" t="s">
        <v>41</v>
      </c>
      <c r="AX267" s="13" t="s">
        <v>78</v>
      </c>
      <c r="AY267" s="241" t="s">
        <v>197</v>
      </c>
    </row>
    <row r="268" spans="2:65" s="14" customFormat="1">
      <c r="B268" s="242"/>
      <c r="C268" s="243"/>
      <c r="D268" s="221" t="s">
        <v>210</v>
      </c>
      <c r="E268" s="273" t="s">
        <v>34</v>
      </c>
      <c r="F268" s="274" t="s">
        <v>221</v>
      </c>
      <c r="G268" s="243"/>
      <c r="H268" s="275">
        <v>12.5</v>
      </c>
      <c r="I268" s="247"/>
      <c r="J268" s="243"/>
      <c r="K268" s="243"/>
      <c r="L268" s="248"/>
      <c r="M268" s="249"/>
      <c r="N268" s="250"/>
      <c r="O268" s="250"/>
      <c r="P268" s="250"/>
      <c r="Q268" s="250"/>
      <c r="R268" s="250"/>
      <c r="S268" s="250"/>
      <c r="T268" s="251"/>
      <c r="AT268" s="252" t="s">
        <v>210</v>
      </c>
      <c r="AU268" s="252" t="s">
        <v>87</v>
      </c>
      <c r="AV268" s="14" t="s">
        <v>126</v>
      </c>
      <c r="AW268" s="14" t="s">
        <v>41</v>
      </c>
      <c r="AX268" s="14" t="s">
        <v>78</v>
      </c>
      <c r="AY268" s="252" t="s">
        <v>197</v>
      </c>
    </row>
    <row r="269" spans="2:65" s="13" customFormat="1">
      <c r="B269" s="231"/>
      <c r="C269" s="232"/>
      <c r="D269" s="221" t="s">
        <v>210</v>
      </c>
      <c r="E269" s="233" t="s">
        <v>34</v>
      </c>
      <c r="F269" s="234" t="s">
        <v>2377</v>
      </c>
      <c r="G269" s="232"/>
      <c r="H269" s="235">
        <v>14.375</v>
      </c>
      <c r="I269" s="236"/>
      <c r="J269" s="232"/>
      <c r="K269" s="232"/>
      <c r="L269" s="237"/>
      <c r="M269" s="238"/>
      <c r="N269" s="239"/>
      <c r="O269" s="239"/>
      <c r="P269" s="239"/>
      <c r="Q269" s="239"/>
      <c r="R269" s="239"/>
      <c r="S269" s="239"/>
      <c r="T269" s="240"/>
      <c r="AT269" s="241" t="s">
        <v>210</v>
      </c>
      <c r="AU269" s="241" t="s">
        <v>87</v>
      </c>
      <c r="AV269" s="13" t="s">
        <v>87</v>
      </c>
      <c r="AW269" s="13" t="s">
        <v>41</v>
      </c>
      <c r="AX269" s="13" t="s">
        <v>78</v>
      </c>
      <c r="AY269" s="241" t="s">
        <v>197</v>
      </c>
    </row>
    <row r="270" spans="2:65" s="14" customFormat="1">
      <c r="B270" s="242"/>
      <c r="C270" s="243"/>
      <c r="D270" s="221" t="s">
        <v>210</v>
      </c>
      <c r="E270" s="273" t="s">
        <v>34</v>
      </c>
      <c r="F270" s="274" t="s">
        <v>221</v>
      </c>
      <c r="G270" s="243"/>
      <c r="H270" s="275">
        <v>14.375</v>
      </c>
      <c r="I270" s="247"/>
      <c r="J270" s="243"/>
      <c r="K270" s="243"/>
      <c r="L270" s="248"/>
      <c r="M270" s="249"/>
      <c r="N270" s="250"/>
      <c r="O270" s="250"/>
      <c r="P270" s="250"/>
      <c r="Q270" s="250"/>
      <c r="R270" s="250"/>
      <c r="S270" s="250"/>
      <c r="T270" s="251"/>
      <c r="AT270" s="252" t="s">
        <v>210</v>
      </c>
      <c r="AU270" s="252" t="s">
        <v>87</v>
      </c>
      <c r="AV270" s="14" t="s">
        <v>126</v>
      </c>
      <c r="AW270" s="14" t="s">
        <v>41</v>
      </c>
      <c r="AX270" s="14" t="s">
        <v>78</v>
      </c>
      <c r="AY270" s="252" t="s">
        <v>197</v>
      </c>
    </row>
    <row r="271" spans="2:65" s="13" customFormat="1">
      <c r="B271" s="231"/>
      <c r="C271" s="232"/>
      <c r="D271" s="216" t="s">
        <v>210</v>
      </c>
      <c r="E271" s="260" t="s">
        <v>34</v>
      </c>
      <c r="F271" s="261" t="s">
        <v>2359</v>
      </c>
      <c r="G271" s="232"/>
      <c r="H271" s="262">
        <v>14.5</v>
      </c>
      <c r="I271" s="236"/>
      <c r="J271" s="232"/>
      <c r="K271" s="232"/>
      <c r="L271" s="237"/>
      <c r="M271" s="238"/>
      <c r="N271" s="239"/>
      <c r="O271" s="239"/>
      <c r="P271" s="239"/>
      <c r="Q271" s="239"/>
      <c r="R271" s="239"/>
      <c r="S271" s="239"/>
      <c r="T271" s="240"/>
      <c r="AT271" s="241" t="s">
        <v>210</v>
      </c>
      <c r="AU271" s="241" t="s">
        <v>87</v>
      </c>
      <c r="AV271" s="13" t="s">
        <v>87</v>
      </c>
      <c r="AW271" s="13" t="s">
        <v>41</v>
      </c>
      <c r="AX271" s="13" t="s">
        <v>85</v>
      </c>
      <c r="AY271" s="241" t="s">
        <v>197</v>
      </c>
    </row>
    <row r="272" spans="2:65" s="1" customFormat="1" ht="16.5" customHeight="1">
      <c r="B272" s="43"/>
      <c r="C272" s="263" t="s">
        <v>578</v>
      </c>
      <c r="D272" s="263" t="s">
        <v>415</v>
      </c>
      <c r="E272" s="264" t="s">
        <v>2378</v>
      </c>
      <c r="F272" s="265" t="s">
        <v>2379</v>
      </c>
      <c r="G272" s="266" t="s">
        <v>445</v>
      </c>
      <c r="H272" s="267">
        <v>2.5</v>
      </c>
      <c r="I272" s="268"/>
      <c r="J272" s="269">
        <f>ROUND(I272*H272,2)</f>
        <v>0</v>
      </c>
      <c r="K272" s="265" t="s">
        <v>352</v>
      </c>
      <c r="L272" s="270"/>
      <c r="M272" s="271" t="s">
        <v>34</v>
      </c>
      <c r="N272" s="272" t="s">
        <v>49</v>
      </c>
      <c r="O272" s="44"/>
      <c r="P272" s="213">
        <f>O272*H272</f>
        <v>0</v>
      </c>
      <c r="Q272" s="213">
        <v>2.6600000000000001E-4</v>
      </c>
      <c r="R272" s="213">
        <f>Q272*H272</f>
        <v>6.6500000000000001E-4</v>
      </c>
      <c r="S272" s="213">
        <v>0</v>
      </c>
      <c r="T272" s="214">
        <f>S272*H272</f>
        <v>0</v>
      </c>
      <c r="AR272" s="25" t="s">
        <v>491</v>
      </c>
      <c r="AT272" s="25" t="s">
        <v>415</v>
      </c>
      <c r="AU272" s="25" t="s">
        <v>87</v>
      </c>
      <c r="AY272" s="25" t="s">
        <v>197</v>
      </c>
      <c r="BE272" s="215">
        <f>IF(N272="základní",J272,0)</f>
        <v>0</v>
      </c>
      <c r="BF272" s="215">
        <f>IF(N272="snížená",J272,0)</f>
        <v>0</v>
      </c>
      <c r="BG272" s="215">
        <f>IF(N272="zákl. přenesená",J272,0)</f>
        <v>0</v>
      </c>
      <c r="BH272" s="215">
        <f>IF(N272="sníž. přenesená",J272,0)</f>
        <v>0</v>
      </c>
      <c r="BI272" s="215">
        <f>IF(N272="nulová",J272,0)</f>
        <v>0</v>
      </c>
      <c r="BJ272" s="25" t="s">
        <v>85</v>
      </c>
      <c r="BK272" s="215">
        <f>ROUND(I272*H272,2)</f>
        <v>0</v>
      </c>
      <c r="BL272" s="25" t="s">
        <v>275</v>
      </c>
      <c r="BM272" s="25" t="s">
        <v>2380</v>
      </c>
    </row>
    <row r="273" spans="2:65" s="12" customFormat="1">
      <c r="B273" s="219"/>
      <c r="C273" s="220"/>
      <c r="D273" s="221" t="s">
        <v>210</v>
      </c>
      <c r="E273" s="222" t="s">
        <v>34</v>
      </c>
      <c r="F273" s="223" t="s">
        <v>2381</v>
      </c>
      <c r="G273" s="220"/>
      <c r="H273" s="224" t="s">
        <v>34</v>
      </c>
      <c r="I273" s="225"/>
      <c r="J273" s="220"/>
      <c r="K273" s="220"/>
      <c r="L273" s="226"/>
      <c r="M273" s="227"/>
      <c r="N273" s="228"/>
      <c r="O273" s="228"/>
      <c r="P273" s="228"/>
      <c r="Q273" s="228"/>
      <c r="R273" s="228"/>
      <c r="S273" s="228"/>
      <c r="T273" s="229"/>
      <c r="AT273" s="230" t="s">
        <v>210</v>
      </c>
      <c r="AU273" s="230" t="s">
        <v>87</v>
      </c>
      <c r="AV273" s="12" t="s">
        <v>85</v>
      </c>
      <c r="AW273" s="12" t="s">
        <v>41</v>
      </c>
      <c r="AX273" s="12" t="s">
        <v>78</v>
      </c>
      <c r="AY273" s="230" t="s">
        <v>197</v>
      </c>
    </row>
    <row r="274" spans="2:65" s="12" customFormat="1">
      <c r="B274" s="219"/>
      <c r="C274" s="220"/>
      <c r="D274" s="221" t="s">
        <v>210</v>
      </c>
      <c r="E274" s="222" t="s">
        <v>34</v>
      </c>
      <c r="F274" s="223" t="s">
        <v>2350</v>
      </c>
      <c r="G274" s="220"/>
      <c r="H274" s="224" t="s">
        <v>34</v>
      </c>
      <c r="I274" s="225"/>
      <c r="J274" s="220"/>
      <c r="K274" s="220"/>
      <c r="L274" s="226"/>
      <c r="M274" s="227"/>
      <c r="N274" s="228"/>
      <c r="O274" s="228"/>
      <c r="P274" s="228"/>
      <c r="Q274" s="228"/>
      <c r="R274" s="228"/>
      <c r="S274" s="228"/>
      <c r="T274" s="229"/>
      <c r="AT274" s="230" t="s">
        <v>210</v>
      </c>
      <c r="AU274" s="230" t="s">
        <v>87</v>
      </c>
      <c r="AV274" s="12" t="s">
        <v>85</v>
      </c>
      <c r="AW274" s="12" t="s">
        <v>41</v>
      </c>
      <c r="AX274" s="12" t="s">
        <v>78</v>
      </c>
      <c r="AY274" s="230" t="s">
        <v>197</v>
      </c>
    </row>
    <row r="275" spans="2:65" s="13" customFormat="1">
      <c r="B275" s="231"/>
      <c r="C275" s="232"/>
      <c r="D275" s="221" t="s">
        <v>210</v>
      </c>
      <c r="E275" s="233" t="s">
        <v>34</v>
      </c>
      <c r="F275" s="234" t="s">
        <v>85</v>
      </c>
      <c r="G275" s="232"/>
      <c r="H275" s="235">
        <v>1</v>
      </c>
      <c r="I275" s="236"/>
      <c r="J275" s="232"/>
      <c r="K275" s="232"/>
      <c r="L275" s="237"/>
      <c r="M275" s="238"/>
      <c r="N275" s="239"/>
      <c r="O275" s="239"/>
      <c r="P275" s="239"/>
      <c r="Q275" s="239"/>
      <c r="R275" s="239"/>
      <c r="S275" s="239"/>
      <c r="T275" s="240"/>
      <c r="AT275" s="241" t="s">
        <v>210</v>
      </c>
      <c r="AU275" s="241" t="s">
        <v>87</v>
      </c>
      <c r="AV275" s="13" t="s">
        <v>87</v>
      </c>
      <c r="AW275" s="13" t="s">
        <v>41</v>
      </c>
      <c r="AX275" s="13" t="s">
        <v>78</v>
      </c>
      <c r="AY275" s="241" t="s">
        <v>197</v>
      </c>
    </row>
    <row r="276" spans="2:65" s="12" customFormat="1">
      <c r="B276" s="219"/>
      <c r="C276" s="220"/>
      <c r="D276" s="221" t="s">
        <v>210</v>
      </c>
      <c r="E276" s="222" t="s">
        <v>34</v>
      </c>
      <c r="F276" s="223" t="s">
        <v>2351</v>
      </c>
      <c r="G276" s="220"/>
      <c r="H276" s="224" t="s">
        <v>34</v>
      </c>
      <c r="I276" s="225"/>
      <c r="J276" s="220"/>
      <c r="K276" s="220"/>
      <c r="L276" s="226"/>
      <c r="M276" s="227"/>
      <c r="N276" s="228"/>
      <c r="O276" s="228"/>
      <c r="P276" s="228"/>
      <c r="Q276" s="228"/>
      <c r="R276" s="228"/>
      <c r="S276" s="228"/>
      <c r="T276" s="229"/>
      <c r="AT276" s="230" t="s">
        <v>210</v>
      </c>
      <c r="AU276" s="230" t="s">
        <v>87</v>
      </c>
      <c r="AV276" s="12" t="s">
        <v>85</v>
      </c>
      <c r="AW276" s="12" t="s">
        <v>41</v>
      </c>
      <c r="AX276" s="12" t="s">
        <v>78</v>
      </c>
      <c r="AY276" s="230" t="s">
        <v>197</v>
      </c>
    </row>
    <row r="277" spans="2:65" s="13" customFormat="1">
      <c r="B277" s="231"/>
      <c r="C277" s="232"/>
      <c r="D277" s="221" t="s">
        <v>210</v>
      </c>
      <c r="E277" s="233" t="s">
        <v>34</v>
      </c>
      <c r="F277" s="234" t="s">
        <v>85</v>
      </c>
      <c r="G277" s="232"/>
      <c r="H277" s="235">
        <v>1</v>
      </c>
      <c r="I277" s="236"/>
      <c r="J277" s="232"/>
      <c r="K277" s="232"/>
      <c r="L277" s="237"/>
      <c r="M277" s="238"/>
      <c r="N277" s="239"/>
      <c r="O277" s="239"/>
      <c r="P277" s="239"/>
      <c r="Q277" s="239"/>
      <c r="R277" s="239"/>
      <c r="S277" s="239"/>
      <c r="T277" s="240"/>
      <c r="AT277" s="241" t="s">
        <v>210</v>
      </c>
      <c r="AU277" s="241" t="s">
        <v>87</v>
      </c>
      <c r="AV277" s="13" t="s">
        <v>87</v>
      </c>
      <c r="AW277" s="13" t="s">
        <v>41</v>
      </c>
      <c r="AX277" s="13" t="s">
        <v>78</v>
      </c>
      <c r="AY277" s="241" t="s">
        <v>197</v>
      </c>
    </row>
    <row r="278" spans="2:65" s="14" customFormat="1">
      <c r="B278" s="242"/>
      <c r="C278" s="243"/>
      <c r="D278" s="221" t="s">
        <v>210</v>
      </c>
      <c r="E278" s="273" t="s">
        <v>34</v>
      </c>
      <c r="F278" s="274" t="s">
        <v>221</v>
      </c>
      <c r="G278" s="243"/>
      <c r="H278" s="275">
        <v>2</v>
      </c>
      <c r="I278" s="247"/>
      <c r="J278" s="243"/>
      <c r="K278" s="243"/>
      <c r="L278" s="248"/>
      <c r="M278" s="249"/>
      <c r="N278" s="250"/>
      <c r="O278" s="250"/>
      <c r="P278" s="250"/>
      <c r="Q278" s="250"/>
      <c r="R278" s="250"/>
      <c r="S278" s="250"/>
      <c r="T278" s="251"/>
      <c r="AT278" s="252" t="s">
        <v>210</v>
      </c>
      <c r="AU278" s="252" t="s">
        <v>87</v>
      </c>
      <c r="AV278" s="14" t="s">
        <v>126</v>
      </c>
      <c r="AW278" s="14" t="s">
        <v>41</v>
      </c>
      <c r="AX278" s="14" t="s">
        <v>78</v>
      </c>
      <c r="AY278" s="252" t="s">
        <v>197</v>
      </c>
    </row>
    <row r="279" spans="2:65" s="13" customFormat="1">
      <c r="B279" s="231"/>
      <c r="C279" s="232"/>
      <c r="D279" s="221" t="s">
        <v>210</v>
      </c>
      <c r="E279" s="233" t="s">
        <v>34</v>
      </c>
      <c r="F279" s="234" t="s">
        <v>2352</v>
      </c>
      <c r="G279" s="232"/>
      <c r="H279" s="235">
        <v>2.2999999999999998</v>
      </c>
      <c r="I279" s="236"/>
      <c r="J279" s="232"/>
      <c r="K279" s="232"/>
      <c r="L279" s="237"/>
      <c r="M279" s="238"/>
      <c r="N279" s="239"/>
      <c r="O279" s="239"/>
      <c r="P279" s="239"/>
      <c r="Q279" s="239"/>
      <c r="R279" s="239"/>
      <c r="S279" s="239"/>
      <c r="T279" s="240"/>
      <c r="AT279" s="241" t="s">
        <v>210</v>
      </c>
      <c r="AU279" s="241" t="s">
        <v>87</v>
      </c>
      <c r="AV279" s="13" t="s">
        <v>87</v>
      </c>
      <c r="AW279" s="13" t="s">
        <v>41</v>
      </c>
      <c r="AX279" s="13" t="s">
        <v>78</v>
      </c>
      <c r="AY279" s="241" t="s">
        <v>197</v>
      </c>
    </row>
    <row r="280" spans="2:65" s="14" customFormat="1">
      <c r="B280" s="242"/>
      <c r="C280" s="243"/>
      <c r="D280" s="221" t="s">
        <v>210</v>
      </c>
      <c r="E280" s="273" t="s">
        <v>34</v>
      </c>
      <c r="F280" s="274" t="s">
        <v>221</v>
      </c>
      <c r="G280" s="243"/>
      <c r="H280" s="275">
        <v>2.2999999999999998</v>
      </c>
      <c r="I280" s="247"/>
      <c r="J280" s="243"/>
      <c r="K280" s="243"/>
      <c r="L280" s="248"/>
      <c r="M280" s="249"/>
      <c r="N280" s="250"/>
      <c r="O280" s="250"/>
      <c r="P280" s="250"/>
      <c r="Q280" s="250"/>
      <c r="R280" s="250"/>
      <c r="S280" s="250"/>
      <c r="T280" s="251"/>
      <c r="AT280" s="252" t="s">
        <v>210</v>
      </c>
      <c r="AU280" s="252" t="s">
        <v>87</v>
      </c>
      <c r="AV280" s="14" t="s">
        <v>126</v>
      </c>
      <c r="AW280" s="14" t="s">
        <v>41</v>
      </c>
      <c r="AX280" s="14" t="s">
        <v>78</v>
      </c>
      <c r="AY280" s="252" t="s">
        <v>197</v>
      </c>
    </row>
    <row r="281" spans="2:65" s="13" customFormat="1">
      <c r="B281" s="231"/>
      <c r="C281" s="232"/>
      <c r="D281" s="216" t="s">
        <v>210</v>
      </c>
      <c r="E281" s="260" t="s">
        <v>34</v>
      </c>
      <c r="F281" s="261" t="s">
        <v>2353</v>
      </c>
      <c r="G281" s="232"/>
      <c r="H281" s="262">
        <v>2.5</v>
      </c>
      <c r="I281" s="236"/>
      <c r="J281" s="232"/>
      <c r="K281" s="232"/>
      <c r="L281" s="237"/>
      <c r="M281" s="238"/>
      <c r="N281" s="239"/>
      <c r="O281" s="239"/>
      <c r="P281" s="239"/>
      <c r="Q281" s="239"/>
      <c r="R281" s="239"/>
      <c r="S281" s="239"/>
      <c r="T281" s="240"/>
      <c r="AT281" s="241" t="s">
        <v>210</v>
      </c>
      <c r="AU281" s="241" t="s">
        <v>87</v>
      </c>
      <c r="AV281" s="13" t="s">
        <v>87</v>
      </c>
      <c r="AW281" s="13" t="s">
        <v>41</v>
      </c>
      <c r="AX281" s="13" t="s">
        <v>85</v>
      </c>
      <c r="AY281" s="241" t="s">
        <v>197</v>
      </c>
    </row>
    <row r="282" spans="2:65" s="1" customFormat="1" ht="16.5" customHeight="1">
      <c r="B282" s="43"/>
      <c r="C282" s="263" t="s">
        <v>582</v>
      </c>
      <c r="D282" s="263" t="s">
        <v>415</v>
      </c>
      <c r="E282" s="264" t="s">
        <v>2382</v>
      </c>
      <c r="F282" s="265" t="s">
        <v>2383</v>
      </c>
      <c r="G282" s="266" t="s">
        <v>445</v>
      </c>
      <c r="H282" s="267">
        <v>7.5</v>
      </c>
      <c r="I282" s="268"/>
      <c r="J282" s="269">
        <f>ROUND(I282*H282,2)</f>
        <v>0</v>
      </c>
      <c r="K282" s="265" t="s">
        <v>352</v>
      </c>
      <c r="L282" s="270"/>
      <c r="M282" s="271" t="s">
        <v>34</v>
      </c>
      <c r="N282" s="272" t="s">
        <v>49</v>
      </c>
      <c r="O282" s="44"/>
      <c r="P282" s="213">
        <f>O282*H282</f>
        <v>0</v>
      </c>
      <c r="Q282" s="213">
        <v>8.8199999999999997E-4</v>
      </c>
      <c r="R282" s="213">
        <f>Q282*H282</f>
        <v>6.6149999999999994E-3</v>
      </c>
      <c r="S282" s="213">
        <v>0</v>
      </c>
      <c r="T282" s="214">
        <f>S282*H282</f>
        <v>0</v>
      </c>
      <c r="AR282" s="25" t="s">
        <v>491</v>
      </c>
      <c r="AT282" s="25" t="s">
        <v>415</v>
      </c>
      <c r="AU282" s="25" t="s">
        <v>87</v>
      </c>
      <c r="AY282" s="25" t="s">
        <v>197</v>
      </c>
      <c r="BE282" s="215">
        <f>IF(N282="základní",J282,0)</f>
        <v>0</v>
      </c>
      <c r="BF282" s="215">
        <f>IF(N282="snížená",J282,0)</f>
        <v>0</v>
      </c>
      <c r="BG282" s="215">
        <f>IF(N282="zákl. přenesená",J282,0)</f>
        <v>0</v>
      </c>
      <c r="BH282" s="215">
        <f>IF(N282="sníž. přenesená",J282,0)</f>
        <v>0</v>
      </c>
      <c r="BI282" s="215">
        <f>IF(N282="nulová",J282,0)</f>
        <v>0</v>
      </c>
      <c r="BJ282" s="25" t="s">
        <v>85</v>
      </c>
      <c r="BK282" s="215">
        <f>ROUND(I282*H282,2)</f>
        <v>0</v>
      </c>
      <c r="BL282" s="25" t="s">
        <v>275</v>
      </c>
      <c r="BM282" s="25" t="s">
        <v>2384</v>
      </c>
    </row>
    <row r="283" spans="2:65" s="12" customFormat="1">
      <c r="B283" s="219"/>
      <c r="C283" s="220"/>
      <c r="D283" s="221" t="s">
        <v>210</v>
      </c>
      <c r="E283" s="222" t="s">
        <v>34</v>
      </c>
      <c r="F283" s="223" t="s">
        <v>2385</v>
      </c>
      <c r="G283" s="220"/>
      <c r="H283" s="224" t="s">
        <v>34</v>
      </c>
      <c r="I283" s="225"/>
      <c r="J283" s="220"/>
      <c r="K283" s="220"/>
      <c r="L283" s="226"/>
      <c r="M283" s="227"/>
      <c r="N283" s="228"/>
      <c r="O283" s="228"/>
      <c r="P283" s="228"/>
      <c r="Q283" s="228"/>
      <c r="R283" s="228"/>
      <c r="S283" s="228"/>
      <c r="T283" s="229"/>
      <c r="AT283" s="230" t="s">
        <v>210</v>
      </c>
      <c r="AU283" s="230" t="s">
        <v>87</v>
      </c>
      <c r="AV283" s="12" t="s">
        <v>85</v>
      </c>
      <c r="AW283" s="12" t="s">
        <v>41</v>
      </c>
      <c r="AX283" s="12" t="s">
        <v>78</v>
      </c>
      <c r="AY283" s="230" t="s">
        <v>197</v>
      </c>
    </row>
    <row r="284" spans="2:65" s="13" customFormat="1">
      <c r="B284" s="231"/>
      <c r="C284" s="232"/>
      <c r="D284" s="221" t="s">
        <v>210</v>
      </c>
      <c r="E284" s="233" t="s">
        <v>34</v>
      </c>
      <c r="F284" s="234" t="s">
        <v>2386</v>
      </c>
      <c r="G284" s="232"/>
      <c r="H284" s="235">
        <v>7.4749999999999996</v>
      </c>
      <c r="I284" s="236"/>
      <c r="J284" s="232"/>
      <c r="K284" s="232"/>
      <c r="L284" s="237"/>
      <c r="M284" s="238"/>
      <c r="N284" s="239"/>
      <c r="O284" s="239"/>
      <c r="P284" s="239"/>
      <c r="Q284" s="239"/>
      <c r="R284" s="239"/>
      <c r="S284" s="239"/>
      <c r="T284" s="240"/>
      <c r="AT284" s="241" t="s">
        <v>210</v>
      </c>
      <c r="AU284" s="241" t="s">
        <v>87</v>
      </c>
      <c r="AV284" s="13" t="s">
        <v>87</v>
      </c>
      <c r="AW284" s="13" t="s">
        <v>41</v>
      </c>
      <c r="AX284" s="13" t="s">
        <v>78</v>
      </c>
      <c r="AY284" s="241" t="s">
        <v>197</v>
      </c>
    </row>
    <row r="285" spans="2:65" s="14" customFormat="1">
      <c r="B285" s="242"/>
      <c r="C285" s="243"/>
      <c r="D285" s="221" t="s">
        <v>210</v>
      </c>
      <c r="E285" s="273" t="s">
        <v>34</v>
      </c>
      <c r="F285" s="274" t="s">
        <v>221</v>
      </c>
      <c r="G285" s="243"/>
      <c r="H285" s="275">
        <v>7.4749999999999996</v>
      </c>
      <c r="I285" s="247"/>
      <c r="J285" s="243"/>
      <c r="K285" s="243"/>
      <c r="L285" s="248"/>
      <c r="M285" s="249"/>
      <c r="N285" s="250"/>
      <c r="O285" s="250"/>
      <c r="P285" s="250"/>
      <c r="Q285" s="250"/>
      <c r="R285" s="250"/>
      <c r="S285" s="250"/>
      <c r="T285" s="251"/>
      <c r="AT285" s="252" t="s">
        <v>210</v>
      </c>
      <c r="AU285" s="252" t="s">
        <v>87</v>
      </c>
      <c r="AV285" s="14" t="s">
        <v>126</v>
      </c>
      <c r="AW285" s="14" t="s">
        <v>41</v>
      </c>
      <c r="AX285" s="14" t="s">
        <v>78</v>
      </c>
      <c r="AY285" s="252" t="s">
        <v>197</v>
      </c>
    </row>
    <row r="286" spans="2:65" s="13" customFormat="1">
      <c r="B286" s="231"/>
      <c r="C286" s="232"/>
      <c r="D286" s="216" t="s">
        <v>210</v>
      </c>
      <c r="E286" s="260" t="s">
        <v>34</v>
      </c>
      <c r="F286" s="261" t="s">
        <v>2376</v>
      </c>
      <c r="G286" s="232"/>
      <c r="H286" s="262">
        <v>7.5</v>
      </c>
      <c r="I286" s="236"/>
      <c r="J286" s="232"/>
      <c r="K286" s="232"/>
      <c r="L286" s="237"/>
      <c r="M286" s="238"/>
      <c r="N286" s="239"/>
      <c r="O286" s="239"/>
      <c r="P286" s="239"/>
      <c r="Q286" s="239"/>
      <c r="R286" s="239"/>
      <c r="S286" s="239"/>
      <c r="T286" s="240"/>
      <c r="AT286" s="241" t="s">
        <v>210</v>
      </c>
      <c r="AU286" s="241" t="s">
        <v>87</v>
      </c>
      <c r="AV286" s="13" t="s">
        <v>87</v>
      </c>
      <c r="AW286" s="13" t="s">
        <v>41</v>
      </c>
      <c r="AX286" s="13" t="s">
        <v>85</v>
      </c>
      <c r="AY286" s="241" t="s">
        <v>197</v>
      </c>
    </row>
    <row r="287" spans="2:65" s="1" customFormat="1" ht="25.5" customHeight="1">
      <c r="B287" s="43"/>
      <c r="C287" s="263" t="s">
        <v>588</v>
      </c>
      <c r="D287" s="263" t="s">
        <v>415</v>
      </c>
      <c r="E287" s="264" t="s">
        <v>2387</v>
      </c>
      <c r="F287" s="265" t="s">
        <v>2388</v>
      </c>
      <c r="G287" s="266" t="s">
        <v>445</v>
      </c>
      <c r="H287" s="267">
        <v>7.5</v>
      </c>
      <c r="I287" s="268"/>
      <c r="J287" s="269">
        <f>ROUND(I287*H287,2)</f>
        <v>0</v>
      </c>
      <c r="K287" s="265" t="s">
        <v>34</v>
      </c>
      <c r="L287" s="270"/>
      <c r="M287" s="271" t="s">
        <v>34</v>
      </c>
      <c r="N287" s="272" t="s">
        <v>49</v>
      </c>
      <c r="O287" s="44"/>
      <c r="P287" s="213">
        <f>O287*H287</f>
        <v>0</v>
      </c>
      <c r="Q287" s="213">
        <v>7.6000000000000004E-4</v>
      </c>
      <c r="R287" s="213">
        <f>Q287*H287</f>
        <v>5.7000000000000002E-3</v>
      </c>
      <c r="S287" s="213">
        <v>0</v>
      </c>
      <c r="T287" s="214">
        <f>S287*H287</f>
        <v>0</v>
      </c>
      <c r="AR287" s="25" t="s">
        <v>491</v>
      </c>
      <c r="AT287" s="25" t="s">
        <v>415</v>
      </c>
      <c r="AU287" s="25" t="s">
        <v>87</v>
      </c>
      <c r="AY287" s="25" t="s">
        <v>197</v>
      </c>
      <c r="BE287" s="215">
        <f>IF(N287="základní",J287,0)</f>
        <v>0</v>
      </c>
      <c r="BF287" s="215">
        <f>IF(N287="snížená",J287,0)</f>
        <v>0</v>
      </c>
      <c r="BG287" s="215">
        <f>IF(N287="zákl. přenesená",J287,0)</f>
        <v>0</v>
      </c>
      <c r="BH287" s="215">
        <f>IF(N287="sníž. přenesená",J287,0)</f>
        <v>0</v>
      </c>
      <c r="BI287" s="215">
        <f>IF(N287="nulová",J287,0)</f>
        <v>0</v>
      </c>
      <c r="BJ287" s="25" t="s">
        <v>85</v>
      </c>
      <c r="BK287" s="215">
        <f>ROUND(I287*H287,2)</f>
        <v>0</v>
      </c>
      <c r="BL287" s="25" t="s">
        <v>275</v>
      </c>
      <c r="BM287" s="25" t="s">
        <v>2389</v>
      </c>
    </row>
    <row r="288" spans="2:65" s="12" customFormat="1">
      <c r="B288" s="219"/>
      <c r="C288" s="220"/>
      <c r="D288" s="221" t="s">
        <v>210</v>
      </c>
      <c r="E288" s="222" t="s">
        <v>34</v>
      </c>
      <c r="F288" s="223" t="s">
        <v>2390</v>
      </c>
      <c r="G288" s="220"/>
      <c r="H288" s="224" t="s">
        <v>34</v>
      </c>
      <c r="I288" s="225"/>
      <c r="J288" s="220"/>
      <c r="K288" s="220"/>
      <c r="L288" s="226"/>
      <c r="M288" s="227"/>
      <c r="N288" s="228"/>
      <c r="O288" s="228"/>
      <c r="P288" s="228"/>
      <c r="Q288" s="228"/>
      <c r="R288" s="228"/>
      <c r="S288" s="228"/>
      <c r="T288" s="229"/>
      <c r="AT288" s="230" t="s">
        <v>210</v>
      </c>
      <c r="AU288" s="230" t="s">
        <v>87</v>
      </c>
      <c r="AV288" s="12" t="s">
        <v>85</v>
      </c>
      <c r="AW288" s="12" t="s">
        <v>41</v>
      </c>
      <c r="AX288" s="12" t="s">
        <v>78</v>
      </c>
      <c r="AY288" s="230" t="s">
        <v>197</v>
      </c>
    </row>
    <row r="289" spans="2:65" s="13" customFormat="1">
      <c r="B289" s="231"/>
      <c r="C289" s="232"/>
      <c r="D289" s="216" t="s">
        <v>210</v>
      </c>
      <c r="E289" s="260" t="s">
        <v>34</v>
      </c>
      <c r="F289" s="261" t="s">
        <v>2376</v>
      </c>
      <c r="G289" s="232"/>
      <c r="H289" s="262">
        <v>7.5</v>
      </c>
      <c r="I289" s="236"/>
      <c r="J289" s="232"/>
      <c r="K289" s="232"/>
      <c r="L289" s="237"/>
      <c r="M289" s="238"/>
      <c r="N289" s="239"/>
      <c r="O289" s="239"/>
      <c r="P289" s="239"/>
      <c r="Q289" s="239"/>
      <c r="R289" s="239"/>
      <c r="S289" s="239"/>
      <c r="T289" s="240"/>
      <c r="AT289" s="241" t="s">
        <v>210</v>
      </c>
      <c r="AU289" s="241" t="s">
        <v>87</v>
      </c>
      <c r="AV289" s="13" t="s">
        <v>87</v>
      </c>
      <c r="AW289" s="13" t="s">
        <v>41</v>
      </c>
      <c r="AX289" s="13" t="s">
        <v>85</v>
      </c>
      <c r="AY289" s="241" t="s">
        <v>197</v>
      </c>
    </row>
    <row r="290" spans="2:65" s="1" customFormat="1" ht="25.5" customHeight="1">
      <c r="B290" s="43"/>
      <c r="C290" s="263" t="s">
        <v>592</v>
      </c>
      <c r="D290" s="263" t="s">
        <v>415</v>
      </c>
      <c r="E290" s="264" t="s">
        <v>2391</v>
      </c>
      <c r="F290" s="265" t="s">
        <v>2392</v>
      </c>
      <c r="G290" s="266" t="s">
        <v>445</v>
      </c>
      <c r="H290" s="267">
        <v>30.5</v>
      </c>
      <c r="I290" s="268"/>
      <c r="J290" s="269">
        <f>ROUND(I290*H290,2)</f>
        <v>0</v>
      </c>
      <c r="K290" s="265" t="s">
        <v>34</v>
      </c>
      <c r="L290" s="270"/>
      <c r="M290" s="271" t="s">
        <v>34</v>
      </c>
      <c r="N290" s="272" t="s">
        <v>49</v>
      </c>
      <c r="O290" s="44"/>
      <c r="P290" s="213">
        <f>O290*H290</f>
        <v>0</v>
      </c>
      <c r="Q290" s="213">
        <v>7.6000000000000004E-4</v>
      </c>
      <c r="R290" s="213">
        <f>Q290*H290</f>
        <v>2.3180000000000003E-2</v>
      </c>
      <c r="S290" s="213">
        <v>0</v>
      </c>
      <c r="T290" s="214">
        <f>S290*H290</f>
        <v>0</v>
      </c>
      <c r="AR290" s="25" t="s">
        <v>491</v>
      </c>
      <c r="AT290" s="25" t="s">
        <v>415</v>
      </c>
      <c r="AU290" s="25" t="s">
        <v>87</v>
      </c>
      <c r="AY290" s="25" t="s">
        <v>197</v>
      </c>
      <c r="BE290" s="215">
        <f>IF(N290="základní",J290,0)</f>
        <v>0</v>
      </c>
      <c r="BF290" s="215">
        <f>IF(N290="snížená",J290,0)</f>
        <v>0</v>
      </c>
      <c r="BG290" s="215">
        <f>IF(N290="zákl. přenesená",J290,0)</f>
        <v>0</v>
      </c>
      <c r="BH290" s="215">
        <f>IF(N290="sníž. přenesená",J290,0)</f>
        <v>0</v>
      </c>
      <c r="BI290" s="215">
        <f>IF(N290="nulová",J290,0)</f>
        <v>0</v>
      </c>
      <c r="BJ290" s="25" t="s">
        <v>85</v>
      </c>
      <c r="BK290" s="215">
        <f>ROUND(I290*H290,2)</f>
        <v>0</v>
      </c>
      <c r="BL290" s="25" t="s">
        <v>275</v>
      </c>
      <c r="BM290" s="25" t="s">
        <v>2393</v>
      </c>
    </row>
    <row r="291" spans="2:65" s="12" customFormat="1">
      <c r="B291" s="219"/>
      <c r="C291" s="220"/>
      <c r="D291" s="221" t="s">
        <v>210</v>
      </c>
      <c r="E291" s="222" t="s">
        <v>34</v>
      </c>
      <c r="F291" s="223" t="s">
        <v>2394</v>
      </c>
      <c r="G291" s="220"/>
      <c r="H291" s="224" t="s">
        <v>34</v>
      </c>
      <c r="I291" s="225"/>
      <c r="J291" s="220"/>
      <c r="K291" s="220"/>
      <c r="L291" s="226"/>
      <c r="M291" s="227"/>
      <c r="N291" s="228"/>
      <c r="O291" s="228"/>
      <c r="P291" s="228"/>
      <c r="Q291" s="228"/>
      <c r="R291" s="228"/>
      <c r="S291" s="228"/>
      <c r="T291" s="229"/>
      <c r="AT291" s="230" t="s">
        <v>210</v>
      </c>
      <c r="AU291" s="230" t="s">
        <v>87</v>
      </c>
      <c r="AV291" s="12" t="s">
        <v>85</v>
      </c>
      <c r="AW291" s="12" t="s">
        <v>41</v>
      </c>
      <c r="AX291" s="12" t="s">
        <v>78</v>
      </c>
      <c r="AY291" s="230" t="s">
        <v>197</v>
      </c>
    </row>
    <row r="292" spans="2:65" s="13" customFormat="1">
      <c r="B292" s="231"/>
      <c r="C292" s="232"/>
      <c r="D292" s="221" t="s">
        <v>210</v>
      </c>
      <c r="E292" s="233" t="s">
        <v>34</v>
      </c>
      <c r="F292" s="234" t="s">
        <v>2395</v>
      </c>
      <c r="G292" s="232"/>
      <c r="H292" s="235">
        <v>30.015000000000001</v>
      </c>
      <c r="I292" s="236"/>
      <c r="J292" s="232"/>
      <c r="K292" s="232"/>
      <c r="L292" s="237"/>
      <c r="M292" s="238"/>
      <c r="N292" s="239"/>
      <c r="O292" s="239"/>
      <c r="P292" s="239"/>
      <c r="Q292" s="239"/>
      <c r="R292" s="239"/>
      <c r="S292" s="239"/>
      <c r="T292" s="240"/>
      <c r="AT292" s="241" t="s">
        <v>210</v>
      </c>
      <c r="AU292" s="241" t="s">
        <v>87</v>
      </c>
      <c r="AV292" s="13" t="s">
        <v>87</v>
      </c>
      <c r="AW292" s="13" t="s">
        <v>41</v>
      </c>
      <c r="AX292" s="13" t="s">
        <v>78</v>
      </c>
      <c r="AY292" s="241" t="s">
        <v>197</v>
      </c>
    </row>
    <row r="293" spans="2:65" s="14" customFormat="1">
      <c r="B293" s="242"/>
      <c r="C293" s="243"/>
      <c r="D293" s="221" t="s">
        <v>210</v>
      </c>
      <c r="E293" s="273" t="s">
        <v>34</v>
      </c>
      <c r="F293" s="274" t="s">
        <v>221</v>
      </c>
      <c r="G293" s="243"/>
      <c r="H293" s="275">
        <v>30.015000000000001</v>
      </c>
      <c r="I293" s="247"/>
      <c r="J293" s="243"/>
      <c r="K293" s="243"/>
      <c r="L293" s="248"/>
      <c r="M293" s="249"/>
      <c r="N293" s="250"/>
      <c r="O293" s="250"/>
      <c r="P293" s="250"/>
      <c r="Q293" s="250"/>
      <c r="R293" s="250"/>
      <c r="S293" s="250"/>
      <c r="T293" s="251"/>
      <c r="AT293" s="252" t="s">
        <v>210</v>
      </c>
      <c r="AU293" s="252" t="s">
        <v>87</v>
      </c>
      <c r="AV293" s="14" t="s">
        <v>126</v>
      </c>
      <c r="AW293" s="14" t="s">
        <v>41</v>
      </c>
      <c r="AX293" s="14" t="s">
        <v>78</v>
      </c>
      <c r="AY293" s="252" t="s">
        <v>197</v>
      </c>
    </row>
    <row r="294" spans="2:65" s="13" customFormat="1">
      <c r="B294" s="231"/>
      <c r="C294" s="232"/>
      <c r="D294" s="216" t="s">
        <v>210</v>
      </c>
      <c r="E294" s="260" t="s">
        <v>34</v>
      </c>
      <c r="F294" s="261" t="s">
        <v>2396</v>
      </c>
      <c r="G294" s="232"/>
      <c r="H294" s="262">
        <v>30.5</v>
      </c>
      <c r="I294" s="236"/>
      <c r="J294" s="232"/>
      <c r="K294" s="232"/>
      <c r="L294" s="237"/>
      <c r="M294" s="238"/>
      <c r="N294" s="239"/>
      <c r="O294" s="239"/>
      <c r="P294" s="239"/>
      <c r="Q294" s="239"/>
      <c r="R294" s="239"/>
      <c r="S294" s="239"/>
      <c r="T294" s="240"/>
      <c r="AT294" s="241" t="s">
        <v>210</v>
      </c>
      <c r="AU294" s="241" t="s">
        <v>87</v>
      </c>
      <c r="AV294" s="13" t="s">
        <v>87</v>
      </c>
      <c r="AW294" s="13" t="s">
        <v>41</v>
      </c>
      <c r="AX294" s="13" t="s">
        <v>85</v>
      </c>
      <c r="AY294" s="241" t="s">
        <v>197</v>
      </c>
    </row>
    <row r="295" spans="2:65" s="1" customFormat="1" ht="16.5" customHeight="1">
      <c r="B295" s="43"/>
      <c r="C295" s="204" t="s">
        <v>596</v>
      </c>
      <c r="D295" s="204" t="s">
        <v>200</v>
      </c>
      <c r="E295" s="205" t="s">
        <v>2397</v>
      </c>
      <c r="F295" s="206" t="s">
        <v>2398</v>
      </c>
      <c r="G295" s="207" t="s">
        <v>404</v>
      </c>
      <c r="H295" s="208">
        <v>9.6000000000000002E-2</v>
      </c>
      <c r="I295" s="209"/>
      <c r="J295" s="210">
        <f>ROUND(I295*H295,2)</f>
        <v>0</v>
      </c>
      <c r="K295" s="206" t="s">
        <v>352</v>
      </c>
      <c r="L295" s="63"/>
      <c r="M295" s="211" t="s">
        <v>34</v>
      </c>
      <c r="N295" s="212" t="s">
        <v>49</v>
      </c>
      <c r="O295" s="44"/>
      <c r="P295" s="213">
        <f>O295*H295</f>
        <v>0</v>
      </c>
      <c r="Q295" s="213">
        <v>0</v>
      </c>
      <c r="R295" s="213">
        <f>Q295*H295</f>
        <v>0</v>
      </c>
      <c r="S295" s="213">
        <v>0</v>
      </c>
      <c r="T295" s="214">
        <f>S295*H295</f>
        <v>0</v>
      </c>
      <c r="AR295" s="25" t="s">
        <v>275</v>
      </c>
      <c r="AT295" s="25" t="s">
        <v>200</v>
      </c>
      <c r="AU295" s="25" t="s">
        <v>87</v>
      </c>
      <c r="AY295" s="25" t="s">
        <v>197</v>
      </c>
      <c r="BE295" s="215">
        <f>IF(N295="základní",J295,0)</f>
        <v>0</v>
      </c>
      <c r="BF295" s="215">
        <f>IF(N295="snížená",J295,0)</f>
        <v>0</v>
      </c>
      <c r="BG295" s="215">
        <f>IF(N295="zákl. přenesená",J295,0)</f>
        <v>0</v>
      </c>
      <c r="BH295" s="215">
        <f>IF(N295="sníž. přenesená",J295,0)</f>
        <v>0</v>
      </c>
      <c r="BI295" s="215">
        <f>IF(N295="nulová",J295,0)</f>
        <v>0</v>
      </c>
      <c r="BJ295" s="25" t="s">
        <v>85</v>
      </c>
      <c r="BK295" s="215">
        <f>ROUND(I295*H295,2)</f>
        <v>0</v>
      </c>
      <c r="BL295" s="25" t="s">
        <v>275</v>
      </c>
      <c r="BM295" s="25" t="s">
        <v>2399</v>
      </c>
    </row>
    <row r="296" spans="2:65" s="11" customFormat="1" ht="29.85" customHeight="1">
      <c r="B296" s="187"/>
      <c r="C296" s="188"/>
      <c r="D296" s="201" t="s">
        <v>77</v>
      </c>
      <c r="E296" s="202" t="s">
        <v>2400</v>
      </c>
      <c r="F296" s="202" t="s">
        <v>2401</v>
      </c>
      <c r="G296" s="188"/>
      <c r="H296" s="188"/>
      <c r="I296" s="191"/>
      <c r="J296" s="203">
        <f>BK296</f>
        <v>0</v>
      </c>
      <c r="K296" s="188"/>
      <c r="L296" s="193"/>
      <c r="M296" s="194"/>
      <c r="N296" s="195"/>
      <c r="O296" s="195"/>
      <c r="P296" s="196">
        <f>SUM(P297:P480)</f>
        <v>0</v>
      </c>
      <c r="Q296" s="195"/>
      <c r="R296" s="196">
        <f>SUM(R297:R480)</f>
        <v>0.42311265000000003</v>
      </c>
      <c r="S296" s="195"/>
      <c r="T296" s="197">
        <f>SUM(T297:T480)</f>
        <v>0</v>
      </c>
      <c r="AR296" s="198" t="s">
        <v>87</v>
      </c>
      <c r="AT296" s="199" t="s">
        <v>77</v>
      </c>
      <c r="AU296" s="199" t="s">
        <v>85</v>
      </c>
      <c r="AY296" s="198" t="s">
        <v>197</v>
      </c>
      <c r="BK296" s="200">
        <f>SUM(BK297:BK480)</f>
        <v>0</v>
      </c>
    </row>
    <row r="297" spans="2:65" s="1" customFormat="1" ht="16.5" customHeight="1">
      <c r="B297" s="43"/>
      <c r="C297" s="204" t="s">
        <v>601</v>
      </c>
      <c r="D297" s="204" t="s">
        <v>200</v>
      </c>
      <c r="E297" s="205" t="s">
        <v>2402</v>
      </c>
      <c r="F297" s="206" t="s">
        <v>2403</v>
      </c>
      <c r="G297" s="207" t="s">
        <v>536</v>
      </c>
      <c r="H297" s="208">
        <v>1</v>
      </c>
      <c r="I297" s="209"/>
      <c r="J297" s="210">
        <f>ROUND(I297*H297,2)</f>
        <v>0</v>
      </c>
      <c r="K297" s="206" t="s">
        <v>352</v>
      </c>
      <c r="L297" s="63"/>
      <c r="M297" s="211" t="s">
        <v>34</v>
      </c>
      <c r="N297" s="212" t="s">
        <v>49</v>
      </c>
      <c r="O297" s="44"/>
      <c r="P297" s="213">
        <f>O297*H297</f>
        <v>0</v>
      </c>
      <c r="Q297" s="213">
        <v>2.4025999999999999E-2</v>
      </c>
      <c r="R297" s="213">
        <f>Q297*H297</f>
        <v>2.4025999999999999E-2</v>
      </c>
      <c r="S297" s="213">
        <v>0</v>
      </c>
      <c r="T297" s="214">
        <f>S297*H297</f>
        <v>0</v>
      </c>
      <c r="AR297" s="25" t="s">
        <v>275</v>
      </c>
      <c r="AT297" s="25" t="s">
        <v>200</v>
      </c>
      <c r="AU297" s="25" t="s">
        <v>87</v>
      </c>
      <c r="AY297" s="25" t="s">
        <v>197</v>
      </c>
      <c r="BE297" s="215">
        <f>IF(N297="základní",J297,0)</f>
        <v>0</v>
      </c>
      <c r="BF297" s="215">
        <f>IF(N297="snížená",J297,0)</f>
        <v>0</v>
      </c>
      <c r="BG297" s="215">
        <f>IF(N297="zákl. přenesená",J297,0)</f>
        <v>0</v>
      </c>
      <c r="BH297" s="215">
        <f>IF(N297="sníž. přenesená",J297,0)</f>
        <v>0</v>
      </c>
      <c r="BI297" s="215">
        <f>IF(N297="nulová",J297,0)</f>
        <v>0</v>
      </c>
      <c r="BJ297" s="25" t="s">
        <v>85</v>
      </c>
      <c r="BK297" s="215">
        <f>ROUND(I297*H297,2)</f>
        <v>0</v>
      </c>
      <c r="BL297" s="25" t="s">
        <v>275</v>
      </c>
      <c r="BM297" s="25" t="s">
        <v>2404</v>
      </c>
    </row>
    <row r="298" spans="2:65" s="13" customFormat="1">
      <c r="B298" s="231"/>
      <c r="C298" s="232"/>
      <c r="D298" s="216" t="s">
        <v>210</v>
      </c>
      <c r="E298" s="260" t="s">
        <v>34</v>
      </c>
      <c r="F298" s="261" t="s">
        <v>85</v>
      </c>
      <c r="G298" s="232"/>
      <c r="H298" s="262">
        <v>1</v>
      </c>
      <c r="I298" s="236"/>
      <c r="J298" s="232"/>
      <c r="K298" s="232"/>
      <c r="L298" s="237"/>
      <c r="M298" s="238"/>
      <c r="N298" s="239"/>
      <c r="O298" s="239"/>
      <c r="P298" s="239"/>
      <c r="Q298" s="239"/>
      <c r="R298" s="239"/>
      <c r="S298" s="239"/>
      <c r="T298" s="240"/>
      <c r="AT298" s="241" t="s">
        <v>210</v>
      </c>
      <c r="AU298" s="241" t="s">
        <v>87</v>
      </c>
      <c r="AV298" s="13" t="s">
        <v>87</v>
      </c>
      <c r="AW298" s="13" t="s">
        <v>41</v>
      </c>
      <c r="AX298" s="13" t="s">
        <v>85</v>
      </c>
      <c r="AY298" s="241" t="s">
        <v>197</v>
      </c>
    </row>
    <row r="299" spans="2:65" s="1" customFormat="1" ht="16.5" customHeight="1">
      <c r="B299" s="43"/>
      <c r="C299" s="204" t="s">
        <v>605</v>
      </c>
      <c r="D299" s="204" t="s">
        <v>200</v>
      </c>
      <c r="E299" s="205" t="s">
        <v>2405</v>
      </c>
      <c r="F299" s="206" t="s">
        <v>2406</v>
      </c>
      <c r="G299" s="207" t="s">
        <v>536</v>
      </c>
      <c r="H299" s="208">
        <v>1</v>
      </c>
      <c r="I299" s="209"/>
      <c r="J299" s="210">
        <f>ROUND(I299*H299,2)</f>
        <v>0</v>
      </c>
      <c r="K299" s="206" t="s">
        <v>352</v>
      </c>
      <c r="L299" s="63"/>
      <c r="M299" s="211" t="s">
        <v>34</v>
      </c>
      <c r="N299" s="212" t="s">
        <v>49</v>
      </c>
      <c r="O299" s="44"/>
      <c r="P299" s="213">
        <f>O299*H299</f>
        <v>0</v>
      </c>
      <c r="Q299" s="213">
        <v>3.7428000000000003E-2</v>
      </c>
      <c r="R299" s="213">
        <f>Q299*H299</f>
        <v>3.7428000000000003E-2</v>
      </c>
      <c r="S299" s="213">
        <v>0</v>
      </c>
      <c r="T299" s="214">
        <f>S299*H299</f>
        <v>0</v>
      </c>
      <c r="AR299" s="25" t="s">
        <v>275</v>
      </c>
      <c r="AT299" s="25" t="s">
        <v>200</v>
      </c>
      <c r="AU299" s="25" t="s">
        <v>87</v>
      </c>
      <c r="AY299" s="25" t="s">
        <v>197</v>
      </c>
      <c r="BE299" s="215">
        <f>IF(N299="základní",J299,0)</f>
        <v>0</v>
      </c>
      <c r="BF299" s="215">
        <f>IF(N299="snížená",J299,0)</f>
        <v>0</v>
      </c>
      <c r="BG299" s="215">
        <f>IF(N299="zákl. přenesená",J299,0)</f>
        <v>0</v>
      </c>
      <c r="BH299" s="215">
        <f>IF(N299="sníž. přenesená",J299,0)</f>
        <v>0</v>
      </c>
      <c r="BI299" s="215">
        <f>IF(N299="nulová",J299,0)</f>
        <v>0</v>
      </c>
      <c r="BJ299" s="25" t="s">
        <v>85</v>
      </c>
      <c r="BK299" s="215">
        <f>ROUND(I299*H299,2)</f>
        <v>0</v>
      </c>
      <c r="BL299" s="25" t="s">
        <v>275</v>
      </c>
      <c r="BM299" s="25" t="s">
        <v>2407</v>
      </c>
    </row>
    <row r="300" spans="2:65" s="13" customFormat="1">
      <c r="B300" s="231"/>
      <c r="C300" s="232"/>
      <c r="D300" s="216" t="s">
        <v>210</v>
      </c>
      <c r="E300" s="260" t="s">
        <v>34</v>
      </c>
      <c r="F300" s="261" t="s">
        <v>85</v>
      </c>
      <c r="G300" s="232"/>
      <c r="H300" s="262">
        <v>1</v>
      </c>
      <c r="I300" s="236"/>
      <c r="J300" s="232"/>
      <c r="K300" s="232"/>
      <c r="L300" s="237"/>
      <c r="M300" s="238"/>
      <c r="N300" s="239"/>
      <c r="O300" s="239"/>
      <c r="P300" s="239"/>
      <c r="Q300" s="239"/>
      <c r="R300" s="239"/>
      <c r="S300" s="239"/>
      <c r="T300" s="240"/>
      <c r="AT300" s="241" t="s">
        <v>210</v>
      </c>
      <c r="AU300" s="241" t="s">
        <v>87</v>
      </c>
      <c r="AV300" s="13" t="s">
        <v>87</v>
      </c>
      <c r="AW300" s="13" t="s">
        <v>41</v>
      </c>
      <c r="AX300" s="13" t="s">
        <v>85</v>
      </c>
      <c r="AY300" s="241" t="s">
        <v>197</v>
      </c>
    </row>
    <row r="301" spans="2:65" s="1" customFormat="1" ht="16.5" customHeight="1">
      <c r="B301" s="43"/>
      <c r="C301" s="204" t="s">
        <v>612</v>
      </c>
      <c r="D301" s="204" t="s">
        <v>200</v>
      </c>
      <c r="E301" s="205" t="s">
        <v>2408</v>
      </c>
      <c r="F301" s="206" t="s">
        <v>2409</v>
      </c>
      <c r="G301" s="207" t="s">
        <v>445</v>
      </c>
      <c r="H301" s="208">
        <v>7.5</v>
      </c>
      <c r="I301" s="209"/>
      <c r="J301" s="210">
        <f>ROUND(I301*H301,2)</f>
        <v>0</v>
      </c>
      <c r="K301" s="206" t="s">
        <v>352</v>
      </c>
      <c r="L301" s="63"/>
      <c r="M301" s="211" t="s">
        <v>34</v>
      </c>
      <c r="N301" s="212" t="s">
        <v>49</v>
      </c>
      <c r="O301" s="44"/>
      <c r="P301" s="213">
        <f>O301*H301</f>
        <v>0</v>
      </c>
      <c r="Q301" s="213">
        <v>1.8945800000000001E-3</v>
      </c>
      <c r="R301" s="213">
        <f>Q301*H301</f>
        <v>1.4209350000000001E-2</v>
      </c>
      <c r="S301" s="213">
        <v>0</v>
      </c>
      <c r="T301" s="214">
        <f>S301*H301</f>
        <v>0</v>
      </c>
      <c r="AR301" s="25" t="s">
        <v>275</v>
      </c>
      <c r="AT301" s="25" t="s">
        <v>200</v>
      </c>
      <c r="AU301" s="25" t="s">
        <v>87</v>
      </c>
      <c r="AY301" s="25" t="s">
        <v>197</v>
      </c>
      <c r="BE301" s="215">
        <f>IF(N301="základní",J301,0)</f>
        <v>0</v>
      </c>
      <c r="BF301" s="215">
        <f>IF(N301="snížená",J301,0)</f>
        <v>0</v>
      </c>
      <c r="BG301" s="215">
        <f>IF(N301="zákl. přenesená",J301,0)</f>
        <v>0</v>
      </c>
      <c r="BH301" s="215">
        <f>IF(N301="sníž. přenesená",J301,0)</f>
        <v>0</v>
      </c>
      <c r="BI301" s="215">
        <f>IF(N301="nulová",J301,0)</f>
        <v>0</v>
      </c>
      <c r="BJ301" s="25" t="s">
        <v>85</v>
      </c>
      <c r="BK301" s="215">
        <f>ROUND(I301*H301,2)</f>
        <v>0</v>
      </c>
      <c r="BL301" s="25" t="s">
        <v>275</v>
      </c>
      <c r="BM301" s="25" t="s">
        <v>2410</v>
      </c>
    </row>
    <row r="302" spans="2:65" s="12" customFormat="1">
      <c r="B302" s="219"/>
      <c r="C302" s="220"/>
      <c r="D302" s="221" t="s">
        <v>210</v>
      </c>
      <c r="E302" s="222" t="s">
        <v>34</v>
      </c>
      <c r="F302" s="223" t="s">
        <v>2411</v>
      </c>
      <c r="G302" s="220"/>
      <c r="H302" s="224" t="s">
        <v>34</v>
      </c>
      <c r="I302" s="225"/>
      <c r="J302" s="220"/>
      <c r="K302" s="220"/>
      <c r="L302" s="226"/>
      <c r="M302" s="227"/>
      <c r="N302" s="228"/>
      <c r="O302" s="228"/>
      <c r="P302" s="228"/>
      <c r="Q302" s="228"/>
      <c r="R302" s="228"/>
      <c r="S302" s="228"/>
      <c r="T302" s="229"/>
      <c r="AT302" s="230" t="s">
        <v>210</v>
      </c>
      <c r="AU302" s="230" t="s">
        <v>87</v>
      </c>
      <c r="AV302" s="12" t="s">
        <v>85</v>
      </c>
      <c r="AW302" s="12" t="s">
        <v>41</v>
      </c>
      <c r="AX302" s="12" t="s">
        <v>78</v>
      </c>
      <c r="AY302" s="230" t="s">
        <v>197</v>
      </c>
    </row>
    <row r="303" spans="2:65" s="13" customFormat="1">
      <c r="B303" s="231"/>
      <c r="C303" s="232"/>
      <c r="D303" s="221" t="s">
        <v>210</v>
      </c>
      <c r="E303" s="233" t="s">
        <v>34</v>
      </c>
      <c r="F303" s="234" t="s">
        <v>2412</v>
      </c>
      <c r="G303" s="232"/>
      <c r="H303" s="235">
        <v>7.0149999999999997</v>
      </c>
      <c r="I303" s="236"/>
      <c r="J303" s="232"/>
      <c r="K303" s="232"/>
      <c r="L303" s="237"/>
      <c r="M303" s="238"/>
      <c r="N303" s="239"/>
      <c r="O303" s="239"/>
      <c r="P303" s="239"/>
      <c r="Q303" s="239"/>
      <c r="R303" s="239"/>
      <c r="S303" s="239"/>
      <c r="T303" s="240"/>
      <c r="AT303" s="241" t="s">
        <v>210</v>
      </c>
      <c r="AU303" s="241" t="s">
        <v>87</v>
      </c>
      <c r="AV303" s="13" t="s">
        <v>87</v>
      </c>
      <c r="AW303" s="13" t="s">
        <v>41</v>
      </c>
      <c r="AX303" s="13" t="s">
        <v>78</v>
      </c>
      <c r="AY303" s="241" t="s">
        <v>197</v>
      </c>
    </row>
    <row r="304" spans="2:65" s="14" customFormat="1">
      <c r="B304" s="242"/>
      <c r="C304" s="243"/>
      <c r="D304" s="221" t="s">
        <v>210</v>
      </c>
      <c r="E304" s="273" t="s">
        <v>34</v>
      </c>
      <c r="F304" s="274" t="s">
        <v>221</v>
      </c>
      <c r="G304" s="243"/>
      <c r="H304" s="275">
        <v>7.0149999999999997</v>
      </c>
      <c r="I304" s="247"/>
      <c r="J304" s="243"/>
      <c r="K304" s="243"/>
      <c r="L304" s="248"/>
      <c r="M304" s="249"/>
      <c r="N304" s="250"/>
      <c r="O304" s="250"/>
      <c r="P304" s="250"/>
      <c r="Q304" s="250"/>
      <c r="R304" s="250"/>
      <c r="S304" s="250"/>
      <c r="T304" s="251"/>
      <c r="AT304" s="252" t="s">
        <v>210</v>
      </c>
      <c r="AU304" s="252" t="s">
        <v>87</v>
      </c>
      <c r="AV304" s="14" t="s">
        <v>126</v>
      </c>
      <c r="AW304" s="14" t="s">
        <v>41</v>
      </c>
      <c r="AX304" s="14" t="s">
        <v>78</v>
      </c>
      <c r="AY304" s="252" t="s">
        <v>197</v>
      </c>
    </row>
    <row r="305" spans="2:65" s="13" customFormat="1">
      <c r="B305" s="231"/>
      <c r="C305" s="232"/>
      <c r="D305" s="216" t="s">
        <v>210</v>
      </c>
      <c r="E305" s="260" t="s">
        <v>34</v>
      </c>
      <c r="F305" s="261" t="s">
        <v>2376</v>
      </c>
      <c r="G305" s="232"/>
      <c r="H305" s="262">
        <v>7.5</v>
      </c>
      <c r="I305" s="236"/>
      <c r="J305" s="232"/>
      <c r="K305" s="232"/>
      <c r="L305" s="237"/>
      <c r="M305" s="238"/>
      <c r="N305" s="239"/>
      <c r="O305" s="239"/>
      <c r="P305" s="239"/>
      <c r="Q305" s="239"/>
      <c r="R305" s="239"/>
      <c r="S305" s="239"/>
      <c r="T305" s="240"/>
      <c r="AT305" s="241" t="s">
        <v>210</v>
      </c>
      <c r="AU305" s="241" t="s">
        <v>87</v>
      </c>
      <c r="AV305" s="13" t="s">
        <v>87</v>
      </c>
      <c r="AW305" s="13" t="s">
        <v>41</v>
      </c>
      <c r="AX305" s="13" t="s">
        <v>85</v>
      </c>
      <c r="AY305" s="241" t="s">
        <v>197</v>
      </c>
    </row>
    <row r="306" spans="2:65" s="1" customFormat="1" ht="16.5" customHeight="1">
      <c r="B306" s="43"/>
      <c r="C306" s="204" t="s">
        <v>616</v>
      </c>
      <c r="D306" s="204" t="s">
        <v>200</v>
      </c>
      <c r="E306" s="205" t="s">
        <v>2413</v>
      </c>
      <c r="F306" s="206" t="s">
        <v>2414</v>
      </c>
      <c r="G306" s="207" t="s">
        <v>445</v>
      </c>
      <c r="H306" s="208">
        <v>9.5</v>
      </c>
      <c r="I306" s="209"/>
      <c r="J306" s="210">
        <f>ROUND(I306*H306,2)</f>
        <v>0</v>
      </c>
      <c r="K306" s="206" t="s">
        <v>352</v>
      </c>
      <c r="L306" s="63"/>
      <c r="M306" s="211" t="s">
        <v>34</v>
      </c>
      <c r="N306" s="212" t="s">
        <v>49</v>
      </c>
      <c r="O306" s="44"/>
      <c r="P306" s="213">
        <f>O306*H306</f>
        <v>0</v>
      </c>
      <c r="Q306" s="213">
        <v>1.2553E-3</v>
      </c>
      <c r="R306" s="213">
        <f>Q306*H306</f>
        <v>1.1925349999999999E-2</v>
      </c>
      <c r="S306" s="213">
        <v>0</v>
      </c>
      <c r="T306" s="214">
        <f>S306*H306</f>
        <v>0</v>
      </c>
      <c r="AR306" s="25" t="s">
        <v>275</v>
      </c>
      <c r="AT306" s="25" t="s">
        <v>200</v>
      </c>
      <c r="AU306" s="25" t="s">
        <v>87</v>
      </c>
      <c r="AY306" s="25" t="s">
        <v>197</v>
      </c>
      <c r="BE306" s="215">
        <f>IF(N306="základní",J306,0)</f>
        <v>0</v>
      </c>
      <c r="BF306" s="215">
        <f>IF(N306="snížená",J306,0)</f>
        <v>0</v>
      </c>
      <c r="BG306" s="215">
        <f>IF(N306="zákl. přenesená",J306,0)</f>
        <v>0</v>
      </c>
      <c r="BH306" s="215">
        <f>IF(N306="sníž. přenesená",J306,0)</f>
        <v>0</v>
      </c>
      <c r="BI306" s="215">
        <f>IF(N306="nulová",J306,0)</f>
        <v>0</v>
      </c>
      <c r="BJ306" s="25" t="s">
        <v>85</v>
      </c>
      <c r="BK306" s="215">
        <f>ROUND(I306*H306,2)</f>
        <v>0</v>
      </c>
      <c r="BL306" s="25" t="s">
        <v>275</v>
      </c>
      <c r="BM306" s="25" t="s">
        <v>2415</v>
      </c>
    </row>
    <row r="307" spans="2:65" s="13" customFormat="1">
      <c r="B307" s="231"/>
      <c r="C307" s="232"/>
      <c r="D307" s="221" t="s">
        <v>210</v>
      </c>
      <c r="E307" s="233" t="s">
        <v>34</v>
      </c>
      <c r="F307" s="234" t="s">
        <v>2416</v>
      </c>
      <c r="G307" s="232"/>
      <c r="H307" s="235">
        <v>9.3149999999999995</v>
      </c>
      <c r="I307" s="236"/>
      <c r="J307" s="232"/>
      <c r="K307" s="232"/>
      <c r="L307" s="237"/>
      <c r="M307" s="238"/>
      <c r="N307" s="239"/>
      <c r="O307" s="239"/>
      <c r="P307" s="239"/>
      <c r="Q307" s="239"/>
      <c r="R307" s="239"/>
      <c r="S307" s="239"/>
      <c r="T307" s="240"/>
      <c r="AT307" s="241" t="s">
        <v>210</v>
      </c>
      <c r="AU307" s="241" t="s">
        <v>87</v>
      </c>
      <c r="AV307" s="13" t="s">
        <v>87</v>
      </c>
      <c r="AW307" s="13" t="s">
        <v>41</v>
      </c>
      <c r="AX307" s="13" t="s">
        <v>78</v>
      </c>
      <c r="AY307" s="241" t="s">
        <v>197</v>
      </c>
    </row>
    <row r="308" spans="2:65" s="14" customFormat="1">
      <c r="B308" s="242"/>
      <c r="C308" s="243"/>
      <c r="D308" s="221" t="s">
        <v>210</v>
      </c>
      <c r="E308" s="273" t="s">
        <v>34</v>
      </c>
      <c r="F308" s="274" t="s">
        <v>221</v>
      </c>
      <c r="G308" s="243"/>
      <c r="H308" s="275">
        <v>9.3149999999999995</v>
      </c>
      <c r="I308" s="247"/>
      <c r="J308" s="243"/>
      <c r="K308" s="243"/>
      <c r="L308" s="248"/>
      <c r="M308" s="249"/>
      <c r="N308" s="250"/>
      <c r="O308" s="250"/>
      <c r="P308" s="250"/>
      <c r="Q308" s="250"/>
      <c r="R308" s="250"/>
      <c r="S308" s="250"/>
      <c r="T308" s="251"/>
      <c r="AT308" s="252" t="s">
        <v>210</v>
      </c>
      <c r="AU308" s="252" t="s">
        <v>87</v>
      </c>
      <c r="AV308" s="14" t="s">
        <v>126</v>
      </c>
      <c r="AW308" s="14" t="s">
        <v>41</v>
      </c>
      <c r="AX308" s="14" t="s">
        <v>78</v>
      </c>
      <c r="AY308" s="252" t="s">
        <v>197</v>
      </c>
    </row>
    <row r="309" spans="2:65" s="13" customFormat="1">
      <c r="B309" s="231"/>
      <c r="C309" s="232"/>
      <c r="D309" s="216" t="s">
        <v>210</v>
      </c>
      <c r="E309" s="260" t="s">
        <v>34</v>
      </c>
      <c r="F309" s="261" t="s">
        <v>2267</v>
      </c>
      <c r="G309" s="232"/>
      <c r="H309" s="262">
        <v>9.5</v>
      </c>
      <c r="I309" s="236"/>
      <c r="J309" s="232"/>
      <c r="K309" s="232"/>
      <c r="L309" s="237"/>
      <c r="M309" s="238"/>
      <c r="N309" s="239"/>
      <c r="O309" s="239"/>
      <c r="P309" s="239"/>
      <c r="Q309" s="239"/>
      <c r="R309" s="239"/>
      <c r="S309" s="239"/>
      <c r="T309" s="240"/>
      <c r="AT309" s="241" t="s">
        <v>210</v>
      </c>
      <c r="AU309" s="241" t="s">
        <v>87</v>
      </c>
      <c r="AV309" s="13" t="s">
        <v>87</v>
      </c>
      <c r="AW309" s="13" t="s">
        <v>41</v>
      </c>
      <c r="AX309" s="13" t="s">
        <v>85</v>
      </c>
      <c r="AY309" s="241" t="s">
        <v>197</v>
      </c>
    </row>
    <row r="310" spans="2:65" s="1" customFormat="1" ht="16.5" customHeight="1">
      <c r="B310" s="43"/>
      <c r="C310" s="204" t="s">
        <v>622</v>
      </c>
      <c r="D310" s="204" t="s">
        <v>200</v>
      </c>
      <c r="E310" s="205" t="s">
        <v>2417</v>
      </c>
      <c r="F310" s="206" t="s">
        <v>2418</v>
      </c>
      <c r="G310" s="207" t="s">
        <v>445</v>
      </c>
      <c r="H310" s="208">
        <v>30</v>
      </c>
      <c r="I310" s="209"/>
      <c r="J310" s="210">
        <f>ROUND(I310*H310,2)</f>
        <v>0</v>
      </c>
      <c r="K310" s="206" t="s">
        <v>352</v>
      </c>
      <c r="L310" s="63"/>
      <c r="M310" s="211" t="s">
        <v>34</v>
      </c>
      <c r="N310" s="212" t="s">
        <v>49</v>
      </c>
      <c r="O310" s="44"/>
      <c r="P310" s="213">
        <f>O310*H310</f>
        <v>0</v>
      </c>
      <c r="Q310" s="213">
        <v>1.7650999999999999E-3</v>
      </c>
      <c r="R310" s="213">
        <f>Q310*H310</f>
        <v>5.2953E-2</v>
      </c>
      <c r="S310" s="213">
        <v>0</v>
      </c>
      <c r="T310" s="214">
        <f>S310*H310</f>
        <v>0</v>
      </c>
      <c r="AR310" s="25" t="s">
        <v>275</v>
      </c>
      <c r="AT310" s="25" t="s">
        <v>200</v>
      </c>
      <c r="AU310" s="25" t="s">
        <v>87</v>
      </c>
      <c r="AY310" s="25" t="s">
        <v>197</v>
      </c>
      <c r="BE310" s="215">
        <f>IF(N310="základní",J310,0)</f>
        <v>0</v>
      </c>
      <c r="BF310" s="215">
        <f>IF(N310="snížená",J310,0)</f>
        <v>0</v>
      </c>
      <c r="BG310" s="215">
        <f>IF(N310="zákl. přenesená",J310,0)</f>
        <v>0</v>
      </c>
      <c r="BH310" s="215">
        <f>IF(N310="sníž. přenesená",J310,0)</f>
        <v>0</v>
      </c>
      <c r="BI310" s="215">
        <f>IF(N310="nulová",J310,0)</f>
        <v>0</v>
      </c>
      <c r="BJ310" s="25" t="s">
        <v>85</v>
      </c>
      <c r="BK310" s="215">
        <f>ROUND(I310*H310,2)</f>
        <v>0</v>
      </c>
      <c r="BL310" s="25" t="s">
        <v>275</v>
      </c>
      <c r="BM310" s="25" t="s">
        <v>2419</v>
      </c>
    </row>
    <row r="311" spans="2:65" s="13" customFormat="1">
      <c r="B311" s="231"/>
      <c r="C311" s="232"/>
      <c r="D311" s="221" t="s">
        <v>210</v>
      </c>
      <c r="E311" s="233" t="s">
        <v>34</v>
      </c>
      <c r="F311" s="234" t="s">
        <v>2420</v>
      </c>
      <c r="G311" s="232"/>
      <c r="H311" s="235">
        <v>29.9</v>
      </c>
      <c r="I311" s="236"/>
      <c r="J311" s="232"/>
      <c r="K311" s="232"/>
      <c r="L311" s="237"/>
      <c r="M311" s="238"/>
      <c r="N311" s="239"/>
      <c r="O311" s="239"/>
      <c r="P311" s="239"/>
      <c r="Q311" s="239"/>
      <c r="R311" s="239"/>
      <c r="S311" s="239"/>
      <c r="T311" s="240"/>
      <c r="AT311" s="241" t="s">
        <v>210</v>
      </c>
      <c r="AU311" s="241" t="s">
        <v>87</v>
      </c>
      <c r="AV311" s="13" t="s">
        <v>87</v>
      </c>
      <c r="AW311" s="13" t="s">
        <v>41</v>
      </c>
      <c r="AX311" s="13" t="s">
        <v>78</v>
      </c>
      <c r="AY311" s="241" t="s">
        <v>197</v>
      </c>
    </row>
    <row r="312" spans="2:65" s="14" customFormat="1">
      <c r="B312" s="242"/>
      <c r="C312" s="243"/>
      <c r="D312" s="221" t="s">
        <v>210</v>
      </c>
      <c r="E312" s="273" t="s">
        <v>34</v>
      </c>
      <c r="F312" s="274" t="s">
        <v>221</v>
      </c>
      <c r="G312" s="243"/>
      <c r="H312" s="275">
        <v>29.9</v>
      </c>
      <c r="I312" s="247"/>
      <c r="J312" s="243"/>
      <c r="K312" s="243"/>
      <c r="L312" s="248"/>
      <c r="M312" s="249"/>
      <c r="N312" s="250"/>
      <c r="O312" s="250"/>
      <c r="P312" s="250"/>
      <c r="Q312" s="250"/>
      <c r="R312" s="250"/>
      <c r="S312" s="250"/>
      <c r="T312" s="251"/>
      <c r="AT312" s="252" t="s">
        <v>210</v>
      </c>
      <c r="AU312" s="252" t="s">
        <v>87</v>
      </c>
      <c r="AV312" s="14" t="s">
        <v>126</v>
      </c>
      <c r="AW312" s="14" t="s">
        <v>41</v>
      </c>
      <c r="AX312" s="14" t="s">
        <v>78</v>
      </c>
      <c r="AY312" s="252" t="s">
        <v>197</v>
      </c>
    </row>
    <row r="313" spans="2:65" s="13" customFormat="1">
      <c r="B313" s="231"/>
      <c r="C313" s="232"/>
      <c r="D313" s="216" t="s">
        <v>210</v>
      </c>
      <c r="E313" s="260" t="s">
        <v>34</v>
      </c>
      <c r="F313" s="261" t="s">
        <v>484</v>
      </c>
      <c r="G313" s="232"/>
      <c r="H313" s="262">
        <v>30</v>
      </c>
      <c r="I313" s="236"/>
      <c r="J313" s="232"/>
      <c r="K313" s="232"/>
      <c r="L313" s="237"/>
      <c r="M313" s="238"/>
      <c r="N313" s="239"/>
      <c r="O313" s="239"/>
      <c r="P313" s="239"/>
      <c r="Q313" s="239"/>
      <c r="R313" s="239"/>
      <c r="S313" s="239"/>
      <c r="T313" s="240"/>
      <c r="AT313" s="241" t="s">
        <v>210</v>
      </c>
      <c r="AU313" s="241" t="s">
        <v>87</v>
      </c>
      <c r="AV313" s="13" t="s">
        <v>87</v>
      </c>
      <c r="AW313" s="13" t="s">
        <v>41</v>
      </c>
      <c r="AX313" s="13" t="s">
        <v>85</v>
      </c>
      <c r="AY313" s="241" t="s">
        <v>197</v>
      </c>
    </row>
    <row r="314" spans="2:65" s="1" customFormat="1" ht="16.5" customHeight="1">
      <c r="B314" s="43"/>
      <c r="C314" s="204" t="s">
        <v>627</v>
      </c>
      <c r="D314" s="204" t="s">
        <v>200</v>
      </c>
      <c r="E314" s="205" t="s">
        <v>2421</v>
      </c>
      <c r="F314" s="206" t="s">
        <v>2422</v>
      </c>
      <c r="G314" s="207" t="s">
        <v>445</v>
      </c>
      <c r="H314" s="208">
        <v>20</v>
      </c>
      <c r="I314" s="209"/>
      <c r="J314" s="210">
        <f>ROUND(I314*H314,2)</f>
        <v>0</v>
      </c>
      <c r="K314" s="206" t="s">
        <v>352</v>
      </c>
      <c r="L314" s="63"/>
      <c r="M314" s="211" t="s">
        <v>34</v>
      </c>
      <c r="N314" s="212" t="s">
        <v>49</v>
      </c>
      <c r="O314" s="44"/>
      <c r="P314" s="213">
        <f>O314*H314</f>
        <v>0</v>
      </c>
      <c r="Q314" s="213">
        <v>2.7699999999999999E-3</v>
      </c>
      <c r="R314" s="213">
        <f>Q314*H314</f>
        <v>5.5399999999999998E-2</v>
      </c>
      <c r="S314" s="213">
        <v>0</v>
      </c>
      <c r="T314" s="214">
        <f>S314*H314</f>
        <v>0</v>
      </c>
      <c r="AR314" s="25" t="s">
        <v>275</v>
      </c>
      <c r="AT314" s="25" t="s">
        <v>200</v>
      </c>
      <c r="AU314" s="25" t="s">
        <v>87</v>
      </c>
      <c r="AY314" s="25" t="s">
        <v>197</v>
      </c>
      <c r="BE314" s="215">
        <f>IF(N314="základní",J314,0)</f>
        <v>0</v>
      </c>
      <c r="BF314" s="215">
        <f>IF(N314="snížená",J314,0)</f>
        <v>0</v>
      </c>
      <c r="BG314" s="215">
        <f>IF(N314="zákl. přenesená",J314,0)</f>
        <v>0</v>
      </c>
      <c r="BH314" s="215">
        <f>IF(N314="sníž. přenesená",J314,0)</f>
        <v>0</v>
      </c>
      <c r="BI314" s="215">
        <f>IF(N314="nulová",J314,0)</f>
        <v>0</v>
      </c>
      <c r="BJ314" s="25" t="s">
        <v>85</v>
      </c>
      <c r="BK314" s="215">
        <f>ROUND(I314*H314,2)</f>
        <v>0</v>
      </c>
      <c r="BL314" s="25" t="s">
        <v>275</v>
      </c>
      <c r="BM314" s="25" t="s">
        <v>2423</v>
      </c>
    </row>
    <row r="315" spans="2:65" s="13" customFormat="1">
      <c r="B315" s="231"/>
      <c r="C315" s="232"/>
      <c r="D315" s="221" t="s">
        <v>210</v>
      </c>
      <c r="E315" s="233" t="s">
        <v>34</v>
      </c>
      <c r="F315" s="234" t="s">
        <v>2424</v>
      </c>
      <c r="G315" s="232"/>
      <c r="H315" s="235">
        <v>19.78</v>
      </c>
      <c r="I315" s="236"/>
      <c r="J315" s="232"/>
      <c r="K315" s="232"/>
      <c r="L315" s="237"/>
      <c r="M315" s="238"/>
      <c r="N315" s="239"/>
      <c r="O315" s="239"/>
      <c r="P315" s="239"/>
      <c r="Q315" s="239"/>
      <c r="R315" s="239"/>
      <c r="S315" s="239"/>
      <c r="T315" s="240"/>
      <c r="AT315" s="241" t="s">
        <v>210</v>
      </c>
      <c r="AU315" s="241" t="s">
        <v>87</v>
      </c>
      <c r="AV315" s="13" t="s">
        <v>87</v>
      </c>
      <c r="AW315" s="13" t="s">
        <v>41</v>
      </c>
      <c r="AX315" s="13" t="s">
        <v>78</v>
      </c>
      <c r="AY315" s="241" t="s">
        <v>197</v>
      </c>
    </row>
    <row r="316" spans="2:65" s="14" customFormat="1">
      <c r="B316" s="242"/>
      <c r="C316" s="243"/>
      <c r="D316" s="221" t="s">
        <v>210</v>
      </c>
      <c r="E316" s="273" t="s">
        <v>34</v>
      </c>
      <c r="F316" s="274" t="s">
        <v>221</v>
      </c>
      <c r="G316" s="243"/>
      <c r="H316" s="275">
        <v>19.78</v>
      </c>
      <c r="I316" s="247"/>
      <c r="J316" s="243"/>
      <c r="K316" s="243"/>
      <c r="L316" s="248"/>
      <c r="M316" s="249"/>
      <c r="N316" s="250"/>
      <c r="O316" s="250"/>
      <c r="P316" s="250"/>
      <c r="Q316" s="250"/>
      <c r="R316" s="250"/>
      <c r="S316" s="250"/>
      <c r="T316" s="251"/>
      <c r="AT316" s="252" t="s">
        <v>210</v>
      </c>
      <c r="AU316" s="252" t="s">
        <v>87</v>
      </c>
      <c r="AV316" s="14" t="s">
        <v>126</v>
      </c>
      <c r="AW316" s="14" t="s">
        <v>41</v>
      </c>
      <c r="AX316" s="14" t="s">
        <v>78</v>
      </c>
      <c r="AY316" s="252" t="s">
        <v>197</v>
      </c>
    </row>
    <row r="317" spans="2:65" s="13" customFormat="1">
      <c r="B317" s="231"/>
      <c r="C317" s="232"/>
      <c r="D317" s="216" t="s">
        <v>210</v>
      </c>
      <c r="E317" s="260" t="s">
        <v>34</v>
      </c>
      <c r="F317" s="261" t="s">
        <v>295</v>
      </c>
      <c r="G317" s="232"/>
      <c r="H317" s="262">
        <v>20</v>
      </c>
      <c r="I317" s="236"/>
      <c r="J317" s="232"/>
      <c r="K317" s="232"/>
      <c r="L317" s="237"/>
      <c r="M317" s="238"/>
      <c r="N317" s="239"/>
      <c r="O317" s="239"/>
      <c r="P317" s="239"/>
      <c r="Q317" s="239"/>
      <c r="R317" s="239"/>
      <c r="S317" s="239"/>
      <c r="T317" s="240"/>
      <c r="AT317" s="241" t="s">
        <v>210</v>
      </c>
      <c r="AU317" s="241" t="s">
        <v>87</v>
      </c>
      <c r="AV317" s="13" t="s">
        <v>87</v>
      </c>
      <c r="AW317" s="13" t="s">
        <v>41</v>
      </c>
      <c r="AX317" s="13" t="s">
        <v>85</v>
      </c>
      <c r="AY317" s="241" t="s">
        <v>197</v>
      </c>
    </row>
    <row r="318" spans="2:65" s="1" customFormat="1" ht="16.5" customHeight="1">
      <c r="B318" s="43"/>
      <c r="C318" s="204" t="s">
        <v>631</v>
      </c>
      <c r="D318" s="204" t="s">
        <v>200</v>
      </c>
      <c r="E318" s="205" t="s">
        <v>2425</v>
      </c>
      <c r="F318" s="206" t="s">
        <v>2426</v>
      </c>
      <c r="G318" s="207" t="s">
        <v>445</v>
      </c>
      <c r="H318" s="208">
        <v>28.5</v>
      </c>
      <c r="I318" s="209"/>
      <c r="J318" s="210">
        <f>ROUND(I318*H318,2)</f>
        <v>0</v>
      </c>
      <c r="K318" s="206" t="s">
        <v>352</v>
      </c>
      <c r="L318" s="63"/>
      <c r="M318" s="211" t="s">
        <v>34</v>
      </c>
      <c r="N318" s="212" t="s">
        <v>49</v>
      </c>
      <c r="O318" s="44"/>
      <c r="P318" s="213">
        <f>O318*H318</f>
        <v>0</v>
      </c>
      <c r="Q318" s="213">
        <v>5.6340000000000003E-4</v>
      </c>
      <c r="R318" s="213">
        <f>Q318*H318</f>
        <v>1.6056900000000002E-2</v>
      </c>
      <c r="S318" s="213">
        <v>0</v>
      </c>
      <c r="T318" s="214">
        <f>S318*H318</f>
        <v>0</v>
      </c>
      <c r="AR318" s="25" t="s">
        <v>275</v>
      </c>
      <c r="AT318" s="25" t="s">
        <v>200</v>
      </c>
      <c r="AU318" s="25" t="s">
        <v>87</v>
      </c>
      <c r="AY318" s="25" t="s">
        <v>197</v>
      </c>
      <c r="BE318" s="215">
        <f>IF(N318="základní",J318,0)</f>
        <v>0</v>
      </c>
      <c r="BF318" s="215">
        <f>IF(N318="snížená",J318,0)</f>
        <v>0</v>
      </c>
      <c r="BG318" s="215">
        <f>IF(N318="zákl. přenesená",J318,0)</f>
        <v>0</v>
      </c>
      <c r="BH318" s="215">
        <f>IF(N318="sníž. přenesená",J318,0)</f>
        <v>0</v>
      </c>
      <c r="BI318" s="215">
        <f>IF(N318="nulová",J318,0)</f>
        <v>0</v>
      </c>
      <c r="BJ318" s="25" t="s">
        <v>85</v>
      </c>
      <c r="BK318" s="215">
        <f>ROUND(I318*H318,2)</f>
        <v>0</v>
      </c>
      <c r="BL318" s="25" t="s">
        <v>275</v>
      </c>
      <c r="BM318" s="25" t="s">
        <v>2427</v>
      </c>
    </row>
    <row r="319" spans="2:65" s="12" customFormat="1">
      <c r="B319" s="219"/>
      <c r="C319" s="220"/>
      <c r="D319" s="221" t="s">
        <v>210</v>
      </c>
      <c r="E319" s="222" t="s">
        <v>34</v>
      </c>
      <c r="F319" s="223" t="s">
        <v>2358</v>
      </c>
      <c r="G319" s="220"/>
      <c r="H319" s="224" t="s">
        <v>34</v>
      </c>
      <c r="I319" s="225"/>
      <c r="J319" s="220"/>
      <c r="K319" s="220"/>
      <c r="L319" s="226"/>
      <c r="M319" s="227"/>
      <c r="N319" s="228"/>
      <c r="O319" s="228"/>
      <c r="P319" s="228"/>
      <c r="Q319" s="228"/>
      <c r="R319" s="228"/>
      <c r="S319" s="228"/>
      <c r="T319" s="229"/>
      <c r="AT319" s="230" t="s">
        <v>210</v>
      </c>
      <c r="AU319" s="230" t="s">
        <v>87</v>
      </c>
      <c r="AV319" s="12" t="s">
        <v>85</v>
      </c>
      <c r="AW319" s="12" t="s">
        <v>41</v>
      </c>
      <c r="AX319" s="12" t="s">
        <v>78</v>
      </c>
      <c r="AY319" s="230" t="s">
        <v>197</v>
      </c>
    </row>
    <row r="320" spans="2:65" s="13" customFormat="1">
      <c r="B320" s="231"/>
      <c r="C320" s="232"/>
      <c r="D320" s="221" t="s">
        <v>210</v>
      </c>
      <c r="E320" s="233" t="s">
        <v>34</v>
      </c>
      <c r="F320" s="234" t="s">
        <v>10</v>
      </c>
      <c r="G320" s="232"/>
      <c r="H320" s="235">
        <v>15</v>
      </c>
      <c r="I320" s="236"/>
      <c r="J320" s="232"/>
      <c r="K320" s="232"/>
      <c r="L320" s="237"/>
      <c r="M320" s="238"/>
      <c r="N320" s="239"/>
      <c r="O320" s="239"/>
      <c r="P320" s="239"/>
      <c r="Q320" s="239"/>
      <c r="R320" s="239"/>
      <c r="S320" s="239"/>
      <c r="T320" s="240"/>
      <c r="AT320" s="241" t="s">
        <v>210</v>
      </c>
      <c r="AU320" s="241" t="s">
        <v>87</v>
      </c>
      <c r="AV320" s="13" t="s">
        <v>87</v>
      </c>
      <c r="AW320" s="13" t="s">
        <v>41</v>
      </c>
      <c r="AX320" s="13" t="s">
        <v>78</v>
      </c>
      <c r="AY320" s="241" t="s">
        <v>197</v>
      </c>
    </row>
    <row r="321" spans="2:65" s="12" customFormat="1">
      <c r="B321" s="219"/>
      <c r="C321" s="220"/>
      <c r="D321" s="221" t="s">
        <v>210</v>
      </c>
      <c r="E321" s="222" t="s">
        <v>34</v>
      </c>
      <c r="F321" s="223" t="s">
        <v>2350</v>
      </c>
      <c r="G321" s="220"/>
      <c r="H321" s="224" t="s">
        <v>34</v>
      </c>
      <c r="I321" s="225"/>
      <c r="J321" s="220"/>
      <c r="K321" s="220"/>
      <c r="L321" s="226"/>
      <c r="M321" s="227"/>
      <c r="N321" s="228"/>
      <c r="O321" s="228"/>
      <c r="P321" s="228"/>
      <c r="Q321" s="228"/>
      <c r="R321" s="228"/>
      <c r="S321" s="228"/>
      <c r="T321" s="229"/>
      <c r="AT321" s="230" t="s">
        <v>210</v>
      </c>
      <c r="AU321" s="230" t="s">
        <v>87</v>
      </c>
      <c r="AV321" s="12" t="s">
        <v>85</v>
      </c>
      <c r="AW321" s="12" t="s">
        <v>41</v>
      </c>
      <c r="AX321" s="12" t="s">
        <v>78</v>
      </c>
      <c r="AY321" s="230" t="s">
        <v>197</v>
      </c>
    </row>
    <row r="322" spans="2:65" s="13" customFormat="1">
      <c r="B322" s="231"/>
      <c r="C322" s="232"/>
      <c r="D322" s="221" t="s">
        <v>210</v>
      </c>
      <c r="E322" s="233" t="s">
        <v>34</v>
      </c>
      <c r="F322" s="234" t="s">
        <v>244</v>
      </c>
      <c r="G322" s="232"/>
      <c r="H322" s="235">
        <v>8</v>
      </c>
      <c r="I322" s="236"/>
      <c r="J322" s="232"/>
      <c r="K322" s="232"/>
      <c r="L322" s="237"/>
      <c r="M322" s="238"/>
      <c r="N322" s="239"/>
      <c r="O322" s="239"/>
      <c r="P322" s="239"/>
      <c r="Q322" s="239"/>
      <c r="R322" s="239"/>
      <c r="S322" s="239"/>
      <c r="T322" s="240"/>
      <c r="AT322" s="241" t="s">
        <v>210</v>
      </c>
      <c r="AU322" s="241" t="s">
        <v>87</v>
      </c>
      <c r="AV322" s="13" t="s">
        <v>87</v>
      </c>
      <c r="AW322" s="13" t="s">
        <v>41</v>
      </c>
      <c r="AX322" s="13" t="s">
        <v>78</v>
      </c>
      <c r="AY322" s="241" t="s">
        <v>197</v>
      </c>
    </row>
    <row r="323" spans="2:65" s="12" customFormat="1">
      <c r="B323" s="219"/>
      <c r="C323" s="220"/>
      <c r="D323" s="221" t="s">
        <v>210</v>
      </c>
      <c r="E323" s="222" t="s">
        <v>34</v>
      </c>
      <c r="F323" s="223" t="s">
        <v>2428</v>
      </c>
      <c r="G323" s="220"/>
      <c r="H323" s="224" t="s">
        <v>34</v>
      </c>
      <c r="I323" s="225"/>
      <c r="J323" s="220"/>
      <c r="K323" s="220"/>
      <c r="L323" s="226"/>
      <c r="M323" s="227"/>
      <c r="N323" s="228"/>
      <c r="O323" s="228"/>
      <c r="P323" s="228"/>
      <c r="Q323" s="228"/>
      <c r="R323" s="228"/>
      <c r="S323" s="228"/>
      <c r="T323" s="229"/>
      <c r="AT323" s="230" t="s">
        <v>210</v>
      </c>
      <c r="AU323" s="230" t="s">
        <v>87</v>
      </c>
      <c r="AV323" s="12" t="s">
        <v>85</v>
      </c>
      <c r="AW323" s="12" t="s">
        <v>41</v>
      </c>
      <c r="AX323" s="12" t="s">
        <v>78</v>
      </c>
      <c r="AY323" s="230" t="s">
        <v>197</v>
      </c>
    </row>
    <row r="324" spans="2:65" s="13" customFormat="1">
      <c r="B324" s="231"/>
      <c r="C324" s="232"/>
      <c r="D324" s="221" t="s">
        <v>210</v>
      </c>
      <c r="E324" s="233" t="s">
        <v>34</v>
      </c>
      <c r="F324" s="234" t="s">
        <v>2212</v>
      </c>
      <c r="G324" s="232"/>
      <c r="H324" s="235">
        <v>1.5</v>
      </c>
      <c r="I324" s="236"/>
      <c r="J324" s="232"/>
      <c r="K324" s="232"/>
      <c r="L324" s="237"/>
      <c r="M324" s="238"/>
      <c r="N324" s="239"/>
      <c r="O324" s="239"/>
      <c r="P324" s="239"/>
      <c r="Q324" s="239"/>
      <c r="R324" s="239"/>
      <c r="S324" s="239"/>
      <c r="T324" s="240"/>
      <c r="AT324" s="241" t="s">
        <v>210</v>
      </c>
      <c r="AU324" s="241" t="s">
        <v>87</v>
      </c>
      <c r="AV324" s="13" t="s">
        <v>87</v>
      </c>
      <c r="AW324" s="13" t="s">
        <v>41</v>
      </c>
      <c r="AX324" s="13" t="s">
        <v>78</v>
      </c>
      <c r="AY324" s="241" t="s">
        <v>197</v>
      </c>
    </row>
    <row r="325" spans="2:65" s="14" customFormat="1">
      <c r="B325" s="242"/>
      <c r="C325" s="243"/>
      <c r="D325" s="221" t="s">
        <v>210</v>
      </c>
      <c r="E325" s="273" t="s">
        <v>34</v>
      </c>
      <c r="F325" s="274" t="s">
        <v>221</v>
      </c>
      <c r="G325" s="243"/>
      <c r="H325" s="275">
        <v>24.5</v>
      </c>
      <c r="I325" s="247"/>
      <c r="J325" s="243"/>
      <c r="K325" s="243"/>
      <c r="L325" s="248"/>
      <c r="M325" s="249"/>
      <c r="N325" s="250"/>
      <c r="O325" s="250"/>
      <c r="P325" s="250"/>
      <c r="Q325" s="250"/>
      <c r="R325" s="250"/>
      <c r="S325" s="250"/>
      <c r="T325" s="251"/>
      <c r="AT325" s="252" t="s">
        <v>210</v>
      </c>
      <c r="AU325" s="252" t="s">
        <v>87</v>
      </c>
      <c r="AV325" s="14" t="s">
        <v>126</v>
      </c>
      <c r="AW325" s="14" t="s">
        <v>41</v>
      </c>
      <c r="AX325" s="14" t="s">
        <v>78</v>
      </c>
      <c r="AY325" s="252" t="s">
        <v>197</v>
      </c>
    </row>
    <row r="326" spans="2:65" s="13" customFormat="1">
      <c r="B326" s="231"/>
      <c r="C326" s="232"/>
      <c r="D326" s="221" t="s">
        <v>210</v>
      </c>
      <c r="E326" s="233" t="s">
        <v>34</v>
      </c>
      <c r="F326" s="234" t="s">
        <v>2429</v>
      </c>
      <c r="G326" s="232"/>
      <c r="H326" s="235">
        <v>28.175000000000001</v>
      </c>
      <c r="I326" s="236"/>
      <c r="J326" s="232"/>
      <c r="K326" s="232"/>
      <c r="L326" s="237"/>
      <c r="M326" s="238"/>
      <c r="N326" s="239"/>
      <c r="O326" s="239"/>
      <c r="P326" s="239"/>
      <c r="Q326" s="239"/>
      <c r="R326" s="239"/>
      <c r="S326" s="239"/>
      <c r="T326" s="240"/>
      <c r="AT326" s="241" t="s">
        <v>210</v>
      </c>
      <c r="AU326" s="241" t="s">
        <v>87</v>
      </c>
      <c r="AV326" s="13" t="s">
        <v>87</v>
      </c>
      <c r="AW326" s="13" t="s">
        <v>41</v>
      </c>
      <c r="AX326" s="13" t="s">
        <v>78</v>
      </c>
      <c r="AY326" s="241" t="s">
        <v>197</v>
      </c>
    </row>
    <row r="327" spans="2:65" s="14" customFormat="1">
      <c r="B327" s="242"/>
      <c r="C327" s="243"/>
      <c r="D327" s="221" t="s">
        <v>210</v>
      </c>
      <c r="E327" s="273" t="s">
        <v>34</v>
      </c>
      <c r="F327" s="274" t="s">
        <v>221</v>
      </c>
      <c r="G327" s="243"/>
      <c r="H327" s="275">
        <v>28.175000000000001</v>
      </c>
      <c r="I327" s="247"/>
      <c r="J327" s="243"/>
      <c r="K327" s="243"/>
      <c r="L327" s="248"/>
      <c r="M327" s="249"/>
      <c r="N327" s="250"/>
      <c r="O327" s="250"/>
      <c r="P327" s="250"/>
      <c r="Q327" s="250"/>
      <c r="R327" s="250"/>
      <c r="S327" s="250"/>
      <c r="T327" s="251"/>
      <c r="AT327" s="252" t="s">
        <v>210</v>
      </c>
      <c r="AU327" s="252" t="s">
        <v>87</v>
      </c>
      <c r="AV327" s="14" t="s">
        <v>126</v>
      </c>
      <c r="AW327" s="14" t="s">
        <v>41</v>
      </c>
      <c r="AX327" s="14" t="s">
        <v>78</v>
      </c>
      <c r="AY327" s="252" t="s">
        <v>197</v>
      </c>
    </row>
    <row r="328" spans="2:65" s="13" customFormat="1">
      <c r="B328" s="231"/>
      <c r="C328" s="232"/>
      <c r="D328" s="216" t="s">
        <v>210</v>
      </c>
      <c r="E328" s="260" t="s">
        <v>34</v>
      </c>
      <c r="F328" s="261" t="s">
        <v>2430</v>
      </c>
      <c r="G328" s="232"/>
      <c r="H328" s="262">
        <v>28.5</v>
      </c>
      <c r="I328" s="236"/>
      <c r="J328" s="232"/>
      <c r="K328" s="232"/>
      <c r="L328" s="237"/>
      <c r="M328" s="238"/>
      <c r="N328" s="239"/>
      <c r="O328" s="239"/>
      <c r="P328" s="239"/>
      <c r="Q328" s="239"/>
      <c r="R328" s="239"/>
      <c r="S328" s="239"/>
      <c r="T328" s="240"/>
      <c r="AT328" s="241" t="s">
        <v>210</v>
      </c>
      <c r="AU328" s="241" t="s">
        <v>87</v>
      </c>
      <c r="AV328" s="13" t="s">
        <v>87</v>
      </c>
      <c r="AW328" s="13" t="s">
        <v>41</v>
      </c>
      <c r="AX328" s="13" t="s">
        <v>85</v>
      </c>
      <c r="AY328" s="241" t="s">
        <v>197</v>
      </c>
    </row>
    <row r="329" spans="2:65" s="1" customFormat="1" ht="16.5" customHeight="1">
      <c r="B329" s="43"/>
      <c r="C329" s="204" t="s">
        <v>636</v>
      </c>
      <c r="D329" s="204" t="s">
        <v>200</v>
      </c>
      <c r="E329" s="205" t="s">
        <v>2431</v>
      </c>
      <c r="F329" s="206" t="s">
        <v>2432</v>
      </c>
      <c r="G329" s="207" t="s">
        <v>445</v>
      </c>
      <c r="H329" s="208">
        <v>20.5</v>
      </c>
      <c r="I329" s="209"/>
      <c r="J329" s="210">
        <f>ROUND(I329*H329,2)</f>
        <v>0</v>
      </c>
      <c r="K329" s="206" t="s">
        <v>352</v>
      </c>
      <c r="L329" s="63"/>
      <c r="M329" s="211" t="s">
        <v>34</v>
      </c>
      <c r="N329" s="212" t="s">
        <v>49</v>
      </c>
      <c r="O329" s="44"/>
      <c r="P329" s="213">
        <f>O329*H329</f>
        <v>0</v>
      </c>
      <c r="Q329" s="213">
        <v>5.8730000000000002E-4</v>
      </c>
      <c r="R329" s="213">
        <f>Q329*H329</f>
        <v>1.2039650000000001E-2</v>
      </c>
      <c r="S329" s="213">
        <v>0</v>
      </c>
      <c r="T329" s="214">
        <f>S329*H329</f>
        <v>0</v>
      </c>
      <c r="AR329" s="25" t="s">
        <v>275</v>
      </c>
      <c r="AT329" s="25" t="s">
        <v>200</v>
      </c>
      <c r="AU329" s="25" t="s">
        <v>87</v>
      </c>
      <c r="AY329" s="25" t="s">
        <v>197</v>
      </c>
      <c r="BE329" s="215">
        <f>IF(N329="základní",J329,0)</f>
        <v>0</v>
      </c>
      <c r="BF329" s="215">
        <f>IF(N329="snížená",J329,0)</f>
        <v>0</v>
      </c>
      <c r="BG329" s="215">
        <f>IF(N329="zákl. přenesená",J329,0)</f>
        <v>0</v>
      </c>
      <c r="BH329" s="215">
        <f>IF(N329="sníž. přenesená",J329,0)</f>
        <v>0</v>
      </c>
      <c r="BI329" s="215">
        <f>IF(N329="nulová",J329,0)</f>
        <v>0</v>
      </c>
      <c r="BJ329" s="25" t="s">
        <v>85</v>
      </c>
      <c r="BK329" s="215">
        <f>ROUND(I329*H329,2)</f>
        <v>0</v>
      </c>
      <c r="BL329" s="25" t="s">
        <v>275</v>
      </c>
      <c r="BM329" s="25" t="s">
        <v>2433</v>
      </c>
    </row>
    <row r="330" spans="2:65" s="12" customFormat="1">
      <c r="B330" s="219"/>
      <c r="C330" s="220"/>
      <c r="D330" s="221" t="s">
        <v>210</v>
      </c>
      <c r="E330" s="222" t="s">
        <v>34</v>
      </c>
      <c r="F330" s="223" t="s">
        <v>2434</v>
      </c>
      <c r="G330" s="220"/>
      <c r="H330" s="224" t="s">
        <v>34</v>
      </c>
      <c r="I330" s="225"/>
      <c r="J330" s="220"/>
      <c r="K330" s="220"/>
      <c r="L330" s="226"/>
      <c r="M330" s="227"/>
      <c r="N330" s="228"/>
      <c r="O330" s="228"/>
      <c r="P330" s="228"/>
      <c r="Q330" s="228"/>
      <c r="R330" s="228"/>
      <c r="S330" s="228"/>
      <c r="T330" s="229"/>
      <c r="AT330" s="230" t="s">
        <v>210</v>
      </c>
      <c r="AU330" s="230" t="s">
        <v>87</v>
      </c>
      <c r="AV330" s="12" t="s">
        <v>85</v>
      </c>
      <c r="AW330" s="12" t="s">
        <v>41</v>
      </c>
      <c r="AX330" s="12" t="s">
        <v>78</v>
      </c>
      <c r="AY330" s="230" t="s">
        <v>197</v>
      </c>
    </row>
    <row r="331" spans="2:65" s="12" customFormat="1">
      <c r="B331" s="219"/>
      <c r="C331" s="220"/>
      <c r="D331" s="221" t="s">
        <v>210</v>
      </c>
      <c r="E331" s="222" t="s">
        <v>34</v>
      </c>
      <c r="F331" s="223" t="s">
        <v>2358</v>
      </c>
      <c r="G331" s="220"/>
      <c r="H331" s="224" t="s">
        <v>34</v>
      </c>
      <c r="I331" s="225"/>
      <c r="J331" s="220"/>
      <c r="K331" s="220"/>
      <c r="L331" s="226"/>
      <c r="M331" s="227"/>
      <c r="N331" s="228"/>
      <c r="O331" s="228"/>
      <c r="P331" s="228"/>
      <c r="Q331" s="228"/>
      <c r="R331" s="228"/>
      <c r="S331" s="228"/>
      <c r="T331" s="229"/>
      <c r="AT331" s="230" t="s">
        <v>210</v>
      </c>
      <c r="AU331" s="230" t="s">
        <v>87</v>
      </c>
      <c r="AV331" s="12" t="s">
        <v>85</v>
      </c>
      <c r="AW331" s="12" t="s">
        <v>41</v>
      </c>
      <c r="AX331" s="12" t="s">
        <v>78</v>
      </c>
      <c r="AY331" s="230" t="s">
        <v>197</v>
      </c>
    </row>
    <row r="332" spans="2:65" s="13" customFormat="1">
      <c r="B332" s="231"/>
      <c r="C332" s="232"/>
      <c r="D332" s="221" t="s">
        <v>210</v>
      </c>
      <c r="E332" s="233" t="s">
        <v>34</v>
      </c>
      <c r="F332" s="234" t="s">
        <v>2435</v>
      </c>
      <c r="G332" s="232"/>
      <c r="H332" s="235">
        <v>3.5</v>
      </c>
      <c r="I332" s="236"/>
      <c r="J332" s="232"/>
      <c r="K332" s="232"/>
      <c r="L332" s="237"/>
      <c r="M332" s="238"/>
      <c r="N332" s="239"/>
      <c r="O332" s="239"/>
      <c r="P332" s="239"/>
      <c r="Q332" s="239"/>
      <c r="R332" s="239"/>
      <c r="S332" s="239"/>
      <c r="T332" s="240"/>
      <c r="AT332" s="241" t="s">
        <v>210</v>
      </c>
      <c r="AU332" s="241" t="s">
        <v>87</v>
      </c>
      <c r="AV332" s="13" t="s">
        <v>87</v>
      </c>
      <c r="AW332" s="13" t="s">
        <v>41</v>
      </c>
      <c r="AX332" s="13" t="s">
        <v>78</v>
      </c>
      <c r="AY332" s="241" t="s">
        <v>197</v>
      </c>
    </row>
    <row r="333" spans="2:65" s="12" customFormat="1">
      <c r="B333" s="219"/>
      <c r="C333" s="220"/>
      <c r="D333" s="221" t="s">
        <v>210</v>
      </c>
      <c r="E333" s="222" t="s">
        <v>34</v>
      </c>
      <c r="F333" s="223" t="s">
        <v>2350</v>
      </c>
      <c r="G333" s="220"/>
      <c r="H333" s="224" t="s">
        <v>34</v>
      </c>
      <c r="I333" s="225"/>
      <c r="J333" s="220"/>
      <c r="K333" s="220"/>
      <c r="L333" s="226"/>
      <c r="M333" s="227"/>
      <c r="N333" s="228"/>
      <c r="O333" s="228"/>
      <c r="P333" s="228"/>
      <c r="Q333" s="228"/>
      <c r="R333" s="228"/>
      <c r="S333" s="228"/>
      <c r="T333" s="229"/>
      <c r="AT333" s="230" t="s">
        <v>210</v>
      </c>
      <c r="AU333" s="230" t="s">
        <v>87</v>
      </c>
      <c r="AV333" s="12" t="s">
        <v>85</v>
      </c>
      <c r="AW333" s="12" t="s">
        <v>41</v>
      </c>
      <c r="AX333" s="12" t="s">
        <v>78</v>
      </c>
      <c r="AY333" s="230" t="s">
        <v>197</v>
      </c>
    </row>
    <row r="334" spans="2:65" s="13" customFormat="1">
      <c r="B334" s="231"/>
      <c r="C334" s="232"/>
      <c r="D334" s="221" t="s">
        <v>210</v>
      </c>
      <c r="E334" s="233" t="s">
        <v>34</v>
      </c>
      <c r="F334" s="234" t="s">
        <v>234</v>
      </c>
      <c r="G334" s="232"/>
      <c r="H334" s="235">
        <v>6</v>
      </c>
      <c r="I334" s="236"/>
      <c r="J334" s="232"/>
      <c r="K334" s="232"/>
      <c r="L334" s="237"/>
      <c r="M334" s="238"/>
      <c r="N334" s="239"/>
      <c r="O334" s="239"/>
      <c r="P334" s="239"/>
      <c r="Q334" s="239"/>
      <c r="R334" s="239"/>
      <c r="S334" s="239"/>
      <c r="T334" s="240"/>
      <c r="AT334" s="241" t="s">
        <v>210</v>
      </c>
      <c r="AU334" s="241" t="s">
        <v>87</v>
      </c>
      <c r="AV334" s="13" t="s">
        <v>87</v>
      </c>
      <c r="AW334" s="13" t="s">
        <v>41</v>
      </c>
      <c r="AX334" s="13" t="s">
        <v>78</v>
      </c>
      <c r="AY334" s="241" t="s">
        <v>197</v>
      </c>
    </row>
    <row r="335" spans="2:65" s="12" customFormat="1">
      <c r="B335" s="219"/>
      <c r="C335" s="220"/>
      <c r="D335" s="221" t="s">
        <v>210</v>
      </c>
      <c r="E335" s="222" t="s">
        <v>34</v>
      </c>
      <c r="F335" s="223" t="s">
        <v>2351</v>
      </c>
      <c r="G335" s="220"/>
      <c r="H335" s="224" t="s">
        <v>34</v>
      </c>
      <c r="I335" s="225"/>
      <c r="J335" s="220"/>
      <c r="K335" s="220"/>
      <c r="L335" s="226"/>
      <c r="M335" s="227"/>
      <c r="N335" s="228"/>
      <c r="O335" s="228"/>
      <c r="P335" s="228"/>
      <c r="Q335" s="228"/>
      <c r="R335" s="228"/>
      <c r="S335" s="228"/>
      <c r="T335" s="229"/>
      <c r="AT335" s="230" t="s">
        <v>210</v>
      </c>
      <c r="AU335" s="230" t="s">
        <v>87</v>
      </c>
      <c r="AV335" s="12" t="s">
        <v>85</v>
      </c>
      <c r="AW335" s="12" t="s">
        <v>41</v>
      </c>
      <c r="AX335" s="12" t="s">
        <v>78</v>
      </c>
      <c r="AY335" s="230" t="s">
        <v>197</v>
      </c>
    </row>
    <row r="336" spans="2:65" s="13" customFormat="1">
      <c r="B336" s="231"/>
      <c r="C336" s="232"/>
      <c r="D336" s="221" t="s">
        <v>210</v>
      </c>
      <c r="E336" s="233" t="s">
        <v>34</v>
      </c>
      <c r="F336" s="234" t="s">
        <v>244</v>
      </c>
      <c r="G336" s="232"/>
      <c r="H336" s="235">
        <v>8</v>
      </c>
      <c r="I336" s="236"/>
      <c r="J336" s="232"/>
      <c r="K336" s="232"/>
      <c r="L336" s="237"/>
      <c r="M336" s="238"/>
      <c r="N336" s="239"/>
      <c r="O336" s="239"/>
      <c r="P336" s="239"/>
      <c r="Q336" s="239"/>
      <c r="R336" s="239"/>
      <c r="S336" s="239"/>
      <c r="T336" s="240"/>
      <c r="AT336" s="241" t="s">
        <v>210</v>
      </c>
      <c r="AU336" s="241" t="s">
        <v>87</v>
      </c>
      <c r="AV336" s="13" t="s">
        <v>87</v>
      </c>
      <c r="AW336" s="13" t="s">
        <v>41</v>
      </c>
      <c r="AX336" s="13" t="s">
        <v>78</v>
      </c>
      <c r="AY336" s="241" t="s">
        <v>197</v>
      </c>
    </row>
    <row r="337" spans="2:65" s="14" customFormat="1">
      <c r="B337" s="242"/>
      <c r="C337" s="243"/>
      <c r="D337" s="221" t="s">
        <v>210</v>
      </c>
      <c r="E337" s="273" t="s">
        <v>34</v>
      </c>
      <c r="F337" s="274" t="s">
        <v>221</v>
      </c>
      <c r="G337" s="243"/>
      <c r="H337" s="275">
        <v>17.5</v>
      </c>
      <c r="I337" s="247"/>
      <c r="J337" s="243"/>
      <c r="K337" s="243"/>
      <c r="L337" s="248"/>
      <c r="M337" s="249"/>
      <c r="N337" s="250"/>
      <c r="O337" s="250"/>
      <c r="P337" s="250"/>
      <c r="Q337" s="250"/>
      <c r="R337" s="250"/>
      <c r="S337" s="250"/>
      <c r="T337" s="251"/>
      <c r="AT337" s="252" t="s">
        <v>210</v>
      </c>
      <c r="AU337" s="252" t="s">
        <v>87</v>
      </c>
      <c r="AV337" s="14" t="s">
        <v>126</v>
      </c>
      <c r="AW337" s="14" t="s">
        <v>41</v>
      </c>
      <c r="AX337" s="14" t="s">
        <v>78</v>
      </c>
      <c r="AY337" s="252" t="s">
        <v>197</v>
      </c>
    </row>
    <row r="338" spans="2:65" s="13" customFormat="1">
      <c r="B338" s="231"/>
      <c r="C338" s="232"/>
      <c r="D338" s="221" t="s">
        <v>210</v>
      </c>
      <c r="E338" s="233" t="s">
        <v>34</v>
      </c>
      <c r="F338" s="234" t="s">
        <v>2436</v>
      </c>
      <c r="G338" s="232"/>
      <c r="H338" s="235">
        <v>20.125</v>
      </c>
      <c r="I338" s="236"/>
      <c r="J338" s="232"/>
      <c r="K338" s="232"/>
      <c r="L338" s="237"/>
      <c r="M338" s="238"/>
      <c r="N338" s="239"/>
      <c r="O338" s="239"/>
      <c r="P338" s="239"/>
      <c r="Q338" s="239"/>
      <c r="R338" s="239"/>
      <c r="S338" s="239"/>
      <c r="T338" s="240"/>
      <c r="AT338" s="241" t="s">
        <v>210</v>
      </c>
      <c r="AU338" s="241" t="s">
        <v>87</v>
      </c>
      <c r="AV338" s="13" t="s">
        <v>87</v>
      </c>
      <c r="AW338" s="13" t="s">
        <v>41</v>
      </c>
      <c r="AX338" s="13" t="s">
        <v>78</v>
      </c>
      <c r="AY338" s="241" t="s">
        <v>197</v>
      </c>
    </row>
    <row r="339" spans="2:65" s="14" customFormat="1">
      <c r="B339" s="242"/>
      <c r="C339" s="243"/>
      <c r="D339" s="221" t="s">
        <v>210</v>
      </c>
      <c r="E339" s="273" t="s">
        <v>34</v>
      </c>
      <c r="F339" s="274" t="s">
        <v>221</v>
      </c>
      <c r="G339" s="243"/>
      <c r="H339" s="275">
        <v>20.125</v>
      </c>
      <c r="I339" s="247"/>
      <c r="J339" s="243"/>
      <c r="K339" s="243"/>
      <c r="L339" s="248"/>
      <c r="M339" s="249"/>
      <c r="N339" s="250"/>
      <c r="O339" s="250"/>
      <c r="P339" s="250"/>
      <c r="Q339" s="250"/>
      <c r="R339" s="250"/>
      <c r="S339" s="250"/>
      <c r="T339" s="251"/>
      <c r="AT339" s="252" t="s">
        <v>210</v>
      </c>
      <c r="AU339" s="252" t="s">
        <v>87</v>
      </c>
      <c r="AV339" s="14" t="s">
        <v>126</v>
      </c>
      <c r="AW339" s="14" t="s">
        <v>41</v>
      </c>
      <c r="AX339" s="14" t="s">
        <v>78</v>
      </c>
      <c r="AY339" s="252" t="s">
        <v>197</v>
      </c>
    </row>
    <row r="340" spans="2:65" s="13" customFormat="1">
      <c r="B340" s="231"/>
      <c r="C340" s="232"/>
      <c r="D340" s="216" t="s">
        <v>210</v>
      </c>
      <c r="E340" s="260" t="s">
        <v>34</v>
      </c>
      <c r="F340" s="261" t="s">
        <v>2437</v>
      </c>
      <c r="G340" s="232"/>
      <c r="H340" s="262">
        <v>20.5</v>
      </c>
      <c r="I340" s="236"/>
      <c r="J340" s="232"/>
      <c r="K340" s="232"/>
      <c r="L340" s="237"/>
      <c r="M340" s="238"/>
      <c r="N340" s="239"/>
      <c r="O340" s="239"/>
      <c r="P340" s="239"/>
      <c r="Q340" s="239"/>
      <c r="R340" s="239"/>
      <c r="S340" s="239"/>
      <c r="T340" s="240"/>
      <c r="AT340" s="241" t="s">
        <v>210</v>
      </c>
      <c r="AU340" s="241" t="s">
        <v>87</v>
      </c>
      <c r="AV340" s="13" t="s">
        <v>87</v>
      </c>
      <c r="AW340" s="13" t="s">
        <v>41</v>
      </c>
      <c r="AX340" s="13" t="s">
        <v>85</v>
      </c>
      <c r="AY340" s="241" t="s">
        <v>197</v>
      </c>
    </row>
    <row r="341" spans="2:65" s="1" customFormat="1" ht="16.5" customHeight="1">
      <c r="B341" s="43"/>
      <c r="C341" s="204" t="s">
        <v>641</v>
      </c>
      <c r="D341" s="204" t="s">
        <v>200</v>
      </c>
      <c r="E341" s="205" t="s">
        <v>2438</v>
      </c>
      <c r="F341" s="206" t="s">
        <v>2439</v>
      </c>
      <c r="G341" s="207" t="s">
        <v>445</v>
      </c>
      <c r="H341" s="208">
        <v>5.5</v>
      </c>
      <c r="I341" s="209"/>
      <c r="J341" s="210">
        <f>ROUND(I341*H341,2)</f>
        <v>0</v>
      </c>
      <c r="K341" s="206" t="s">
        <v>34</v>
      </c>
      <c r="L341" s="63"/>
      <c r="M341" s="211" t="s">
        <v>34</v>
      </c>
      <c r="N341" s="212" t="s">
        <v>49</v>
      </c>
      <c r="O341" s="44"/>
      <c r="P341" s="213">
        <f>O341*H341</f>
        <v>0</v>
      </c>
      <c r="Q341" s="213">
        <v>5.9000000000000003E-4</v>
      </c>
      <c r="R341" s="213">
        <f>Q341*H341</f>
        <v>3.2450000000000001E-3</v>
      </c>
      <c r="S341" s="213">
        <v>0</v>
      </c>
      <c r="T341" s="214">
        <f>S341*H341</f>
        <v>0</v>
      </c>
      <c r="AR341" s="25" t="s">
        <v>275</v>
      </c>
      <c r="AT341" s="25" t="s">
        <v>200</v>
      </c>
      <c r="AU341" s="25" t="s">
        <v>87</v>
      </c>
      <c r="AY341" s="25" t="s">
        <v>197</v>
      </c>
      <c r="BE341" s="215">
        <f>IF(N341="základní",J341,0)</f>
        <v>0</v>
      </c>
      <c r="BF341" s="215">
        <f>IF(N341="snížená",J341,0)</f>
        <v>0</v>
      </c>
      <c r="BG341" s="215">
        <f>IF(N341="zákl. přenesená",J341,0)</f>
        <v>0</v>
      </c>
      <c r="BH341" s="215">
        <f>IF(N341="sníž. přenesená",J341,0)</f>
        <v>0</v>
      </c>
      <c r="BI341" s="215">
        <f>IF(N341="nulová",J341,0)</f>
        <v>0</v>
      </c>
      <c r="BJ341" s="25" t="s">
        <v>85</v>
      </c>
      <c r="BK341" s="215">
        <f>ROUND(I341*H341,2)</f>
        <v>0</v>
      </c>
      <c r="BL341" s="25" t="s">
        <v>275</v>
      </c>
      <c r="BM341" s="25" t="s">
        <v>2440</v>
      </c>
    </row>
    <row r="342" spans="2:65" s="13" customFormat="1">
      <c r="B342" s="231"/>
      <c r="C342" s="232"/>
      <c r="D342" s="221" t="s">
        <v>210</v>
      </c>
      <c r="E342" s="233" t="s">
        <v>34</v>
      </c>
      <c r="F342" s="234" t="s">
        <v>2441</v>
      </c>
      <c r="G342" s="232"/>
      <c r="H342" s="235">
        <v>5.0599999999999996</v>
      </c>
      <c r="I342" s="236"/>
      <c r="J342" s="232"/>
      <c r="K342" s="232"/>
      <c r="L342" s="237"/>
      <c r="M342" s="238"/>
      <c r="N342" s="239"/>
      <c r="O342" s="239"/>
      <c r="P342" s="239"/>
      <c r="Q342" s="239"/>
      <c r="R342" s="239"/>
      <c r="S342" s="239"/>
      <c r="T342" s="240"/>
      <c r="AT342" s="241" t="s">
        <v>210</v>
      </c>
      <c r="AU342" s="241" t="s">
        <v>87</v>
      </c>
      <c r="AV342" s="13" t="s">
        <v>87</v>
      </c>
      <c r="AW342" s="13" t="s">
        <v>41</v>
      </c>
      <c r="AX342" s="13" t="s">
        <v>78</v>
      </c>
      <c r="AY342" s="241" t="s">
        <v>197</v>
      </c>
    </row>
    <row r="343" spans="2:65" s="14" customFormat="1">
      <c r="B343" s="242"/>
      <c r="C343" s="243"/>
      <c r="D343" s="221" t="s">
        <v>210</v>
      </c>
      <c r="E343" s="273" t="s">
        <v>34</v>
      </c>
      <c r="F343" s="274" t="s">
        <v>221</v>
      </c>
      <c r="G343" s="243"/>
      <c r="H343" s="275">
        <v>5.0599999999999996</v>
      </c>
      <c r="I343" s="247"/>
      <c r="J343" s="243"/>
      <c r="K343" s="243"/>
      <c r="L343" s="248"/>
      <c r="M343" s="249"/>
      <c r="N343" s="250"/>
      <c r="O343" s="250"/>
      <c r="P343" s="250"/>
      <c r="Q343" s="250"/>
      <c r="R343" s="250"/>
      <c r="S343" s="250"/>
      <c r="T343" s="251"/>
      <c r="AT343" s="252" t="s">
        <v>210</v>
      </c>
      <c r="AU343" s="252" t="s">
        <v>87</v>
      </c>
      <c r="AV343" s="14" t="s">
        <v>126</v>
      </c>
      <c r="AW343" s="14" t="s">
        <v>41</v>
      </c>
      <c r="AX343" s="14" t="s">
        <v>78</v>
      </c>
      <c r="AY343" s="252" t="s">
        <v>197</v>
      </c>
    </row>
    <row r="344" spans="2:65" s="13" customFormat="1">
      <c r="B344" s="231"/>
      <c r="C344" s="232"/>
      <c r="D344" s="216" t="s">
        <v>210</v>
      </c>
      <c r="E344" s="260" t="s">
        <v>34</v>
      </c>
      <c r="F344" s="261" t="s">
        <v>2442</v>
      </c>
      <c r="G344" s="232"/>
      <c r="H344" s="262">
        <v>5.5</v>
      </c>
      <c r="I344" s="236"/>
      <c r="J344" s="232"/>
      <c r="K344" s="232"/>
      <c r="L344" s="237"/>
      <c r="M344" s="238"/>
      <c r="N344" s="239"/>
      <c r="O344" s="239"/>
      <c r="P344" s="239"/>
      <c r="Q344" s="239"/>
      <c r="R344" s="239"/>
      <c r="S344" s="239"/>
      <c r="T344" s="240"/>
      <c r="AT344" s="241" t="s">
        <v>210</v>
      </c>
      <c r="AU344" s="241" t="s">
        <v>87</v>
      </c>
      <c r="AV344" s="13" t="s">
        <v>87</v>
      </c>
      <c r="AW344" s="13" t="s">
        <v>41</v>
      </c>
      <c r="AX344" s="13" t="s">
        <v>85</v>
      </c>
      <c r="AY344" s="241" t="s">
        <v>197</v>
      </c>
    </row>
    <row r="345" spans="2:65" s="1" customFormat="1" ht="16.5" customHeight="1">
      <c r="B345" s="43"/>
      <c r="C345" s="204" t="s">
        <v>645</v>
      </c>
      <c r="D345" s="204" t="s">
        <v>200</v>
      </c>
      <c r="E345" s="205" t="s">
        <v>2443</v>
      </c>
      <c r="F345" s="206" t="s">
        <v>2444</v>
      </c>
      <c r="G345" s="207" t="s">
        <v>445</v>
      </c>
      <c r="H345" s="208">
        <v>33</v>
      </c>
      <c r="I345" s="209"/>
      <c r="J345" s="210">
        <f>ROUND(I345*H345,2)</f>
        <v>0</v>
      </c>
      <c r="K345" s="206" t="s">
        <v>352</v>
      </c>
      <c r="L345" s="63"/>
      <c r="M345" s="211" t="s">
        <v>34</v>
      </c>
      <c r="N345" s="212" t="s">
        <v>49</v>
      </c>
      <c r="O345" s="44"/>
      <c r="P345" s="213">
        <f>O345*H345</f>
        <v>0</v>
      </c>
      <c r="Q345" s="213">
        <v>1.2011999999999999E-3</v>
      </c>
      <c r="R345" s="213">
        <f>Q345*H345</f>
        <v>3.9639599999999997E-2</v>
      </c>
      <c r="S345" s="213">
        <v>0</v>
      </c>
      <c r="T345" s="214">
        <f>S345*H345</f>
        <v>0</v>
      </c>
      <c r="AR345" s="25" t="s">
        <v>275</v>
      </c>
      <c r="AT345" s="25" t="s">
        <v>200</v>
      </c>
      <c r="AU345" s="25" t="s">
        <v>87</v>
      </c>
      <c r="AY345" s="25" t="s">
        <v>197</v>
      </c>
      <c r="BE345" s="215">
        <f>IF(N345="základní",J345,0)</f>
        <v>0</v>
      </c>
      <c r="BF345" s="215">
        <f>IF(N345="snížená",J345,0)</f>
        <v>0</v>
      </c>
      <c r="BG345" s="215">
        <f>IF(N345="zákl. přenesená",J345,0)</f>
        <v>0</v>
      </c>
      <c r="BH345" s="215">
        <f>IF(N345="sníž. přenesená",J345,0)</f>
        <v>0</v>
      </c>
      <c r="BI345" s="215">
        <f>IF(N345="nulová",J345,0)</f>
        <v>0</v>
      </c>
      <c r="BJ345" s="25" t="s">
        <v>85</v>
      </c>
      <c r="BK345" s="215">
        <f>ROUND(I345*H345,2)</f>
        <v>0</v>
      </c>
      <c r="BL345" s="25" t="s">
        <v>275</v>
      </c>
      <c r="BM345" s="25" t="s">
        <v>2445</v>
      </c>
    </row>
    <row r="346" spans="2:65" s="12" customFormat="1">
      <c r="B346" s="219"/>
      <c r="C346" s="220"/>
      <c r="D346" s="221" t="s">
        <v>210</v>
      </c>
      <c r="E346" s="222" t="s">
        <v>34</v>
      </c>
      <c r="F346" s="223" t="s">
        <v>2434</v>
      </c>
      <c r="G346" s="220"/>
      <c r="H346" s="224" t="s">
        <v>34</v>
      </c>
      <c r="I346" s="225"/>
      <c r="J346" s="220"/>
      <c r="K346" s="220"/>
      <c r="L346" s="226"/>
      <c r="M346" s="227"/>
      <c r="N346" s="228"/>
      <c r="O346" s="228"/>
      <c r="P346" s="228"/>
      <c r="Q346" s="228"/>
      <c r="R346" s="228"/>
      <c r="S346" s="228"/>
      <c r="T346" s="229"/>
      <c r="AT346" s="230" t="s">
        <v>210</v>
      </c>
      <c r="AU346" s="230" t="s">
        <v>87</v>
      </c>
      <c r="AV346" s="12" t="s">
        <v>85</v>
      </c>
      <c r="AW346" s="12" t="s">
        <v>41</v>
      </c>
      <c r="AX346" s="12" t="s">
        <v>78</v>
      </c>
      <c r="AY346" s="230" t="s">
        <v>197</v>
      </c>
    </row>
    <row r="347" spans="2:65" s="12" customFormat="1">
      <c r="B347" s="219"/>
      <c r="C347" s="220"/>
      <c r="D347" s="221" t="s">
        <v>210</v>
      </c>
      <c r="E347" s="222" t="s">
        <v>34</v>
      </c>
      <c r="F347" s="223" t="s">
        <v>2350</v>
      </c>
      <c r="G347" s="220"/>
      <c r="H347" s="224" t="s">
        <v>34</v>
      </c>
      <c r="I347" s="225"/>
      <c r="J347" s="220"/>
      <c r="K347" s="220"/>
      <c r="L347" s="226"/>
      <c r="M347" s="227"/>
      <c r="N347" s="228"/>
      <c r="O347" s="228"/>
      <c r="P347" s="228"/>
      <c r="Q347" s="228"/>
      <c r="R347" s="228"/>
      <c r="S347" s="228"/>
      <c r="T347" s="229"/>
      <c r="AT347" s="230" t="s">
        <v>210</v>
      </c>
      <c r="AU347" s="230" t="s">
        <v>87</v>
      </c>
      <c r="AV347" s="12" t="s">
        <v>85</v>
      </c>
      <c r="AW347" s="12" t="s">
        <v>41</v>
      </c>
      <c r="AX347" s="12" t="s">
        <v>78</v>
      </c>
      <c r="AY347" s="230" t="s">
        <v>197</v>
      </c>
    </row>
    <row r="348" spans="2:65" s="13" customFormat="1">
      <c r="B348" s="231"/>
      <c r="C348" s="232"/>
      <c r="D348" s="221" t="s">
        <v>210</v>
      </c>
      <c r="E348" s="233" t="s">
        <v>34</v>
      </c>
      <c r="F348" s="234" t="s">
        <v>10</v>
      </c>
      <c r="G348" s="232"/>
      <c r="H348" s="235">
        <v>15</v>
      </c>
      <c r="I348" s="236"/>
      <c r="J348" s="232"/>
      <c r="K348" s="232"/>
      <c r="L348" s="237"/>
      <c r="M348" s="238"/>
      <c r="N348" s="239"/>
      <c r="O348" s="239"/>
      <c r="P348" s="239"/>
      <c r="Q348" s="239"/>
      <c r="R348" s="239"/>
      <c r="S348" s="239"/>
      <c r="T348" s="240"/>
      <c r="AT348" s="241" t="s">
        <v>210</v>
      </c>
      <c r="AU348" s="241" t="s">
        <v>87</v>
      </c>
      <c r="AV348" s="13" t="s">
        <v>87</v>
      </c>
      <c r="AW348" s="13" t="s">
        <v>41</v>
      </c>
      <c r="AX348" s="13" t="s">
        <v>78</v>
      </c>
      <c r="AY348" s="241" t="s">
        <v>197</v>
      </c>
    </row>
    <row r="349" spans="2:65" s="12" customFormat="1">
      <c r="B349" s="219"/>
      <c r="C349" s="220"/>
      <c r="D349" s="221" t="s">
        <v>210</v>
      </c>
      <c r="E349" s="222" t="s">
        <v>34</v>
      </c>
      <c r="F349" s="223" t="s">
        <v>2351</v>
      </c>
      <c r="G349" s="220"/>
      <c r="H349" s="224" t="s">
        <v>34</v>
      </c>
      <c r="I349" s="225"/>
      <c r="J349" s="220"/>
      <c r="K349" s="220"/>
      <c r="L349" s="226"/>
      <c r="M349" s="227"/>
      <c r="N349" s="228"/>
      <c r="O349" s="228"/>
      <c r="P349" s="228"/>
      <c r="Q349" s="228"/>
      <c r="R349" s="228"/>
      <c r="S349" s="228"/>
      <c r="T349" s="229"/>
      <c r="AT349" s="230" t="s">
        <v>210</v>
      </c>
      <c r="AU349" s="230" t="s">
        <v>87</v>
      </c>
      <c r="AV349" s="12" t="s">
        <v>85</v>
      </c>
      <c r="AW349" s="12" t="s">
        <v>41</v>
      </c>
      <c r="AX349" s="12" t="s">
        <v>78</v>
      </c>
      <c r="AY349" s="230" t="s">
        <v>197</v>
      </c>
    </row>
    <row r="350" spans="2:65" s="13" customFormat="1">
      <c r="B350" s="231"/>
      <c r="C350" s="232"/>
      <c r="D350" s="221" t="s">
        <v>210</v>
      </c>
      <c r="E350" s="233" t="s">
        <v>34</v>
      </c>
      <c r="F350" s="234" t="s">
        <v>2446</v>
      </c>
      <c r="G350" s="232"/>
      <c r="H350" s="235">
        <v>13.5</v>
      </c>
      <c r="I350" s="236"/>
      <c r="J350" s="232"/>
      <c r="K350" s="232"/>
      <c r="L350" s="237"/>
      <c r="M350" s="238"/>
      <c r="N350" s="239"/>
      <c r="O350" s="239"/>
      <c r="P350" s="239"/>
      <c r="Q350" s="239"/>
      <c r="R350" s="239"/>
      <c r="S350" s="239"/>
      <c r="T350" s="240"/>
      <c r="AT350" s="241" t="s">
        <v>210</v>
      </c>
      <c r="AU350" s="241" t="s">
        <v>87</v>
      </c>
      <c r="AV350" s="13" t="s">
        <v>87</v>
      </c>
      <c r="AW350" s="13" t="s">
        <v>41</v>
      </c>
      <c r="AX350" s="13" t="s">
        <v>78</v>
      </c>
      <c r="AY350" s="241" t="s">
        <v>197</v>
      </c>
    </row>
    <row r="351" spans="2:65" s="14" customFormat="1">
      <c r="B351" s="242"/>
      <c r="C351" s="243"/>
      <c r="D351" s="221" t="s">
        <v>210</v>
      </c>
      <c r="E351" s="273" t="s">
        <v>34</v>
      </c>
      <c r="F351" s="274" t="s">
        <v>221</v>
      </c>
      <c r="G351" s="243"/>
      <c r="H351" s="275">
        <v>28.5</v>
      </c>
      <c r="I351" s="247"/>
      <c r="J351" s="243"/>
      <c r="K351" s="243"/>
      <c r="L351" s="248"/>
      <c r="M351" s="249"/>
      <c r="N351" s="250"/>
      <c r="O351" s="250"/>
      <c r="P351" s="250"/>
      <c r="Q351" s="250"/>
      <c r="R351" s="250"/>
      <c r="S351" s="250"/>
      <c r="T351" s="251"/>
      <c r="AT351" s="252" t="s">
        <v>210</v>
      </c>
      <c r="AU351" s="252" t="s">
        <v>87</v>
      </c>
      <c r="AV351" s="14" t="s">
        <v>126</v>
      </c>
      <c r="AW351" s="14" t="s">
        <v>41</v>
      </c>
      <c r="AX351" s="14" t="s">
        <v>78</v>
      </c>
      <c r="AY351" s="252" t="s">
        <v>197</v>
      </c>
    </row>
    <row r="352" spans="2:65" s="13" customFormat="1">
      <c r="B352" s="231"/>
      <c r="C352" s="232"/>
      <c r="D352" s="221" t="s">
        <v>210</v>
      </c>
      <c r="E352" s="233" t="s">
        <v>34</v>
      </c>
      <c r="F352" s="234" t="s">
        <v>2447</v>
      </c>
      <c r="G352" s="232"/>
      <c r="H352" s="235">
        <v>32.774999999999999</v>
      </c>
      <c r="I352" s="236"/>
      <c r="J352" s="232"/>
      <c r="K352" s="232"/>
      <c r="L352" s="237"/>
      <c r="M352" s="238"/>
      <c r="N352" s="239"/>
      <c r="O352" s="239"/>
      <c r="P352" s="239"/>
      <c r="Q352" s="239"/>
      <c r="R352" s="239"/>
      <c r="S352" s="239"/>
      <c r="T352" s="240"/>
      <c r="AT352" s="241" t="s">
        <v>210</v>
      </c>
      <c r="AU352" s="241" t="s">
        <v>87</v>
      </c>
      <c r="AV352" s="13" t="s">
        <v>87</v>
      </c>
      <c r="AW352" s="13" t="s">
        <v>41</v>
      </c>
      <c r="AX352" s="13" t="s">
        <v>78</v>
      </c>
      <c r="AY352" s="241" t="s">
        <v>197</v>
      </c>
    </row>
    <row r="353" spans="2:65" s="14" customFormat="1">
      <c r="B353" s="242"/>
      <c r="C353" s="243"/>
      <c r="D353" s="221" t="s">
        <v>210</v>
      </c>
      <c r="E353" s="273" t="s">
        <v>34</v>
      </c>
      <c r="F353" s="274" t="s">
        <v>221</v>
      </c>
      <c r="G353" s="243"/>
      <c r="H353" s="275">
        <v>32.774999999999999</v>
      </c>
      <c r="I353" s="247"/>
      <c r="J353" s="243"/>
      <c r="K353" s="243"/>
      <c r="L353" s="248"/>
      <c r="M353" s="249"/>
      <c r="N353" s="250"/>
      <c r="O353" s="250"/>
      <c r="P353" s="250"/>
      <c r="Q353" s="250"/>
      <c r="R353" s="250"/>
      <c r="S353" s="250"/>
      <c r="T353" s="251"/>
      <c r="AT353" s="252" t="s">
        <v>210</v>
      </c>
      <c r="AU353" s="252" t="s">
        <v>87</v>
      </c>
      <c r="AV353" s="14" t="s">
        <v>126</v>
      </c>
      <c r="AW353" s="14" t="s">
        <v>41</v>
      </c>
      <c r="AX353" s="14" t="s">
        <v>78</v>
      </c>
      <c r="AY353" s="252" t="s">
        <v>197</v>
      </c>
    </row>
    <row r="354" spans="2:65" s="13" customFormat="1">
      <c r="B354" s="231"/>
      <c r="C354" s="232"/>
      <c r="D354" s="216" t="s">
        <v>210</v>
      </c>
      <c r="E354" s="260" t="s">
        <v>34</v>
      </c>
      <c r="F354" s="261" t="s">
        <v>498</v>
      </c>
      <c r="G354" s="232"/>
      <c r="H354" s="262">
        <v>33</v>
      </c>
      <c r="I354" s="236"/>
      <c r="J354" s="232"/>
      <c r="K354" s="232"/>
      <c r="L354" s="237"/>
      <c r="M354" s="238"/>
      <c r="N354" s="239"/>
      <c r="O354" s="239"/>
      <c r="P354" s="239"/>
      <c r="Q354" s="239"/>
      <c r="R354" s="239"/>
      <c r="S354" s="239"/>
      <c r="T354" s="240"/>
      <c r="AT354" s="241" t="s">
        <v>210</v>
      </c>
      <c r="AU354" s="241" t="s">
        <v>87</v>
      </c>
      <c r="AV354" s="13" t="s">
        <v>87</v>
      </c>
      <c r="AW354" s="13" t="s">
        <v>41</v>
      </c>
      <c r="AX354" s="13" t="s">
        <v>85</v>
      </c>
      <c r="AY354" s="241" t="s">
        <v>197</v>
      </c>
    </row>
    <row r="355" spans="2:65" s="1" customFormat="1" ht="16.5" customHeight="1">
      <c r="B355" s="43"/>
      <c r="C355" s="204" t="s">
        <v>650</v>
      </c>
      <c r="D355" s="204" t="s">
        <v>200</v>
      </c>
      <c r="E355" s="205" t="s">
        <v>2448</v>
      </c>
      <c r="F355" s="206" t="s">
        <v>2449</v>
      </c>
      <c r="G355" s="207" t="s">
        <v>445</v>
      </c>
      <c r="H355" s="208">
        <v>37</v>
      </c>
      <c r="I355" s="209"/>
      <c r="J355" s="210">
        <f>ROUND(I355*H355,2)</f>
        <v>0</v>
      </c>
      <c r="K355" s="206" t="s">
        <v>34</v>
      </c>
      <c r="L355" s="63"/>
      <c r="M355" s="211" t="s">
        <v>34</v>
      </c>
      <c r="N355" s="212" t="s">
        <v>49</v>
      </c>
      <c r="O355" s="44"/>
      <c r="P355" s="213">
        <f>O355*H355</f>
        <v>0</v>
      </c>
      <c r="Q355" s="213">
        <v>2.9E-4</v>
      </c>
      <c r="R355" s="213">
        <f>Q355*H355</f>
        <v>1.073E-2</v>
      </c>
      <c r="S355" s="213">
        <v>0</v>
      </c>
      <c r="T355" s="214">
        <f>S355*H355</f>
        <v>0</v>
      </c>
      <c r="AR355" s="25" t="s">
        <v>275</v>
      </c>
      <c r="AT355" s="25" t="s">
        <v>200</v>
      </c>
      <c r="AU355" s="25" t="s">
        <v>87</v>
      </c>
      <c r="AY355" s="25" t="s">
        <v>197</v>
      </c>
      <c r="BE355" s="215">
        <f>IF(N355="základní",J355,0)</f>
        <v>0</v>
      </c>
      <c r="BF355" s="215">
        <f>IF(N355="snížená",J355,0)</f>
        <v>0</v>
      </c>
      <c r="BG355" s="215">
        <f>IF(N355="zákl. přenesená",J355,0)</f>
        <v>0</v>
      </c>
      <c r="BH355" s="215">
        <f>IF(N355="sníž. přenesená",J355,0)</f>
        <v>0</v>
      </c>
      <c r="BI355" s="215">
        <f>IF(N355="nulová",J355,0)</f>
        <v>0</v>
      </c>
      <c r="BJ355" s="25" t="s">
        <v>85</v>
      </c>
      <c r="BK355" s="215">
        <f>ROUND(I355*H355,2)</f>
        <v>0</v>
      </c>
      <c r="BL355" s="25" t="s">
        <v>275</v>
      </c>
      <c r="BM355" s="25" t="s">
        <v>2450</v>
      </c>
    </row>
    <row r="356" spans="2:65" s="12" customFormat="1">
      <c r="B356" s="219"/>
      <c r="C356" s="220"/>
      <c r="D356" s="221" t="s">
        <v>210</v>
      </c>
      <c r="E356" s="222" t="s">
        <v>34</v>
      </c>
      <c r="F356" s="223" t="s">
        <v>2451</v>
      </c>
      <c r="G356" s="220"/>
      <c r="H356" s="224" t="s">
        <v>34</v>
      </c>
      <c r="I356" s="225"/>
      <c r="J356" s="220"/>
      <c r="K356" s="220"/>
      <c r="L356" s="226"/>
      <c r="M356" s="227"/>
      <c r="N356" s="228"/>
      <c r="O356" s="228"/>
      <c r="P356" s="228"/>
      <c r="Q356" s="228"/>
      <c r="R356" s="228"/>
      <c r="S356" s="228"/>
      <c r="T356" s="229"/>
      <c r="AT356" s="230" t="s">
        <v>210</v>
      </c>
      <c r="AU356" s="230" t="s">
        <v>87</v>
      </c>
      <c r="AV356" s="12" t="s">
        <v>85</v>
      </c>
      <c r="AW356" s="12" t="s">
        <v>41</v>
      </c>
      <c r="AX356" s="12" t="s">
        <v>78</v>
      </c>
      <c r="AY356" s="230" t="s">
        <v>197</v>
      </c>
    </row>
    <row r="357" spans="2:65" s="12" customFormat="1">
      <c r="B357" s="219"/>
      <c r="C357" s="220"/>
      <c r="D357" s="221" t="s">
        <v>210</v>
      </c>
      <c r="E357" s="222" t="s">
        <v>34</v>
      </c>
      <c r="F357" s="223" t="s">
        <v>2350</v>
      </c>
      <c r="G357" s="220"/>
      <c r="H357" s="224" t="s">
        <v>34</v>
      </c>
      <c r="I357" s="225"/>
      <c r="J357" s="220"/>
      <c r="K357" s="220"/>
      <c r="L357" s="226"/>
      <c r="M357" s="227"/>
      <c r="N357" s="228"/>
      <c r="O357" s="228"/>
      <c r="P357" s="228"/>
      <c r="Q357" s="228"/>
      <c r="R357" s="228"/>
      <c r="S357" s="228"/>
      <c r="T357" s="229"/>
      <c r="AT357" s="230" t="s">
        <v>210</v>
      </c>
      <c r="AU357" s="230" t="s">
        <v>87</v>
      </c>
      <c r="AV357" s="12" t="s">
        <v>85</v>
      </c>
      <c r="AW357" s="12" t="s">
        <v>41</v>
      </c>
      <c r="AX357" s="12" t="s">
        <v>78</v>
      </c>
      <c r="AY357" s="230" t="s">
        <v>197</v>
      </c>
    </row>
    <row r="358" spans="2:65" s="13" customFormat="1">
      <c r="B358" s="231"/>
      <c r="C358" s="232"/>
      <c r="D358" s="221" t="s">
        <v>210</v>
      </c>
      <c r="E358" s="233" t="s">
        <v>34</v>
      </c>
      <c r="F358" s="234" t="s">
        <v>2452</v>
      </c>
      <c r="G358" s="232"/>
      <c r="H358" s="235">
        <v>24.5</v>
      </c>
      <c r="I358" s="236"/>
      <c r="J358" s="232"/>
      <c r="K358" s="232"/>
      <c r="L358" s="237"/>
      <c r="M358" s="238"/>
      <c r="N358" s="239"/>
      <c r="O358" s="239"/>
      <c r="P358" s="239"/>
      <c r="Q358" s="239"/>
      <c r="R358" s="239"/>
      <c r="S358" s="239"/>
      <c r="T358" s="240"/>
      <c r="AT358" s="241" t="s">
        <v>210</v>
      </c>
      <c r="AU358" s="241" t="s">
        <v>87</v>
      </c>
      <c r="AV358" s="13" t="s">
        <v>87</v>
      </c>
      <c r="AW358" s="13" t="s">
        <v>41</v>
      </c>
      <c r="AX358" s="13" t="s">
        <v>78</v>
      </c>
      <c r="AY358" s="241" t="s">
        <v>197</v>
      </c>
    </row>
    <row r="359" spans="2:65" s="12" customFormat="1">
      <c r="B359" s="219"/>
      <c r="C359" s="220"/>
      <c r="D359" s="221" t="s">
        <v>210</v>
      </c>
      <c r="E359" s="222" t="s">
        <v>34</v>
      </c>
      <c r="F359" s="223" t="s">
        <v>2351</v>
      </c>
      <c r="G359" s="220"/>
      <c r="H359" s="224" t="s">
        <v>34</v>
      </c>
      <c r="I359" s="225"/>
      <c r="J359" s="220"/>
      <c r="K359" s="220"/>
      <c r="L359" s="226"/>
      <c r="M359" s="227"/>
      <c r="N359" s="228"/>
      <c r="O359" s="228"/>
      <c r="P359" s="228"/>
      <c r="Q359" s="228"/>
      <c r="R359" s="228"/>
      <c r="S359" s="228"/>
      <c r="T359" s="229"/>
      <c r="AT359" s="230" t="s">
        <v>210</v>
      </c>
      <c r="AU359" s="230" t="s">
        <v>87</v>
      </c>
      <c r="AV359" s="12" t="s">
        <v>85</v>
      </c>
      <c r="AW359" s="12" t="s">
        <v>41</v>
      </c>
      <c r="AX359" s="12" t="s">
        <v>78</v>
      </c>
      <c r="AY359" s="230" t="s">
        <v>197</v>
      </c>
    </row>
    <row r="360" spans="2:65" s="13" customFormat="1">
      <c r="B360" s="231"/>
      <c r="C360" s="232"/>
      <c r="D360" s="221" t="s">
        <v>210</v>
      </c>
      <c r="E360" s="233" t="s">
        <v>34</v>
      </c>
      <c r="F360" s="234" t="s">
        <v>2453</v>
      </c>
      <c r="G360" s="232"/>
      <c r="H360" s="235">
        <v>7.3</v>
      </c>
      <c r="I360" s="236"/>
      <c r="J360" s="232"/>
      <c r="K360" s="232"/>
      <c r="L360" s="237"/>
      <c r="M360" s="238"/>
      <c r="N360" s="239"/>
      <c r="O360" s="239"/>
      <c r="P360" s="239"/>
      <c r="Q360" s="239"/>
      <c r="R360" s="239"/>
      <c r="S360" s="239"/>
      <c r="T360" s="240"/>
      <c r="AT360" s="241" t="s">
        <v>210</v>
      </c>
      <c r="AU360" s="241" t="s">
        <v>87</v>
      </c>
      <c r="AV360" s="13" t="s">
        <v>87</v>
      </c>
      <c r="AW360" s="13" t="s">
        <v>41</v>
      </c>
      <c r="AX360" s="13" t="s">
        <v>78</v>
      </c>
      <c r="AY360" s="241" t="s">
        <v>197</v>
      </c>
    </row>
    <row r="361" spans="2:65" s="14" customFormat="1">
      <c r="B361" s="242"/>
      <c r="C361" s="243"/>
      <c r="D361" s="221" t="s">
        <v>210</v>
      </c>
      <c r="E361" s="273" t="s">
        <v>34</v>
      </c>
      <c r="F361" s="274" t="s">
        <v>221</v>
      </c>
      <c r="G361" s="243"/>
      <c r="H361" s="275">
        <v>31.8</v>
      </c>
      <c r="I361" s="247"/>
      <c r="J361" s="243"/>
      <c r="K361" s="243"/>
      <c r="L361" s="248"/>
      <c r="M361" s="249"/>
      <c r="N361" s="250"/>
      <c r="O361" s="250"/>
      <c r="P361" s="250"/>
      <c r="Q361" s="250"/>
      <c r="R361" s="250"/>
      <c r="S361" s="250"/>
      <c r="T361" s="251"/>
      <c r="AT361" s="252" t="s">
        <v>210</v>
      </c>
      <c r="AU361" s="252" t="s">
        <v>87</v>
      </c>
      <c r="AV361" s="14" t="s">
        <v>126</v>
      </c>
      <c r="AW361" s="14" t="s">
        <v>41</v>
      </c>
      <c r="AX361" s="14" t="s">
        <v>78</v>
      </c>
      <c r="AY361" s="252" t="s">
        <v>197</v>
      </c>
    </row>
    <row r="362" spans="2:65" s="13" customFormat="1">
      <c r="B362" s="231"/>
      <c r="C362" s="232"/>
      <c r="D362" s="221" t="s">
        <v>210</v>
      </c>
      <c r="E362" s="233" t="s">
        <v>34</v>
      </c>
      <c r="F362" s="234" t="s">
        <v>2454</v>
      </c>
      <c r="G362" s="232"/>
      <c r="H362" s="235">
        <v>36.57</v>
      </c>
      <c r="I362" s="236"/>
      <c r="J362" s="232"/>
      <c r="K362" s="232"/>
      <c r="L362" s="237"/>
      <c r="M362" s="238"/>
      <c r="N362" s="239"/>
      <c r="O362" s="239"/>
      <c r="P362" s="239"/>
      <c r="Q362" s="239"/>
      <c r="R362" s="239"/>
      <c r="S362" s="239"/>
      <c r="T362" s="240"/>
      <c r="AT362" s="241" t="s">
        <v>210</v>
      </c>
      <c r="AU362" s="241" t="s">
        <v>87</v>
      </c>
      <c r="AV362" s="13" t="s">
        <v>87</v>
      </c>
      <c r="AW362" s="13" t="s">
        <v>41</v>
      </c>
      <c r="AX362" s="13" t="s">
        <v>78</v>
      </c>
      <c r="AY362" s="241" t="s">
        <v>197</v>
      </c>
    </row>
    <row r="363" spans="2:65" s="14" customFormat="1">
      <c r="B363" s="242"/>
      <c r="C363" s="243"/>
      <c r="D363" s="221" t="s">
        <v>210</v>
      </c>
      <c r="E363" s="273" t="s">
        <v>34</v>
      </c>
      <c r="F363" s="274" t="s">
        <v>221</v>
      </c>
      <c r="G363" s="243"/>
      <c r="H363" s="275">
        <v>36.57</v>
      </c>
      <c r="I363" s="247"/>
      <c r="J363" s="243"/>
      <c r="K363" s="243"/>
      <c r="L363" s="248"/>
      <c r="M363" s="249"/>
      <c r="N363" s="250"/>
      <c r="O363" s="250"/>
      <c r="P363" s="250"/>
      <c r="Q363" s="250"/>
      <c r="R363" s="250"/>
      <c r="S363" s="250"/>
      <c r="T363" s="251"/>
      <c r="AT363" s="252" t="s">
        <v>210</v>
      </c>
      <c r="AU363" s="252" t="s">
        <v>87</v>
      </c>
      <c r="AV363" s="14" t="s">
        <v>126</v>
      </c>
      <c r="AW363" s="14" t="s">
        <v>41</v>
      </c>
      <c r="AX363" s="14" t="s">
        <v>78</v>
      </c>
      <c r="AY363" s="252" t="s">
        <v>197</v>
      </c>
    </row>
    <row r="364" spans="2:65" s="13" customFormat="1">
      <c r="B364" s="231"/>
      <c r="C364" s="232"/>
      <c r="D364" s="216" t="s">
        <v>210</v>
      </c>
      <c r="E364" s="260" t="s">
        <v>34</v>
      </c>
      <c r="F364" s="261" t="s">
        <v>519</v>
      </c>
      <c r="G364" s="232"/>
      <c r="H364" s="262">
        <v>37</v>
      </c>
      <c r="I364" s="236"/>
      <c r="J364" s="232"/>
      <c r="K364" s="232"/>
      <c r="L364" s="237"/>
      <c r="M364" s="238"/>
      <c r="N364" s="239"/>
      <c r="O364" s="239"/>
      <c r="P364" s="239"/>
      <c r="Q364" s="239"/>
      <c r="R364" s="239"/>
      <c r="S364" s="239"/>
      <c r="T364" s="240"/>
      <c r="AT364" s="241" t="s">
        <v>210</v>
      </c>
      <c r="AU364" s="241" t="s">
        <v>87</v>
      </c>
      <c r="AV364" s="13" t="s">
        <v>87</v>
      </c>
      <c r="AW364" s="13" t="s">
        <v>41</v>
      </c>
      <c r="AX364" s="13" t="s">
        <v>85</v>
      </c>
      <c r="AY364" s="241" t="s">
        <v>197</v>
      </c>
    </row>
    <row r="365" spans="2:65" s="1" customFormat="1" ht="16.5" customHeight="1">
      <c r="B365" s="43"/>
      <c r="C365" s="204" t="s">
        <v>655</v>
      </c>
      <c r="D365" s="204" t="s">
        <v>200</v>
      </c>
      <c r="E365" s="205" t="s">
        <v>2455</v>
      </c>
      <c r="F365" s="206" t="s">
        <v>2456</v>
      </c>
      <c r="G365" s="207" t="s">
        <v>445</v>
      </c>
      <c r="H365" s="208">
        <v>12</v>
      </c>
      <c r="I365" s="209"/>
      <c r="J365" s="210">
        <f>ROUND(I365*H365,2)</f>
        <v>0</v>
      </c>
      <c r="K365" s="206" t="s">
        <v>352</v>
      </c>
      <c r="L365" s="63"/>
      <c r="M365" s="211" t="s">
        <v>34</v>
      </c>
      <c r="N365" s="212" t="s">
        <v>49</v>
      </c>
      <c r="O365" s="44"/>
      <c r="P365" s="213">
        <f>O365*H365</f>
        <v>0</v>
      </c>
      <c r="Q365" s="213">
        <v>2.8509999999999999E-4</v>
      </c>
      <c r="R365" s="213">
        <f>Q365*H365</f>
        <v>3.4212000000000001E-3</v>
      </c>
      <c r="S365" s="213">
        <v>0</v>
      </c>
      <c r="T365" s="214">
        <f>S365*H365</f>
        <v>0</v>
      </c>
      <c r="AR365" s="25" t="s">
        <v>275</v>
      </c>
      <c r="AT365" s="25" t="s">
        <v>200</v>
      </c>
      <c r="AU365" s="25" t="s">
        <v>87</v>
      </c>
      <c r="AY365" s="25" t="s">
        <v>197</v>
      </c>
      <c r="BE365" s="215">
        <f>IF(N365="základní",J365,0)</f>
        <v>0</v>
      </c>
      <c r="BF365" s="215">
        <f>IF(N365="snížená",J365,0)</f>
        <v>0</v>
      </c>
      <c r="BG365" s="215">
        <f>IF(N365="zákl. přenesená",J365,0)</f>
        <v>0</v>
      </c>
      <c r="BH365" s="215">
        <f>IF(N365="sníž. přenesená",J365,0)</f>
        <v>0</v>
      </c>
      <c r="BI365" s="215">
        <f>IF(N365="nulová",J365,0)</f>
        <v>0</v>
      </c>
      <c r="BJ365" s="25" t="s">
        <v>85</v>
      </c>
      <c r="BK365" s="215">
        <f>ROUND(I365*H365,2)</f>
        <v>0</v>
      </c>
      <c r="BL365" s="25" t="s">
        <v>275</v>
      </c>
      <c r="BM365" s="25" t="s">
        <v>2457</v>
      </c>
    </row>
    <row r="366" spans="2:65" s="12" customFormat="1">
      <c r="B366" s="219"/>
      <c r="C366" s="220"/>
      <c r="D366" s="221" t="s">
        <v>210</v>
      </c>
      <c r="E366" s="222" t="s">
        <v>34</v>
      </c>
      <c r="F366" s="223" t="s">
        <v>2458</v>
      </c>
      <c r="G366" s="220"/>
      <c r="H366" s="224" t="s">
        <v>34</v>
      </c>
      <c r="I366" s="225"/>
      <c r="J366" s="220"/>
      <c r="K366" s="220"/>
      <c r="L366" s="226"/>
      <c r="M366" s="227"/>
      <c r="N366" s="228"/>
      <c r="O366" s="228"/>
      <c r="P366" s="228"/>
      <c r="Q366" s="228"/>
      <c r="R366" s="228"/>
      <c r="S366" s="228"/>
      <c r="T366" s="229"/>
      <c r="AT366" s="230" t="s">
        <v>210</v>
      </c>
      <c r="AU366" s="230" t="s">
        <v>87</v>
      </c>
      <c r="AV366" s="12" t="s">
        <v>85</v>
      </c>
      <c r="AW366" s="12" t="s">
        <v>41</v>
      </c>
      <c r="AX366" s="12" t="s">
        <v>78</v>
      </c>
      <c r="AY366" s="230" t="s">
        <v>197</v>
      </c>
    </row>
    <row r="367" spans="2:65" s="12" customFormat="1">
      <c r="B367" s="219"/>
      <c r="C367" s="220"/>
      <c r="D367" s="221" t="s">
        <v>210</v>
      </c>
      <c r="E367" s="222" t="s">
        <v>34</v>
      </c>
      <c r="F367" s="223" t="s">
        <v>2350</v>
      </c>
      <c r="G367" s="220"/>
      <c r="H367" s="224" t="s">
        <v>34</v>
      </c>
      <c r="I367" s="225"/>
      <c r="J367" s="220"/>
      <c r="K367" s="220"/>
      <c r="L367" s="226"/>
      <c r="M367" s="227"/>
      <c r="N367" s="228"/>
      <c r="O367" s="228"/>
      <c r="P367" s="228"/>
      <c r="Q367" s="228"/>
      <c r="R367" s="228"/>
      <c r="S367" s="228"/>
      <c r="T367" s="229"/>
      <c r="AT367" s="230" t="s">
        <v>210</v>
      </c>
      <c r="AU367" s="230" t="s">
        <v>87</v>
      </c>
      <c r="AV367" s="12" t="s">
        <v>85</v>
      </c>
      <c r="AW367" s="12" t="s">
        <v>41</v>
      </c>
      <c r="AX367" s="12" t="s">
        <v>78</v>
      </c>
      <c r="AY367" s="230" t="s">
        <v>197</v>
      </c>
    </row>
    <row r="368" spans="2:65" s="13" customFormat="1">
      <c r="B368" s="231"/>
      <c r="C368" s="232"/>
      <c r="D368" s="221" t="s">
        <v>210</v>
      </c>
      <c r="E368" s="233" t="s">
        <v>34</v>
      </c>
      <c r="F368" s="234" t="s">
        <v>2459</v>
      </c>
      <c r="G368" s="232"/>
      <c r="H368" s="235">
        <v>0.6</v>
      </c>
      <c r="I368" s="236"/>
      <c r="J368" s="232"/>
      <c r="K368" s="232"/>
      <c r="L368" s="237"/>
      <c r="M368" s="238"/>
      <c r="N368" s="239"/>
      <c r="O368" s="239"/>
      <c r="P368" s="239"/>
      <c r="Q368" s="239"/>
      <c r="R368" s="239"/>
      <c r="S368" s="239"/>
      <c r="T368" s="240"/>
      <c r="AT368" s="241" t="s">
        <v>210</v>
      </c>
      <c r="AU368" s="241" t="s">
        <v>87</v>
      </c>
      <c r="AV368" s="13" t="s">
        <v>87</v>
      </c>
      <c r="AW368" s="13" t="s">
        <v>41</v>
      </c>
      <c r="AX368" s="13" t="s">
        <v>78</v>
      </c>
      <c r="AY368" s="241" t="s">
        <v>197</v>
      </c>
    </row>
    <row r="369" spans="2:65" s="12" customFormat="1">
      <c r="B369" s="219"/>
      <c r="C369" s="220"/>
      <c r="D369" s="221" t="s">
        <v>210</v>
      </c>
      <c r="E369" s="222" t="s">
        <v>34</v>
      </c>
      <c r="F369" s="223" t="s">
        <v>2351</v>
      </c>
      <c r="G369" s="220"/>
      <c r="H369" s="224" t="s">
        <v>34</v>
      </c>
      <c r="I369" s="225"/>
      <c r="J369" s="220"/>
      <c r="K369" s="220"/>
      <c r="L369" s="226"/>
      <c r="M369" s="227"/>
      <c r="N369" s="228"/>
      <c r="O369" s="228"/>
      <c r="P369" s="228"/>
      <c r="Q369" s="228"/>
      <c r="R369" s="228"/>
      <c r="S369" s="228"/>
      <c r="T369" s="229"/>
      <c r="AT369" s="230" t="s">
        <v>210</v>
      </c>
      <c r="AU369" s="230" t="s">
        <v>87</v>
      </c>
      <c r="AV369" s="12" t="s">
        <v>85</v>
      </c>
      <c r="AW369" s="12" t="s">
        <v>41</v>
      </c>
      <c r="AX369" s="12" t="s">
        <v>78</v>
      </c>
      <c r="AY369" s="230" t="s">
        <v>197</v>
      </c>
    </row>
    <row r="370" spans="2:65" s="13" customFormat="1">
      <c r="B370" s="231"/>
      <c r="C370" s="232"/>
      <c r="D370" s="221" t="s">
        <v>210</v>
      </c>
      <c r="E370" s="233" t="s">
        <v>34</v>
      </c>
      <c r="F370" s="234" t="s">
        <v>2267</v>
      </c>
      <c r="G370" s="232"/>
      <c r="H370" s="235">
        <v>9.5</v>
      </c>
      <c r="I370" s="236"/>
      <c r="J370" s="232"/>
      <c r="K370" s="232"/>
      <c r="L370" s="237"/>
      <c r="M370" s="238"/>
      <c r="N370" s="239"/>
      <c r="O370" s="239"/>
      <c r="P370" s="239"/>
      <c r="Q370" s="239"/>
      <c r="R370" s="239"/>
      <c r="S370" s="239"/>
      <c r="T370" s="240"/>
      <c r="AT370" s="241" t="s">
        <v>210</v>
      </c>
      <c r="AU370" s="241" t="s">
        <v>87</v>
      </c>
      <c r="AV370" s="13" t="s">
        <v>87</v>
      </c>
      <c r="AW370" s="13" t="s">
        <v>41</v>
      </c>
      <c r="AX370" s="13" t="s">
        <v>78</v>
      </c>
      <c r="AY370" s="241" t="s">
        <v>197</v>
      </c>
    </row>
    <row r="371" spans="2:65" s="14" customFormat="1">
      <c r="B371" s="242"/>
      <c r="C371" s="243"/>
      <c r="D371" s="221" t="s">
        <v>210</v>
      </c>
      <c r="E371" s="273" t="s">
        <v>34</v>
      </c>
      <c r="F371" s="274" t="s">
        <v>221</v>
      </c>
      <c r="G371" s="243"/>
      <c r="H371" s="275">
        <v>10.1</v>
      </c>
      <c r="I371" s="247"/>
      <c r="J371" s="243"/>
      <c r="K371" s="243"/>
      <c r="L371" s="248"/>
      <c r="M371" s="249"/>
      <c r="N371" s="250"/>
      <c r="O371" s="250"/>
      <c r="P371" s="250"/>
      <c r="Q371" s="250"/>
      <c r="R371" s="250"/>
      <c r="S371" s="250"/>
      <c r="T371" s="251"/>
      <c r="AT371" s="252" t="s">
        <v>210</v>
      </c>
      <c r="AU371" s="252" t="s">
        <v>87</v>
      </c>
      <c r="AV371" s="14" t="s">
        <v>126</v>
      </c>
      <c r="AW371" s="14" t="s">
        <v>41</v>
      </c>
      <c r="AX371" s="14" t="s">
        <v>78</v>
      </c>
      <c r="AY371" s="252" t="s">
        <v>197</v>
      </c>
    </row>
    <row r="372" spans="2:65" s="13" customFormat="1">
      <c r="B372" s="231"/>
      <c r="C372" s="232"/>
      <c r="D372" s="221" t="s">
        <v>210</v>
      </c>
      <c r="E372" s="233" t="s">
        <v>34</v>
      </c>
      <c r="F372" s="234" t="s">
        <v>2460</v>
      </c>
      <c r="G372" s="232"/>
      <c r="H372" s="235">
        <v>11.615</v>
      </c>
      <c r="I372" s="236"/>
      <c r="J372" s="232"/>
      <c r="K372" s="232"/>
      <c r="L372" s="237"/>
      <c r="M372" s="238"/>
      <c r="N372" s="239"/>
      <c r="O372" s="239"/>
      <c r="P372" s="239"/>
      <c r="Q372" s="239"/>
      <c r="R372" s="239"/>
      <c r="S372" s="239"/>
      <c r="T372" s="240"/>
      <c r="AT372" s="241" t="s">
        <v>210</v>
      </c>
      <c r="AU372" s="241" t="s">
        <v>87</v>
      </c>
      <c r="AV372" s="13" t="s">
        <v>87</v>
      </c>
      <c r="AW372" s="13" t="s">
        <v>41</v>
      </c>
      <c r="AX372" s="13" t="s">
        <v>78</v>
      </c>
      <c r="AY372" s="241" t="s">
        <v>197</v>
      </c>
    </row>
    <row r="373" spans="2:65" s="14" customFormat="1">
      <c r="B373" s="242"/>
      <c r="C373" s="243"/>
      <c r="D373" s="221" t="s">
        <v>210</v>
      </c>
      <c r="E373" s="273" t="s">
        <v>34</v>
      </c>
      <c r="F373" s="274" t="s">
        <v>221</v>
      </c>
      <c r="G373" s="243"/>
      <c r="H373" s="275">
        <v>11.615</v>
      </c>
      <c r="I373" s="247"/>
      <c r="J373" s="243"/>
      <c r="K373" s="243"/>
      <c r="L373" s="248"/>
      <c r="M373" s="249"/>
      <c r="N373" s="250"/>
      <c r="O373" s="250"/>
      <c r="P373" s="250"/>
      <c r="Q373" s="250"/>
      <c r="R373" s="250"/>
      <c r="S373" s="250"/>
      <c r="T373" s="251"/>
      <c r="AT373" s="252" t="s">
        <v>210</v>
      </c>
      <c r="AU373" s="252" t="s">
        <v>87</v>
      </c>
      <c r="AV373" s="14" t="s">
        <v>126</v>
      </c>
      <c r="AW373" s="14" t="s">
        <v>41</v>
      </c>
      <c r="AX373" s="14" t="s">
        <v>78</v>
      </c>
      <c r="AY373" s="252" t="s">
        <v>197</v>
      </c>
    </row>
    <row r="374" spans="2:65" s="13" customFormat="1">
      <c r="B374" s="231"/>
      <c r="C374" s="232"/>
      <c r="D374" s="216" t="s">
        <v>210</v>
      </c>
      <c r="E374" s="260" t="s">
        <v>34</v>
      </c>
      <c r="F374" s="261" t="s">
        <v>260</v>
      </c>
      <c r="G374" s="232"/>
      <c r="H374" s="262">
        <v>12</v>
      </c>
      <c r="I374" s="236"/>
      <c r="J374" s="232"/>
      <c r="K374" s="232"/>
      <c r="L374" s="237"/>
      <c r="M374" s="238"/>
      <c r="N374" s="239"/>
      <c r="O374" s="239"/>
      <c r="P374" s="239"/>
      <c r="Q374" s="239"/>
      <c r="R374" s="239"/>
      <c r="S374" s="239"/>
      <c r="T374" s="240"/>
      <c r="AT374" s="241" t="s">
        <v>210</v>
      </c>
      <c r="AU374" s="241" t="s">
        <v>87</v>
      </c>
      <c r="AV374" s="13" t="s">
        <v>87</v>
      </c>
      <c r="AW374" s="13" t="s">
        <v>41</v>
      </c>
      <c r="AX374" s="13" t="s">
        <v>85</v>
      </c>
      <c r="AY374" s="241" t="s">
        <v>197</v>
      </c>
    </row>
    <row r="375" spans="2:65" s="1" customFormat="1" ht="16.5" customHeight="1">
      <c r="B375" s="43"/>
      <c r="C375" s="204" t="s">
        <v>659</v>
      </c>
      <c r="D375" s="204" t="s">
        <v>200</v>
      </c>
      <c r="E375" s="205" t="s">
        <v>2461</v>
      </c>
      <c r="F375" s="206" t="s">
        <v>2462</v>
      </c>
      <c r="G375" s="207" t="s">
        <v>445</v>
      </c>
      <c r="H375" s="208">
        <v>25.5</v>
      </c>
      <c r="I375" s="209"/>
      <c r="J375" s="210">
        <f>ROUND(I375*H375,2)</f>
        <v>0</v>
      </c>
      <c r="K375" s="206" t="s">
        <v>352</v>
      </c>
      <c r="L375" s="63"/>
      <c r="M375" s="211" t="s">
        <v>34</v>
      </c>
      <c r="N375" s="212" t="s">
        <v>49</v>
      </c>
      <c r="O375" s="44"/>
      <c r="P375" s="213">
        <f>O375*H375</f>
        <v>0</v>
      </c>
      <c r="Q375" s="213">
        <v>3.4969999999999999E-4</v>
      </c>
      <c r="R375" s="213">
        <f>Q375*H375</f>
        <v>8.9173499999999992E-3</v>
      </c>
      <c r="S375" s="213">
        <v>0</v>
      </c>
      <c r="T375" s="214">
        <f>S375*H375</f>
        <v>0</v>
      </c>
      <c r="AR375" s="25" t="s">
        <v>275</v>
      </c>
      <c r="AT375" s="25" t="s">
        <v>200</v>
      </c>
      <c r="AU375" s="25" t="s">
        <v>87</v>
      </c>
      <c r="AY375" s="25" t="s">
        <v>197</v>
      </c>
      <c r="BE375" s="215">
        <f>IF(N375="základní",J375,0)</f>
        <v>0</v>
      </c>
      <c r="BF375" s="215">
        <f>IF(N375="snížená",J375,0)</f>
        <v>0</v>
      </c>
      <c r="BG375" s="215">
        <f>IF(N375="zákl. přenesená",J375,0)</f>
        <v>0</v>
      </c>
      <c r="BH375" s="215">
        <f>IF(N375="sníž. přenesená",J375,0)</f>
        <v>0</v>
      </c>
      <c r="BI375" s="215">
        <f>IF(N375="nulová",J375,0)</f>
        <v>0</v>
      </c>
      <c r="BJ375" s="25" t="s">
        <v>85</v>
      </c>
      <c r="BK375" s="215">
        <f>ROUND(I375*H375,2)</f>
        <v>0</v>
      </c>
      <c r="BL375" s="25" t="s">
        <v>275</v>
      </c>
      <c r="BM375" s="25" t="s">
        <v>2463</v>
      </c>
    </row>
    <row r="376" spans="2:65" s="12" customFormat="1">
      <c r="B376" s="219"/>
      <c r="C376" s="220"/>
      <c r="D376" s="221" t="s">
        <v>210</v>
      </c>
      <c r="E376" s="222" t="s">
        <v>34</v>
      </c>
      <c r="F376" s="223" t="s">
        <v>2358</v>
      </c>
      <c r="G376" s="220"/>
      <c r="H376" s="224" t="s">
        <v>34</v>
      </c>
      <c r="I376" s="225"/>
      <c r="J376" s="220"/>
      <c r="K376" s="220"/>
      <c r="L376" s="226"/>
      <c r="M376" s="227"/>
      <c r="N376" s="228"/>
      <c r="O376" s="228"/>
      <c r="P376" s="228"/>
      <c r="Q376" s="228"/>
      <c r="R376" s="228"/>
      <c r="S376" s="228"/>
      <c r="T376" s="229"/>
      <c r="AT376" s="230" t="s">
        <v>210</v>
      </c>
      <c r="AU376" s="230" t="s">
        <v>87</v>
      </c>
      <c r="AV376" s="12" t="s">
        <v>85</v>
      </c>
      <c r="AW376" s="12" t="s">
        <v>41</v>
      </c>
      <c r="AX376" s="12" t="s">
        <v>78</v>
      </c>
      <c r="AY376" s="230" t="s">
        <v>197</v>
      </c>
    </row>
    <row r="377" spans="2:65" s="13" customFormat="1">
      <c r="B377" s="231"/>
      <c r="C377" s="232"/>
      <c r="D377" s="221" t="s">
        <v>210</v>
      </c>
      <c r="E377" s="233" t="s">
        <v>34</v>
      </c>
      <c r="F377" s="234" t="s">
        <v>107</v>
      </c>
      <c r="G377" s="232"/>
      <c r="H377" s="235">
        <v>3</v>
      </c>
      <c r="I377" s="236"/>
      <c r="J377" s="232"/>
      <c r="K377" s="232"/>
      <c r="L377" s="237"/>
      <c r="M377" s="238"/>
      <c r="N377" s="239"/>
      <c r="O377" s="239"/>
      <c r="P377" s="239"/>
      <c r="Q377" s="239"/>
      <c r="R377" s="239"/>
      <c r="S377" s="239"/>
      <c r="T377" s="240"/>
      <c r="AT377" s="241" t="s">
        <v>210</v>
      </c>
      <c r="AU377" s="241" t="s">
        <v>87</v>
      </c>
      <c r="AV377" s="13" t="s">
        <v>87</v>
      </c>
      <c r="AW377" s="13" t="s">
        <v>41</v>
      </c>
      <c r="AX377" s="13" t="s">
        <v>78</v>
      </c>
      <c r="AY377" s="241" t="s">
        <v>197</v>
      </c>
    </row>
    <row r="378" spans="2:65" s="12" customFormat="1">
      <c r="B378" s="219"/>
      <c r="C378" s="220"/>
      <c r="D378" s="221" t="s">
        <v>210</v>
      </c>
      <c r="E378" s="222" t="s">
        <v>34</v>
      </c>
      <c r="F378" s="223" t="s">
        <v>2350</v>
      </c>
      <c r="G378" s="220"/>
      <c r="H378" s="224" t="s">
        <v>34</v>
      </c>
      <c r="I378" s="225"/>
      <c r="J378" s="220"/>
      <c r="K378" s="220"/>
      <c r="L378" s="226"/>
      <c r="M378" s="227"/>
      <c r="N378" s="228"/>
      <c r="O378" s="228"/>
      <c r="P378" s="228"/>
      <c r="Q378" s="228"/>
      <c r="R378" s="228"/>
      <c r="S378" s="228"/>
      <c r="T378" s="229"/>
      <c r="AT378" s="230" t="s">
        <v>210</v>
      </c>
      <c r="AU378" s="230" t="s">
        <v>87</v>
      </c>
      <c r="AV378" s="12" t="s">
        <v>85</v>
      </c>
      <c r="AW378" s="12" t="s">
        <v>41</v>
      </c>
      <c r="AX378" s="12" t="s">
        <v>78</v>
      </c>
      <c r="AY378" s="230" t="s">
        <v>197</v>
      </c>
    </row>
    <row r="379" spans="2:65" s="13" customFormat="1">
      <c r="B379" s="231"/>
      <c r="C379" s="232"/>
      <c r="D379" s="221" t="s">
        <v>210</v>
      </c>
      <c r="E379" s="233" t="s">
        <v>34</v>
      </c>
      <c r="F379" s="234" t="s">
        <v>1480</v>
      </c>
      <c r="G379" s="232"/>
      <c r="H379" s="235">
        <v>8.5</v>
      </c>
      <c r="I379" s="236"/>
      <c r="J379" s="232"/>
      <c r="K379" s="232"/>
      <c r="L379" s="237"/>
      <c r="M379" s="238"/>
      <c r="N379" s="239"/>
      <c r="O379" s="239"/>
      <c r="P379" s="239"/>
      <c r="Q379" s="239"/>
      <c r="R379" s="239"/>
      <c r="S379" s="239"/>
      <c r="T379" s="240"/>
      <c r="AT379" s="241" t="s">
        <v>210</v>
      </c>
      <c r="AU379" s="241" t="s">
        <v>87</v>
      </c>
      <c r="AV379" s="13" t="s">
        <v>87</v>
      </c>
      <c r="AW379" s="13" t="s">
        <v>41</v>
      </c>
      <c r="AX379" s="13" t="s">
        <v>78</v>
      </c>
      <c r="AY379" s="241" t="s">
        <v>197</v>
      </c>
    </row>
    <row r="380" spans="2:65" s="12" customFormat="1">
      <c r="B380" s="219"/>
      <c r="C380" s="220"/>
      <c r="D380" s="221" t="s">
        <v>210</v>
      </c>
      <c r="E380" s="222" t="s">
        <v>34</v>
      </c>
      <c r="F380" s="223" t="s">
        <v>2351</v>
      </c>
      <c r="G380" s="220"/>
      <c r="H380" s="224" t="s">
        <v>34</v>
      </c>
      <c r="I380" s="225"/>
      <c r="J380" s="220"/>
      <c r="K380" s="220"/>
      <c r="L380" s="226"/>
      <c r="M380" s="227"/>
      <c r="N380" s="228"/>
      <c r="O380" s="228"/>
      <c r="P380" s="228"/>
      <c r="Q380" s="228"/>
      <c r="R380" s="228"/>
      <c r="S380" s="228"/>
      <c r="T380" s="229"/>
      <c r="AT380" s="230" t="s">
        <v>210</v>
      </c>
      <c r="AU380" s="230" t="s">
        <v>87</v>
      </c>
      <c r="AV380" s="12" t="s">
        <v>85</v>
      </c>
      <c r="AW380" s="12" t="s">
        <v>41</v>
      </c>
      <c r="AX380" s="12" t="s">
        <v>78</v>
      </c>
      <c r="AY380" s="230" t="s">
        <v>197</v>
      </c>
    </row>
    <row r="381" spans="2:65" s="13" customFormat="1">
      <c r="B381" s="231"/>
      <c r="C381" s="232"/>
      <c r="D381" s="221" t="s">
        <v>210</v>
      </c>
      <c r="E381" s="233" t="s">
        <v>34</v>
      </c>
      <c r="F381" s="234" t="s">
        <v>1544</v>
      </c>
      <c r="G381" s="232"/>
      <c r="H381" s="235">
        <v>10.5</v>
      </c>
      <c r="I381" s="236"/>
      <c r="J381" s="232"/>
      <c r="K381" s="232"/>
      <c r="L381" s="237"/>
      <c r="M381" s="238"/>
      <c r="N381" s="239"/>
      <c r="O381" s="239"/>
      <c r="P381" s="239"/>
      <c r="Q381" s="239"/>
      <c r="R381" s="239"/>
      <c r="S381" s="239"/>
      <c r="T381" s="240"/>
      <c r="AT381" s="241" t="s">
        <v>210</v>
      </c>
      <c r="AU381" s="241" t="s">
        <v>87</v>
      </c>
      <c r="AV381" s="13" t="s">
        <v>87</v>
      </c>
      <c r="AW381" s="13" t="s">
        <v>41</v>
      </c>
      <c r="AX381" s="13" t="s">
        <v>78</v>
      </c>
      <c r="AY381" s="241" t="s">
        <v>197</v>
      </c>
    </row>
    <row r="382" spans="2:65" s="14" customFormat="1">
      <c r="B382" s="242"/>
      <c r="C382" s="243"/>
      <c r="D382" s="221" t="s">
        <v>210</v>
      </c>
      <c r="E382" s="273" t="s">
        <v>34</v>
      </c>
      <c r="F382" s="274" t="s">
        <v>221</v>
      </c>
      <c r="G382" s="243"/>
      <c r="H382" s="275">
        <v>22</v>
      </c>
      <c r="I382" s="247"/>
      <c r="J382" s="243"/>
      <c r="K382" s="243"/>
      <c r="L382" s="248"/>
      <c r="M382" s="249"/>
      <c r="N382" s="250"/>
      <c r="O382" s="250"/>
      <c r="P382" s="250"/>
      <c r="Q382" s="250"/>
      <c r="R382" s="250"/>
      <c r="S382" s="250"/>
      <c r="T382" s="251"/>
      <c r="AT382" s="252" t="s">
        <v>210</v>
      </c>
      <c r="AU382" s="252" t="s">
        <v>87</v>
      </c>
      <c r="AV382" s="14" t="s">
        <v>126</v>
      </c>
      <c r="AW382" s="14" t="s">
        <v>41</v>
      </c>
      <c r="AX382" s="14" t="s">
        <v>78</v>
      </c>
      <c r="AY382" s="252" t="s">
        <v>197</v>
      </c>
    </row>
    <row r="383" spans="2:65" s="13" customFormat="1">
      <c r="B383" s="231"/>
      <c r="C383" s="232"/>
      <c r="D383" s="221" t="s">
        <v>210</v>
      </c>
      <c r="E383" s="233" t="s">
        <v>34</v>
      </c>
      <c r="F383" s="234" t="s">
        <v>2464</v>
      </c>
      <c r="G383" s="232"/>
      <c r="H383" s="235">
        <v>25.3</v>
      </c>
      <c r="I383" s="236"/>
      <c r="J383" s="232"/>
      <c r="K383" s="232"/>
      <c r="L383" s="237"/>
      <c r="M383" s="238"/>
      <c r="N383" s="239"/>
      <c r="O383" s="239"/>
      <c r="P383" s="239"/>
      <c r="Q383" s="239"/>
      <c r="R383" s="239"/>
      <c r="S383" s="239"/>
      <c r="T383" s="240"/>
      <c r="AT383" s="241" t="s">
        <v>210</v>
      </c>
      <c r="AU383" s="241" t="s">
        <v>87</v>
      </c>
      <c r="AV383" s="13" t="s">
        <v>87</v>
      </c>
      <c r="AW383" s="13" t="s">
        <v>41</v>
      </c>
      <c r="AX383" s="13" t="s">
        <v>78</v>
      </c>
      <c r="AY383" s="241" t="s">
        <v>197</v>
      </c>
    </row>
    <row r="384" spans="2:65" s="14" customFormat="1">
      <c r="B384" s="242"/>
      <c r="C384" s="243"/>
      <c r="D384" s="221" t="s">
        <v>210</v>
      </c>
      <c r="E384" s="273" t="s">
        <v>34</v>
      </c>
      <c r="F384" s="274" t="s">
        <v>221</v>
      </c>
      <c r="G384" s="243"/>
      <c r="H384" s="275">
        <v>25.3</v>
      </c>
      <c r="I384" s="247"/>
      <c r="J384" s="243"/>
      <c r="K384" s="243"/>
      <c r="L384" s="248"/>
      <c r="M384" s="249"/>
      <c r="N384" s="250"/>
      <c r="O384" s="250"/>
      <c r="P384" s="250"/>
      <c r="Q384" s="250"/>
      <c r="R384" s="250"/>
      <c r="S384" s="250"/>
      <c r="T384" s="251"/>
      <c r="AT384" s="252" t="s">
        <v>210</v>
      </c>
      <c r="AU384" s="252" t="s">
        <v>87</v>
      </c>
      <c r="AV384" s="14" t="s">
        <v>126</v>
      </c>
      <c r="AW384" s="14" t="s">
        <v>41</v>
      </c>
      <c r="AX384" s="14" t="s">
        <v>78</v>
      </c>
      <c r="AY384" s="252" t="s">
        <v>197</v>
      </c>
    </row>
    <row r="385" spans="2:65" s="13" customFormat="1">
      <c r="B385" s="231"/>
      <c r="C385" s="232"/>
      <c r="D385" s="216" t="s">
        <v>210</v>
      </c>
      <c r="E385" s="260" t="s">
        <v>34</v>
      </c>
      <c r="F385" s="261" t="s">
        <v>2465</v>
      </c>
      <c r="G385" s="232"/>
      <c r="H385" s="262">
        <v>25.5</v>
      </c>
      <c r="I385" s="236"/>
      <c r="J385" s="232"/>
      <c r="K385" s="232"/>
      <c r="L385" s="237"/>
      <c r="M385" s="238"/>
      <c r="N385" s="239"/>
      <c r="O385" s="239"/>
      <c r="P385" s="239"/>
      <c r="Q385" s="239"/>
      <c r="R385" s="239"/>
      <c r="S385" s="239"/>
      <c r="T385" s="240"/>
      <c r="AT385" s="241" t="s">
        <v>210</v>
      </c>
      <c r="AU385" s="241" t="s">
        <v>87</v>
      </c>
      <c r="AV385" s="13" t="s">
        <v>87</v>
      </c>
      <c r="AW385" s="13" t="s">
        <v>41</v>
      </c>
      <c r="AX385" s="13" t="s">
        <v>85</v>
      </c>
      <c r="AY385" s="241" t="s">
        <v>197</v>
      </c>
    </row>
    <row r="386" spans="2:65" s="1" customFormat="1" ht="16.5" customHeight="1">
      <c r="B386" s="43"/>
      <c r="C386" s="204" t="s">
        <v>664</v>
      </c>
      <c r="D386" s="204" t="s">
        <v>200</v>
      </c>
      <c r="E386" s="205" t="s">
        <v>2466</v>
      </c>
      <c r="F386" s="206" t="s">
        <v>2467</v>
      </c>
      <c r="G386" s="207" t="s">
        <v>445</v>
      </c>
      <c r="H386" s="208">
        <v>10</v>
      </c>
      <c r="I386" s="209"/>
      <c r="J386" s="210">
        <f>ROUND(I386*H386,2)</f>
        <v>0</v>
      </c>
      <c r="K386" s="206" t="s">
        <v>352</v>
      </c>
      <c r="L386" s="63"/>
      <c r="M386" s="211" t="s">
        <v>34</v>
      </c>
      <c r="N386" s="212" t="s">
        <v>49</v>
      </c>
      <c r="O386" s="44"/>
      <c r="P386" s="213">
        <f>O386*H386</f>
        <v>0</v>
      </c>
      <c r="Q386" s="213">
        <v>1.1355E-3</v>
      </c>
      <c r="R386" s="213">
        <f>Q386*H386</f>
        <v>1.1355000000000001E-2</v>
      </c>
      <c r="S386" s="213">
        <v>0</v>
      </c>
      <c r="T386" s="214">
        <f>S386*H386</f>
        <v>0</v>
      </c>
      <c r="AR386" s="25" t="s">
        <v>275</v>
      </c>
      <c r="AT386" s="25" t="s">
        <v>200</v>
      </c>
      <c r="AU386" s="25" t="s">
        <v>87</v>
      </c>
      <c r="AY386" s="25" t="s">
        <v>197</v>
      </c>
      <c r="BE386" s="215">
        <f>IF(N386="základní",J386,0)</f>
        <v>0</v>
      </c>
      <c r="BF386" s="215">
        <f>IF(N386="snížená",J386,0)</f>
        <v>0</v>
      </c>
      <c r="BG386" s="215">
        <f>IF(N386="zákl. přenesená",J386,0)</f>
        <v>0</v>
      </c>
      <c r="BH386" s="215">
        <f>IF(N386="sníž. přenesená",J386,0)</f>
        <v>0</v>
      </c>
      <c r="BI386" s="215">
        <f>IF(N386="nulová",J386,0)</f>
        <v>0</v>
      </c>
      <c r="BJ386" s="25" t="s">
        <v>85</v>
      </c>
      <c r="BK386" s="215">
        <f>ROUND(I386*H386,2)</f>
        <v>0</v>
      </c>
      <c r="BL386" s="25" t="s">
        <v>275</v>
      </c>
      <c r="BM386" s="25" t="s">
        <v>2468</v>
      </c>
    </row>
    <row r="387" spans="2:65" s="12" customFormat="1">
      <c r="B387" s="219"/>
      <c r="C387" s="220"/>
      <c r="D387" s="221" t="s">
        <v>210</v>
      </c>
      <c r="E387" s="222" t="s">
        <v>34</v>
      </c>
      <c r="F387" s="223" t="s">
        <v>2350</v>
      </c>
      <c r="G387" s="220"/>
      <c r="H387" s="224" t="s">
        <v>34</v>
      </c>
      <c r="I387" s="225"/>
      <c r="J387" s="220"/>
      <c r="K387" s="220"/>
      <c r="L387" s="226"/>
      <c r="M387" s="227"/>
      <c r="N387" s="228"/>
      <c r="O387" s="228"/>
      <c r="P387" s="228"/>
      <c r="Q387" s="228"/>
      <c r="R387" s="228"/>
      <c r="S387" s="228"/>
      <c r="T387" s="229"/>
      <c r="AT387" s="230" t="s">
        <v>210</v>
      </c>
      <c r="AU387" s="230" t="s">
        <v>87</v>
      </c>
      <c r="AV387" s="12" t="s">
        <v>85</v>
      </c>
      <c r="AW387" s="12" t="s">
        <v>41</v>
      </c>
      <c r="AX387" s="12" t="s">
        <v>78</v>
      </c>
      <c r="AY387" s="230" t="s">
        <v>197</v>
      </c>
    </row>
    <row r="388" spans="2:65" s="13" customFormat="1">
      <c r="B388" s="231"/>
      <c r="C388" s="232"/>
      <c r="D388" s="221" t="s">
        <v>210</v>
      </c>
      <c r="E388" s="233" t="s">
        <v>34</v>
      </c>
      <c r="F388" s="234" t="s">
        <v>2469</v>
      </c>
      <c r="G388" s="232"/>
      <c r="H388" s="235">
        <v>4.5</v>
      </c>
      <c r="I388" s="236"/>
      <c r="J388" s="232"/>
      <c r="K388" s="232"/>
      <c r="L388" s="237"/>
      <c r="M388" s="238"/>
      <c r="N388" s="239"/>
      <c r="O388" s="239"/>
      <c r="P388" s="239"/>
      <c r="Q388" s="239"/>
      <c r="R388" s="239"/>
      <c r="S388" s="239"/>
      <c r="T388" s="240"/>
      <c r="AT388" s="241" t="s">
        <v>210</v>
      </c>
      <c r="AU388" s="241" t="s">
        <v>87</v>
      </c>
      <c r="AV388" s="13" t="s">
        <v>87</v>
      </c>
      <c r="AW388" s="13" t="s">
        <v>41</v>
      </c>
      <c r="AX388" s="13" t="s">
        <v>78</v>
      </c>
      <c r="AY388" s="241" t="s">
        <v>197</v>
      </c>
    </row>
    <row r="389" spans="2:65" s="12" customFormat="1">
      <c r="B389" s="219"/>
      <c r="C389" s="220"/>
      <c r="D389" s="221" t="s">
        <v>210</v>
      </c>
      <c r="E389" s="222" t="s">
        <v>34</v>
      </c>
      <c r="F389" s="223" t="s">
        <v>2351</v>
      </c>
      <c r="G389" s="220"/>
      <c r="H389" s="224" t="s">
        <v>34</v>
      </c>
      <c r="I389" s="225"/>
      <c r="J389" s="220"/>
      <c r="K389" s="220"/>
      <c r="L389" s="226"/>
      <c r="M389" s="227"/>
      <c r="N389" s="228"/>
      <c r="O389" s="228"/>
      <c r="P389" s="228"/>
      <c r="Q389" s="228"/>
      <c r="R389" s="228"/>
      <c r="S389" s="228"/>
      <c r="T389" s="229"/>
      <c r="AT389" s="230" t="s">
        <v>210</v>
      </c>
      <c r="AU389" s="230" t="s">
        <v>87</v>
      </c>
      <c r="AV389" s="12" t="s">
        <v>85</v>
      </c>
      <c r="AW389" s="12" t="s">
        <v>41</v>
      </c>
      <c r="AX389" s="12" t="s">
        <v>78</v>
      </c>
      <c r="AY389" s="230" t="s">
        <v>197</v>
      </c>
    </row>
    <row r="390" spans="2:65" s="13" customFormat="1">
      <c r="B390" s="231"/>
      <c r="C390" s="232"/>
      <c r="D390" s="221" t="s">
        <v>210</v>
      </c>
      <c r="E390" s="233" t="s">
        <v>34</v>
      </c>
      <c r="F390" s="234" t="s">
        <v>126</v>
      </c>
      <c r="G390" s="232"/>
      <c r="H390" s="235">
        <v>4</v>
      </c>
      <c r="I390" s="236"/>
      <c r="J390" s="232"/>
      <c r="K390" s="232"/>
      <c r="L390" s="237"/>
      <c r="M390" s="238"/>
      <c r="N390" s="239"/>
      <c r="O390" s="239"/>
      <c r="P390" s="239"/>
      <c r="Q390" s="239"/>
      <c r="R390" s="239"/>
      <c r="S390" s="239"/>
      <c r="T390" s="240"/>
      <c r="AT390" s="241" t="s">
        <v>210</v>
      </c>
      <c r="AU390" s="241" t="s">
        <v>87</v>
      </c>
      <c r="AV390" s="13" t="s">
        <v>87</v>
      </c>
      <c r="AW390" s="13" t="s">
        <v>41</v>
      </c>
      <c r="AX390" s="13" t="s">
        <v>78</v>
      </c>
      <c r="AY390" s="241" t="s">
        <v>197</v>
      </c>
    </row>
    <row r="391" spans="2:65" s="14" customFormat="1">
      <c r="B391" s="242"/>
      <c r="C391" s="243"/>
      <c r="D391" s="221" t="s">
        <v>210</v>
      </c>
      <c r="E391" s="273" t="s">
        <v>34</v>
      </c>
      <c r="F391" s="274" t="s">
        <v>221</v>
      </c>
      <c r="G391" s="243"/>
      <c r="H391" s="275">
        <v>8.5</v>
      </c>
      <c r="I391" s="247"/>
      <c r="J391" s="243"/>
      <c r="K391" s="243"/>
      <c r="L391" s="248"/>
      <c r="M391" s="249"/>
      <c r="N391" s="250"/>
      <c r="O391" s="250"/>
      <c r="P391" s="250"/>
      <c r="Q391" s="250"/>
      <c r="R391" s="250"/>
      <c r="S391" s="250"/>
      <c r="T391" s="251"/>
      <c r="AT391" s="252" t="s">
        <v>210</v>
      </c>
      <c r="AU391" s="252" t="s">
        <v>87</v>
      </c>
      <c r="AV391" s="14" t="s">
        <v>126</v>
      </c>
      <c r="AW391" s="14" t="s">
        <v>41</v>
      </c>
      <c r="AX391" s="14" t="s">
        <v>78</v>
      </c>
      <c r="AY391" s="252" t="s">
        <v>197</v>
      </c>
    </row>
    <row r="392" spans="2:65" s="13" customFormat="1">
      <c r="B392" s="231"/>
      <c r="C392" s="232"/>
      <c r="D392" s="221" t="s">
        <v>210</v>
      </c>
      <c r="E392" s="233" t="s">
        <v>34</v>
      </c>
      <c r="F392" s="234" t="s">
        <v>2470</v>
      </c>
      <c r="G392" s="232"/>
      <c r="H392" s="235">
        <v>9.7750000000000004</v>
      </c>
      <c r="I392" s="236"/>
      <c r="J392" s="232"/>
      <c r="K392" s="232"/>
      <c r="L392" s="237"/>
      <c r="M392" s="238"/>
      <c r="N392" s="239"/>
      <c r="O392" s="239"/>
      <c r="P392" s="239"/>
      <c r="Q392" s="239"/>
      <c r="R392" s="239"/>
      <c r="S392" s="239"/>
      <c r="T392" s="240"/>
      <c r="AT392" s="241" t="s">
        <v>210</v>
      </c>
      <c r="AU392" s="241" t="s">
        <v>87</v>
      </c>
      <c r="AV392" s="13" t="s">
        <v>87</v>
      </c>
      <c r="AW392" s="13" t="s">
        <v>41</v>
      </c>
      <c r="AX392" s="13" t="s">
        <v>78</v>
      </c>
      <c r="AY392" s="241" t="s">
        <v>197</v>
      </c>
    </row>
    <row r="393" spans="2:65" s="14" customFormat="1">
      <c r="B393" s="242"/>
      <c r="C393" s="243"/>
      <c r="D393" s="221" t="s">
        <v>210</v>
      </c>
      <c r="E393" s="273" t="s">
        <v>34</v>
      </c>
      <c r="F393" s="274" t="s">
        <v>221</v>
      </c>
      <c r="G393" s="243"/>
      <c r="H393" s="275">
        <v>9.7750000000000004</v>
      </c>
      <c r="I393" s="247"/>
      <c r="J393" s="243"/>
      <c r="K393" s="243"/>
      <c r="L393" s="248"/>
      <c r="M393" s="249"/>
      <c r="N393" s="250"/>
      <c r="O393" s="250"/>
      <c r="P393" s="250"/>
      <c r="Q393" s="250"/>
      <c r="R393" s="250"/>
      <c r="S393" s="250"/>
      <c r="T393" s="251"/>
      <c r="AT393" s="252" t="s">
        <v>210</v>
      </c>
      <c r="AU393" s="252" t="s">
        <v>87</v>
      </c>
      <c r="AV393" s="14" t="s">
        <v>126</v>
      </c>
      <c r="AW393" s="14" t="s">
        <v>41</v>
      </c>
      <c r="AX393" s="14" t="s">
        <v>78</v>
      </c>
      <c r="AY393" s="252" t="s">
        <v>197</v>
      </c>
    </row>
    <row r="394" spans="2:65" s="13" customFormat="1">
      <c r="B394" s="231"/>
      <c r="C394" s="232"/>
      <c r="D394" s="216" t="s">
        <v>210</v>
      </c>
      <c r="E394" s="260" t="s">
        <v>34</v>
      </c>
      <c r="F394" s="261" t="s">
        <v>252</v>
      </c>
      <c r="G394" s="232"/>
      <c r="H394" s="262">
        <v>10</v>
      </c>
      <c r="I394" s="236"/>
      <c r="J394" s="232"/>
      <c r="K394" s="232"/>
      <c r="L394" s="237"/>
      <c r="M394" s="238"/>
      <c r="N394" s="239"/>
      <c r="O394" s="239"/>
      <c r="P394" s="239"/>
      <c r="Q394" s="239"/>
      <c r="R394" s="239"/>
      <c r="S394" s="239"/>
      <c r="T394" s="240"/>
      <c r="AT394" s="241" t="s">
        <v>210</v>
      </c>
      <c r="AU394" s="241" t="s">
        <v>87</v>
      </c>
      <c r="AV394" s="13" t="s">
        <v>87</v>
      </c>
      <c r="AW394" s="13" t="s">
        <v>41</v>
      </c>
      <c r="AX394" s="13" t="s">
        <v>85</v>
      </c>
      <c r="AY394" s="241" t="s">
        <v>197</v>
      </c>
    </row>
    <row r="395" spans="2:65" s="1" customFormat="1" ht="25.5" customHeight="1">
      <c r="B395" s="43"/>
      <c r="C395" s="204" t="s">
        <v>669</v>
      </c>
      <c r="D395" s="204" t="s">
        <v>200</v>
      </c>
      <c r="E395" s="205" t="s">
        <v>2471</v>
      </c>
      <c r="F395" s="206" t="s">
        <v>2472</v>
      </c>
      <c r="G395" s="207" t="s">
        <v>445</v>
      </c>
      <c r="H395" s="208">
        <v>31.5</v>
      </c>
      <c r="I395" s="209"/>
      <c r="J395" s="210">
        <f>ROUND(I395*H395,2)</f>
        <v>0</v>
      </c>
      <c r="K395" s="206" t="s">
        <v>34</v>
      </c>
      <c r="L395" s="63"/>
      <c r="M395" s="211" t="s">
        <v>34</v>
      </c>
      <c r="N395" s="212" t="s">
        <v>49</v>
      </c>
      <c r="O395" s="44"/>
      <c r="P395" s="213">
        <f>O395*H395</f>
        <v>0</v>
      </c>
      <c r="Q395" s="213">
        <v>3.3400000000000001E-3</v>
      </c>
      <c r="R395" s="213">
        <f>Q395*H395</f>
        <v>0.10521</v>
      </c>
      <c r="S395" s="213">
        <v>0</v>
      </c>
      <c r="T395" s="214">
        <f>S395*H395</f>
        <v>0</v>
      </c>
      <c r="AR395" s="25" t="s">
        <v>275</v>
      </c>
      <c r="AT395" s="25" t="s">
        <v>200</v>
      </c>
      <c r="AU395" s="25" t="s">
        <v>87</v>
      </c>
      <c r="AY395" s="25" t="s">
        <v>197</v>
      </c>
      <c r="BE395" s="215">
        <f>IF(N395="základní",J395,0)</f>
        <v>0</v>
      </c>
      <c r="BF395" s="215">
        <f>IF(N395="snížená",J395,0)</f>
        <v>0</v>
      </c>
      <c r="BG395" s="215">
        <f>IF(N395="zákl. přenesená",J395,0)</f>
        <v>0</v>
      </c>
      <c r="BH395" s="215">
        <f>IF(N395="sníž. přenesená",J395,0)</f>
        <v>0</v>
      </c>
      <c r="BI395" s="215">
        <f>IF(N395="nulová",J395,0)</f>
        <v>0</v>
      </c>
      <c r="BJ395" s="25" t="s">
        <v>85</v>
      </c>
      <c r="BK395" s="215">
        <f>ROUND(I395*H395,2)</f>
        <v>0</v>
      </c>
      <c r="BL395" s="25" t="s">
        <v>275</v>
      </c>
      <c r="BM395" s="25" t="s">
        <v>2473</v>
      </c>
    </row>
    <row r="396" spans="2:65" s="12" customFormat="1">
      <c r="B396" s="219"/>
      <c r="C396" s="220"/>
      <c r="D396" s="221" t="s">
        <v>210</v>
      </c>
      <c r="E396" s="222" t="s">
        <v>34</v>
      </c>
      <c r="F396" s="223" t="s">
        <v>2474</v>
      </c>
      <c r="G396" s="220"/>
      <c r="H396" s="224" t="s">
        <v>34</v>
      </c>
      <c r="I396" s="225"/>
      <c r="J396" s="220"/>
      <c r="K396" s="220"/>
      <c r="L396" s="226"/>
      <c r="M396" s="227"/>
      <c r="N396" s="228"/>
      <c r="O396" s="228"/>
      <c r="P396" s="228"/>
      <c r="Q396" s="228"/>
      <c r="R396" s="228"/>
      <c r="S396" s="228"/>
      <c r="T396" s="229"/>
      <c r="AT396" s="230" t="s">
        <v>210</v>
      </c>
      <c r="AU396" s="230" t="s">
        <v>87</v>
      </c>
      <c r="AV396" s="12" t="s">
        <v>85</v>
      </c>
      <c r="AW396" s="12" t="s">
        <v>41</v>
      </c>
      <c r="AX396" s="12" t="s">
        <v>78</v>
      </c>
      <c r="AY396" s="230" t="s">
        <v>197</v>
      </c>
    </row>
    <row r="397" spans="2:65" s="12" customFormat="1">
      <c r="B397" s="219"/>
      <c r="C397" s="220"/>
      <c r="D397" s="221" t="s">
        <v>210</v>
      </c>
      <c r="E397" s="222" t="s">
        <v>34</v>
      </c>
      <c r="F397" s="223" t="s">
        <v>2350</v>
      </c>
      <c r="G397" s="220"/>
      <c r="H397" s="224" t="s">
        <v>34</v>
      </c>
      <c r="I397" s="225"/>
      <c r="J397" s="220"/>
      <c r="K397" s="220"/>
      <c r="L397" s="226"/>
      <c r="M397" s="227"/>
      <c r="N397" s="228"/>
      <c r="O397" s="228"/>
      <c r="P397" s="228"/>
      <c r="Q397" s="228"/>
      <c r="R397" s="228"/>
      <c r="S397" s="228"/>
      <c r="T397" s="229"/>
      <c r="AT397" s="230" t="s">
        <v>210</v>
      </c>
      <c r="AU397" s="230" t="s">
        <v>87</v>
      </c>
      <c r="AV397" s="12" t="s">
        <v>85</v>
      </c>
      <c r="AW397" s="12" t="s">
        <v>41</v>
      </c>
      <c r="AX397" s="12" t="s">
        <v>78</v>
      </c>
      <c r="AY397" s="230" t="s">
        <v>197</v>
      </c>
    </row>
    <row r="398" spans="2:65" s="13" customFormat="1">
      <c r="B398" s="231"/>
      <c r="C398" s="232"/>
      <c r="D398" s="221" t="s">
        <v>210</v>
      </c>
      <c r="E398" s="233" t="s">
        <v>34</v>
      </c>
      <c r="F398" s="234" t="s">
        <v>2475</v>
      </c>
      <c r="G398" s="232"/>
      <c r="H398" s="235">
        <v>13.6</v>
      </c>
      <c r="I398" s="236"/>
      <c r="J398" s="232"/>
      <c r="K398" s="232"/>
      <c r="L398" s="237"/>
      <c r="M398" s="238"/>
      <c r="N398" s="239"/>
      <c r="O398" s="239"/>
      <c r="P398" s="239"/>
      <c r="Q398" s="239"/>
      <c r="R398" s="239"/>
      <c r="S398" s="239"/>
      <c r="T398" s="240"/>
      <c r="AT398" s="241" t="s">
        <v>210</v>
      </c>
      <c r="AU398" s="241" t="s">
        <v>87</v>
      </c>
      <c r="AV398" s="13" t="s">
        <v>87</v>
      </c>
      <c r="AW398" s="13" t="s">
        <v>41</v>
      </c>
      <c r="AX398" s="13" t="s">
        <v>78</v>
      </c>
      <c r="AY398" s="241" t="s">
        <v>197</v>
      </c>
    </row>
    <row r="399" spans="2:65" s="12" customFormat="1">
      <c r="B399" s="219"/>
      <c r="C399" s="220"/>
      <c r="D399" s="221" t="s">
        <v>210</v>
      </c>
      <c r="E399" s="222" t="s">
        <v>34</v>
      </c>
      <c r="F399" s="223" t="s">
        <v>2351</v>
      </c>
      <c r="G399" s="220"/>
      <c r="H399" s="224" t="s">
        <v>34</v>
      </c>
      <c r="I399" s="225"/>
      <c r="J399" s="220"/>
      <c r="K399" s="220"/>
      <c r="L399" s="226"/>
      <c r="M399" s="227"/>
      <c r="N399" s="228"/>
      <c r="O399" s="228"/>
      <c r="P399" s="228"/>
      <c r="Q399" s="228"/>
      <c r="R399" s="228"/>
      <c r="S399" s="228"/>
      <c r="T399" s="229"/>
      <c r="AT399" s="230" t="s">
        <v>210</v>
      </c>
      <c r="AU399" s="230" t="s">
        <v>87</v>
      </c>
      <c r="AV399" s="12" t="s">
        <v>85</v>
      </c>
      <c r="AW399" s="12" t="s">
        <v>41</v>
      </c>
      <c r="AX399" s="12" t="s">
        <v>78</v>
      </c>
      <c r="AY399" s="230" t="s">
        <v>197</v>
      </c>
    </row>
    <row r="400" spans="2:65" s="13" customFormat="1">
      <c r="B400" s="231"/>
      <c r="C400" s="232"/>
      <c r="D400" s="221" t="s">
        <v>210</v>
      </c>
      <c r="E400" s="233" t="s">
        <v>34</v>
      </c>
      <c r="F400" s="234" t="s">
        <v>2475</v>
      </c>
      <c r="G400" s="232"/>
      <c r="H400" s="235">
        <v>13.6</v>
      </c>
      <c r="I400" s="236"/>
      <c r="J400" s="232"/>
      <c r="K400" s="232"/>
      <c r="L400" s="237"/>
      <c r="M400" s="238"/>
      <c r="N400" s="239"/>
      <c r="O400" s="239"/>
      <c r="P400" s="239"/>
      <c r="Q400" s="239"/>
      <c r="R400" s="239"/>
      <c r="S400" s="239"/>
      <c r="T400" s="240"/>
      <c r="AT400" s="241" t="s">
        <v>210</v>
      </c>
      <c r="AU400" s="241" t="s">
        <v>87</v>
      </c>
      <c r="AV400" s="13" t="s">
        <v>87</v>
      </c>
      <c r="AW400" s="13" t="s">
        <v>41</v>
      </c>
      <c r="AX400" s="13" t="s">
        <v>78</v>
      </c>
      <c r="AY400" s="241" t="s">
        <v>197</v>
      </c>
    </row>
    <row r="401" spans="2:65" s="14" customFormat="1">
      <c r="B401" s="242"/>
      <c r="C401" s="243"/>
      <c r="D401" s="221" t="s">
        <v>210</v>
      </c>
      <c r="E401" s="273" t="s">
        <v>34</v>
      </c>
      <c r="F401" s="274" t="s">
        <v>221</v>
      </c>
      <c r="G401" s="243"/>
      <c r="H401" s="275">
        <v>27.2</v>
      </c>
      <c r="I401" s="247"/>
      <c r="J401" s="243"/>
      <c r="K401" s="243"/>
      <c r="L401" s="248"/>
      <c r="M401" s="249"/>
      <c r="N401" s="250"/>
      <c r="O401" s="250"/>
      <c r="P401" s="250"/>
      <c r="Q401" s="250"/>
      <c r="R401" s="250"/>
      <c r="S401" s="250"/>
      <c r="T401" s="251"/>
      <c r="AT401" s="252" t="s">
        <v>210</v>
      </c>
      <c r="AU401" s="252" t="s">
        <v>87</v>
      </c>
      <c r="AV401" s="14" t="s">
        <v>126</v>
      </c>
      <c r="AW401" s="14" t="s">
        <v>41</v>
      </c>
      <c r="AX401" s="14" t="s">
        <v>78</v>
      </c>
      <c r="AY401" s="252" t="s">
        <v>197</v>
      </c>
    </row>
    <row r="402" spans="2:65" s="13" customFormat="1">
      <c r="B402" s="231"/>
      <c r="C402" s="232"/>
      <c r="D402" s="221" t="s">
        <v>210</v>
      </c>
      <c r="E402" s="233" t="s">
        <v>34</v>
      </c>
      <c r="F402" s="234" t="s">
        <v>2476</v>
      </c>
      <c r="G402" s="232"/>
      <c r="H402" s="235">
        <v>31.28</v>
      </c>
      <c r="I402" s="236"/>
      <c r="J402" s="232"/>
      <c r="K402" s="232"/>
      <c r="L402" s="237"/>
      <c r="M402" s="238"/>
      <c r="N402" s="239"/>
      <c r="O402" s="239"/>
      <c r="P402" s="239"/>
      <c r="Q402" s="239"/>
      <c r="R402" s="239"/>
      <c r="S402" s="239"/>
      <c r="T402" s="240"/>
      <c r="AT402" s="241" t="s">
        <v>210</v>
      </c>
      <c r="AU402" s="241" t="s">
        <v>87</v>
      </c>
      <c r="AV402" s="13" t="s">
        <v>87</v>
      </c>
      <c r="AW402" s="13" t="s">
        <v>41</v>
      </c>
      <c r="AX402" s="13" t="s">
        <v>78</v>
      </c>
      <c r="AY402" s="241" t="s">
        <v>197</v>
      </c>
    </row>
    <row r="403" spans="2:65" s="14" customFormat="1">
      <c r="B403" s="242"/>
      <c r="C403" s="243"/>
      <c r="D403" s="221" t="s">
        <v>210</v>
      </c>
      <c r="E403" s="273" t="s">
        <v>34</v>
      </c>
      <c r="F403" s="274" t="s">
        <v>221</v>
      </c>
      <c r="G403" s="243"/>
      <c r="H403" s="275">
        <v>31.28</v>
      </c>
      <c r="I403" s="247"/>
      <c r="J403" s="243"/>
      <c r="K403" s="243"/>
      <c r="L403" s="248"/>
      <c r="M403" s="249"/>
      <c r="N403" s="250"/>
      <c r="O403" s="250"/>
      <c r="P403" s="250"/>
      <c r="Q403" s="250"/>
      <c r="R403" s="250"/>
      <c r="S403" s="250"/>
      <c r="T403" s="251"/>
      <c r="AT403" s="252" t="s">
        <v>210</v>
      </c>
      <c r="AU403" s="252" t="s">
        <v>87</v>
      </c>
      <c r="AV403" s="14" t="s">
        <v>126</v>
      </c>
      <c r="AW403" s="14" t="s">
        <v>41</v>
      </c>
      <c r="AX403" s="14" t="s">
        <v>78</v>
      </c>
      <c r="AY403" s="252" t="s">
        <v>197</v>
      </c>
    </row>
    <row r="404" spans="2:65" s="13" customFormat="1">
      <c r="B404" s="231"/>
      <c r="C404" s="232"/>
      <c r="D404" s="216" t="s">
        <v>210</v>
      </c>
      <c r="E404" s="260" t="s">
        <v>34</v>
      </c>
      <c r="F404" s="261" t="s">
        <v>2477</v>
      </c>
      <c r="G404" s="232"/>
      <c r="H404" s="262">
        <v>31.5</v>
      </c>
      <c r="I404" s="236"/>
      <c r="J404" s="232"/>
      <c r="K404" s="232"/>
      <c r="L404" s="237"/>
      <c r="M404" s="238"/>
      <c r="N404" s="239"/>
      <c r="O404" s="239"/>
      <c r="P404" s="239"/>
      <c r="Q404" s="239"/>
      <c r="R404" s="239"/>
      <c r="S404" s="239"/>
      <c r="T404" s="240"/>
      <c r="AT404" s="241" t="s">
        <v>210</v>
      </c>
      <c r="AU404" s="241" t="s">
        <v>87</v>
      </c>
      <c r="AV404" s="13" t="s">
        <v>87</v>
      </c>
      <c r="AW404" s="13" t="s">
        <v>41</v>
      </c>
      <c r="AX404" s="13" t="s">
        <v>85</v>
      </c>
      <c r="AY404" s="241" t="s">
        <v>197</v>
      </c>
    </row>
    <row r="405" spans="2:65" s="1" customFormat="1" ht="16.5" customHeight="1">
      <c r="B405" s="43"/>
      <c r="C405" s="204" t="s">
        <v>674</v>
      </c>
      <c r="D405" s="204" t="s">
        <v>200</v>
      </c>
      <c r="E405" s="205" t="s">
        <v>2478</v>
      </c>
      <c r="F405" s="206" t="s">
        <v>2479</v>
      </c>
      <c r="G405" s="207" t="s">
        <v>536</v>
      </c>
      <c r="H405" s="208">
        <v>8</v>
      </c>
      <c r="I405" s="209"/>
      <c r="J405" s="210">
        <f>ROUND(I405*H405,2)</f>
        <v>0</v>
      </c>
      <c r="K405" s="206" t="s">
        <v>352</v>
      </c>
      <c r="L405" s="63"/>
      <c r="M405" s="211" t="s">
        <v>34</v>
      </c>
      <c r="N405" s="212" t="s">
        <v>49</v>
      </c>
      <c r="O405" s="44"/>
      <c r="P405" s="213">
        <f>O405*H405</f>
        <v>0</v>
      </c>
      <c r="Q405" s="213">
        <v>0</v>
      </c>
      <c r="R405" s="213">
        <f>Q405*H405</f>
        <v>0</v>
      </c>
      <c r="S405" s="213">
        <v>0</v>
      </c>
      <c r="T405" s="214">
        <f>S405*H405</f>
        <v>0</v>
      </c>
      <c r="AR405" s="25" t="s">
        <v>275</v>
      </c>
      <c r="AT405" s="25" t="s">
        <v>200</v>
      </c>
      <c r="AU405" s="25" t="s">
        <v>87</v>
      </c>
      <c r="AY405" s="25" t="s">
        <v>197</v>
      </c>
      <c r="BE405" s="215">
        <f>IF(N405="základní",J405,0)</f>
        <v>0</v>
      </c>
      <c r="BF405" s="215">
        <f>IF(N405="snížená",J405,0)</f>
        <v>0</v>
      </c>
      <c r="BG405" s="215">
        <f>IF(N405="zákl. přenesená",J405,0)</f>
        <v>0</v>
      </c>
      <c r="BH405" s="215">
        <f>IF(N405="sníž. přenesená",J405,0)</f>
        <v>0</v>
      </c>
      <c r="BI405" s="215">
        <f>IF(N405="nulová",J405,0)</f>
        <v>0</v>
      </c>
      <c r="BJ405" s="25" t="s">
        <v>85</v>
      </c>
      <c r="BK405" s="215">
        <f>ROUND(I405*H405,2)</f>
        <v>0</v>
      </c>
      <c r="BL405" s="25" t="s">
        <v>275</v>
      </c>
      <c r="BM405" s="25" t="s">
        <v>2480</v>
      </c>
    </row>
    <row r="406" spans="2:65" s="12" customFormat="1">
      <c r="B406" s="219"/>
      <c r="C406" s="220"/>
      <c r="D406" s="221" t="s">
        <v>210</v>
      </c>
      <c r="E406" s="222" t="s">
        <v>34</v>
      </c>
      <c r="F406" s="223" t="s">
        <v>2350</v>
      </c>
      <c r="G406" s="220"/>
      <c r="H406" s="224" t="s">
        <v>34</v>
      </c>
      <c r="I406" s="225"/>
      <c r="J406" s="220"/>
      <c r="K406" s="220"/>
      <c r="L406" s="226"/>
      <c r="M406" s="227"/>
      <c r="N406" s="228"/>
      <c r="O406" s="228"/>
      <c r="P406" s="228"/>
      <c r="Q406" s="228"/>
      <c r="R406" s="228"/>
      <c r="S406" s="228"/>
      <c r="T406" s="229"/>
      <c r="AT406" s="230" t="s">
        <v>210</v>
      </c>
      <c r="AU406" s="230" t="s">
        <v>87</v>
      </c>
      <c r="AV406" s="12" t="s">
        <v>85</v>
      </c>
      <c r="AW406" s="12" t="s">
        <v>41</v>
      </c>
      <c r="AX406" s="12" t="s">
        <v>78</v>
      </c>
      <c r="AY406" s="230" t="s">
        <v>197</v>
      </c>
    </row>
    <row r="407" spans="2:65" s="13" customFormat="1">
      <c r="B407" s="231"/>
      <c r="C407" s="232"/>
      <c r="D407" s="221" t="s">
        <v>210</v>
      </c>
      <c r="E407" s="233" t="s">
        <v>34</v>
      </c>
      <c r="F407" s="234" t="s">
        <v>2481</v>
      </c>
      <c r="G407" s="232"/>
      <c r="H407" s="235">
        <v>5</v>
      </c>
      <c r="I407" s="236"/>
      <c r="J407" s="232"/>
      <c r="K407" s="232"/>
      <c r="L407" s="237"/>
      <c r="M407" s="238"/>
      <c r="N407" s="239"/>
      <c r="O407" s="239"/>
      <c r="P407" s="239"/>
      <c r="Q407" s="239"/>
      <c r="R407" s="239"/>
      <c r="S407" s="239"/>
      <c r="T407" s="240"/>
      <c r="AT407" s="241" t="s">
        <v>210</v>
      </c>
      <c r="AU407" s="241" t="s">
        <v>87</v>
      </c>
      <c r="AV407" s="13" t="s">
        <v>87</v>
      </c>
      <c r="AW407" s="13" t="s">
        <v>41</v>
      </c>
      <c r="AX407" s="13" t="s">
        <v>78</v>
      </c>
      <c r="AY407" s="241" t="s">
        <v>197</v>
      </c>
    </row>
    <row r="408" spans="2:65" s="12" customFormat="1">
      <c r="B408" s="219"/>
      <c r="C408" s="220"/>
      <c r="D408" s="221" t="s">
        <v>210</v>
      </c>
      <c r="E408" s="222" t="s">
        <v>34</v>
      </c>
      <c r="F408" s="223" t="s">
        <v>2351</v>
      </c>
      <c r="G408" s="220"/>
      <c r="H408" s="224" t="s">
        <v>34</v>
      </c>
      <c r="I408" s="225"/>
      <c r="J408" s="220"/>
      <c r="K408" s="220"/>
      <c r="L408" s="226"/>
      <c r="M408" s="227"/>
      <c r="N408" s="228"/>
      <c r="O408" s="228"/>
      <c r="P408" s="228"/>
      <c r="Q408" s="228"/>
      <c r="R408" s="228"/>
      <c r="S408" s="228"/>
      <c r="T408" s="229"/>
      <c r="AT408" s="230" t="s">
        <v>210</v>
      </c>
      <c r="AU408" s="230" t="s">
        <v>87</v>
      </c>
      <c r="AV408" s="12" t="s">
        <v>85</v>
      </c>
      <c r="AW408" s="12" t="s">
        <v>41</v>
      </c>
      <c r="AX408" s="12" t="s">
        <v>78</v>
      </c>
      <c r="AY408" s="230" t="s">
        <v>197</v>
      </c>
    </row>
    <row r="409" spans="2:65" s="13" customFormat="1">
      <c r="B409" s="231"/>
      <c r="C409" s="232"/>
      <c r="D409" s="221" t="s">
        <v>210</v>
      </c>
      <c r="E409" s="233" t="s">
        <v>34</v>
      </c>
      <c r="F409" s="234" t="s">
        <v>2482</v>
      </c>
      <c r="G409" s="232"/>
      <c r="H409" s="235">
        <v>3</v>
      </c>
      <c r="I409" s="236"/>
      <c r="J409" s="232"/>
      <c r="K409" s="232"/>
      <c r="L409" s="237"/>
      <c r="M409" s="238"/>
      <c r="N409" s="239"/>
      <c r="O409" s="239"/>
      <c r="P409" s="239"/>
      <c r="Q409" s="239"/>
      <c r="R409" s="239"/>
      <c r="S409" s="239"/>
      <c r="T409" s="240"/>
      <c r="AT409" s="241" t="s">
        <v>210</v>
      </c>
      <c r="AU409" s="241" t="s">
        <v>87</v>
      </c>
      <c r="AV409" s="13" t="s">
        <v>87</v>
      </c>
      <c r="AW409" s="13" t="s">
        <v>41</v>
      </c>
      <c r="AX409" s="13" t="s">
        <v>78</v>
      </c>
      <c r="AY409" s="241" t="s">
        <v>197</v>
      </c>
    </row>
    <row r="410" spans="2:65" s="14" customFormat="1">
      <c r="B410" s="242"/>
      <c r="C410" s="243"/>
      <c r="D410" s="216" t="s">
        <v>210</v>
      </c>
      <c r="E410" s="244" t="s">
        <v>34</v>
      </c>
      <c r="F410" s="245" t="s">
        <v>221</v>
      </c>
      <c r="G410" s="243"/>
      <c r="H410" s="246">
        <v>8</v>
      </c>
      <c r="I410" s="247"/>
      <c r="J410" s="243"/>
      <c r="K410" s="243"/>
      <c r="L410" s="248"/>
      <c r="M410" s="249"/>
      <c r="N410" s="250"/>
      <c r="O410" s="250"/>
      <c r="P410" s="250"/>
      <c r="Q410" s="250"/>
      <c r="R410" s="250"/>
      <c r="S410" s="250"/>
      <c r="T410" s="251"/>
      <c r="AT410" s="252" t="s">
        <v>210</v>
      </c>
      <c r="AU410" s="252" t="s">
        <v>87</v>
      </c>
      <c r="AV410" s="14" t="s">
        <v>126</v>
      </c>
      <c r="AW410" s="14" t="s">
        <v>41</v>
      </c>
      <c r="AX410" s="14" t="s">
        <v>85</v>
      </c>
      <c r="AY410" s="252" t="s">
        <v>197</v>
      </c>
    </row>
    <row r="411" spans="2:65" s="1" customFormat="1" ht="16.5" customHeight="1">
      <c r="B411" s="43"/>
      <c r="C411" s="204" t="s">
        <v>679</v>
      </c>
      <c r="D411" s="204" t="s">
        <v>200</v>
      </c>
      <c r="E411" s="205" t="s">
        <v>2483</v>
      </c>
      <c r="F411" s="206" t="s">
        <v>2484</v>
      </c>
      <c r="G411" s="207" t="s">
        <v>536</v>
      </c>
      <c r="H411" s="208">
        <v>7</v>
      </c>
      <c r="I411" s="209"/>
      <c r="J411" s="210">
        <f>ROUND(I411*H411,2)</f>
        <v>0</v>
      </c>
      <c r="K411" s="206" t="s">
        <v>352</v>
      </c>
      <c r="L411" s="63"/>
      <c r="M411" s="211" t="s">
        <v>34</v>
      </c>
      <c r="N411" s="212" t="s">
        <v>49</v>
      </c>
      <c r="O411" s="44"/>
      <c r="P411" s="213">
        <f>O411*H411</f>
        <v>0</v>
      </c>
      <c r="Q411" s="213">
        <v>0</v>
      </c>
      <c r="R411" s="213">
        <f>Q411*H411</f>
        <v>0</v>
      </c>
      <c r="S411" s="213">
        <v>0</v>
      </c>
      <c r="T411" s="214">
        <f>S411*H411</f>
        <v>0</v>
      </c>
      <c r="AR411" s="25" t="s">
        <v>275</v>
      </c>
      <c r="AT411" s="25" t="s">
        <v>200</v>
      </c>
      <c r="AU411" s="25" t="s">
        <v>87</v>
      </c>
      <c r="AY411" s="25" t="s">
        <v>197</v>
      </c>
      <c r="BE411" s="215">
        <f>IF(N411="základní",J411,0)</f>
        <v>0</v>
      </c>
      <c r="BF411" s="215">
        <f>IF(N411="snížená",J411,0)</f>
        <v>0</v>
      </c>
      <c r="BG411" s="215">
        <f>IF(N411="zákl. přenesená",J411,0)</f>
        <v>0</v>
      </c>
      <c r="BH411" s="215">
        <f>IF(N411="sníž. přenesená",J411,0)</f>
        <v>0</v>
      </c>
      <c r="BI411" s="215">
        <f>IF(N411="nulová",J411,0)</f>
        <v>0</v>
      </c>
      <c r="BJ411" s="25" t="s">
        <v>85</v>
      </c>
      <c r="BK411" s="215">
        <f>ROUND(I411*H411,2)</f>
        <v>0</v>
      </c>
      <c r="BL411" s="25" t="s">
        <v>275</v>
      </c>
      <c r="BM411" s="25" t="s">
        <v>2485</v>
      </c>
    </row>
    <row r="412" spans="2:65" s="12" customFormat="1">
      <c r="B412" s="219"/>
      <c r="C412" s="220"/>
      <c r="D412" s="221" t="s">
        <v>210</v>
      </c>
      <c r="E412" s="222" t="s">
        <v>34</v>
      </c>
      <c r="F412" s="223" t="s">
        <v>2350</v>
      </c>
      <c r="G412" s="220"/>
      <c r="H412" s="224" t="s">
        <v>34</v>
      </c>
      <c r="I412" s="225"/>
      <c r="J412" s="220"/>
      <c r="K412" s="220"/>
      <c r="L412" s="226"/>
      <c r="M412" s="227"/>
      <c r="N412" s="228"/>
      <c r="O412" s="228"/>
      <c r="P412" s="228"/>
      <c r="Q412" s="228"/>
      <c r="R412" s="228"/>
      <c r="S412" s="228"/>
      <c r="T412" s="229"/>
      <c r="AT412" s="230" t="s">
        <v>210</v>
      </c>
      <c r="AU412" s="230" t="s">
        <v>87</v>
      </c>
      <c r="AV412" s="12" t="s">
        <v>85</v>
      </c>
      <c r="AW412" s="12" t="s">
        <v>41</v>
      </c>
      <c r="AX412" s="12" t="s">
        <v>78</v>
      </c>
      <c r="AY412" s="230" t="s">
        <v>197</v>
      </c>
    </row>
    <row r="413" spans="2:65" s="13" customFormat="1">
      <c r="B413" s="231"/>
      <c r="C413" s="232"/>
      <c r="D413" s="221" t="s">
        <v>210</v>
      </c>
      <c r="E413" s="233" t="s">
        <v>34</v>
      </c>
      <c r="F413" s="234" t="s">
        <v>2486</v>
      </c>
      <c r="G413" s="232"/>
      <c r="H413" s="235">
        <v>4</v>
      </c>
      <c r="I413" s="236"/>
      <c r="J413" s="232"/>
      <c r="K413" s="232"/>
      <c r="L413" s="237"/>
      <c r="M413" s="238"/>
      <c r="N413" s="239"/>
      <c r="O413" s="239"/>
      <c r="P413" s="239"/>
      <c r="Q413" s="239"/>
      <c r="R413" s="239"/>
      <c r="S413" s="239"/>
      <c r="T413" s="240"/>
      <c r="AT413" s="241" t="s">
        <v>210</v>
      </c>
      <c r="AU413" s="241" t="s">
        <v>87</v>
      </c>
      <c r="AV413" s="13" t="s">
        <v>87</v>
      </c>
      <c r="AW413" s="13" t="s">
        <v>41</v>
      </c>
      <c r="AX413" s="13" t="s">
        <v>78</v>
      </c>
      <c r="AY413" s="241" t="s">
        <v>197</v>
      </c>
    </row>
    <row r="414" spans="2:65" s="12" customFormat="1">
      <c r="B414" s="219"/>
      <c r="C414" s="220"/>
      <c r="D414" s="221" t="s">
        <v>210</v>
      </c>
      <c r="E414" s="222" t="s">
        <v>34</v>
      </c>
      <c r="F414" s="223" t="s">
        <v>2351</v>
      </c>
      <c r="G414" s="220"/>
      <c r="H414" s="224" t="s">
        <v>34</v>
      </c>
      <c r="I414" s="225"/>
      <c r="J414" s="220"/>
      <c r="K414" s="220"/>
      <c r="L414" s="226"/>
      <c r="M414" s="227"/>
      <c r="N414" s="228"/>
      <c r="O414" s="228"/>
      <c r="P414" s="228"/>
      <c r="Q414" s="228"/>
      <c r="R414" s="228"/>
      <c r="S414" s="228"/>
      <c r="T414" s="229"/>
      <c r="AT414" s="230" t="s">
        <v>210</v>
      </c>
      <c r="AU414" s="230" t="s">
        <v>87</v>
      </c>
      <c r="AV414" s="12" t="s">
        <v>85</v>
      </c>
      <c r="AW414" s="12" t="s">
        <v>41</v>
      </c>
      <c r="AX414" s="12" t="s">
        <v>78</v>
      </c>
      <c r="AY414" s="230" t="s">
        <v>197</v>
      </c>
    </row>
    <row r="415" spans="2:65" s="13" customFormat="1">
      <c r="B415" s="231"/>
      <c r="C415" s="232"/>
      <c r="D415" s="221" t="s">
        <v>210</v>
      </c>
      <c r="E415" s="233" t="s">
        <v>34</v>
      </c>
      <c r="F415" s="234" t="s">
        <v>2487</v>
      </c>
      <c r="G415" s="232"/>
      <c r="H415" s="235">
        <v>3</v>
      </c>
      <c r="I415" s="236"/>
      <c r="J415" s="232"/>
      <c r="K415" s="232"/>
      <c r="L415" s="237"/>
      <c r="M415" s="238"/>
      <c r="N415" s="239"/>
      <c r="O415" s="239"/>
      <c r="P415" s="239"/>
      <c r="Q415" s="239"/>
      <c r="R415" s="239"/>
      <c r="S415" s="239"/>
      <c r="T415" s="240"/>
      <c r="AT415" s="241" t="s">
        <v>210</v>
      </c>
      <c r="AU415" s="241" t="s">
        <v>87</v>
      </c>
      <c r="AV415" s="13" t="s">
        <v>87</v>
      </c>
      <c r="AW415" s="13" t="s">
        <v>41</v>
      </c>
      <c r="AX415" s="13" t="s">
        <v>78</v>
      </c>
      <c r="AY415" s="241" t="s">
        <v>197</v>
      </c>
    </row>
    <row r="416" spans="2:65" s="14" customFormat="1">
      <c r="B416" s="242"/>
      <c r="C416" s="243"/>
      <c r="D416" s="216" t="s">
        <v>210</v>
      </c>
      <c r="E416" s="244" t="s">
        <v>34</v>
      </c>
      <c r="F416" s="245" t="s">
        <v>221</v>
      </c>
      <c r="G416" s="243"/>
      <c r="H416" s="246">
        <v>7</v>
      </c>
      <c r="I416" s="247"/>
      <c r="J416" s="243"/>
      <c r="K416" s="243"/>
      <c r="L416" s="248"/>
      <c r="M416" s="249"/>
      <c r="N416" s="250"/>
      <c r="O416" s="250"/>
      <c r="P416" s="250"/>
      <c r="Q416" s="250"/>
      <c r="R416" s="250"/>
      <c r="S416" s="250"/>
      <c r="T416" s="251"/>
      <c r="AT416" s="252" t="s">
        <v>210</v>
      </c>
      <c r="AU416" s="252" t="s">
        <v>87</v>
      </c>
      <c r="AV416" s="14" t="s">
        <v>126</v>
      </c>
      <c r="AW416" s="14" t="s">
        <v>41</v>
      </c>
      <c r="AX416" s="14" t="s">
        <v>85</v>
      </c>
      <c r="AY416" s="252" t="s">
        <v>197</v>
      </c>
    </row>
    <row r="417" spans="2:65" s="1" customFormat="1" ht="16.5" customHeight="1">
      <c r="B417" s="43"/>
      <c r="C417" s="204" t="s">
        <v>683</v>
      </c>
      <c r="D417" s="204" t="s">
        <v>200</v>
      </c>
      <c r="E417" s="205" t="s">
        <v>2488</v>
      </c>
      <c r="F417" s="206" t="s">
        <v>2489</v>
      </c>
      <c r="G417" s="207" t="s">
        <v>536</v>
      </c>
      <c r="H417" s="208">
        <v>14</v>
      </c>
      <c r="I417" s="209"/>
      <c r="J417" s="210">
        <f>ROUND(I417*H417,2)</f>
        <v>0</v>
      </c>
      <c r="K417" s="206" t="s">
        <v>352</v>
      </c>
      <c r="L417" s="63"/>
      <c r="M417" s="211" t="s">
        <v>34</v>
      </c>
      <c r="N417" s="212" t="s">
        <v>49</v>
      </c>
      <c r="O417" s="44"/>
      <c r="P417" s="213">
        <f>O417*H417</f>
        <v>0</v>
      </c>
      <c r="Q417" s="213">
        <v>0</v>
      </c>
      <c r="R417" s="213">
        <f>Q417*H417</f>
        <v>0</v>
      </c>
      <c r="S417" s="213">
        <v>0</v>
      </c>
      <c r="T417" s="214">
        <f>S417*H417</f>
        <v>0</v>
      </c>
      <c r="AR417" s="25" t="s">
        <v>275</v>
      </c>
      <c r="AT417" s="25" t="s">
        <v>200</v>
      </c>
      <c r="AU417" s="25" t="s">
        <v>87</v>
      </c>
      <c r="AY417" s="25" t="s">
        <v>197</v>
      </c>
      <c r="BE417" s="215">
        <f>IF(N417="základní",J417,0)</f>
        <v>0</v>
      </c>
      <c r="BF417" s="215">
        <f>IF(N417="snížená",J417,0)</f>
        <v>0</v>
      </c>
      <c r="BG417" s="215">
        <f>IF(N417="zákl. přenesená",J417,0)</f>
        <v>0</v>
      </c>
      <c r="BH417" s="215">
        <f>IF(N417="sníž. přenesená",J417,0)</f>
        <v>0</v>
      </c>
      <c r="BI417" s="215">
        <f>IF(N417="nulová",J417,0)</f>
        <v>0</v>
      </c>
      <c r="BJ417" s="25" t="s">
        <v>85</v>
      </c>
      <c r="BK417" s="215">
        <f>ROUND(I417*H417,2)</f>
        <v>0</v>
      </c>
      <c r="BL417" s="25" t="s">
        <v>275</v>
      </c>
      <c r="BM417" s="25" t="s">
        <v>2490</v>
      </c>
    </row>
    <row r="418" spans="2:65" s="12" customFormat="1">
      <c r="B418" s="219"/>
      <c r="C418" s="220"/>
      <c r="D418" s="221" t="s">
        <v>210</v>
      </c>
      <c r="E418" s="222" t="s">
        <v>34</v>
      </c>
      <c r="F418" s="223" t="s">
        <v>2350</v>
      </c>
      <c r="G418" s="220"/>
      <c r="H418" s="224" t="s">
        <v>34</v>
      </c>
      <c r="I418" s="225"/>
      <c r="J418" s="220"/>
      <c r="K418" s="220"/>
      <c r="L418" s="226"/>
      <c r="M418" s="227"/>
      <c r="N418" s="228"/>
      <c r="O418" s="228"/>
      <c r="P418" s="228"/>
      <c r="Q418" s="228"/>
      <c r="R418" s="228"/>
      <c r="S418" s="228"/>
      <c r="T418" s="229"/>
      <c r="AT418" s="230" t="s">
        <v>210</v>
      </c>
      <c r="AU418" s="230" t="s">
        <v>87</v>
      </c>
      <c r="AV418" s="12" t="s">
        <v>85</v>
      </c>
      <c r="AW418" s="12" t="s">
        <v>41</v>
      </c>
      <c r="AX418" s="12" t="s">
        <v>78</v>
      </c>
      <c r="AY418" s="230" t="s">
        <v>197</v>
      </c>
    </row>
    <row r="419" spans="2:65" s="13" customFormat="1">
      <c r="B419" s="231"/>
      <c r="C419" s="232"/>
      <c r="D419" s="221" t="s">
        <v>210</v>
      </c>
      <c r="E419" s="233" t="s">
        <v>34</v>
      </c>
      <c r="F419" s="234" t="s">
        <v>2491</v>
      </c>
      <c r="G419" s="232"/>
      <c r="H419" s="235">
        <v>8</v>
      </c>
      <c r="I419" s="236"/>
      <c r="J419" s="232"/>
      <c r="K419" s="232"/>
      <c r="L419" s="237"/>
      <c r="M419" s="238"/>
      <c r="N419" s="239"/>
      <c r="O419" s="239"/>
      <c r="P419" s="239"/>
      <c r="Q419" s="239"/>
      <c r="R419" s="239"/>
      <c r="S419" s="239"/>
      <c r="T419" s="240"/>
      <c r="AT419" s="241" t="s">
        <v>210</v>
      </c>
      <c r="AU419" s="241" t="s">
        <v>87</v>
      </c>
      <c r="AV419" s="13" t="s">
        <v>87</v>
      </c>
      <c r="AW419" s="13" t="s">
        <v>41</v>
      </c>
      <c r="AX419" s="13" t="s">
        <v>78</v>
      </c>
      <c r="AY419" s="241" t="s">
        <v>197</v>
      </c>
    </row>
    <row r="420" spans="2:65" s="12" customFormat="1">
      <c r="B420" s="219"/>
      <c r="C420" s="220"/>
      <c r="D420" s="221" t="s">
        <v>210</v>
      </c>
      <c r="E420" s="222" t="s">
        <v>34</v>
      </c>
      <c r="F420" s="223" t="s">
        <v>2351</v>
      </c>
      <c r="G420" s="220"/>
      <c r="H420" s="224" t="s">
        <v>34</v>
      </c>
      <c r="I420" s="225"/>
      <c r="J420" s="220"/>
      <c r="K420" s="220"/>
      <c r="L420" s="226"/>
      <c r="M420" s="227"/>
      <c r="N420" s="228"/>
      <c r="O420" s="228"/>
      <c r="P420" s="228"/>
      <c r="Q420" s="228"/>
      <c r="R420" s="228"/>
      <c r="S420" s="228"/>
      <c r="T420" s="229"/>
      <c r="AT420" s="230" t="s">
        <v>210</v>
      </c>
      <c r="AU420" s="230" t="s">
        <v>87</v>
      </c>
      <c r="AV420" s="12" t="s">
        <v>85</v>
      </c>
      <c r="AW420" s="12" t="s">
        <v>41</v>
      </c>
      <c r="AX420" s="12" t="s">
        <v>78</v>
      </c>
      <c r="AY420" s="230" t="s">
        <v>197</v>
      </c>
    </row>
    <row r="421" spans="2:65" s="13" customFormat="1">
      <c r="B421" s="231"/>
      <c r="C421" s="232"/>
      <c r="D421" s="221" t="s">
        <v>210</v>
      </c>
      <c r="E421" s="233" t="s">
        <v>34</v>
      </c>
      <c r="F421" s="234" t="s">
        <v>2492</v>
      </c>
      <c r="G421" s="232"/>
      <c r="H421" s="235">
        <v>6</v>
      </c>
      <c r="I421" s="236"/>
      <c r="J421" s="232"/>
      <c r="K421" s="232"/>
      <c r="L421" s="237"/>
      <c r="M421" s="238"/>
      <c r="N421" s="239"/>
      <c r="O421" s="239"/>
      <c r="P421" s="239"/>
      <c r="Q421" s="239"/>
      <c r="R421" s="239"/>
      <c r="S421" s="239"/>
      <c r="T421" s="240"/>
      <c r="AT421" s="241" t="s">
        <v>210</v>
      </c>
      <c r="AU421" s="241" t="s">
        <v>87</v>
      </c>
      <c r="AV421" s="13" t="s">
        <v>87</v>
      </c>
      <c r="AW421" s="13" t="s">
        <v>41</v>
      </c>
      <c r="AX421" s="13" t="s">
        <v>78</v>
      </c>
      <c r="AY421" s="241" t="s">
        <v>197</v>
      </c>
    </row>
    <row r="422" spans="2:65" s="14" customFormat="1">
      <c r="B422" s="242"/>
      <c r="C422" s="243"/>
      <c r="D422" s="216" t="s">
        <v>210</v>
      </c>
      <c r="E422" s="244" t="s">
        <v>34</v>
      </c>
      <c r="F422" s="245" t="s">
        <v>221</v>
      </c>
      <c r="G422" s="243"/>
      <c r="H422" s="246">
        <v>14</v>
      </c>
      <c r="I422" s="247"/>
      <c r="J422" s="243"/>
      <c r="K422" s="243"/>
      <c r="L422" s="248"/>
      <c r="M422" s="249"/>
      <c r="N422" s="250"/>
      <c r="O422" s="250"/>
      <c r="P422" s="250"/>
      <c r="Q422" s="250"/>
      <c r="R422" s="250"/>
      <c r="S422" s="250"/>
      <c r="T422" s="251"/>
      <c r="AT422" s="252" t="s">
        <v>210</v>
      </c>
      <c r="AU422" s="252" t="s">
        <v>87</v>
      </c>
      <c r="AV422" s="14" t="s">
        <v>126</v>
      </c>
      <c r="AW422" s="14" t="s">
        <v>41</v>
      </c>
      <c r="AX422" s="14" t="s">
        <v>85</v>
      </c>
      <c r="AY422" s="252" t="s">
        <v>197</v>
      </c>
    </row>
    <row r="423" spans="2:65" s="1" customFormat="1" ht="16.5" customHeight="1">
      <c r="B423" s="43"/>
      <c r="C423" s="204" t="s">
        <v>688</v>
      </c>
      <c r="D423" s="204" t="s">
        <v>200</v>
      </c>
      <c r="E423" s="205" t="s">
        <v>2493</v>
      </c>
      <c r="F423" s="206" t="s">
        <v>2494</v>
      </c>
      <c r="G423" s="207" t="s">
        <v>536</v>
      </c>
      <c r="H423" s="208">
        <v>1</v>
      </c>
      <c r="I423" s="209"/>
      <c r="J423" s="210">
        <f>ROUND(I423*H423,2)</f>
        <v>0</v>
      </c>
      <c r="K423" s="206" t="s">
        <v>352</v>
      </c>
      <c r="L423" s="63"/>
      <c r="M423" s="211" t="s">
        <v>34</v>
      </c>
      <c r="N423" s="212" t="s">
        <v>49</v>
      </c>
      <c r="O423" s="44"/>
      <c r="P423" s="213">
        <f>O423*H423</f>
        <v>0</v>
      </c>
      <c r="Q423" s="213">
        <v>1.01E-3</v>
      </c>
      <c r="R423" s="213">
        <f>Q423*H423</f>
        <v>1.01E-3</v>
      </c>
      <c r="S423" s="213">
        <v>0</v>
      </c>
      <c r="T423" s="214">
        <f>S423*H423</f>
        <v>0</v>
      </c>
      <c r="AR423" s="25" t="s">
        <v>275</v>
      </c>
      <c r="AT423" s="25" t="s">
        <v>200</v>
      </c>
      <c r="AU423" s="25" t="s">
        <v>87</v>
      </c>
      <c r="AY423" s="25" t="s">
        <v>197</v>
      </c>
      <c r="BE423" s="215">
        <f>IF(N423="základní",J423,0)</f>
        <v>0</v>
      </c>
      <c r="BF423" s="215">
        <f>IF(N423="snížená",J423,0)</f>
        <v>0</v>
      </c>
      <c r="BG423" s="215">
        <f>IF(N423="zákl. přenesená",J423,0)</f>
        <v>0</v>
      </c>
      <c r="BH423" s="215">
        <f>IF(N423="sníž. přenesená",J423,0)</f>
        <v>0</v>
      </c>
      <c r="BI423" s="215">
        <f>IF(N423="nulová",J423,0)</f>
        <v>0</v>
      </c>
      <c r="BJ423" s="25" t="s">
        <v>85</v>
      </c>
      <c r="BK423" s="215">
        <f>ROUND(I423*H423,2)</f>
        <v>0</v>
      </c>
      <c r="BL423" s="25" t="s">
        <v>275</v>
      </c>
      <c r="BM423" s="25" t="s">
        <v>2495</v>
      </c>
    </row>
    <row r="424" spans="2:65" s="12" customFormat="1" ht="27">
      <c r="B424" s="219"/>
      <c r="C424" s="220"/>
      <c r="D424" s="221" t="s">
        <v>210</v>
      </c>
      <c r="E424" s="222" t="s">
        <v>34</v>
      </c>
      <c r="F424" s="223" t="s">
        <v>2496</v>
      </c>
      <c r="G424" s="220"/>
      <c r="H424" s="224" t="s">
        <v>34</v>
      </c>
      <c r="I424" s="225"/>
      <c r="J424" s="220"/>
      <c r="K424" s="220"/>
      <c r="L424" s="226"/>
      <c r="M424" s="227"/>
      <c r="N424" s="228"/>
      <c r="O424" s="228"/>
      <c r="P424" s="228"/>
      <c r="Q424" s="228"/>
      <c r="R424" s="228"/>
      <c r="S424" s="228"/>
      <c r="T424" s="229"/>
      <c r="AT424" s="230" t="s">
        <v>210</v>
      </c>
      <c r="AU424" s="230" t="s">
        <v>87</v>
      </c>
      <c r="AV424" s="12" t="s">
        <v>85</v>
      </c>
      <c r="AW424" s="12" t="s">
        <v>41</v>
      </c>
      <c r="AX424" s="12" t="s">
        <v>78</v>
      </c>
      <c r="AY424" s="230" t="s">
        <v>197</v>
      </c>
    </row>
    <row r="425" spans="2:65" s="12" customFormat="1">
      <c r="B425" s="219"/>
      <c r="C425" s="220"/>
      <c r="D425" s="221" t="s">
        <v>210</v>
      </c>
      <c r="E425" s="222" t="s">
        <v>34</v>
      </c>
      <c r="F425" s="223" t="s">
        <v>2497</v>
      </c>
      <c r="G425" s="220"/>
      <c r="H425" s="224" t="s">
        <v>34</v>
      </c>
      <c r="I425" s="225"/>
      <c r="J425" s="220"/>
      <c r="K425" s="220"/>
      <c r="L425" s="226"/>
      <c r="M425" s="227"/>
      <c r="N425" s="228"/>
      <c r="O425" s="228"/>
      <c r="P425" s="228"/>
      <c r="Q425" s="228"/>
      <c r="R425" s="228"/>
      <c r="S425" s="228"/>
      <c r="T425" s="229"/>
      <c r="AT425" s="230" t="s">
        <v>210</v>
      </c>
      <c r="AU425" s="230" t="s">
        <v>87</v>
      </c>
      <c r="AV425" s="12" t="s">
        <v>85</v>
      </c>
      <c r="AW425" s="12" t="s">
        <v>41</v>
      </c>
      <c r="AX425" s="12" t="s">
        <v>78</v>
      </c>
      <c r="AY425" s="230" t="s">
        <v>197</v>
      </c>
    </row>
    <row r="426" spans="2:65" s="12" customFormat="1">
      <c r="B426" s="219"/>
      <c r="C426" s="220"/>
      <c r="D426" s="221" t="s">
        <v>210</v>
      </c>
      <c r="E426" s="222" t="s">
        <v>34</v>
      </c>
      <c r="F426" s="223" t="s">
        <v>2350</v>
      </c>
      <c r="G426" s="220"/>
      <c r="H426" s="224" t="s">
        <v>34</v>
      </c>
      <c r="I426" s="225"/>
      <c r="J426" s="220"/>
      <c r="K426" s="220"/>
      <c r="L426" s="226"/>
      <c r="M426" s="227"/>
      <c r="N426" s="228"/>
      <c r="O426" s="228"/>
      <c r="P426" s="228"/>
      <c r="Q426" s="228"/>
      <c r="R426" s="228"/>
      <c r="S426" s="228"/>
      <c r="T426" s="229"/>
      <c r="AT426" s="230" t="s">
        <v>210</v>
      </c>
      <c r="AU426" s="230" t="s">
        <v>87</v>
      </c>
      <c r="AV426" s="12" t="s">
        <v>85</v>
      </c>
      <c r="AW426" s="12" t="s">
        <v>41</v>
      </c>
      <c r="AX426" s="12" t="s">
        <v>78</v>
      </c>
      <c r="AY426" s="230" t="s">
        <v>197</v>
      </c>
    </row>
    <row r="427" spans="2:65" s="13" customFormat="1">
      <c r="B427" s="231"/>
      <c r="C427" s="232"/>
      <c r="D427" s="216" t="s">
        <v>210</v>
      </c>
      <c r="E427" s="260" t="s">
        <v>34</v>
      </c>
      <c r="F427" s="261" t="s">
        <v>85</v>
      </c>
      <c r="G427" s="232"/>
      <c r="H427" s="262">
        <v>1</v>
      </c>
      <c r="I427" s="236"/>
      <c r="J427" s="232"/>
      <c r="K427" s="232"/>
      <c r="L427" s="237"/>
      <c r="M427" s="238"/>
      <c r="N427" s="239"/>
      <c r="O427" s="239"/>
      <c r="P427" s="239"/>
      <c r="Q427" s="239"/>
      <c r="R427" s="239"/>
      <c r="S427" s="239"/>
      <c r="T427" s="240"/>
      <c r="AT427" s="241" t="s">
        <v>210</v>
      </c>
      <c r="AU427" s="241" t="s">
        <v>87</v>
      </c>
      <c r="AV427" s="13" t="s">
        <v>87</v>
      </c>
      <c r="AW427" s="13" t="s">
        <v>41</v>
      </c>
      <c r="AX427" s="13" t="s">
        <v>85</v>
      </c>
      <c r="AY427" s="241" t="s">
        <v>197</v>
      </c>
    </row>
    <row r="428" spans="2:65" s="1" customFormat="1" ht="16.5" customHeight="1">
      <c r="B428" s="43"/>
      <c r="C428" s="204" t="s">
        <v>693</v>
      </c>
      <c r="D428" s="204" t="s">
        <v>200</v>
      </c>
      <c r="E428" s="205" t="s">
        <v>2498</v>
      </c>
      <c r="F428" s="206" t="s">
        <v>2499</v>
      </c>
      <c r="G428" s="207" t="s">
        <v>536</v>
      </c>
      <c r="H428" s="208">
        <v>1</v>
      </c>
      <c r="I428" s="209"/>
      <c r="J428" s="210">
        <f>ROUND(I428*H428,2)</f>
        <v>0</v>
      </c>
      <c r="K428" s="206" t="s">
        <v>34</v>
      </c>
      <c r="L428" s="63"/>
      <c r="M428" s="211" t="s">
        <v>34</v>
      </c>
      <c r="N428" s="212" t="s">
        <v>49</v>
      </c>
      <c r="O428" s="44"/>
      <c r="P428" s="213">
        <f>O428*H428</f>
        <v>0</v>
      </c>
      <c r="Q428" s="213">
        <v>0</v>
      </c>
      <c r="R428" s="213">
        <f>Q428*H428</f>
        <v>0</v>
      </c>
      <c r="S428" s="213">
        <v>0</v>
      </c>
      <c r="T428" s="214">
        <f>S428*H428</f>
        <v>0</v>
      </c>
      <c r="AR428" s="25" t="s">
        <v>275</v>
      </c>
      <c r="AT428" s="25" t="s">
        <v>200</v>
      </c>
      <c r="AU428" s="25" t="s">
        <v>87</v>
      </c>
      <c r="AY428" s="25" t="s">
        <v>197</v>
      </c>
      <c r="BE428" s="215">
        <f>IF(N428="základní",J428,0)</f>
        <v>0</v>
      </c>
      <c r="BF428" s="215">
        <f>IF(N428="snížená",J428,0)</f>
        <v>0</v>
      </c>
      <c r="BG428" s="215">
        <f>IF(N428="zákl. přenesená",J428,0)</f>
        <v>0</v>
      </c>
      <c r="BH428" s="215">
        <f>IF(N428="sníž. přenesená",J428,0)</f>
        <v>0</v>
      </c>
      <c r="BI428" s="215">
        <f>IF(N428="nulová",J428,0)</f>
        <v>0</v>
      </c>
      <c r="BJ428" s="25" t="s">
        <v>85</v>
      </c>
      <c r="BK428" s="215">
        <f>ROUND(I428*H428,2)</f>
        <v>0</v>
      </c>
      <c r="BL428" s="25" t="s">
        <v>275</v>
      </c>
      <c r="BM428" s="25" t="s">
        <v>2500</v>
      </c>
    </row>
    <row r="429" spans="2:65" s="13" customFormat="1">
      <c r="B429" s="231"/>
      <c r="C429" s="232"/>
      <c r="D429" s="216" t="s">
        <v>210</v>
      </c>
      <c r="E429" s="260" t="s">
        <v>34</v>
      </c>
      <c r="F429" s="261" t="s">
        <v>85</v>
      </c>
      <c r="G429" s="232"/>
      <c r="H429" s="262">
        <v>1</v>
      </c>
      <c r="I429" s="236"/>
      <c r="J429" s="232"/>
      <c r="K429" s="232"/>
      <c r="L429" s="237"/>
      <c r="M429" s="238"/>
      <c r="N429" s="239"/>
      <c r="O429" s="239"/>
      <c r="P429" s="239"/>
      <c r="Q429" s="239"/>
      <c r="R429" s="239"/>
      <c r="S429" s="239"/>
      <c r="T429" s="240"/>
      <c r="AT429" s="241" t="s">
        <v>210</v>
      </c>
      <c r="AU429" s="241" t="s">
        <v>87</v>
      </c>
      <c r="AV429" s="13" t="s">
        <v>87</v>
      </c>
      <c r="AW429" s="13" t="s">
        <v>41</v>
      </c>
      <c r="AX429" s="13" t="s">
        <v>85</v>
      </c>
      <c r="AY429" s="241" t="s">
        <v>197</v>
      </c>
    </row>
    <row r="430" spans="2:65" s="1" customFormat="1" ht="25.5" customHeight="1">
      <c r="B430" s="43"/>
      <c r="C430" s="204" t="s">
        <v>710</v>
      </c>
      <c r="D430" s="204" t="s">
        <v>200</v>
      </c>
      <c r="E430" s="205" t="s">
        <v>2501</v>
      </c>
      <c r="F430" s="206" t="s">
        <v>2502</v>
      </c>
      <c r="G430" s="207" t="s">
        <v>536</v>
      </c>
      <c r="H430" s="208">
        <v>8</v>
      </c>
      <c r="I430" s="209"/>
      <c r="J430" s="210">
        <f>ROUND(I430*H430,2)</f>
        <v>0</v>
      </c>
      <c r="K430" s="206" t="s">
        <v>352</v>
      </c>
      <c r="L430" s="63"/>
      <c r="M430" s="211" t="s">
        <v>34</v>
      </c>
      <c r="N430" s="212" t="s">
        <v>49</v>
      </c>
      <c r="O430" s="44"/>
      <c r="P430" s="213">
        <f>O430*H430</f>
        <v>0</v>
      </c>
      <c r="Q430" s="213">
        <v>1.4300000000000001E-3</v>
      </c>
      <c r="R430" s="213">
        <f>Q430*H430</f>
        <v>1.1440000000000001E-2</v>
      </c>
      <c r="S430" s="213">
        <v>0</v>
      </c>
      <c r="T430" s="214">
        <f>S430*H430</f>
        <v>0</v>
      </c>
      <c r="AR430" s="25" t="s">
        <v>275</v>
      </c>
      <c r="AT430" s="25" t="s">
        <v>200</v>
      </c>
      <c r="AU430" s="25" t="s">
        <v>87</v>
      </c>
      <c r="AY430" s="25" t="s">
        <v>197</v>
      </c>
      <c r="BE430" s="215">
        <f>IF(N430="základní",J430,0)</f>
        <v>0</v>
      </c>
      <c r="BF430" s="215">
        <f>IF(N430="snížená",J430,0)</f>
        <v>0</v>
      </c>
      <c r="BG430" s="215">
        <f>IF(N430="zákl. přenesená",J430,0)</f>
        <v>0</v>
      </c>
      <c r="BH430" s="215">
        <f>IF(N430="sníž. přenesená",J430,0)</f>
        <v>0</v>
      </c>
      <c r="BI430" s="215">
        <f>IF(N430="nulová",J430,0)</f>
        <v>0</v>
      </c>
      <c r="BJ430" s="25" t="s">
        <v>85</v>
      </c>
      <c r="BK430" s="215">
        <f>ROUND(I430*H430,2)</f>
        <v>0</v>
      </c>
      <c r="BL430" s="25" t="s">
        <v>275</v>
      </c>
      <c r="BM430" s="25" t="s">
        <v>2503</v>
      </c>
    </row>
    <row r="431" spans="2:65" s="13" customFormat="1">
      <c r="B431" s="231"/>
      <c r="C431" s="232"/>
      <c r="D431" s="216" t="s">
        <v>210</v>
      </c>
      <c r="E431" s="260" t="s">
        <v>34</v>
      </c>
      <c r="F431" s="261" t="s">
        <v>244</v>
      </c>
      <c r="G431" s="232"/>
      <c r="H431" s="262">
        <v>8</v>
      </c>
      <c r="I431" s="236"/>
      <c r="J431" s="232"/>
      <c r="K431" s="232"/>
      <c r="L431" s="237"/>
      <c r="M431" s="238"/>
      <c r="N431" s="239"/>
      <c r="O431" s="239"/>
      <c r="P431" s="239"/>
      <c r="Q431" s="239"/>
      <c r="R431" s="239"/>
      <c r="S431" s="239"/>
      <c r="T431" s="240"/>
      <c r="AT431" s="241" t="s">
        <v>210</v>
      </c>
      <c r="AU431" s="241" t="s">
        <v>87</v>
      </c>
      <c r="AV431" s="13" t="s">
        <v>87</v>
      </c>
      <c r="AW431" s="13" t="s">
        <v>41</v>
      </c>
      <c r="AX431" s="13" t="s">
        <v>85</v>
      </c>
      <c r="AY431" s="241" t="s">
        <v>197</v>
      </c>
    </row>
    <row r="432" spans="2:65" s="1" customFormat="1" ht="25.5" customHeight="1">
      <c r="B432" s="43"/>
      <c r="C432" s="204" t="s">
        <v>1432</v>
      </c>
      <c r="D432" s="204" t="s">
        <v>200</v>
      </c>
      <c r="E432" s="205" t="s">
        <v>2504</v>
      </c>
      <c r="F432" s="206" t="s">
        <v>2505</v>
      </c>
      <c r="G432" s="207" t="s">
        <v>536</v>
      </c>
      <c r="H432" s="208">
        <v>1</v>
      </c>
      <c r="I432" s="209"/>
      <c r="J432" s="210">
        <f>ROUND(I432*H432,2)</f>
        <v>0</v>
      </c>
      <c r="K432" s="206" t="s">
        <v>352</v>
      </c>
      <c r="L432" s="63"/>
      <c r="M432" s="211" t="s">
        <v>34</v>
      </c>
      <c r="N432" s="212" t="s">
        <v>49</v>
      </c>
      <c r="O432" s="44"/>
      <c r="P432" s="213">
        <f>O432*H432</f>
        <v>0</v>
      </c>
      <c r="Q432" s="213">
        <v>2.0500000000000002E-3</v>
      </c>
      <c r="R432" s="213">
        <f>Q432*H432</f>
        <v>2.0500000000000002E-3</v>
      </c>
      <c r="S432" s="213">
        <v>0</v>
      </c>
      <c r="T432" s="214">
        <f>S432*H432</f>
        <v>0</v>
      </c>
      <c r="AR432" s="25" t="s">
        <v>275</v>
      </c>
      <c r="AT432" s="25" t="s">
        <v>200</v>
      </c>
      <c r="AU432" s="25" t="s">
        <v>87</v>
      </c>
      <c r="AY432" s="25" t="s">
        <v>197</v>
      </c>
      <c r="BE432" s="215">
        <f>IF(N432="základní",J432,0)</f>
        <v>0</v>
      </c>
      <c r="BF432" s="215">
        <f>IF(N432="snížená",J432,0)</f>
        <v>0</v>
      </c>
      <c r="BG432" s="215">
        <f>IF(N432="zákl. přenesená",J432,0)</f>
        <v>0</v>
      </c>
      <c r="BH432" s="215">
        <f>IF(N432="sníž. přenesená",J432,0)</f>
        <v>0</v>
      </c>
      <c r="BI432" s="215">
        <f>IF(N432="nulová",J432,0)</f>
        <v>0</v>
      </c>
      <c r="BJ432" s="25" t="s">
        <v>85</v>
      </c>
      <c r="BK432" s="215">
        <f>ROUND(I432*H432,2)</f>
        <v>0</v>
      </c>
      <c r="BL432" s="25" t="s">
        <v>275</v>
      </c>
      <c r="BM432" s="25" t="s">
        <v>2506</v>
      </c>
    </row>
    <row r="433" spans="2:65" s="1" customFormat="1" ht="16.5" customHeight="1">
      <c r="B433" s="43"/>
      <c r="C433" s="204" t="s">
        <v>1428</v>
      </c>
      <c r="D433" s="204" t="s">
        <v>200</v>
      </c>
      <c r="E433" s="205" t="s">
        <v>2507</v>
      </c>
      <c r="F433" s="206" t="s">
        <v>2508</v>
      </c>
      <c r="G433" s="207" t="s">
        <v>536</v>
      </c>
      <c r="H433" s="208">
        <v>1</v>
      </c>
      <c r="I433" s="209"/>
      <c r="J433" s="210">
        <f>ROUND(I433*H433,2)</f>
        <v>0</v>
      </c>
      <c r="K433" s="206" t="s">
        <v>352</v>
      </c>
      <c r="L433" s="63"/>
      <c r="M433" s="211" t="s">
        <v>34</v>
      </c>
      <c r="N433" s="212" t="s">
        <v>49</v>
      </c>
      <c r="O433" s="44"/>
      <c r="P433" s="213">
        <f>O433*H433</f>
        <v>0</v>
      </c>
      <c r="Q433" s="213">
        <v>1.6124999999999999E-4</v>
      </c>
      <c r="R433" s="213">
        <f>Q433*H433</f>
        <v>1.6124999999999999E-4</v>
      </c>
      <c r="S433" s="213">
        <v>0</v>
      </c>
      <c r="T433" s="214">
        <f>S433*H433</f>
        <v>0</v>
      </c>
      <c r="AR433" s="25" t="s">
        <v>275</v>
      </c>
      <c r="AT433" s="25" t="s">
        <v>200</v>
      </c>
      <c r="AU433" s="25" t="s">
        <v>87</v>
      </c>
      <c r="AY433" s="25" t="s">
        <v>197</v>
      </c>
      <c r="BE433" s="215">
        <f>IF(N433="základní",J433,0)</f>
        <v>0</v>
      </c>
      <c r="BF433" s="215">
        <f>IF(N433="snížená",J433,0)</f>
        <v>0</v>
      </c>
      <c r="BG433" s="215">
        <f>IF(N433="zákl. přenesená",J433,0)</f>
        <v>0</v>
      </c>
      <c r="BH433" s="215">
        <f>IF(N433="sníž. přenesená",J433,0)</f>
        <v>0</v>
      </c>
      <c r="BI433" s="215">
        <f>IF(N433="nulová",J433,0)</f>
        <v>0</v>
      </c>
      <c r="BJ433" s="25" t="s">
        <v>85</v>
      </c>
      <c r="BK433" s="215">
        <f>ROUND(I433*H433,2)</f>
        <v>0</v>
      </c>
      <c r="BL433" s="25" t="s">
        <v>275</v>
      </c>
      <c r="BM433" s="25" t="s">
        <v>2509</v>
      </c>
    </row>
    <row r="434" spans="2:65" s="1" customFormat="1" ht="16.5" customHeight="1">
      <c r="B434" s="43"/>
      <c r="C434" s="204" t="s">
        <v>722</v>
      </c>
      <c r="D434" s="204" t="s">
        <v>200</v>
      </c>
      <c r="E434" s="205" t="s">
        <v>2510</v>
      </c>
      <c r="F434" s="206" t="s">
        <v>2511</v>
      </c>
      <c r="G434" s="207" t="s">
        <v>536</v>
      </c>
      <c r="H434" s="208">
        <v>3</v>
      </c>
      <c r="I434" s="209"/>
      <c r="J434" s="210">
        <f>ROUND(I434*H434,2)</f>
        <v>0</v>
      </c>
      <c r="K434" s="206" t="s">
        <v>352</v>
      </c>
      <c r="L434" s="63"/>
      <c r="M434" s="211" t="s">
        <v>34</v>
      </c>
      <c r="N434" s="212" t="s">
        <v>49</v>
      </c>
      <c r="O434" s="44"/>
      <c r="P434" s="213">
        <f>O434*H434</f>
        <v>0</v>
      </c>
      <c r="Q434" s="213">
        <v>2.9E-4</v>
      </c>
      <c r="R434" s="213">
        <f>Q434*H434</f>
        <v>8.7000000000000001E-4</v>
      </c>
      <c r="S434" s="213">
        <v>0</v>
      </c>
      <c r="T434" s="214">
        <f>S434*H434</f>
        <v>0</v>
      </c>
      <c r="AR434" s="25" t="s">
        <v>275</v>
      </c>
      <c r="AT434" s="25" t="s">
        <v>200</v>
      </c>
      <c r="AU434" s="25" t="s">
        <v>87</v>
      </c>
      <c r="AY434" s="25" t="s">
        <v>197</v>
      </c>
      <c r="BE434" s="215">
        <f>IF(N434="základní",J434,0)</f>
        <v>0</v>
      </c>
      <c r="BF434" s="215">
        <f>IF(N434="snížená",J434,0)</f>
        <v>0</v>
      </c>
      <c r="BG434" s="215">
        <f>IF(N434="zákl. přenesená",J434,0)</f>
        <v>0</v>
      </c>
      <c r="BH434" s="215">
        <f>IF(N434="sníž. přenesená",J434,0)</f>
        <v>0</v>
      </c>
      <c r="BI434" s="215">
        <f>IF(N434="nulová",J434,0)</f>
        <v>0</v>
      </c>
      <c r="BJ434" s="25" t="s">
        <v>85</v>
      </c>
      <c r="BK434" s="215">
        <f>ROUND(I434*H434,2)</f>
        <v>0</v>
      </c>
      <c r="BL434" s="25" t="s">
        <v>275</v>
      </c>
      <c r="BM434" s="25" t="s">
        <v>2512</v>
      </c>
    </row>
    <row r="435" spans="2:65" s="12" customFormat="1">
      <c r="B435" s="219"/>
      <c r="C435" s="220"/>
      <c r="D435" s="221" t="s">
        <v>210</v>
      </c>
      <c r="E435" s="222" t="s">
        <v>34</v>
      </c>
      <c r="F435" s="223" t="s">
        <v>2513</v>
      </c>
      <c r="G435" s="220"/>
      <c r="H435" s="224" t="s">
        <v>34</v>
      </c>
      <c r="I435" s="225"/>
      <c r="J435" s="220"/>
      <c r="K435" s="220"/>
      <c r="L435" s="226"/>
      <c r="M435" s="227"/>
      <c r="N435" s="228"/>
      <c r="O435" s="228"/>
      <c r="P435" s="228"/>
      <c r="Q435" s="228"/>
      <c r="R435" s="228"/>
      <c r="S435" s="228"/>
      <c r="T435" s="229"/>
      <c r="AT435" s="230" t="s">
        <v>210</v>
      </c>
      <c r="AU435" s="230" t="s">
        <v>87</v>
      </c>
      <c r="AV435" s="12" t="s">
        <v>85</v>
      </c>
      <c r="AW435" s="12" t="s">
        <v>41</v>
      </c>
      <c r="AX435" s="12" t="s">
        <v>78</v>
      </c>
      <c r="AY435" s="230" t="s">
        <v>197</v>
      </c>
    </row>
    <row r="436" spans="2:65" s="13" customFormat="1">
      <c r="B436" s="231"/>
      <c r="C436" s="232"/>
      <c r="D436" s="216" t="s">
        <v>210</v>
      </c>
      <c r="E436" s="260" t="s">
        <v>34</v>
      </c>
      <c r="F436" s="261" t="s">
        <v>107</v>
      </c>
      <c r="G436" s="232"/>
      <c r="H436" s="262">
        <v>3</v>
      </c>
      <c r="I436" s="236"/>
      <c r="J436" s="232"/>
      <c r="K436" s="232"/>
      <c r="L436" s="237"/>
      <c r="M436" s="238"/>
      <c r="N436" s="239"/>
      <c r="O436" s="239"/>
      <c r="P436" s="239"/>
      <c r="Q436" s="239"/>
      <c r="R436" s="239"/>
      <c r="S436" s="239"/>
      <c r="T436" s="240"/>
      <c r="AT436" s="241" t="s">
        <v>210</v>
      </c>
      <c r="AU436" s="241" t="s">
        <v>87</v>
      </c>
      <c r="AV436" s="13" t="s">
        <v>87</v>
      </c>
      <c r="AW436" s="13" t="s">
        <v>41</v>
      </c>
      <c r="AX436" s="13" t="s">
        <v>85</v>
      </c>
      <c r="AY436" s="241" t="s">
        <v>197</v>
      </c>
    </row>
    <row r="437" spans="2:65" s="1" customFormat="1" ht="16.5" customHeight="1">
      <c r="B437" s="43"/>
      <c r="C437" s="204" t="s">
        <v>727</v>
      </c>
      <c r="D437" s="204" t="s">
        <v>200</v>
      </c>
      <c r="E437" s="205" t="s">
        <v>2514</v>
      </c>
      <c r="F437" s="206" t="s">
        <v>2515</v>
      </c>
      <c r="G437" s="207" t="s">
        <v>536</v>
      </c>
      <c r="H437" s="208">
        <v>2</v>
      </c>
      <c r="I437" s="209"/>
      <c r="J437" s="210">
        <f>ROUND(I437*H437,2)</f>
        <v>0</v>
      </c>
      <c r="K437" s="206" t="s">
        <v>34</v>
      </c>
      <c r="L437" s="63"/>
      <c r="M437" s="211" t="s">
        <v>34</v>
      </c>
      <c r="N437" s="212" t="s">
        <v>49</v>
      </c>
      <c r="O437" s="44"/>
      <c r="P437" s="213">
        <f>O437*H437</f>
        <v>0</v>
      </c>
      <c r="Q437" s="213">
        <v>0</v>
      </c>
      <c r="R437" s="213">
        <f>Q437*H437</f>
        <v>0</v>
      </c>
      <c r="S437" s="213">
        <v>0</v>
      </c>
      <c r="T437" s="214">
        <f>S437*H437</f>
        <v>0</v>
      </c>
      <c r="AR437" s="25" t="s">
        <v>275</v>
      </c>
      <c r="AT437" s="25" t="s">
        <v>200</v>
      </c>
      <c r="AU437" s="25" t="s">
        <v>87</v>
      </c>
      <c r="AY437" s="25" t="s">
        <v>197</v>
      </c>
      <c r="BE437" s="215">
        <f>IF(N437="základní",J437,0)</f>
        <v>0</v>
      </c>
      <c r="BF437" s="215">
        <f>IF(N437="snížená",J437,0)</f>
        <v>0</v>
      </c>
      <c r="BG437" s="215">
        <f>IF(N437="zákl. přenesená",J437,0)</f>
        <v>0</v>
      </c>
      <c r="BH437" s="215">
        <f>IF(N437="sníž. přenesená",J437,0)</f>
        <v>0</v>
      </c>
      <c r="BI437" s="215">
        <f>IF(N437="nulová",J437,0)</f>
        <v>0</v>
      </c>
      <c r="BJ437" s="25" t="s">
        <v>85</v>
      </c>
      <c r="BK437" s="215">
        <f>ROUND(I437*H437,2)</f>
        <v>0</v>
      </c>
      <c r="BL437" s="25" t="s">
        <v>275</v>
      </c>
      <c r="BM437" s="25" t="s">
        <v>2516</v>
      </c>
    </row>
    <row r="438" spans="2:65" s="12" customFormat="1" ht="27">
      <c r="B438" s="219"/>
      <c r="C438" s="220"/>
      <c r="D438" s="221" t="s">
        <v>210</v>
      </c>
      <c r="E438" s="222" t="s">
        <v>34</v>
      </c>
      <c r="F438" s="223" t="s">
        <v>2517</v>
      </c>
      <c r="G438" s="220"/>
      <c r="H438" s="224" t="s">
        <v>34</v>
      </c>
      <c r="I438" s="225"/>
      <c r="J438" s="220"/>
      <c r="K438" s="220"/>
      <c r="L438" s="226"/>
      <c r="M438" s="227"/>
      <c r="N438" s="228"/>
      <c r="O438" s="228"/>
      <c r="P438" s="228"/>
      <c r="Q438" s="228"/>
      <c r="R438" s="228"/>
      <c r="S438" s="228"/>
      <c r="T438" s="229"/>
      <c r="AT438" s="230" t="s">
        <v>210</v>
      </c>
      <c r="AU438" s="230" t="s">
        <v>87</v>
      </c>
      <c r="AV438" s="12" t="s">
        <v>85</v>
      </c>
      <c r="AW438" s="12" t="s">
        <v>41</v>
      </c>
      <c r="AX438" s="12" t="s">
        <v>78</v>
      </c>
      <c r="AY438" s="230" t="s">
        <v>197</v>
      </c>
    </row>
    <row r="439" spans="2:65" s="12" customFormat="1">
      <c r="B439" s="219"/>
      <c r="C439" s="220"/>
      <c r="D439" s="221" t="s">
        <v>210</v>
      </c>
      <c r="E439" s="222" t="s">
        <v>34</v>
      </c>
      <c r="F439" s="223" t="s">
        <v>2350</v>
      </c>
      <c r="G439" s="220"/>
      <c r="H439" s="224" t="s">
        <v>34</v>
      </c>
      <c r="I439" s="225"/>
      <c r="J439" s="220"/>
      <c r="K439" s="220"/>
      <c r="L439" s="226"/>
      <c r="M439" s="227"/>
      <c r="N439" s="228"/>
      <c r="O439" s="228"/>
      <c r="P439" s="228"/>
      <c r="Q439" s="228"/>
      <c r="R439" s="228"/>
      <c r="S439" s="228"/>
      <c r="T439" s="229"/>
      <c r="AT439" s="230" t="s">
        <v>210</v>
      </c>
      <c r="AU439" s="230" t="s">
        <v>87</v>
      </c>
      <c r="AV439" s="12" t="s">
        <v>85</v>
      </c>
      <c r="AW439" s="12" t="s">
        <v>41</v>
      </c>
      <c r="AX439" s="12" t="s">
        <v>78</v>
      </c>
      <c r="AY439" s="230" t="s">
        <v>197</v>
      </c>
    </row>
    <row r="440" spans="2:65" s="13" customFormat="1">
      <c r="B440" s="231"/>
      <c r="C440" s="232"/>
      <c r="D440" s="221" t="s">
        <v>210</v>
      </c>
      <c r="E440" s="233" t="s">
        <v>34</v>
      </c>
      <c r="F440" s="234" t="s">
        <v>85</v>
      </c>
      <c r="G440" s="232"/>
      <c r="H440" s="235">
        <v>1</v>
      </c>
      <c r="I440" s="236"/>
      <c r="J440" s="232"/>
      <c r="K440" s="232"/>
      <c r="L440" s="237"/>
      <c r="M440" s="238"/>
      <c r="N440" s="239"/>
      <c r="O440" s="239"/>
      <c r="P440" s="239"/>
      <c r="Q440" s="239"/>
      <c r="R440" s="239"/>
      <c r="S440" s="239"/>
      <c r="T440" s="240"/>
      <c r="AT440" s="241" t="s">
        <v>210</v>
      </c>
      <c r="AU440" s="241" t="s">
        <v>87</v>
      </c>
      <c r="AV440" s="13" t="s">
        <v>87</v>
      </c>
      <c r="AW440" s="13" t="s">
        <v>41</v>
      </c>
      <c r="AX440" s="13" t="s">
        <v>78</v>
      </c>
      <c r="AY440" s="241" t="s">
        <v>197</v>
      </c>
    </row>
    <row r="441" spans="2:65" s="12" customFormat="1">
      <c r="B441" s="219"/>
      <c r="C441" s="220"/>
      <c r="D441" s="221" t="s">
        <v>210</v>
      </c>
      <c r="E441" s="222" t="s">
        <v>34</v>
      </c>
      <c r="F441" s="223" t="s">
        <v>2351</v>
      </c>
      <c r="G441" s="220"/>
      <c r="H441" s="224" t="s">
        <v>34</v>
      </c>
      <c r="I441" s="225"/>
      <c r="J441" s="220"/>
      <c r="K441" s="220"/>
      <c r="L441" s="226"/>
      <c r="M441" s="227"/>
      <c r="N441" s="228"/>
      <c r="O441" s="228"/>
      <c r="P441" s="228"/>
      <c r="Q441" s="228"/>
      <c r="R441" s="228"/>
      <c r="S441" s="228"/>
      <c r="T441" s="229"/>
      <c r="AT441" s="230" t="s">
        <v>210</v>
      </c>
      <c r="AU441" s="230" t="s">
        <v>87</v>
      </c>
      <c r="AV441" s="12" t="s">
        <v>85</v>
      </c>
      <c r="AW441" s="12" t="s">
        <v>41</v>
      </c>
      <c r="AX441" s="12" t="s">
        <v>78</v>
      </c>
      <c r="AY441" s="230" t="s">
        <v>197</v>
      </c>
    </row>
    <row r="442" spans="2:65" s="13" customFormat="1">
      <c r="B442" s="231"/>
      <c r="C442" s="232"/>
      <c r="D442" s="221" t="s">
        <v>210</v>
      </c>
      <c r="E442" s="233" t="s">
        <v>34</v>
      </c>
      <c r="F442" s="234" t="s">
        <v>85</v>
      </c>
      <c r="G442" s="232"/>
      <c r="H442" s="235">
        <v>1</v>
      </c>
      <c r="I442" s="236"/>
      <c r="J442" s="232"/>
      <c r="K442" s="232"/>
      <c r="L442" s="237"/>
      <c r="M442" s="238"/>
      <c r="N442" s="239"/>
      <c r="O442" s="239"/>
      <c r="P442" s="239"/>
      <c r="Q442" s="239"/>
      <c r="R442" s="239"/>
      <c r="S442" s="239"/>
      <c r="T442" s="240"/>
      <c r="AT442" s="241" t="s">
        <v>210</v>
      </c>
      <c r="AU442" s="241" t="s">
        <v>87</v>
      </c>
      <c r="AV442" s="13" t="s">
        <v>87</v>
      </c>
      <c r="AW442" s="13" t="s">
        <v>41</v>
      </c>
      <c r="AX442" s="13" t="s">
        <v>78</v>
      </c>
      <c r="AY442" s="241" t="s">
        <v>197</v>
      </c>
    </row>
    <row r="443" spans="2:65" s="14" customFormat="1">
      <c r="B443" s="242"/>
      <c r="C443" s="243"/>
      <c r="D443" s="216" t="s">
        <v>210</v>
      </c>
      <c r="E443" s="244" t="s">
        <v>34</v>
      </c>
      <c r="F443" s="245" t="s">
        <v>221</v>
      </c>
      <c r="G443" s="243"/>
      <c r="H443" s="246">
        <v>2</v>
      </c>
      <c r="I443" s="247"/>
      <c r="J443" s="243"/>
      <c r="K443" s="243"/>
      <c r="L443" s="248"/>
      <c r="M443" s="249"/>
      <c r="N443" s="250"/>
      <c r="O443" s="250"/>
      <c r="P443" s="250"/>
      <c r="Q443" s="250"/>
      <c r="R443" s="250"/>
      <c r="S443" s="250"/>
      <c r="T443" s="251"/>
      <c r="AT443" s="252" t="s">
        <v>210</v>
      </c>
      <c r="AU443" s="252" t="s">
        <v>87</v>
      </c>
      <c r="AV443" s="14" t="s">
        <v>126</v>
      </c>
      <c r="AW443" s="14" t="s">
        <v>41</v>
      </c>
      <c r="AX443" s="14" t="s">
        <v>85</v>
      </c>
      <c r="AY443" s="252" t="s">
        <v>197</v>
      </c>
    </row>
    <row r="444" spans="2:65" s="1" customFormat="1" ht="16.5" customHeight="1">
      <c r="B444" s="43"/>
      <c r="C444" s="204" t="s">
        <v>740</v>
      </c>
      <c r="D444" s="204" t="s">
        <v>200</v>
      </c>
      <c r="E444" s="205" t="s">
        <v>2518</v>
      </c>
      <c r="F444" s="206" t="s">
        <v>2519</v>
      </c>
      <c r="G444" s="207" t="s">
        <v>536</v>
      </c>
      <c r="H444" s="208">
        <v>2</v>
      </c>
      <c r="I444" s="209"/>
      <c r="J444" s="210">
        <f>ROUND(I444*H444,2)</f>
        <v>0</v>
      </c>
      <c r="K444" s="206" t="s">
        <v>34</v>
      </c>
      <c r="L444" s="63"/>
      <c r="M444" s="211" t="s">
        <v>34</v>
      </c>
      <c r="N444" s="212" t="s">
        <v>49</v>
      </c>
      <c r="O444" s="44"/>
      <c r="P444" s="213">
        <f>O444*H444</f>
        <v>0</v>
      </c>
      <c r="Q444" s="213">
        <v>0</v>
      </c>
      <c r="R444" s="213">
        <f>Q444*H444</f>
        <v>0</v>
      </c>
      <c r="S444" s="213">
        <v>0</v>
      </c>
      <c r="T444" s="214">
        <f>S444*H444</f>
        <v>0</v>
      </c>
      <c r="AR444" s="25" t="s">
        <v>275</v>
      </c>
      <c r="AT444" s="25" t="s">
        <v>200</v>
      </c>
      <c r="AU444" s="25" t="s">
        <v>87</v>
      </c>
      <c r="AY444" s="25" t="s">
        <v>197</v>
      </c>
      <c r="BE444" s="215">
        <f>IF(N444="základní",J444,0)</f>
        <v>0</v>
      </c>
      <c r="BF444" s="215">
        <f>IF(N444="snížená",J444,0)</f>
        <v>0</v>
      </c>
      <c r="BG444" s="215">
        <f>IF(N444="zákl. přenesená",J444,0)</f>
        <v>0</v>
      </c>
      <c r="BH444" s="215">
        <f>IF(N444="sníž. přenesená",J444,0)</f>
        <v>0</v>
      </c>
      <c r="BI444" s="215">
        <f>IF(N444="nulová",J444,0)</f>
        <v>0</v>
      </c>
      <c r="BJ444" s="25" t="s">
        <v>85</v>
      </c>
      <c r="BK444" s="215">
        <f>ROUND(I444*H444,2)</f>
        <v>0</v>
      </c>
      <c r="BL444" s="25" t="s">
        <v>275</v>
      </c>
      <c r="BM444" s="25" t="s">
        <v>2520</v>
      </c>
    </row>
    <row r="445" spans="2:65" s="12" customFormat="1">
      <c r="B445" s="219"/>
      <c r="C445" s="220"/>
      <c r="D445" s="221" t="s">
        <v>210</v>
      </c>
      <c r="E445" s="222" t="s">
        <v>34</v>
      </c>
      <c r="F445" s="223" t="s">
        <v>2521</v>
      </c>
      <c r="G445" s="220"/>
      <c r="H445" s="224" t="s">
        <v>34</v>
      </c>
      <c r="I445" s="225"/>
      <c r="J445" s="220"/>
      <c r="K445" s="220"/>
      <c r="L445" s="226"/>
      <c r="M445" s="227"/>
      <c r="N445" s="228"/>
      <c r="O445" s="228"/>
      <c r="P445" s="228"/>
      <c r="Q445" s="228"/>
      <c r="R445" s="228"/>
      <c r="S445" s="228"/>
      <c r="T445" s="229"/>
      <c r="AT445" s="230" t="s">
        <v>210</v>
      </c>
      <c r="AU445" s="230" t="s">
        <v>87</v>
      </c>
      <c r="AV445" s="12" t="s">
        <v>85</v>
      </c>
      <c r="AW445" s="12" t="s">
        <v>41</v>
      </c>
      <c r="AX445" s="12" t="s">
        <v>78</v>
      </c>
      <c r="AY445" s="230" t="s">
        <v>197</v>
      </c>
    </row>
    <row r="446" spans="2:65" s="12" customFormat="1">
      <c r="B446" s="219"/>
      <c r="C446" s="220"/>
      <c r="D446" s="221" t="s">
        <v>210</v>
      </c>
      <c r="E446" s="222" t="s">
        <v>34</v>
      </c>
      <c r="F446" s="223" t="s">
        <v>2358</v>
      </c>
      <c r="G446" s="220"/>
      <c r="H446" s="224" t="s">
        <v>34</v>
      </c>
      <c r="I446" s="225"/>
      <c r="J446" s="220"/>
      <c r="K446" s="220"/>
      <c r="L446" s="226"/>
      <c r="M446" s="227"/>
      <c r="N446" s="228"/>
      <c r="O446" s="228"/>
      <c r="P446" s="228"/>
      <c r="Q446" s="228"/>
      <c r="R446" s="228"/>
      <c r="S446" s="228"/>
      <c r="T446" s="229"/>
      <c r="AT446" s="230" t="s">
        <v>210</v>
      </c>
      <c r="AU446" s="230" t="s">
        <v>87</v>
      </c>
      <c r="AV446" s="12" t="s">
        <v>85</v>
      </c>
      <c r="AW446" s="12" t="s">
        <v>41</v>
      </c>
      <c r="AX446" s="12" t="s">
        <v>78</v>
      </c>
      <c r="AY446" s="230" t="s">
        <v>197</v>
      </c>
    </row>
    <row r="447" spans="2:65" s="13" customFormat="1">
      <c r="B447" s="231"/>
      <c r="C447" s="232"/>
      <c r="D447" s="216" t="s">
        <v>210</v>
      </c>
      <c r="E447" s="260" t="s">
        <v>34</v>
      </c>
      <c r="F447" s="261" t="s">
        <v>87</v>
      </c>
      <c r="G447" s="232"/>
      <c r="H447" s="262">
        <v>2</v>
      </c>
      <c r="I447" s="236"/>
      <c r="J447" s="232"/>
      <c r="K447" s="232"/>
      <c r="L447" s="237"/>
      <c r="M447" s="238"/>
      <c r="N447" s="239"/>
      <c r="O447" s="239"/>
      <c r="P447" s="239"/>
      <c r="Q447" s="239"/>
      <c r="R447" s="239"/>
      <c r="S447" s="239"/>
      <c r="T447" s="240"/>
      <c r="AT447" s="241" t="s">
        <v>210</v>
      </c>
      <c r="AU447" s="241" t="s">
        <v>87</v>
      </c>
      <c r="AV447" s="13" t="s">
        <v>87</v>
      </c>
      <c r="AW447" s="13" t="s">
        <v>41</v>
      </c>
      <c r="AX447" s="13" t="s">
        <v>85</v>
      </c>
      <c r="AY447" s="241" t="s">
        <v>197</v>
      </c>
    </row>
    <row r="448" spans="2:65" s="1" customFormat="1" ht="16.5" customHeight="1">
      <c r="B448" s="43"/>
      <c r="C448" s="204" t="s">
        <v>744</v>
      </c>
      <c r="D448" s="204" t="s">
        <v>200</v>
      </c>
      <c r="E448" s="205" t="s">
        <v>2522</v>
      </c>
      <c r="F448" s="206" t="s">
        <v>2523</v>
      </c>
      <c r="G448" s="207" t="s">
        <v>536</v>
      </c>
      <c r="H448" s="208">
        <v>4</v>
      </c>
      <c r="I448" s="209"/>
      <c r="J448" s="210">
        <f>ROUND(I448*H448,2)</f>
        <v>0</v>
      </c>
      <c r="K448" s="206" t="s">
        <v>34</v>
      </c>
      <c r="L448" s="63"/>
      <c r="M448" s="211" t="s">
        <v>34</v>
      </c>
      <c r="N448" s="212" t="s">
        <v>49</v>
      </c>
      <c r="O448" s="44"/>
      <c r="P448" s="213">
        <f>O448*H448</f>
        <v>0</v>
      </c>
      <c r="Q448" s="213">
        <v>0</v>
      </c>
      <c r="R448" s="213">
        <f>Q448*H448</f>
        <v>0</v>
      </c>
      <c r="S448" s="213">
        <v>0</v>
      </c>
      <c r="T448" s="214">
        <f>S448*H448</f>
        <v>0</v>
      </c>
      <c r="AR448" s="25" t="s">
        <v>275</v>
      </c>
      <c r="AT448" s="25" t="s">
        <v>200</v>
      </c>
      <c r="AU448" s="25" t="s">
        <v>87</v>
      </c>
      <c r="AY448" s="25" t="s">
        <v>197</v>
      </c>
      <c r="BE448" s="215">
        <f>IF(N448="základní",J448,0)</f>
        <v>0</v>
      </c>
      <c r="BF448" s="215">
        <f>IF(N448="snížená",J448,0)</f>
        <v>0</v>
      </c>
      <c r="BG448" s="215">
        <f>IF(N448="zákl. přenesená",J448,0)</f>
        <v>0</v>
      </c>
      <c r="BH448" s="215">
        <f>IF(N448="sníž. přenesená",J448,0)</f>
        <v>0</v>
      </c>
      <c r="BI448" s="215">
        <f>IF(N448="nulová",J448,0)</f>
        <v>0</v>
      </c>
      <c r="BJ448" s="25" t="s">
        <v>85</v>
      </c>
      <c r="BK448" s="215">
        <f>ROUND(I448*H448,2)</f>
        <v>0</v>
      </c>
      <c r="BL448" s="25" t="s">
        <v>275</v>
      </c>
      <c r="BM448" s="25" t="s">
        <v>2524</v>
      </c>
    </row>
    <row r="449" spans="2:65" s="12" customFormat="1" ht="27">
      <c r="B449" s="219"/>
      <c r="C449" s="220"/>
      <c r="D449" s="221" t="s">
        <v>210</v>
      </c>
      <c r="E449" s="222" t="s">
        <v>34</v>
      </c>
      <c r="F449" s="223" t="s">
        <v>2525</v>
      </c>
      <c r="G449" s="220"/>
      <c r="H449" s="224" t="s">
        <v>34</v>
      </c>
      <c r="I449" s="225"/>
      <c r="J449" s="220"/>
      <c r="K449" s="220"/>
      <c r="L449" s="226"/>
      <c r="M449" s="227"/>
      <c r="N449" s="228"/>
      <c r="O449" s="228"/>
      <c r="P449" s="228"/>
      <c r="Q449" s="228"/>
      <c r="R449" s="228"/>
      <c r="S449" s="228"/>
      <c r="T449" s="229"/>
      <c r="AT449" s="230" t="s">
        <v>210</v>
      </c>
      <c r="AU449" s="230" t="s">
        <v>87</v>
      </c>
      <c r="AV449" s="12" t="s">
        <v>85</v>
      </c>
      <c r="AW449" s="12" t="s">
        <v>41</v>
      </c>
      <c r="AX449" s="12" t="s">
        <v>78</v>
      </c>
      <c r="AY449" s="230" t="s">
        <v>197</v>
      </c>
    </row>
    <row r="450" spans="2:65" s="12" customFormat="1">
      <c r="B450" s="219"/>
      <c r="C450" s="220"/>
      <c r="D450" s="221" t="s">
        <v>210</v>
      </c>
      <c r="E450" s="222" t="s">
        <v>34</v>
      </c>
      <c r="F450" s="223" t="s">
        <v>2350</v>
      </c>
      <c r="G450" s="220"/>
      <c r="H450" s="224" t="s">
        <v>34</v>
      </c>
      <c r="I450" s="225"/>
      <c r="J450" s="220"/>
      <c r="K450" s="220"/>
      <c r="L450" s="226"/>
      <c r="M450" s="227"/>
      <c r="N450" s="228"/>
      <c r="O450" s="228"/>
      <c r="P450" s="228"/>
      <c r="Q450" s="228"/>
      <c r="R450" s="228"/>
      <c r="S450" s="228"/>
      <c r="T450" s="229"/>
      <c r="AT450" s="230" t="s">
        <v>210</v>
      </c>
      <c r="AU450" s="230" t="s">
        <v>87</v>
      </c>
      <c r="AV450" s="12" t="s">
        <v>85</v>
      </c>
      <c r="AW450" s="12" t="s">
        <v>41</v>
      </c>
      <c r="AX450" s="12" t="s">
        <v>78</v>
      </c>
      <c r="AY450" s="230" t="s">
        <v>197</v>
      </c>
    </row>
    <row r="451" spans="2:65" s="13" customFormat="1">
      <c r="B451" s="231"/>
      <c r="C451" s="232"/>
      <c r="D451" s="216" t="s">
        <v>210</v>
      </c>
      <c r="E451" s="260" t="s">
        <v>34</v>
      </c>
      <c r="F451" s="261" t="s">
        <v>126</v>
      </c>
      <c r="G451" s="232"/>
      <c r="H451" s="262">
        <v>4</v>
      </c>
      <c r="I451" s="236"/>
      <c r="J451" s="232"/>
      <c r="K451" s="232"/>
      <c r="L451" s="237"/>
      <c r="M451" s="238"/>
      <c r="N451" s="239"/>
      <c r="O451" s="239"/>
      <c r="P451" s="239"/>
      <c r="Q451" s="239"/>
      <c r="R451" s="239"/>
      <c r="S451" s="239"/>
      <c r="T451" s="240"/>
      <c r="AT451" s="241" t="s">
        <v>210</v>
      </c>
      <c r="AU451" s="241" t="s">
        <v>87</v>
      </c>
      <c r="AV451" s="13" t="s">
        <v>87</v>
      </c>
      <c r="AW451" s="13" t="s">
        <v>41</v>
      </c>
      <c r="AX451" s="13" t="s">
        <v>85</v>
      </c>
      <c r="AY451" s="241" t="s">
        <v>197</v>
      </c>
    </row>
    <row r="452" spans="2:65" s="1" customFormat="1" ht="16.5" customHeight="1">
      <c r="B452" s="43"/>
      <c r="C452" s="204" t="s">
        <v>749</v>
      </c>
      <c r="D452" s="204" t="s">
        <v>200</v>
      </c>
      <c r="E452" s="205" t="s">
        <v>2526</v>
      </c>
      <c r="F452" s="206" t="s">
        <v>2527</v>
      </c>
      <c r="G452" s="207" t="s">
        <v>536</v>
      </c>
      <c r="H452" s="208">
        <v>1</v>
      </c>
      <c r="I452" s="209"/>
      <c r="J452" s="210">
        <f>ROUND(I452*H452,2)</f>
        <v>0</v>
      </c>
      <c r="K452" s="206" t="s">
        <v>352</v>
      </c>
      <c r="L452" s="63"/>
      <c r="M452" s="211" t="s">
        <v>34</v>
      </c>
      <c r="N452" s="212" t="s">
        <v>49</v>
      </c>
      <c r="O452" s="44"/>
      <c r="P452" s="213">
        <f>O452*H452</f>
        <v>0</v>
      </c>
      <c r="Q452" s="213">
        <v>5.1500000000000005E-4</v>
      </c>
      <c r="R452" s="213">
        <f>Q452*H452</f>
        <v>5.1500000000000005E-4</v>
      </c>
      <c r="S452" s="213">
        <v>0</v>
      </c>
      <c r="T452" s="214">
        <f>S452*H452</f>
        <v>0</v>
      </c>
      <c r="AR452" s="25" t="s">
        <v>275</v>
      </c>
      <c r="AT452" s="25" t="s">
        <v>200</v>
      </c>
      <c r="AU452" s="25" t="s">
        <v>87</v>
      </c>
      <c r="AY452" s="25" t="s">
        <v>197</v>
      </c>
      <c r="BE452" s="215">
        <f>IF(N452="základní",J452,0)</f>
        <v>0</v>
      </c>
      <c r="BF452" s="215">
        <f>IF(N452="snížená",J452,0)</f>
        <v>0</v>
      </c>
      <c r="BG452" s="215">
        <f>IF(N452="zákl. přenesená",J452,0)</f>
        <v>0</v>
      </c>
      <c r="BH452" s="215">
        <f>IF(N452="sníž. přenesená",J452,0)</f>
        <v>0</v>
      </c>
      <c r="BI452" s="215">
        <f>IF(N452="nulová",J452,0)</f>
        <v>0</v>
      </c>
      <c r="BJ452" s="25" t="s">
        <v>85</v>
      </c>
      <c r="BK452" s="215">
        <f>ROUND(I452*H452,2)</f>
        <v>0</v>
      </c>
      <c r="BL452" s="25" t="s">
        <v>275</v>
      </c>
      <c r="BM452" s="25" t="s">
        <v>2528</v>
      </c>
    </row>
    <row r="453" spans="2:65" s="12" customFormat="1">
      <c r="B453" s="219"/>
      <c r="C453" s="220"/>
      <c r="D453" s="221" t="s">
        <v>210</v>
      </c>
      <c r="E453" s="222" t="s">
        <v>34</v>
      </c>
      <c r="F453" s="223" t="s">
        <v>2529</v>
      </c>
      <c r="G453" s="220"/>
      <c r="H453" s="224" t="s">
        <v>34</v>
      </c>
      <c r="I453" s="225"/>
      <c r="J453" s="220"/>
      <c r="K453" s="220"/>
      <c r="L453" s="226"/>
      <c r="M453" s="227"/>
      <c r="N453" s="228"/>
      <c r="O453" s="228"/>
      <c r="P453" s="228"/>
      <c r="Q453" s="228"/>
      <c r="R453" s="228"/>
      <c r="S453" s="228"/>
      <c r="T453" s="229"/>
      <c r="AT453" s="230" t="s">
        <v>210</v>
      </c>
      <c r="AU453" s="230" t="s">
        <v>87</v>
      </c>
      <c r="AV453" s="12" t="s">
        <v>85</v>
      </c>
      <c r="AW453" s="12" t="s">
        <v>41</v>
      </c>
      <c r="AX453" s="12" t="s">
        <v>78</v>
      </c>
      <c r="AY453" s="230" t="s">
        <v>197</v>
      </c>
    </row>
    <row r="454" spans="2:65" s="12" customFormat="1">
      <c r="B454" s="219"/>
      <c r="C454" s="220"/>
      <c r="D454" s="221" t="s">
        <v>210</v>
      </c>
      <c r="E454" s="222" t="s">
        <v>34</v>
      </c>
      <c r="F454" s="223" t="s">
        <v>2358</v>
      </c>
      <c r="G454" s="220"/>
      <c r="H454" s="224" t="s">
        <v>34</v>
      </c>
      <c r="I454" s="225"/>
      <c r="J454" s="220"/>
      <c r="K454" s="220"/>
      <c r="L454" s="226"/>
      <c r="M454" s="227"/>
      <c r="N454" s="228"/>
      <c r="O454" s="228"/>
      <c r="P454" s="228"/>
      <c r="Q454" s="228"/>
      <c r="R454" s="228"/>
      <c r="S454" s="228"/>
      <c r="T454" s="229"/>
      <c r="AT454" s="230" t="s">
        <v>210</v>
      </c>
      <c r="AU454" s="230" t="s">
        <v>87</v>
      </c>
      <c r="AV454" s="12" t="s">
        <v>85</v>
      </c>
      <c r="AW454" s="12" t="s">
        <v>41</v>
      </c>
      <c r="AX454" s="12" t="s">
        <v>78</v>
      </c>
      <c r="AY454" s="230" t="s">
        <v>197</v>
      </c>
    </row>
    <row r="455" spans="2:65" s="13" customFormat="1">
      <c r="B455" s="231"/>
      <c r="C455" s="232"/>
      <c r="D455" s="216" t="s">
        <v>210</v>
      </c>
      <c r="E455" s="260" t="s">
        <v>34</v>
      </c>
      <c r="F455" s="261" t="s">
        <v>85</v>
      </c>
      <c r="G455" s="232"/>
      <c r="H455" s="262">
        <v>1</v>
      </c>
      <c r="I455" s="236"/>
      <c r="J455" s="232"/>
      <c r="K455" s="232"/>
      <c r="L455" s="237"/>
      <c r="M455" s="238"/>
      <c r="N455" s="239"/>
      <c r="O455" s="239"/>
      <c r="P455" s="239"/>
      <c r="Q455" s="239"/>
      <c r="R455" s="239"/>
      <c r="S455" s="239"/>
      <c r="T455" s="240"/>
      <c r="AT455" s="241" t="s">
        <v>210</v>
      </c>
      <c r="AU455" s="241" t="s">
        <v>87</v>
      </c>
      <c r="AV455" s="13" t="s">
        <v>87</v>
      </c>
      <c r="AW455" s="13" t="s">
        <v>41</v>
      </c>
      <c r="AX455" s="13" t="s">
        <v>85</v>
      </c>
      <c r="AY455" s="241" t="s">
        <v>197</v>
      </c>
    </row>
    <row r="456" spans="2:65" s="1" customFormat="1" ht="16.5" customHeight="1">
      <c r="B456" s="43"/>
      <c r="C456" s="204" t="s">
        <v>753</v>
      </c>
      <c r="D456" s="204" t="s">
        <v>200</v>
      </c>
      <c r="E456" s="205" t="s">
        <v>2530</v>
      </c>
      <c r="F456" s="206" t="s">
        <v>2531</v>
      </c>
      <c r="G456" s="207" t="s">
        <v>536</v>
      </c>
      <c r="H456" s="208">
        <v>1</v>
      </c>
      <c r="I456" s="209"/>
      <c r="J456" s="210">
        <f>ROUND(I456*H456,2)</f>
        <v>0</v>
      </c>
      <c r="K456" s="206" t="s">
        <v>34</v>
      </c>
      <c r="L456" s="63"/>
      <c r="M456" s="211" t="s">
        <v>34</v>
      </c>
      <c r="N456" s="212" t="s">
        <v>49</v>
      </c>
      <c r="O456" s="44"/>
      <c r="P456" s="213">
        <f>O456*H456</f>
        <v>0</v>
      </c>
      <c r="Q456" s="213">
        <v>5.1000000000000004E-4</v>
      </c>
      <c r="R456" s="213">
        <f>Q456*H456</f>
        <v>5.1000000000000004E-4</v>
      </c>
      <c r="S456" s="213">
        <v>0</v>
      </c>
      <c r="T456" s="214">
        <f>S456*H456</f>
        <v>0</v>
      </c>
      <c r="AR456" s="25" t="s">
        <v>275</v>
      </c>
      <c r="AT456" s="25" t="s">
        <v>200</v>
      </c>
      <c r="AU456" s="25" t="s">
        <v>87</v>
      </c>
      <c r="AY456" s="25" t="s">
        <v>197</v>
      </c>
      <c r="BE456" s="215">
        <f>IF(N456="základní",J456,0)</f>
        <v>0</v>
      </c>
      <c r="BF456" s="215">
        <f>IF(N456="snížená",J456,0)</f>
        <v>0</v>
      </c>
      <c r="BG456" s="215">
        <f>IF(N456="zákl. přenesená",J456,0)</f>
        <v>0</v>
      </c>
      <c r="BH456" s="215">
        <f>IF(N456="sníž. přenesená",J456,0)</f>
        <v>0</v>
      </c>
      <c r="BI456" s="215">
        <f>IF(N456="nulová",J456,0)</f>
        <v>0</v>
      </c>
      <c r="BJ456" s="25" t="s">
        <v>85</v>
      </c>
      <c r="BK456" s="215">
        <f>ROUND(I456*H456,2)</f>
        <v>0</v>
      </c>
      <c r="BL456" s="25" t="s">
        <v>275</v>
      </c>
      <c r="BM456" s="25" t="s">
        <v>2532</v>
      </c>
    </row>
    <row r="457" spans="2:65" s="12" customFormat="1">
      <c r="B457" s="219"/>
      <c r="C457" s="220"/>
      <c r="D457" s="221" t="s">
        <v>210</v>
      </c>
      <c r="E457" s="222" t="s">
        <v>34</v>
      </c>
      <c r="F457" s="223" t="s">
        <v>2533</v>
      </c>
      <c r="G457" s="220"/>
      <c r="H457" s="224" t="s">
        <v>34</v>
      </c>
      <c r="I457" s="225"/>
      <c r="J457" s="220"/>
      <c r="K457" s="220"/>
      <c r="L457" s="226"/>
      <c r="M457" s="227"/>
      <c r="N457" s="228"/>
      <c r="O457" s="228"/>
      <c r="P457" s="228"/>
      <c r="Q457" s="228"/>
      <c r="R457" s="228"/>
      <c r="S457" s="228"/>
      <c r="T457" s="229"/>
      <c r="AT457" s="230" t="s">
        <v>210</v>
      </c>
      <c r="AU457" s="230" t="s">
        <v>87</v>
      </c>
      <c r="AV457" s="12" t="s">
        <v>85</v>
      </c>
      <c r="AW457" s="12" t="s">
        <v>41</v>
      </c>
      <c r="AX457" s="12" t="s">
        <v>78</v>
      </c>
      <c r="AY457" s="230" t="s">
        <v>197</v>
      </c>
    </row>
    <row r="458" spans="2:65" s="12" customFormat="1">
      <c r="B458" s="219"/>
      <c r="C458" s="220"/>
      <c r="D458" s="221" t="s">
        <v>210</v>
      </c>
      <c r="E458" s="222" t="s">
        <v>34</v>
      </c>
      <c r="F458" s="223" t="s">
        <v>2350</v>
      </c>
      <c r="G458" s="220"/>
      <c r="H458" s="224" t="s">
        <v>34</v>
      </c>
      <c r="I458" s="225"/>
      <c r="J458" s="220"/>
      <c r="K458" s="220"/>
      <c r="L458" s="226"/>
      <c r="M458" s="227"/>
      <c r="N458" s="228"/>
      <c r="O458" s="228"/>
      <c r="P458" s="228"/>
      <c r="Q458" s="228"/>
      <c r="R458" s="228"/>
      <c r="S458" s="228"/>
      <c r="T458" s="229"/>
      <c r="AT458" s="230" t="s">
        <v>210</v>
      </c>
      <c r="AU458" s="230" t="s">
        <v>87</v>
      </c>
      <c r="AV458" s="12" t="s">
        <v>85</v>
      </c>
      <c r="AW458" s="12" t="s">
        <v>41</v>
      </c>
      <c r="AX458" s="12" t="s">
        <v>78</v>
      </c>
      <c r="AY458" s="230" t="s">
        <v>197</v>
      </c>
    </row>
    <row r="459" spans="2:65" s="13" customFormat="1">
      <c r="B459" s="231"/>
      <c r="C459" s="232"/>
      <c r="D459" s="216" t="s">
        <v>210</v>
      </c>
      <c r="E459" s="260" t="s">
        <v>34</v>
      </c>
      <c r="F459" s="261" t="s">
        <v>85</v>
      </c>
      <c r="G459" s="232"/>
      <c r="H459" s="262">
        <v>1</v>
      </c>
      <c r="I459" s="236"/>
      <c r="J459" s="232"/>
      <c r="K459" s="232"/>
      <c r="L459" s="237"/>
      <c r="M459" s="238"/>
      <c r="N459" s="239"/>
      <c r="O459" s="239"/>
      <c r="P459" s="239"/>
      <c r="Q459" s="239"/>
      <c r="R459" s="239"/>
      <c r="S459" s="239"/>
      <c r="T459" s="240"/>
      <c r="AT459" s="241" t="s">
        <v>210</v>
      </c>
      <c r="AU459" s="241" t="s">
        <v>87</v>
      </c>
      <c r="AV459" s="13" t="s">
        <v>87</v>
      </c>
      <c r="AW459" s="13" t="s">
        <v>41</v>
      </c>
      <c r="AX459" s="13" t="s">
        <v>85</v>
      </c>
      <c r="AY459" s="241" t="s">
        <v>197</v>
      </c>
    </row>
    <row r="460" spans="2:65" s="1" customFormat="1" ht="16.5" customHeight="1">
      <c r="B460" s="43"/>
      <c r="C460" s="204" t="s">
        <v>761</v>
      </c>
      <c r="D460" s="204" t="s">
        <v>200</v>
      </c>
      <c r="E460" s="205" t="s">
        <v>2534</v>
      </c>
      <c r="F460" s="206" t="s">
        <v>2535</v>
      </c>
      <c r="G460" s="207" t="s">
        <v>445</v>
      </c>
      <c r="H460" s="208">
        <v>35</v>
      </c>
      <c r="I460" s="209"/>
      <c r="J460" s="210">
        <f>ROUND(I460*H460,2)</f>
        <v>0</v>
      </c>
      <c r="K460" s="206" t="s">
        <v>352</v>
      </c>
      <c r="L460" s="63"/>
      <c r="M460" s="211" t="s">
        <v>34</v>
      </c>
      <c r="N460" s="212" t="s">
        <v>49</v>
      </c>
      <c r="O460" s="44"/>
      <c r="P460" s="213">
        <f>O460*H460</f>
        <v>0</v>
      </c>
      <c r="Q460" s="213">
        <v>0</v>
      </c>
      <c r="R460" s="213">
        <f>Q460*H460</f>
        <v>0</v>
      </c>
      <c r="S460" s="213">
        <v>0</v>
      </c>
      <c r="T460" s="214">
        <f>S460*H460</f>
        <v>0</v>
      </c>
      <c r="AR460" s="25" t="s">
        <v>275</v>
      </c>
      <c r="AT460" s="25" t="s">
        <v>200</v>
      </c>
      <c r="AU460" s="25" t="s">
        <v>87</v>
      </c>
      <c r="AY460" s="25" t="s">
        <v>197</v>
      </c>
      <c r="BE460" s="215">
        <f>IF(N460="základní",J460,0)</f>
        <v>0</v>
      </c>
      <c r="BF460" s="215">
        <f>IF(N460="snížená",J460,0)</f>
        <v>0</v>
      </c>
      <c r="BG460" s="215">
        <f>IF(N460="zákl. přenesená",J460,0)</f>
        <v>0</v>
      </c>
      <c r="BH460" s="215">
        <f>IF(N460="sníž. přenesená",J460,0)</f>
        <v>0</v>
      </c>
      <c r="BI460" s="215">
        <f>IF(N460="nulová",J460,0)</f>
        <v>0</v>
      </c>
      <c r="BJ460" s="25" t="s">
        <v>85</v>
      </c>
      <c r="BK460" s="215">
        <f>ROUND(I460*H460,2)</f>
        <v>0</v>
      </c>
      <c r="BL460" s="25" t="s">
        <v>275</v>
      </c>
      <c r="BM460" s="25" t="s">
        <v>2536</v>
      </c>
    </row>
    <row r="461" spans="2:65" s="13" customFormat="1">
      <c r="B461" s="231"/>
      <c r="C461" s="232"/>
      <c r="D461" s="216" t="s">
        <v>210</v>
      </c>
      <c r="E461" s="260" t="s">
        <v>34</v>
      </c>
      <c r="F461" s="261" t="s">
        <v>2537</v>
      </c>
      <c r="G461" s="232"/>
      <c r="H461" s="262">
        <v>35</v>
      </c>
      <c r="I461" s="236"/>
      <c r="J461" s="232"/>
      <c r="K461" s="232"/>
      <c r="L461" s="237"/>
      <c r="M461" s="238"/>
      <c r="N461" s="239"/>
      <c r="O461" s="239"/>
      <c r="P461" s="239"/>
      <c r="Q461" s="239"/>
      <c r="R461" s="239"/>
      <c r="S461" s="239"/>
      <c r="T461" s="240"/>
      <c r="AT461" s="241" t="s">
        <v>210</v>
      </c>
      <c r="AU461" s="241" t="s">
        <v>87</v>
      </c>
      <c r="AV461" s="13" t="s">
        <v>87</v>
      </c>
      <c r="AW461" s="13" t="s">
        <v>41</v>
      </c>
      <c r="AX461" s="13" t="s">
        <v>85</v>
      </c>
      <c r="AY461" s="241" t="s">
        <v>197</v>
      </c>
    </row>
    <row r="462" spans="2:65" s="1" customFormat="1" ht="16.5" customHeight="1">
      <c r="B462" s="43"/>
      <c r="C462" s="204" t="s">
        <v>771</v>
      </c>
      <c r="D462" s="204" t="s">
        <v>200</v>
      </c>
      <c r="E462" s="205" t="s">
        <v>2538</v>
      </c>
      <c r="F462" s="206" t="s">
        <v>2539</v>
      </c>
      <c r="G462" s="207" t="s">
        <v>445</v>
      </c>
      <c r="H462" s="208">
        <v>16.5</v>
      </c>
      <c r="I462" s="209"/>
      <c r="J462" s="210">
        <f>ROUND(I462*H462,2)</f>
        <v>0</v>
      </c>
      <c r="K462" s="206" t="s">
        <v>352</v>
      </c>
      <c r="L462" s="63"/>
      <c r="M462" s="211" t="s">
        <v>34</v>
      </c>
      <c r="N462" s="212" t="s">
        <v>49</v>
      </c>
      <c r="O462" s="44"/>
      <c r="P462" s="213">
        <f>O462*H462</f>
        <v>0</v>
      </c>
      <c r="Q462" s="213">
        <v>0</v>
      </c>
      <c r="R462" s="213">
        <f>Q462*H462</f>
        <v>0</v>
      </c>
      <c r="S462" s="213">
        <v>0</v>
      </c>
      <c r="T462" s="214">
        <f>S462*H462</f>
        <v>0</v>
      </c>
      <c r="AR462" s="25" t="s">
        <v>275</v>
      </c>
      <c r="AT462" s="25" t="s">
        <v>200</v>
      </c>
      <c r="AU462" s="25" t="s">
        <v>87</v>
      </c>
      <c r="AY462" s="25" t="s">
        <v>197</v>
      </c>
      <c r="BE462" s="215">
        <f>IF(N462="základní",J462,0)</f>
        <v>0</v>
      </c>
      <c r="BF462" s="215">
        <f>IF(N462="snížená",J462,0)</f>
        <v>0</v>
      </c>
      <c r="BG462" s="215">
        <f>IF(N462="zákl. přenesená",J462,0)</f>
        <v>0</v>
      </c>
      <c r="BH462" s="215">
        <f>IF(N462="sníž. přenesená",J462,0)</f>
        <v>0</v>
      </c>
      <c r="BI462" s="215">
        <f>IF(N462="nulová",J462,0)</f>
        <v>0</v>
      </c>
      <c r="BJ462" s="25" t="s">
        <v>85</v>
      </c>
      <c r="BK462" s="215">
        <f>ROUND(I462*H462,2)</f>
        <v>0</v>
      </c>
      <c r="BL462" s="25" t="s">
        <v>275</v>
      </c>
      <c r="BM462" s="25" t="s">
        <v>2540</v>
      </c>
    </row>
    <row r="463" spans="2:65" s="13" customFormat="1">
      <c r="B463" s="231"/>
      <c r="C463" s="232"/>
      <c r="D463" s="216" t="s">
        <v>210</v>
      </c>
      <c r="E463" s="260" t="s">
        <v>34</v>
      </c>
      <c r="F463" s="261" t="s">
        <v>2541</v>
      </c>
      <c r="G463" s="232"/>
      <c r="H463" s="262">
        <v>16.5</v>
      </c>
      <c r="I463" s="236"/>
      <c r="J463" s="232"/>
      <c r="K463" s="232"/>
      <c r="L463" s="237"/>
      <c r="M463" s="238"/>
      <c r="N463" s="239"/>
      <c r="O463" s="239"/>
      <c r="P463" s="239"/>
      <c r="Q463" s="239"/>
      <c r="R463" s="239"/>
      <c r="S463" s="239"/>
      <c r="T463" s="240"/>
      <c r="AT463" s="241" t="s">
        <v>210</v>
      </c>
      <c r="AU463" s="241" t="s">
        <v>87</v>
      </c>
      <c r="AV463" s="13" t="s">
        <v>87</v>
      </c>
      <c r="AW463" s="13" t="s">
        <v>41</v>
      </c>
      <c r="AX463" s="13" t="s">
        <v>85</v>
      </c>
      <c r="AY463" s="241" t="s">
        <v>197</v>
      </c>
    </row>
    <row r="464" spans="2:65" s="1" customFormat="1" ht="25.5" customHeight="1">
      <c r="B464" s="43"/>
      <c r="C464" s="204" t="s">
        <v>776</v>
      </c>
      <c r="D464" s="204" t="s">
        <v>200</v>
      </c>
      <c r="E464" s="205" t="s">
        <v>2542</v>
      </c>
      <c r="F464" s="206" t="s">
        <v>2543</v>
      </c>
      <c r="G464" s="207" t="s">
        <v>445</v>
      </c>
      <c r="H464" s="208">
        <v>8</v>
      </c>
      <c r="I464" s="209"/>
      <c r="J464" s="210">
        <f>ROUND(I464*H464,2)</f>
        <v>0</v>
      </c>
      <c r="K464" s="206" t="s">
        <v>34</v>
      </c>
      <c r="L464" s="63"/>
      <c r="M464" s="211" t="s">
        <v>34</v>
      </c>
      <c r="N464" s="212" t="s">
        <v>49</v>
      </c>
      <c r="O464" s="44"/>
      <c r="P464" s="213">
        <f>O464*H464</f>
        <v>0</v>
      </c>
      <c r="Q464" s="213">
        <v>0</v>
      </c>
      <c r="R464" s="213">
        <f>Q464*H464</f>
        <v>0</v>
      </c>
      <c r="S464" s="213">
        <v>0</v>
      </c>
      <c r="T464" s="214">
        <f>S464*H464</f>
        <v>0</v>
      </c>
      <c r="AR464" s="25" t="s">
        <v>275</v>
      </c>
      <c r="AT464" s="25" t="s">
        <v>200</v>
      </c>
      <c r="AU464" s="25" t="s">
        <v>87</v>
      </c>
      <c r="AY464" s="25" t="s">
        <v>197</v>
      </c>
      <c r="BE464" s="215">
        <f>IF(N464="základní",J464,0)</f>
        <v>0</v>
      </c>
      <c r="BF464" s="215">
        <f>IF(N464="snížená",J464,0)</f>
        <v>0</v>
      </c>
      <c r="BG464" s="215">
        <f>IF(N464="zákl. přenesená",J464,0)</f>
        <v>0</v>
      </c>
      <c r="BH464" s="215">
        <f>IF(N464="sníž. přenesená",J464,0)</f>
        <v>0</v>
      </c>
      <c r="BI464" s="215">
        <f>IF(N464="nulová",J464,0)</f>
        <v>0</v>
      </c>
      <c r="BJ464" s="25" t="s">
        <v>85</v>
      </c>
      <c r="BK464" s="215">
        <f>ROUND(I464*H464,2)</f>
        <v>0</v>
      </c>
      <c r="BL464" s="25" t="s">
        <v>275</v>
      </c>
      <c r="BM464" s="25" t="s">
        <v>2544</v>
      </c>
    </row>
    <row r="465" spans="2:65" s="13" customFormat="1">
      <c r="B465" s="231"/>
      <c r="C465" s="232"/>
      <c r="D465" s="216" t="s">
        <v>210</v>
      </c>
      <c r="E465" s="260" t="s">
        <v>34</v>
      </c>
      <c r="F465" s="261" t="s">
        <v>244</v>
      </c>
      <c r="G465" s="232"/>
      <c r="H465" s="262">
        <v>8</v>
      </c>
      <c r="I465" s="236"/>
      <c r="J465" s="232"/>
      <c r="K465" s="232"/>
      <c r="L465" s="237"/>
      <c r="M465" s="238"/>
      <c r="N465" s="239"/>
      <c r="O465" s="239"/>
      <c r="P465" s="239"/>
      <c r="Q465" s="239"/>
      <c r="R465" s="239"/>
      <c r="S465" s="239"/>
      <c r="T465" s="240"/>
      <c r="AT465" s="241" t="s">
        <v>210</v>
      </c>
      <c r="AU465" s="241" t="s">
        <v>87</v>
      </c>
      <c r="AV465" s="13" t="s">
        <v>87</v>
      </c>
      <c r="AW465" s="13" t="s">
        <v>41</v>
      </c>
      <c r="AX465" s="13" t="s">
        <v>85</v>
      </c>
      <c r="AY465" s="241" t="s">
        <v>197</v>
      </c>
    </row>
    <row r="466" spans="2:65" s="1" customFormat="1" ht="16.5" customHeight="1">
      <c r="B466" s="43"/>
      <c r="C466" s="204" t="s">
        <v>780</v>
      </c>
      <c r="D466" s="204" t="s">
        <v>200</v>
      </c>
      <c r="E466" s="205" t="s">
        <v>2545</v>
      </c>
      <c r="F466" s="206" t="s">
        <v>2546</v>
      </c>
      <c r="G466" s="207" t="s">
        <v>536</v>
      </c>
      <c r="H466" s="208">
        <v>2</v>
      </c>
      <c r="I466" s="209"/>
      <c r="J466" s="210">
        <f>ROUND(I466*H466,2)</f>
        <v>0</v>
      </c>
      <c r="K466" s="206" t="s">
        <v>34</v>
      </c>
      <c r="L466" s="63"/>
      <c r="M466" s="211" t="s">
        <v>34</v>
      </c>
      <c r="N466" s="212" t="s">
        <v>49</v>
      </c>
      <c r="O466" s="44"/>
      <c r="P466" s="213">
        <f>O466*H466</f>
        <v>0</v>
      </c>
      <c r="Q466" s="213">
        <v>0</v>
      </c>
      <c r="R466" s="213">
        <f>Q466*H466</f>
        <v>0</v>
      </c>
      <c r="S466" s="213">
        <v>0</v>
      </c>
      <c r="T466" s="214">
        <f>S466*H466</f>
        <v>0</v>
      </c>
      <c r="AR466" s="25" t="s">
        <v>275</v>
      </c>
      <c r="AT466" s="25" t="s">
        <v>200</v>
      </c>
      <c r="AU466" s="25" t="s">
        <v>87</v>
      </c>
      <c r="AY466" s="25" t="s">
        <v>197</v>
      </c>
      <c r="BE466" s="215">
        <f>IF(N466="základní",J466,0)</f>
        <v>0</v>
      </c>
      <c r="BF466" s="215">
        <f>IF(N466="snížená",J466,0)</f>
        <v>0</v>
      </c>
      <c r="BG466" s="215">
        <f>IF(N466="zákl. přenesená",J466,0)</f>
        <v>0</v>
      </c>
      <c r="BH466" s="215">
        <f>IF(N466="sníž. přenesená",J466,0)</f>
        <v>0</v>
      </c>
      <c r="BI466" s="215">
        <f>IF(N466="nulová",J466,0)</f>
        <v>0</v>
      </c>
      <c r="BJ466" s="25" t="s">
        <v>85</v>
      </c>
      <c r="BK466" s="215">
        <f>ROUND(I466*H466,2)</f>
        <v>0</v>
      </c>
      <c r="BL466" s="25" t="s">
        <v>275</v>
      </c>
      <c r="BM466" s="25" t="s">
        <v>2547</v>
      </c>
    </row>
    <row r="467" spans="2:65" s="12" customFormat="1">
      <c r="B467" s="219"/>
      <c r="C467" s="220"/>
      <c r="D467" s="221" t="s">
        <v>210</v>
      </c>
      <c r="E467" s="222" t="s">
        <v>34</v>
      </c>
      <c r="F467" s="223" t="s">
        <v>2548</v>
      </c>
      <c r="G467" s="220"/>
      <c r="H467" s="224" t="s">
        <v>34</v>
      </c>
      <c r="I467" s="225"/>
      <c r="J467" s="220"/>
      <c r="K467" s="220"/>
      <c r="L467" s="226"/>
      <c r="M467" s="227"/>
      <c r="N467" s="228"/>
      <c r="O467" s="228"/>
      <c r="P467" s="228"/>
      <c r="Q467" s="228"/>
      <c r="R467" s="228"/>
      <c r="S467" s="228"/>
      <c r="T467" s="229"/>
      <c r="AT467" s="230" t="s">
        <v>210</v>
      </c>
      <c r="AU467" s="230" t="s">
        <v>87</v>
      </c>
      <c r="AV467" s="12" t="s">
        <v>85</v>
      </c>
      <c r="AW467" s="12" t="s">
        <v>41</v>
      </c>
      <c r="AX467" s="12" t="s">
        <v>78</v>
      </c>
      <c r="AY467" s="230" t="s">
        <v>197</v>
      </c>
    </row>
    <row r="468" spans="2:65" s="13" customFormat="1">
      <c r="B468" s="231"/>
      <c r="C468" s="232"/>
      <c r="D468" s="216" t="s">
        <v>210</v>
      </c>
      <c r="E468" s="260" t="s">
        <v>34</v>
      </c>
      <c r="F468" s="261" t="s">
        <v>87</v>
      </c>
      <c r="G468" s="232"/>
      <c r="H468" s="262">
        <v>2</v>
      </c>
      <c r="I468" s="236"/>
      <c r="J468" s="232"/>
      <c r="K468" s="232"/>
      <c r="L468" s="237"/>
      <c r="M468" s="238"/>
      <c r="N468" s="239"/>
      <c r="O468" s="239"/>
      <c r="P468" s="239"/>
      <c r="Q468" s="239"/>
      <c r="R468" s="239"/>
      <c r="S468" s="239"/>
      <c r="T468" s="240"/>
      <c r="AT468" s="241" t="s">
        <v>210</v>
      </c>
      <c r="AU468" s="241" t="s">
        <v>87</v>
      </c>
      <c r="AV468" s="13" t="s">
        <v>87</v>
      </c>
      <c r="AW468" s="13" t="s">
        <v>41</v>
      </c>
      <c r="AX468" s="13" t="s">
        <v>85</v>
      </c>
      <c r="AY468" s="241" t="s">
        <v>197</v>
      </c>
    </row>
    <row r="469" spans="2:65" s="1" customFormat="1" ht="16.5" customHeight="1">
      <c r="B469" s="43"/>
      <c r="C469" s="204" t="s">
        <v>784</v>
      </c>
      <c r="D469" s="204" t="s">
        <v>200</v>
      </c>
      <c r="E469" s="205" t="s">
        <v>2549</v>
      </c>
      <c r="F469" s="206" t="s">
        <v>2550</v>
      </c>
      <c r="G469" s="207" t="s">
        <v>536</v>
      </c>
      <c r="H469" s="208">
        <v>2</v>
      </c>
      <c r="I469" s="209"/>
      <c r="J469" s="210">
        <f>ROUND(I469*H469,2)</f>
        <v>0</v>
      </c>
      <c r="K469" s="206" t="s">
        <v>34</v>
      </c>
      <c r="L469" s="63"/>
      <c r="M469" s="211" t="s">
        <v>34</v>
      </c>
      <c r="N469" s="212" t="s">
        <v>49</v>
      </c>
      <c r="O469" s="44"/>
      <c r="P469" s="213">
        <f>O469*H469</f>
        <v>0</v>
      </c>
      <c r="Q469" s="213">
        <v>0</v>
      </c>
      <c r="R469" s="213">
        <f>Q469*H469</f>
        <v>0</v>
      </c>
      <c r="S469" s="213">
        <v>0</v>
      </c>
      <c r="T469" s="214">
        <f>S469*H469</f>
        <v>0</v>
      </c>
      <c r="AR469" s="25" t="s">
        <v>275</v>
      </c>
      <c r="AT469" s="25" t="s">
        <v>200</v>
      </c>
      <c r="AU469" s="25" t="s">
        <v>87</v>
      </c>
      <c r="AY469" s="25" t="s">
        <v>197</v>
      </c>
      <c r="BE469" s="215">
        <f>IF(N469="základní",J469,0)</f>
        <v>0</v>
      </c>
      <c r="BF469" s="215">
        <f>IF(N469="snížená",J469,0)</f>
        <v>0</v>
      </c>
      <c r="BG469" s="215">
        <f>IF(N469="zákl. přenesená",J469,0)</f>
        <v>0</v>
      </c>
      <c r="BH469" s="215">
        <f>IF(N469="sníž. přenesená",J469,0)</f>
        <v>0</v>
      </c>
      <c r="BI469" s="215">
        <f>IF(N469="nulová",J469,0)</f>
        <v>0</v>
      </c>
      <c r="BJ469" s="25" t="s">
        <v>85</v>
      </c>
      <c r="BK469" s="215">
        <f>ROUND(I469*H469,2)</f>
        <v>0</v>
      </c>
      <c r="BL469" s="25" t="s">
        <v>275</v>
      </c>
      <c r="BM469" s="25" t="s">
        <v>2551</v>
      </c>
    </row>
    <row r="470" spans="2:65" s="12" customFormat="1">
      <c r="B470" s="219"/>
      <c r="C470" s="220"/>
      <c r="D470" s="221" t="s">
        <v>210</v>
      </c>
      <c r="E470" s="222" t="s">
        <v>34</v>
      </c>
      <c r="F470" s="223" t="s">
        <v>2552</v>
      </c>
      <c r="G470" s="220"/>
      <c r="H470" s="224" t="s">
        <v>34</v>
      </c>
      <c r="I470" s="225"/>
      <c r="J470" s="220"/>
      <c r="K470" s="220"/>
      <c r="L470" s="226"/>
      <c r="M470" s="227"/>
      <c r="N470" s="228"/>
      <c r="O470" s="228"/>
      <c r="P470" s="228"/>
      <c r="Q470" s="228"/>
      <c r="R470" s="228"/>
      <c r="S470" s="228"/>
      <c r="T470" s="229"/>
      <c r="AT470" s="230" t="s">
        <v>210</v>
      </c>
      <c r="AU470" s="230" t="s">
        <v>87</v>
      </c>
      <c r="AV470" s="12" t="s">
        <v>85</v>
      </c>
      <c r="AW470" s="12" t="s">
        <v>41</v>
      </c>
      <c r="AX470" s="12" t="s">
        <v>78</v>
      </c>
      <c r="AY470" s="230" t="s">
        <v>197</v>
      </c>
    </row>
    <row r="471" spans="2:65" s="13" customFormat="1">
      <c r="B471" s="231"/>
      <c r="C471" s="232"/>
      <c r="D471" s="216" t="s">
        <v>210</v>
      </c>
      <c r="E471" s="260" t="s">
        <v>34</v>
      </c>
      <c r="F471" s="261" t="s">
        <v>87</v>
      </c>
      <c r="G471" s="232"/>
      <c r="H471" s="262">
        <v>2</v>
      </c>
      <c r="I471" s="236"/>
      <c r="J471" s="232"/>
      <c r="K471" s="232"/>
      <c r="L471" s="237"/>
      <c r="M471" s="238"/>
      <c r="N471" s="239"/>
      <c r="O471" s="239"/>
      <c r="P471" s="239"/>
      <c r="Q471" s="239"/>
      <c r="R471" s="239"/>
      <c r="S471" s="239"/>
      <c r="T471" s="240"/>
      <c r="AT471" s="241" t="s">
        <v>210</v>
      </c>
      <c r="AU471" s="241" t="s">
        <v>87</v>
      </c>
      <c r="AV471" s="13" t="s">
        <v>87</v>
      </c>
      <c r="AW471" s="13" t="s">
        <v>41</v>
      </c>
      <c r="AX471" s="13" t="s">
        <v>85</v>
      </c>
      <c r="AY471" s="241" t="s">
        <v>197</v>
      </c>
    </row>
    <row r="472" spans="2:65" s="1" customFormat="1" ht="25.5" customHeight="1">
      <c r="B472" s="43"/>
      <c r="C472" s="204" t="s">
        <v>789</v>
      </c>
      <c r="D472" s="204" t="s">
        <v>200</v>
      </c>
      <c r="E472" s="205" t="s">
        <v>2553</v>
      </c>
      <c r="F472" s="206" t="s">
        <v>2554</v>
      </c>
      <c r="G472" s="207" t="s">
        <v>536</v>
      </c>
      <c r="H472" s="208">
        <v>1</v>
      </c>
      <c r="I472" s="209"/>
      <c r="J472" s="210">
        <f>ROUND(I472*H472,2)</f>
        <v>0</v>
      </c>
      <c r="K472" s="206" t="s">
        <v>34</v>
      </c>
      <c r="L472" s="63"/>
      <c r="M472" s="211" t="s">
        <v>34</v>
      </c>
      <c r="N472" s="212" t="s">
        <v>49</v>
      </c>
      <c r="O472" s="44"/>
      <c r="P472" s="213">
        <f>O472*H472</f>
        <v>0</v>
      </c>
      <c r="Q472" s="213">
        <v>0</v>
      </c>
      <c r="R472" s="213">
        <f>Q472*H472</f>
        <v>0</v>
      </c>
      <c r="S472" s="213">
        <v>0</v>
      </c>
      <c r="T472" s="214">
        <f>S472*H472</f>
        <v>0</v>
      </c>
      <c r="AR472" s="25" t="s">
        <v>275</v>
      </c>
      <c r="AT472" s="25" t="s">
        <v>200</v>
      </c>
      <c r="AU472" s="25" t="s">
        <v>87</v>
      </c>
      <c r="AY472" s="25" t="s">
        <v>197</v>
      </c>
      <c r="BE472" s="215">
        <f>IF(N472="základní",J472,0)</f>
        <v>0</v>
      </c>
      <c r="BF472" s="215">
        <f>IF(N472="snížená",J472,0)</f>
        <v>0</v>
      </c>
      <c r="BG472" s="215">
        <f>IF(N472="zákl. přenesená",J472,0)</f>
        <v>0</v>
      </c>
      <c r="BH472" s="215">
        <f>IF(N472="sníž. přenesená",J472,0)</f>
        <v>0</v>
      </c>
      <c r="BI472" s="215">
        <f>IF(N472="nulová",J472,0)</f>
        <v>0</v>
      </c>
      <c r="BJ472" s="25" t="s">
        <v>85</v>
      </c>
      <c r="BK472" s="215">
        <f>ROUND(I472*H472,2)</f>
        <v>0</v>
      </c>
      <c r="BL472" s="25" t="s">
        <v>275</v>
      </c>
      <c r="BM472" s="25" t="s">
        <v>2555</v>
      </c>
    </row>
    <row r="473" spans="2:65" s="12" customFormat="1">
      <c r="B473" s="219"/>
      <c r="C473" s="220"/>
      <c r="D473" s="221" t="s">
        <v>210</v>
      </c>
      <c r="E473" s="222" t="s">
        <v>34</v>
      </c>
      <c r="F473" s="223" t="s">
        <v>2548</v>
      </c>
      <c r="G473" s="220"/>
      <c r="H473" s="224" t="s">
        <v>34</v>
      </c>
      <c r="I473" s="225"/>
      <c r="J473" s="220"/>
      <c r="K473" s="220"/>
      <c r="L473" s="226"/>
      <c r="M473" s="227"/>
      <c r="N473" s="228"/>
      <c r="O473" s="228"/>
      <c r="P473" s="228"/>
      <c r="Q473" s="228"/>
      <c r="R473" s="228"/>
      <c r="S473" s="228"/>
      <c r="T473" s="229"/>
      <c r="AT473" s="230" t="s">
        <v>210</v>
      </c>
      <c r="AU473" s="230" t="s">
        <v>87</v>
      </c>
      <c r="AV473" s="12" t="s">
        <v>85</v>
      </c>
      <c r="AW473" s="12" t="s">
        <v>41</v>
      </c>
      <c r="AX473" s="12" t="s">
        <v>78</v>
      </c>
      <c r="AY473" s="230" t="s">
        <v>197</v>
      </c>
    </row>
    <row r="474" spans="2:65" s="13" customFormat="1">
      <c r="B474" s="231"/>
      <c r="C474" s="232"/>
      <c r="D474" s="216" t="s">
        <v>210</v>
      </c>
      <c r="E474" s="260" t="s">
        <v>34</v>
      </c>
      <c r="F474" s="261" t="s">
        <v>85</v>
      </c>
      <c r="G474" s="232"/>
      <c r="H474" s="262">
        <v>1</v>
      </c>
      <c r="I474" s="236"/>
      <c r="J474" s="232"/>
      <c r="K474" s="232"/>
      <c r="L474" s="237"/>
      <c r="M474" s="238"/>
      <c r="N474" s="239"/>
      <c r="O474" s="239"/>
      <c r="P474" s="239"/>
      <c r="Q474" s="239"/>
      <c r="R474" s="239"/>
      <c r="S474" s="239"/>
      <c r="T474" s="240"/>
      <c r="AT474" s="241" t="s">
        <v>210</v>
      </c>
      <c r="AU474" s="241" t="s">
        <v>87</v>
      </c>
      <c r="AV474" s="13" t="s">
        <v>87</v>
      </c>
      <c r="AW474" s="13" t="s">
        <v>41</v>
      </c>
      <c r="AX474" s="13" t="s">
        <v>85</v>
      </c>
      <c r="AY474" s="241" t="s">
        <v>197</v>
      </c>
    </row>
    <row r="475" spans="2:65" s="1" customFormat="1" ht="16.5" customHeight="1">
      <c r="B475" s="43"/>
      <c r="C475" s="204" t="s">
        <v>795</v>
      </c>
      <c r="D475" s="204" t="s">
        <v>200</v>
      </c>
      <c r="E475" s="205" t="s">
        <v>2556</v>
      </c>
      <c r="F475" s="206" t="s">
        <v>2557</v>
      </c>
      <c r="G475" s="207" t="s">
        <v>445</v>
      </c>
      <c r="H475" s="208">
        <v>203.5</v>
      </c>
      <c r="I475" s="209"/>
      <c r="J475" s="210">
        <f>ROUND(I475*H475,2)</f>
        <v>0</v>
      </c>
      <c r="K475" s="206" t="s">
        <v>34</v>
      </c>
      <c r="L475" s="63"/>
      <c r="M475" s="211" t="s">
        <v>34</v>
      </c>
      <c r="N475" s="212" t="s">
        <v>49</v>
      </c>
      <c r="O475" s="44"/>
      <c r="P475" s="213">
        <f>O475*H475</f>
        <v>0</v>
      </c>
      <c r="Q475" s="213">
        <v>0</v>
      </c>
      <c r="R475" s="213">
        <f>Q475*H475</f>
        <v>0</v>
      </c>
      <c r="S475" s="213">
        <v>0</v>
      </c>
      <c r="T475" s="214">
        <f>S475*H475</f>
        <v>0</v>
      </c>
      <c r="AR475" s="25" t="s">
        <v>275</v>
      </c>
      <c r="AT475" s="25" t="s">
        <v>200</v>
      </c>
      <c r="AU475" s="25" t="s">
        <v>87</v>
      </c>
      <c r="AY475" s="25" t="s">
        <v>197</v>
      </c>
      <c r="BE475" s="215">
        <f>IF(N475="základní",J475,0)</f>
        <v>0</v>
      </c>
      <c r="BF475" s="215">
        <f>IF(N475="snížená",J475,0)</f>
        <v>0</v>
      </c>
      <c r="BG475" s="215">
        <f>IF(N475="zákl. přenesená",J475,0)</f>
        <v>0</v>
      </c>
      <c r="BH475" s="215">
        <f>IF(N475="sníž. přenesená",J475,0)</f>
        <v>0</v>
      </c>
      <c r="BI475" s="215">
        <f>IF(N475="nulová",J475,0)</f>
        <v>0</v>
      </c>
      <c r="BJ475" s="25" t="s">
        <v>85</v>
      </c>
      <c r="BK475" s="215">
        <f>ROUND(I475*H475,2)</f>
        <v>0</v>
      </c>
      <c r="BL475" s="25" t="s">
        <v>275</v>
      </c>
      <c r="BM475" s="25" t="s">
        <v>2558</v>
      </c>
    </row>
    <row r="476" spans="2:65" s="12" customFormat="1">
      <c r="B476" s="219"/>
      <c r="C476" s="220"/>
      <c r="D476" s="221" t="s">
        <v>210</v>
      </c>
      <c r="E476" s="222" t="s">
        <v>34</v>
      </c>
      <c r="F476" s="223" t="s">
        <v>2559</v>
      </c>
      <c r="G476" s="220"/>
      <c r="H476" s="224" t="s">
        <v>34</v>
      </c>
      <c r="I476" s="225"/>
      <c r="J476" s="220"/>
      <c r="K476" s="220"/>
      <c r="L476" s="226"/>
      <c r="M476" s="227"/>
      <c r="N476" s="228"/>
      <c r="O476" s="228"/>
      <c r="P476" s="228"/>
      <c r="Q476" s="228"/>
      <c r="R476" s="228"/>
      <c r="S476" s="228"/>
      <c r="T476" s="229"/>
      <c r="AT476" s="230" t="s">
        <v>210</v>
      </c>
      <c r="AU476" s="230" t="s">
        <v>87</v>
      </c>
      <c r="AV476" s="12" t="s">
        <v>85</v>
      </c>
      <c r="AW476" s="12" t="s">
        <v>41</v>
      </c>
      <c r="AX476" s="12" t="s">
        <v>78</v>
      </c>
      <c r="AY476" s="230" t="s">
        <v>197</v>
      </c>
    </row>
    <row r="477" spans="2:65" s="13" customFormat="1">
      <c r="B477" s="231"/>
      <c r="C477" s="232"/>
      <c r="D477" s="216" t="s">
        <v>210</v>
      </c>
      <c r="E477" s="260" t="s">
        <v>34</v>
      </c>
      <c r="F477" s="261" t="s">
        <v>2560</v>
      </c>
      <c r="G477" s="232"/>
      <c r="H477" s="262">
        <v>203.5</v>
      </c>
      <c r="I477" s="236"/>
      <c r="J477" s="232"/>
      <c r="K477" s="232"/>
      <c r="L477" s="237"/>
      <c r="M477" s="238"/>
      <c r="N477" s="239"/>
      <c r="O477" s="239"/>
      <c r="P477" s="239"/>
      <c r="Q477" s="239"/>
      <c r="R477" s="239"/>
      <c r="S477" s="239"/>
      <c r="T477" s="240"/>
      <c r="AT477" s="241" t="s">
        <v>210</v>
      </c>
      <c r="AU477" s="241" t="s">
        <v>87</v>
      </c>
      <c r="AV477" s="13" t="s">
        <v>87</v>
      </c>
      <c r="AW477" s="13" t="s">
        <v>41</v>
      </c>
      <c r="AX477" s="13" t="s">
        <v>85</v>
      </c>
      <c r="AY477" s="241" t="s">
        <v>197</v>
      </c>
    </row>
    <row r="478" spans="2:65" s="1" customFormat="1" ht="16.5" customHeight="1">
      <c r="B478" s="43"/>
      <c r="C478" s="204" t="s">
        <v>800</v>
      </c>
      <c r="D478" s="204" t="s">
        <v>200</v>
      </c>
      <c r="E478" s="205" t="s">
        <v>2561</v>
      </c>
      <c r="F478" s="206" t="s">
        <v>2562</v>
      </c>
      <c r="G478" s="207" t="s">
        <v>445</v>
      </c>
      <c r="H478" s="208">
        <v>8</v>
      </c>
      <c r="I478" s="209"/>
      <c r="J478" s="210">
        <f>ROUND(I478*H478,2)</f>
        <v>0</v>
      </c>
      <c r="K478" s="206" t="s">
        <v>352</v>
      </c>
      <c r="L478" s="63"/>
      <c r="M478" s="211" t="s">
        <v>34</v>
      </c>
      <c r="N478" s="212" t="s">
        <v>49</v>
      </c>
      <c r="O478" s="44"/>
      <c r="P478" s="213">
        <f>O478*H478</f>
        <v>0</v>
      </c>
      <c r="Q478" s="213">
        <v>0</v>
      </c>
      <c r="R478" s="213">
        <f>Q478*H478</f>
        <v>0</v>
      </c>
      <c r="S478" s="213">
        <v>0</v>
      </c>
      <c r="T478" s="214">
        <f>S478*H478</f>
        <v>0</v>
      </c>
      <c r="AR478" s="25" t="s">
        <v>275</v>
      </c>
      <c r="AT478" s="25" t="s">
        <v>200</v>
      </c>
      <c r="AU478" s="25" t="s">
        <v>87</v>
      </c>
      <c r="AY478" s="25" t="s">
        <v>197</v>
      </c>
      <c r="BE478" s="215">
        <f>IF(N478="základní",J478,0)</f>
        <v>0</v>
      </c>
      <c r="BF478" s="215">
        <f>IF(N478="snížená",J478,0)</f>
        <v>0</v>
      </c>
      <c r="BG478" s="215">
        <f>IF(N478="zákl. přenesená",J478,0)</f>
        <v>0</v>
      </c>
      <c r="BH478" s="215">
        <f>IF(N478="sníž. přenesená",J478,0)</f>
        <v>0</v>
      </c>
      <c r="BI478" s="215">
        <f>IF(N478="nulová",J478,0)</f>
        <v>0</v>
      </c>
      <c r="BJ478" s="25" t="s">
        <v>85</v>
      </c>
      <c r="BK478" s="215">
        <f>ROUND(I478*H478,2)</f>
        <v>0</v>
      </c>
      <c r="BL478" s="25" t="s">
        <v>275</v>
      </c>
      <c r="BM478" s="25" t="s">
        <v>2563</v>
      </c>
    </row>
    <row r="479" spans="2:65" s="13" customFormat="1">
      <c r="B479" s="231"/>
      <c r="C479" s="232"/>
      <c r="D479" s="216" t="s">
        <v>210</v>
      </c>
      <c r="E479" s="260" t="s">
        <v>34</v>
      </c>
      <c r="F479" s="261" t="s">
        <v>244</v>
      </c>
      <c r="G479" s="232"/>
      <c r="H479" s="262">
        <v>8</v>
      </c>
      <c r="I479" s="236"/>
      <c r="J479" s="232"/>
      <c r="K479" s="232"/>
      <c r="L479" s="237"/>
      <c r="M479" s="238"/>
      <c r="N479" s="239"/>
      <c r="O479" s="239"/>
      <c r="P479" s="239"/>
      <c r="Q479" s="239"/>
      <c r="R479" s="239"/>
      <c r="S479" s="239"/>
      <c r="T479" s="240"/>
      <c r="AT479" s="241" t="s">
        <v>210</v>
      </c>
      <c r="AU479" s="241" t="s">
        <v>87</v>
      </c>
      <c r="AV479" s="13" t="s">
        <v>87</v>
      </c>
      <c r="AW479" s="13" t="s">
        <v>41</v>
      </c>
      <c r="AX479" s="13" t="s">
        <v>85</v>
      </c>
      <c r="AY479" s="241" t="s">
        <v>197</v>
      </c>
    </row>
    <row r="480" spans="2:65" s="1" customFormat="1" ht="16.5" customHeight="1">
      <c r="B480" s="43"/>
      <c r="C480" s="204" t="s">
        <v>806</v>
      </c>
      <c r="D480" s="204" t="s">
        <v>200</v>
      </c>
      <c r="E480" s="205" t="s">
        <v>2564</v>
      </c>
      <c r="F480" s="206" t="s">
        <v>2565</v>
      </c>
      <c r="G480" s="207" t="s">
        <v>404</v>
      </c>
      <c r="H480" s="208">
        <v>0.42299999999999999</v>
      </c>
      <c r="I480" s="209"/>
      <c r="J480" s="210">
        <f>ROUND(I480*H480,2)</f>
        <v>0</v>
      </c>
      <c r="K480" s="206" t="s">
        <v>352</v>
      </c>
      <c r="L480" s="63"/>
      <c r="M480" s="211" t="s">
        <v>34</v>
      </c>
      <c r="N480" s="212" t="s">
        <v>49</v>
      </c>
      <c r="O480" s="44"/>
      <c r="P480" s="213">
        <f>O480*H480</f>
        <v>0</v>
      </c>
      <c r="Q480" s="213">
        <v>0</v>
      </c>
      <c r="R480" s="213">
        <f>Q480*H480</f>
        <v>0</v>
      </c>
      <c r="S480" s="213">
        <v>0</v>
      </c>
      <c r="T480" s="214">
        <f>S480*H480</f>
        <v>0</v>
      </c>
      <c r="AR480" s="25" t="s">
        <v>275</v>
      </c>
      <c r="AT480" s="25" t="s">
        <v>200</v>
      </c>
      <c r="AU480" s="25" t="s">
        <v>87</v>
      </c>
      <c r="AY480" s="25" t="s">
        <v>197</v>
      </c>
      <c r="BE480" s="215">
        <f>IF(N480="základní",J480,0)</f>
        <v>0</v>
      </c>
      <c r="BF480" s="215">
        <f>IF(N480="snížená",J480,0)</f>
        <v>0</v>
      </c>
      <c r="BG480" s="215">
        <f>IF(N480="zákl. přenesená",J480,0)</f>
        <v>0</v>
      </c>
      <c r="BH480" s="215">
        <f>IF(N480="sníž. přenesená",J480,0)</f>
        <v>0</v>
      </c>
      <c r="BI480" s="215">
        <f>IF(N480="nulová",J480,0)</f>
        <v>0</v>
      </c>
      <c r="BJ480" s="25" t="s">
        <v>85</v>
      </c>
      <c r="BK480" s="215">
        <f>ROUND(I480*H480,2)</f>
        <v>0</v>
      </c>
      <c r="BL480" s="25" t="s">
        <v>275</v>
      </c>
      <c r="BM480" s="25" t="s">
        <v>2566</v>
      </c>
    </row>
    <row r="481" spans="2:65" s="11" customFormat="1" ht="29.85" customHeight="1">
      <c r="B481" s="187"/>
      <c r="C481" s="188"/>
      <c r="D481" s="201" t="s">
        <v>77</v>
      </c>
      <c r="E481" s="202" t="s">
        <v>2567</v>
      </c>
      <c r="F481" s="202" t="s">
        <v>2401</v>
      </c>
      <c r="G481" s="188"/>
      <c r="H481" s="188"/>
      <c r="I481" s="191"/>
      <c r="J481" s="203">
        <f>BK481</f>
        <v>0</v>
      </c>
      <c r="K481" s="188"/>
      <c r="L481" s="193"/>
      <c r="M481" s="194"/>
      <c r="N481" s="195"/>
      <c r="O481" s="195"/>
      <c r="P481" s="196">
        <f>SUM(P482:P706)</f>
        <v>0</v>
      </c>
      <c r="Q481" s="195"/>
      <c r="R481" s="196">
        <f>SUM(R482:R706)</f>
        <v>0.75420709349999981</v>
      </c>
      <c r="S481" s="195"/>
      <c r="T481" s="197">
        <f>SUM(T482:T706)</f>
        <v>0</v>
      </c>
      <c r="AR481" s="198" t="s">
        <v>87</v>
      </c>
      <c r="AT481" s="199" t="s">
        <v>77</v>
      </c>
      <c r="AU481" s="199" t="s">
        <v>85</v>
      </c>
      <c r="AY481" s="198" t="s">
        <v>197</v>
      </c>
      <c r="BK481" s="200">
        <f>SUM(BK482:BK706)</f>
        <v>0</v>
      </c>
    </row>
    <row r="482" spans="2:65" s="1" customFormat="1" ht="16.5" customHeight="1">
      <c r="B482" s="43"/>
      <c r="C482" s="204" t="s">
        <v>811</v>
      </c>
      <c r="D482" s="204" t="s">
        <v>200</v>
      </c>
      <c r="E482" s="205" t="s">
        <v>2568</v>
      </c>
      <c r="F482" s="206" t="s">
        <v>2569</v>
      </c>
      <c r="G482" s="207" t="s">
        <v>536</v>
      </c>
      <c r="H482" s="208">
        <v>58</v>
      </c>
      <c r="I482" s="209"/>
      <c r="J482" s="210">
        <f>ROUND(I482*H482,2)</f>
        <v>0</v>
      </c>
      <c r="K482" s="206" t="s">
        <v>34</v>
      </c>
      <c r="L482" s="63"/>
      <c r="M482" s="211" t="s">
        <v>34</v>
      </c>
      <c r="N482" s="212" t="s">
        <v>49</v>
      </c>
      <c r="O482" s="44"/>
      <c r="P482" s="213">
        <f>O482*H482</f>
        <v>0</v>
      </c>
      <c r="Q482" s="213">
        <v>0</v>
      </c>
      <c r="R482" s="213">
        <f>Q482*H482</f>
        <v>0</v>
      </c>
      <c r="S482" s="213">
        <v>0</v>
      </c>
      <c r="T482" s="214">
        <f>S482*H482</f>
        <v>0</v>
      </c>
      <c r="AR482" s="25" t="s">
        <v>126</v>
      </c>
      <c r="AT482" s="25" t="s">
        <v>200</v>
      </c>
      <c r="AU482" s="25" t="s">
        <v>87</v>
      </c>
      <c r="AY482" s="25" t="s">
        <v>197</v>
      </c>
      <c r="BE482" s="215">
        <f>IF(N482="základní",J482,0)</f>
        <v>0</v>
      </c>
      <c r="BF482" s="215">
        <f>IF(N482="snížená",J482,0)</f>
        <v>0</v>
      </c>
      <c r="BG482" s="215">
        <f>IF(N482="zákl. přenesená",J482,0)</f>
        <v>0</v>
      </c>
      <c r="BH482" s="215">
        <f>IF(N482="sníž. přenesená",J482,0)</f>
        <v>0</v>
      </c>
      <c r="BI482" s="215">
        <f>IF(N482="nulová",J482,0)</f>
        <v>0</v>
      </c>
      <c r="BJ482" s="25" t="s">
        <v>85</v>
      </c>
      <c r="BK482" s="215">
        <f>ROUND(I482*H482,2)</f>
        <v>0</v>
      </c>
      <c r="BL482" s="25" t="s">
        <v>126</v>
      </c>
      <c r="BM482" s="25" t="s">
        <v>2570</v>
      </c>
    </row>
    <row r="483" spans="2:65" s="12" customFormat="1">
      <c r="B483" s="219"/>
      <c r="C483" s="220"/>
      <c r="D483" s="221" t="s">
        <v>210</v>
      </c>
      <c r="E483" s="222" t="s">
        <v>34</v>
      </c>
      <c r="F483" s="223" t="s">
        <v>2358</v>
      </c>
      <c r="G483" s="220"/>
      <c r="H483" s="224" t="s">
        <v>34</v>
      </c>
      <c r="I483" s="225"/>
      <c r="J483" s="220"/>
      <c r="K483" s="220"/>
      <c r="L483" s="226"/>
      <c r="M483" s="227"/>
      <c r="N483" s="228"/>
      <c r="O483" s="228"/>
      <c r="P483" s="228"/>
      <c r="Q483" s="228"/>
      <c r="R483" s="228"/>
      <c r="S483" s="228"/>
      <c r="T483" s="229"/>
      <c r="AT483" s="230" t="s">
        <v>210</v>
      </c>
      <c r="AU483" s="230" t="s">
        <v>87</v>
      </c>
      <c r="AV483" s="12" t="s">
        <v>85</v>
      </c>
      <c r="AW483" s="12" t="s">
        <v>41</v>
      </c>
      <c r="AX483" s="12" t="s">
        <v>78</v>
      </c>
      <c r="AY483" s="230" t="s">
        <v>197</v>
      </c>
    </row>
    <row r="484" spans="2:65" s="13" customFormat="1">
      <c r="B484" s="231"/>
      <c r="C484" s="232"/>
      <c r="D484" s="221" t="s">
        <v>210</v>
      </c>
      <c r="E484" s="233" t="s">
        <v>34</v>
      </c>
      <c r="F484" s="234" t="s">
        <v>264</v>
      </c>
      <c r="G484" s="232"/>
      <c r="H484" s="235">
        <v>13</v>
      </c>
      <c r="I484" s="236"/>
      <c r="J484" s="232"/>
      <c r="K484" s="232"/>
      <c r="L484" s="237"/>
      <c r="M484" s="238"/>
      <c r="N484" s="239"/>
      <c r="O484" s="239"/>
      <c r="P484" s="239"/>
      <c r="Q484" s="239"/>
      <c r="R484" s="239"/>
      <c r="S484" s="239"/>
      <c r="T484" s="240"/>
      <c r="AT484" s="241" t="s">
        <v>210</v>
      </c>
      <c r="AU484" s="241" t="s">
        <v>87</v>
      </c>
      <c r="AV484" s="13" t="s">
        <v>87</v>
      </c>
      <c r="AW484" s="13" t="s">
        <v>41</v>
      </c>
      <c r="AX484" s="13" t="s">
        <v>78</v>
      </c>
      <c r="AY484" s="241" t="s">
        <v>197</v>
      </c>
    </row>
    <row r="485" spans="2:65" s="12" customFormat="1">
      <c r="B485" s="219"/>
      <c r="C485" s="220"/>
      <c r="D485" s="221" t="s">
        <v>210</v>
      </c>
      <c r="E485" s="222" t="s">
        <v>34</v>
      </c>
      <c r="F485" s="223" t="s">
        <v>2350</v>
      </c>
      <c r="G485" s="220"/>
      <c r="H485" s="224" t="s">
        <v>34</v>
      </c>
      <c r="I485" s="225"/>
      <c r="J485" s="220"/>
      <c r="K485" s="220"/>
      <c r="L485" s="226"/>
      <c r="M485" s="227"/>
      <c r="N485" s="228"/>
      <c r="O485" s="228"/>
      <c r="P485" s="228"/>
      <c r="Q485" s="228"/>
      <c r="R485" s="228"/>
      <c r="S485" s="228"/>
      <c r="T485" s="229"/>
      <c r="AT485" s="230" t="s">
        <v>210</v>
      </c>
      <c r="AU485" s="230" t="s">
        <v>87</v>
      </c>
      <c r="AV485" s="12" t="s">
        <v>85</v>
      </c>
      <c r="AW485" s="12" t="s">
        <v>41</v>
      </c>
      <c r="AX485" s="12" t="s">
        <v>78</v>
      </c>
      <c r="AY485" s="230" t="s">
        <v>197</v>
      </c>
    </row>
    <row r="486" spans="2:65" s="13" customFormat="1">
      <c r="B486" s="231"/>
      <c r="C486" s="232"/>
      <c r="D486" s="221" t="s">
        <v>210</v>
      </c>
      <c r="E486" s="233" t="s">
        <v>34</v>
      </c>
      <c r="F486" s="234" t="s">
        <v>484</v>
      </c>
      <c r="G486" s="232"/>
      <c r="H486" s="235">
        <v>30</v>
      </c>
      <c r="I486" s="236"/>
      <c r="J486" s="232"/>
      <c r="K486" s="232"/>
      <c r="L486" s="237"/>
      <c r="M486" s="238"/>
      <c r="N486" s="239"/>
      <c r="O486" s="239"/>
      <c r="P486" s="239"/>
      <c r="Q486" s="239"/>
      <c r="R486" s="239"/>
      <c r="S486" s="239"/>
      <c r="T486" s="240"/>
      <c r="AT486" s="241" t="s">
        <v>210</v>
      </c>
      <c r="AU486" s="241" t="s">
        <v>87</v>
      </c>
      <c r="AV486" s="13" t="s">
        <v>87</v>
      </c>
      <c r="AW486" s="13" t="s">
        <v>41</v>
      </c>
      <c r="AX486" s="13" t="s">
        <v>78</v>
      </c>
      <c r="AY486" s="241" t="s">
        <v>197</v>
      </c>
    </row>
    <row r="487" spans="2:65" s="12" customFormat="1">
      <c r="B487" s="219"/>
      <c r="C487" s="220"/>
      <c r="D487" s="221" t="s">
        <v>210</v>
      </c>
      <c r="E487" s="222" t="s">
        <v>34</v>
      </c>
      <c r="F487" s="223" t="s">
        <v>2351</v>
      </c>
      <c r="G487" s="220"/>
      <c r="H487" s="224" t="s">
        <v>34</v>
      </c>
      <c r="I487" s="225"/>
      <c r="J487" s="220"/>
      <c r="K487" s="220"/>
      <c r="L487" s="226"/>
      <c r="M487" s="227"/>
      <c r="N487" s="228"/>
      <c r="O487" s="228"/>
      <c r="P487" s="228"/>
      <c r="Q487" s="228"/>
      <c r="R487" s="228"/>
      <c r="S487" s="228"/>
      <c r="T487" s="229"/>
      <c r="AT487" s="230" t="s">
        <v>210</v>
      </c>
      <c r="AU487" s="230" t="s">
        <v>87</v>
      </c>
      <c r="AV487" s="12" t="s">
        <v>85</v>
      </c>
      <c r="AW487" s="12" t="s">
        <v>41</v>
      </c>
      <c r="AX487" s="12" t="s">
        <v>78</v>
      </c>
      <c r="AY487" s="230" t="s">
        <v>197</v>
      </c>
    </row>
    <row r="488" spans="2:65" s="13" customFormat="1">
      <c r="B488" s="231"/>
      <c r="C488" s="232"/>
      <c r="D488" s="221" t="s">
        <v>210</v>
      </c>
      <c r="E488" s="233" t="s">
        <v>34</v>
      </c>
      <c r="F488" s="234" t="s">
        <v>10</v>
      </c>
      <c r="G488" s="232"/>
      <c r="H488" s="235">
        <v>15</v>
      </c>
      <c r="I488" s="236"/>
      <c r="J488" s="232"/>
      <c r="K488" s="232"/>
      <c r="L488" s="237"/>
      <c r="M488" s="238"/>
      <c r="N488" s="239"/>
      <c r="O488" s="239"/>
      <c r="P488" s="239"/>
      <c r="Q488" s="239"/>
      <c r="R488" s="239"/>
      <c r="S488" s="239"/>
      <c r="T488" s="240"/>
      <c r="AT488" s="241" t="s">
        <v>210</v>
      </c>
      <c r="AU488" s="241" t="s">
        <v>87</v>
      </c>
      <c r="AV488" s="13" t="s">
        <v>87</v>
      </c>
      <c r="AW488" s="13" t="s">
        <v>41</v>
      </c>
      <c r="AX488" s="13" t="s">
        <v>78</v>
      </c>
      <c r="AY488" s="241" t="s">
        <v>197</v>
      </c>
    </row>
    <row r="489" spans="2:65" s="14" customFormat="1">
      <c r="B489" s="242"/>
      <c r="C489" s="243"/>
      <c r="D489" s="216" t="s">
        <v>210</v>
      </c>
      <c r="E489" s="244" t="s">
        <v>34</v>
      </c>
      <c r="F489" s="245" t="s">
        <v>221</v>
      </c>
      <c r="G489" s="243"/>
      <c r="H489" s="246">
        <v>58</v>
      </c>
      <c r="I489" s="247"/>
      <c r="J489" s="243"/>
      <c r="K489" s="243"/>
      <c r="L489" s="248"/>
      <c r="M489" s="249"/>
      <c r="N489" s="250"/>
      <c r="O489" s="250"/>
      <c r="P489" s="250"/>
      <c r="Q489" s="250"/>
      <c r="R489" s="250"/>
      <c r="S489" s="250"/>
      <c r="T489" s="251"/>
      <c r="AT489" s="252" t="s">
        <v>210</v>
      </c>
      <c r="AU489" s="252" t="s">
        <v>87</v>
      </c>
      <c r="AV489" s="14" t="s">
        <v>126</v>
      </c>
      <c r="AW489" s="14" t="s">
        <v>41</v>
      </c>
      <c r="AX489" s="14" t="s">
        <v>85</v>
      </c>
      <c r="AY489" s="252" t="s">
        <v>197</v>
      </c>
    </row>
    <row r="490" spans="2:65" s="1" customFormat="1" ht="16.5" customHeight="1">
      <c r="B490" s="43"/>
      <c r="C490" s="204" t="s">
        <v>815</v>
      </c>
      <c r="D490" s="204" t="s">
        <v>200</v>
      </c>
      <c r="E490" s="205" t="s">
        <v>2571</v>
      </c>
      <c r="F490" s="206" t="s">
        <v>2572</v>
      </c>
      <c r="G490" s="207" t="s">
        <v>445</v>
      </c>
      <c r="H490" s="208">
        <v>30</v>
      </c>
      <c r="I490" s="209"/>
      <c r="J490" s="210">
        <f>ROUND(I490*H490,2)</f>
        <v>0</v>
      </c>
      <c r="K490" s="206" t="s">
        <v>352</v>
      </c>
      <c r="L490" s="63"/>
      <c r="M490" s="211" t="s">
        <v>34</v>
      </c>
      <c r="N490" s="212" t="s">
        <v>49</v>
      </c>
      <c r="O490" s="44"/>
      <c r="P490" s="213">
        <f>O490*H490</f>
        <v>0</v>
      </c>
      <c r="Q490" s="213">
        <v>3.0912560000000001E-3</v>
      </c>
      <c r="R490" s="213">
        <f>Q490*H490</f>
        <v>9.2737680000000003E-2</v>
      </c>
      <c r="S490" s="213">
        <v>0</v>
      </c>
      <c r="T490" s="214">
        <f>S490*H490</f>
        <v>0</v>
      </c>
      <c r="AR490" s="25" t="s">
        <v>275</v>
      </c>
      <c r="AT490" s="25" t="s">
        <v>200</v>
      </c>
      <c r="AU490" s="25" t="s">
        <v>87</v>
      </c>
      <c r="AY490" s="25" t="s">
        <v>197</v>
      </c>
      <c r="BE490" s="215">
        <f>IF(N490="základní",J490,0)</f>
        <v>0</v>
      </c>
      <c r="BF490" s="215">
        <f>IF(N490="snížená",J490,0)</f>
        <v>0</v>
      </c>
      <c r="BG490" s="215">
        <f>IF(N490="zákl. přenesená",J490,0)</f>
        <v>0</v>
      </c>
      <c r="BH490" s="215">
        <f>IF(N490="sníž. přenesená",J490,0)</f>
        <v>0</v>
      </c>
      <c r="BI490" s="215">
        <f>IF(N490="nulová",J490,0)</f>
        <v>0</v>
      </c>
      <c r="BJ490" s="25" t="s">
        <v>85</v>
      </c>
      <c r="BK490" s="215">
        <f>ROUND(I490*H490,2)</f>
        <v>0</v>
      </c>
      <c r="BL490" s="25" t="s">
        <v>275</v>
      </c>
      <c r="BM490" s="25" t="s">
        <v>2573</v>
      </c>
    </row>
    <row r="491" spans="2:65" s="1" customFormat="1" ht="16.5" customHeight="1">
      <c r="B491" s="43"/>
      <c r="C491" s="204" t="s">
        <v>819</v>
      </c>
      <c r="D491" s="204" t="s">
        <v>200</v>
      </c>
      <c r="E491" s="205" t="s">
        <v>2574</v>
      </c>
      <c r="F491" s="206" t="s">
        <v>2575</v>
      </c>
      <c r="G491" s="207" t="s">
        <v>445</v>
      </c>
      <c r="H491" s="208">
        <v>11.5</v>
      </c>
      <c r="I491" s="209"/>
      <c r="J491" s="210">
        <f>ROUND(I491*H491,2)</f>
        <v>0</v>
      </c>
      <c r="K491" s="206" t="s">
        <v>352</v>
      </c>
      <c r="L491" s="63"/>
      <c r="M491" s="211" t="s">
        <v>34</v>
      </c>
      <c r="N491" s="212" t="s">
        <v>49</v>
      </c>
      <c r="O491" s="44"/>
      <c r="P491" s="213">
        <f>O491*H491</f>
        <v>0</v>
      </c>
      <c r="Q491" s="213">
        <v>4.5061140000000003E-3</v>
      </c>
      <c r="R491" s="213">
        <f>Q491*H491</f>
        <v>5.1820311000000001E-2</v>
      </c>
      <c r="S491" s="213">
        <v>0</v>
      </c>
      <c r="T491" s="214">
        <f>S491*H491</f>
        <v>0</v>
      </c>
      <c r="AR491" s="25" t="s">
        <v>275</v>
      </c>
      <c r="AT491" s="25" t="s">
        <v>200</v>
      </c>
      <c r="AU491" s="25" t="s">
        <v>87</v>
      </c>
      <c r="AY491" s="25" t="s">
        <v>197</v>
      </c>
      <c r="BE491" s="215">
        <f>IF(N491="základní",J491,0)</f>
        <v>0</v>
      </c>
      <c r="BF491" s="215">
        <f>IF(N491="snížená",J491,0)</f>
        <v>0</v>
      </c>
      <c r="BG491" s="215">
        <f>IF(N491="zákl. přenesená",J491,0)</f>
        <v>0</v>
      </c>
      <c r="BH491" s="215">
        <f>IF(N491="sníž. přenesená",J491,0)</f>
        <v>0</v>
      </c>
      <c r="BI491" s="215">
        <f>IF(N491="nulová",J491,0)</f>
        <v>0</v>
      </c>
      <c r="BJ491" s="25" t="s">
        <v>85</v>
      </c>
      <c r="BK491" s="215">
        <f>ROUND(I491*H491,2)</f>
        <v>0</v>
      </c>
      <c r="BL491" s="25" t="s">
        <v>275</v>
      </c>
      <c r="BM491" s="25" t="s">
        <v>2576</v>
      </c>
    </row>
    <row r="492" spans="2:65" s="12" customFormat="1">
      <c r="B492" s="219"/>
      <c r="C492" s="220"/>
      <c r="D492" s="221" t="s">
        <v>210</v>
      </c>
      <c r="E492" s="222" t="s">
        <v>34</v>
      </c>
      <c r="F492" s="223" t="s">
        <v>2577</v>
      </c>
      <c r="G492" s="220"/>
      <c r="H492" s="224" t="s">
        <v>34</v>
      </c>
      <c r="I492" s="225"/>
      <c r="J492" s="220"/>
      <c r="K492" s="220"/>
      <c r="L492" s="226"/>
      <c r="M492" s="227"/>
      <c r="N492" s="228"/>
      <c r="O492" s="228"/>
      <c r="P492" s="228"/>
      <c r="Q492" s="228"/>
      <c r="R492" s="228"/>
      <c r="S492" s="228"/>
      <c r="T492" s="229"/>
      <c r="AT492" s="230" t="s">
        <v>210</v>
      </c>
      <c r="AU492" s="230" t="s">
        <v>87</v>
      </c>
      <c r="AV492" s="12" t="s">
        <v>85</v>
      </c>
      <c r="AW492" s="12" t="s">
        <v>41</v>
      </c>
      <c r="AX492" s="12" t="s">
        <v>78</v>
      </c>
      <c r="AY492" s="230" t="s">
        <v>197</v>
      </c>
    </row>
    <row r="493" spans="2:65" s="12" customFormat="1">
      <c r="B493" s="219"/>
      <c r="C493" s="220"/>
      <c r="D493" s="221" t="s">
        <v>210</v>
      </c>
      <c r="E493" s="222" t="s">
        <v>34</v>
      </c>
      <c r="F493" s="223" t="s">
        <v>2350</v>
      </c>
      <c r="G493" s="220"/>
      <c r="H493" s="224" t="s">
        <v>34</v>
      </c>
      <c r="I493" s="225"/>
      <c r="J493" s="220"/>
      <c r="K493" s="220"/>
      <c r="L493" s="226"/>
      <c r="M493" s="227"/>
      <c r="N493" s="228"/>
      <c r="O493" s="228"/>
      <c r="P493" s="228"/>
      <c r="Q493" s="228"/>
      <c r="R493" s="228"/>
      <c r="S493" s="228"/>
      <c r="T493" s="229"/>
      <c r="AT493" s="230" t="s">
        <v>210</v>
      </c>
      <c r="AU493" s="230" t="s">
        <v>87</v>
      </c>
      <c r="AV493" s="12" t="s">
        <v>85</v>
      </c>
      <c r="AW493" s="12" t="s">
        <v>41</v>
      </c>
      <c r="AX493" s="12" t="s">
        <v>78</v>
      </c>
      <c r="AY493" s="230" t="s">
        <v>197</v>
      </c>
    </row>
    <row r="494" spans="2:65" s="13" customFormat="1">
      <c r="B494" s="231"/>
      <c r="C494" s="232"/>
      <c r="D494" s="221" t="s">
        <v>210</v>
      </c>
      <c r="E494" s="233" t="s">
        <v>34</v>
      </c>
      <c r="F494" s="234" t="s">
        <v>240</v>
      </c>
      <c r="G494" s="232"/>
      <c r="H494" s="235">
        <v>7</v>
      </c>
      <c r="I494" s="236"/>
      <c r="J494" s="232"/>
      <c r="K494" s="232"/>
      <c r="L494" s="237"/>
      <c r="M494" s="238"/>
      <c r="N494" s="239"/>
      <c r="O494" s="239"/>
      <c r="P494" s="239"/>
      <c r="Q494" s="239"/>
      <c r="R494" s="239"/>
      <c r="S494" s="239"/>
      <c r="T494" s="240"/>
      <c r="AT494" s="241" t="s">
        <v>210</v>
      </c>
      <c r="AU494" s="241" t="s">
        <v>87</v>
      </c>
      <c r="AV494" s="13" t="s">
        <v>87</v>
      </c>
      <c r="AW494" s="13" t="s">
        <v>41</v>
      </c>
      <c r="AX494" s="13" t="s">
        <v>78</v>
      </c>
      <c r="AY494" s="241" t="s">
        <v>197</v>
      </c>
    </row>
    <row r="495" spans="2:65" s="12" customFormat="1">
      <c r="B495" s="219"/>
      <c r="C495" s="220"/>
      <c r="D495" s="221" t="s">
        <v>210</v>
      </c>
      <c r="E495" s="222" t="s">
        <v>34</v>
      </c>
      <c r="F495" s="223" t="s">
        <v>2578</v>
      </c>
      <c r="G495" s="220"/>
      <c r="H495" s="224" t="s">
        <v>34</v>
      </c>
      <c r="I495" s="225"/>
      <c r="J495" s="220"/>
      <c r="K495" s="220"/>
      <c r="L495" s="226"/>
      <c r="M495" s="227"/>
      <c r="N495" s="228"/>
      <c r="O495" s="228"/>
      <c r="P495" s="228"/>
      <c r="Q495" s="228"/>
      <c r="R495" s="228"/>
      <c r="S495" s="228"/>
      <c r="T495" s="229"/>
      <c r="AT495" s="230" t="s">
        <v>210</v>
      </c>
      <c r="AU495" s="230" t="s">
        <v>87</v>
      </c>
      <c r="AV495" s="12" t="s">
        <v>85</v>
      </c>
      <c r="AW495" s="12" t="s">
        <v>41</v>
      </c>
      <c r="AX495" s="12" t="s">
        <v>78</v>
      </c>
      <c r="AY495" s="230" t="s">
        <v>197</v>
      </c>
    </row>
    <row r="496" spans="2:65" s="12" customFormat="1">
      <c r="B496" s="219"/>
      <c r="C496" s="220"/>
      <c r="D496" s="221" t="s">
        <v>210</v>
      </c>
      <c r="E496" s="222" t="s">
        <v>34</v>
      </c>
      <c r="F496" s="223" t="s">
        <v>2350</v>
      </c>
      <c r="G496" s="220"/>
      <c r="H496" s="224" t="s">
        <v>34</v>
      </c>
      <c r="I496" s="225"/>
      <c r="J496" s="220"/>
      <c r="K496" s="220"/>
      <c r="L496" s="226"/>
      <c r="M496" s="227"/>
      <c r="N496" s="228"/>
      <c r="O496" s="228"/>
      <c r="P496" s="228"/>
      <c r="Q496" s="228"/>
      <c r="R496" s="228"/>
      <c r="S496" s="228"/>
      <c r="T496" s="229"/>
      <c r="AT496" s="230" t="s">
        <v>210</v>
      </c>
      <c r="AU496" s="230" t="s">
        <v>87</v>
      </c>
      <c r="AV496" s="12" t="s">
        <v>85</v>
      </c>
      <c r="AW496" s="12" t="s">
        <v>41</v>
      </c>
      <c r="AX496" s="12" t="s">
        <v>78</v>
      </c>
      <c r="AY496" s="230" t="s">
        <v>197</v>
      </c>
    </row>
    <row r="497" spans="2:65" s="13" customFormat="1">
      <c r="B497" s="231"/>
      <c r="C497" s="232"/>
      <c r="D497" s="221" t="s">
        <v>210</v>
      </c>
      <c r="E497" s="233" t="s">
        <v>34</v>
      </c>
      <c r="F497" s="234" t="s">
        <v>107</v>
      </c>
      <c r="G497" s="232"/>
      <c r="H497" s="235">
        <v>3</v>
      </c>
      <c r="I497" s="236"/>
      <c r="J497" s="232"/>
      <c r="K497" s="232"/>
      <c r="L497" s="237"/>
      <c r="M497" s="238"/>
      <c r="N497" s="239"/>
      <c r="O497" s="239"/>
      <c r="P497" s="239"/>
      <c r="Q497" s="239"/>
      <c r="R497" s="239"/>
      <c r="S497" s="239"/>
      <c r="T497" s="240"/>
      <c r="AT497" s="241" t="s">
        <v>210</v>
      </c>
      <c r="AU497" s="241" t="s">
        <v>87</v>
      </c>
      <c r="AV497" s="13" t="s">
        <v>87</v>
      </c>
      <c r="AW497" s="13" t="s">
        <v>41</v>
      </c>
      <c r="AX497" s="13" t="s">
        <v>78</v>
      </c>
      <c r="AY497" s="241" t="s">
        <v>197</v>
      </c>
    </row>
    <row r="498" spans="2:65" s="14" customFormat="1">
      <c r="B498" s="242"/>
      <c r="C498" s="243"/>
      <c r="D498" s="221" t="s">
        <v>210</v>
      </c>
      <c r="E498" s="273" t="s">
        <v>34</v>
      </c>
      <c r="F498" s="274" t="s">
        <v>221</v>
      </c>
      <c r="G498" s="243"/>
      <c r="H498" s="275">
        <v>10</v>
      </c>
      <c r="I498" s="247"/>
      <c r="J498" s="243"/>
      <c r="K498" s="243"/>
      <c r="L498" s="248"/>
      <c r="M498" s="249"/>
      <c r="N498" s="250"/>
      <c r="O498" s="250"/>
      <c r="P498" s="250"/>
      <c r="Q498" s="250"/>
      <c r="R498" s="250"/>
      <c r="S498" s="250"/>
      <c r="T498" s="251"/>
      <c r="AT498" s="252" t="s">
        <v>210</v>
      </c>
      <c r="AU498" s="252" t="s">
        <v>87</v>
      </c>
      <c r="AV498" s="14" t="s">
        <v>126</v>
      </c>
      <c r="AW498" s="14" t="s">
        <v>41</v>
      </c>
      <c r="AX498" s="14" t="s">
        <v>78</v>
      </c>
      <c r="AY498" s="252" t="s">
        <v>197</v>
      </c>
    </row>
    <row r="499" spans="2:65" s="13" customFormat="1">
      <c r="B499" s="231"/>
      <c r="C499" s="232"/>
      <c r="D499" s="221" t="s">
        <v>210</v>
      </c>
      <c r="E499" s="233" t="s">
        <v>34</v>
      </c>
      <c r="F499" s="234" t="s">
        <v>2579</v>
      </c>
      <c r="G499" s="232"/>
      <c r="H499" s="235">
        <v>11.5</v>
      </c>
      <c r="I499" s="236"/>
      <c r="J499" s="232"/>
      <c r="K499" s="232"/>
      <c r="L499" s="237"/>
      <c r="M499" s="238"/>
      <c r="N499" s="239"/>
      <c r="O499" s="239"/>
      <c r="P499" s="239"/>
      <c r="Q499" s="239"/>
      <c r="R499" s="239"/>
      <c r="S499" s="239"/>
      <c r="T499" s="240"/>
      <c r="AT499" s="241" t="s">
        <v>210</v>
      </c>
      <c r="AU499" s="241" t="s">
        <v>87</v>
      </c>
      <c r="AV499" s="13" t="s">
        <v>87</v>
      </c>
      <c r="AW499" s="13" t="s">
        <v>41</v>
      </c>
      <c r="AX499" s="13" t="s">
        <v>78</v>
      </c>
      <c r="AY499" s="241" t="s">
        <v>197</v>
      </c>
    </row>
    <row r="500" spans="2:65" s="14" customFormat="1">
      <c r="B500" s="242"/>
      <c r="C500" s="243"/>
      <c r="D500" s="216" t="s">
        <v>210</v>
      </c>
      <c r="E500" s="244" t="s">
        <v>34</v>
      </c>
      <c r="F500" s="245" t="s">
        <v>221</v>
      </c>
      <c r="G500" s="243"/>
      <c r="H500" s="246">
        <v>11.5</v>
      </c>
      <c r="I500" s="247"/>
      <c r="J500" s="243"/>
      <c r="K500" s="243"/>
      <c r="L500" s="248"/>
      <c r="M500" s="249"/>
      <c r="N500" s="250"/>
      <c r="O500" s="250"/>
      <c r="P500" s="250"/>
      <c r="Q500" s="250"/>
      <c r="R500" s="250"/>
      <c r="S500" s="250"/>
      <c r="T500" s="251"/>
      <c r="AT500" s="252" t="s">
        <v>210</v>
      </c>
      <c r="AU500" s="252" t="s">
        <v>87</v>
      </c>
      <c r="AV500" s="14" t="s">
        <v>126</v>
      </c>
      <c r="AW500" s="14" t="s">
        <v>41</v>
      </c>
      <c r="AX500" s="14" t="s">
        <v>85</v>
      </c>
      <c r="AY500" s="252" t="s">
        <v>197</v>
      </c>
    </row>
    <row r="501" spans="2:65" s="1" customFormat="1" ht="16.5" customHeight="1">
      <c r="B501" s="43"/>
      <c r="C501" s="204" t="s">
        <v>824</v>
      </c>
      <c r="D501" s="204" t="s">
        <v>200</v>
      </c>
      <c r="E501" s="205" t="s">
        <v>2580</v>
      </c>
      <c r="F501" s="206" t="s">
        <v>2581</v>
      </c>
      <c r="G501" s="207" t="s">
        <v>445</v>
      </c>
      <c r="H501" s="208">
        <v>28</v>
      </c>
      <c r="I501" s="209"/>
      <c r="J501" s="210">
        <f>ROUND(I501*H501,2)</f>
        <v>0</v>
      </c>
      <c r="K501" s="206" t="s">
        <v>352</v>
      </c>
      <c r="L501" s="63"/>
      <c r="M501" s="211" t="s">
        <v>34</v>
      </c>
      <c r="N501" s="212" t="s">
        <v>49</v>
      </c>
      <c r="O501" s="44"/>
      <c r="P501" s="213">
        <f>O501*H501</f>
        <v>0</v>
      </c>
      <c r="Q501" s="213">
        <v>6.6396000000000001E-4</v>
      </c>
      <c r="R501" s="213">
        <f>Q501*H501</f>
        <v>1.8590880000000001E-2</v>
      </c>
      <c r="S501" s="213">
        <v>0</v>
      </c>
      <c r="T501" s="214">
        <f>S501*H501</f>
        <v>0</v>
      </c>
      <c r="AR501" s="25" t="s">
        <v>275</v>
      </c>
      <c r="AT501" s="25" t="s">
        <v>200</v>
      </c>
      <c r="AU501" s="25" t="s">
        <v>87</v>
      </c>
      <c r="AY501" s="25" t="s">
        <v>197</v>
      </c>
      <c r="BE501" s="215">
        <f>IF(N501="základní",J501,0)</f>
        <v>0</v>
      </c>
      <c r="BF501" s="215">
        <f>IF(N501="snížená",J501,0)</f>
        <v>0</v>
      </c>
      <c r="BG501" s="215">
        <f>IF(N501="zákl. přenesená",J501,0)</f>
        <v>0</v>
      </c>
      <c r="BH501" s="215">
        <f>IF(N501="sníž. přenesená",J501,0)</f>
        <v>0</v>
      </c>
      <c r="BI501" s="215">
        <f>IF(N501="nulová",J501,0)</f>
        <v>0</v>
      </c>
      <c r="BJ501" s="25" t="s">
        <v>85</v>
      </c>
      <c r="BK501" s="215">
        <f>ROUND(I501*H501,2)</f>
        <v>0</v>
      </c>
      <c r="BL501" s="25" t="s">
        <v>275</v>
      </c>
      <c r="BM501" s="25" t="s">
        <v>2582</v>
      </c>
    </row>
    <row r="502" spans="2:65" s="12" customFormat="1">
      <c r="B502" s="219"/>
      <c r="C502" s="220"/>
      <c r="D502" s="221" t="s">
        <v>210</v>
      </c>
      <c r="E502" s="222" t="s">
        <v>34</v>
      </c>
      <c r="F502" s="223" t="s">
        <v>2350</v>
      </c>
      <c r="G502" s="220"/>
      <c r="H502" s="224" t="s">
        <v>34</v>
      </c>
      <c r="I502" s="225"/>
      <c r="J502" s="220"/>
      <c r="K502" s="220"/>
      <c r="L502" s="226"/>
      <c r="M502" s="227"/>
      <c r="N502" s="228"/>
      <c r="O502" s="228"/>
      <c r="P502" s="228"/>
      <c r="Q502" s="228"/>
      <c r="R502" s="228"/>
      <c r="S502" s="228"/>
      <c r="T502" s="229"/>
      <c r="AT502" s="230" t="s">
        <v>210</v>
      </c>
      <c r="AU502" s="230" t="s">
        <v>87</v>
      </c>
      <c r="AV502" s="12" t="s">
        <v>85</v>
      </c>
      <c r="AW502" s="12" t="s">
        <v>41</v>
      </c>
      <c r="AX502" s="12" t="s">
        <v>78</v>
      </c>
      <c r="AY502" s="230" t="s">
        <v>197</v>
      </c>
    </row>
    <row r="503" spans="2:65" s="12" customFormat="1">
      <c r="B503" s="219"/>
      <c r="C503" s="220"/>
      <c r="D503" s="221" t="s">
        <v>210</v>
      </c>
      <c r="E503" s="222" t="s">
        <v>34</v>
      </c>
      <c r="F503" s="223" t="s">
        <v>2583</v>
      </c>
      <c r="G503" s="220"/>
      <c r="H503" s="224" t="s">
        <v>34</v>
      </c>
      <c r="I503" s="225"/>
      <c r="J503" s="220"/>
      <c r="K503" s="220"/>
      <c r="L503" s="226"/>
      <c r="M503" s="227"/>
      <c r="N503" s="228"/>
      <c r="O503" s="228"/>
      <c r="P503" s="228"/>
      <c r="Q503" s="228"/>
      <c r="R503" s="228"/>
      <c r="S503" s="228"/>
      <c r="T503" s="229"/>
      <c r="AT503" s="230" t="s">
        <v>210</v>
      </c>
      <c r="AU503" s="230" t="s">
        <v>87</v>
      </c>
      <c r="AV503" s="12" t="s">
        <v>85</v>
      </c>
      <c r="AW503" s="12" t="s">
        <v>41</v>
      </c>
      <c r="AX503" s="12" t="s">
        <v>78</v>
      </c>
      <c r="AY503" s="230" t="s">
        <v>197</v>
      </c>
    </row>
    <row r="504" spans="2:65" s="13" customFormat="1">
      <c r="B504" s="231"/>
      <c r="C504" s="232"/>
      <c r="D504" s="221" t="s">
        <v>210</v>
      </c>
      <c r="E504" s="233" t="s">
        <v>34</v>
      </c>
      <c r="F504" s="234" t="s">
        <v>85</v>
      </c>
      <c r="G504" s="232"/>
      <c r="H504" s="235">
        <v>1</v>
      </c>
      <c r="I504" s="236"/>
      <c r="J504" s="232"/>
      <c r="K504" s="232"/>
      <c r="L504" s="237"/>
      <c r="M504" s="238"/>
      <c r="N504" s="239"/>
      <c r="O504" s="239"/>
      <c r="P504" s="239"/>
      <c r="Q504" s="239"/>
      <c r="R504" s="239"/>
      <c r="S504" s="239"/>
      <c r="T504" s="240"/>
      <c r="AT504" s="241" t="s">
        <v>210</v>
      </c>
      <c r="AU504" s="241" t="s">
        <v>87</v>
      </c>
      <c r="AV504" s="13" t="s">
        <v>87</v>
      </c>
      <c r="AW504" s="13" t="s">
        <v>41</v>
      </c>
      <c r="AX504" s="13" t="s">
        <v>78</v>
      </c>
      <c r="AY504" s="241" t="s">
        <v>197</v>
      </c>
    </row>
    <row r="505" spans="2:65" s="12" customFormat="1">
      <c r="B505" s="219"/>
      <c r="C505" s="220"/>
      <c r="D505" s="221" t="s">
        <v>210</v>
      </c>
      <c r="E505" s="222" t="s">
        <v>34</v>
      </c>
      <c r="F505" s="223" t="s">
        <v>2584</v>
      </c>
      <c r="G505" s="220"/>
      <c r="H505" s="224" t="s">
        <v>34</v>
      </c>
      <c r="I505" s="225"/>
      <c r="J505" s="220"/>
      <c r="K505" s="220"/>
      <c r="L505" s="226"/>
      <c r="M505" s="227"/>
      <c r="N505" s="228"/>
      <c r="O505" s="228"/>
      <c r="P505" s="228"/>
      <c r="Q505" s="228"/>
      <c r="R505" s="228"/>
      <c r="S505" s="228"/>
      <c r="T505" s="229"/>
      <c r="AT505" s="230" t="s">
        <v>210</v>
      </c>
      <c r="AU505" s="230" t="s">
        <v>87</v>
      </c>
      <c r="AV505" s="12" t="s">
        <v>85</v>
      </c>
      <c r="AW505" s="12" t="s">
        <v>41</v>
      </c>
      <c r="AX505" s="12" t="s">
        <v>78</v>
      </c>
      <c r="AY505" s="230" t="s">
        <v>197</v>
      </c>
    </row>
    <row r="506" spans="2:65" s="13" customFormat="1">
      <c r="B506" s="231"/>
      <c r="C506" s="232"/>
      <c r="D506" s="221" t="s">
        <v>210</v>
      </c>
      <c r="E506" s="233" t="s">
        <v>34</v>
      </c>
      <c r="F506" s="234" t="s">
        <v>275</v>
      </c>
      <c r="G506" s="232"/>
      <c r="H506" s="235">
        <v>16</v>
      </c>
      <c r="I506" s="236"/>
      <c r="J506" s="232"/>
      <c r="K506" s="232"/>
      <c r="L506" s="237"/>
      <c r="M506" s="238"/>
      <c r="N506" s="239"/>
      <c r="O506" s="239"/>
      <c r="P506" s="239"/>
      <c r="Q506" s="239"/>
      <c r="R506" s="239"/>
      <c r="S506" s="239"/>
      <c r="T506" s="240"/>
      <c r="AT506" s="241" t="s">
        <v>210</v>
      </c>
      <c r="AU506" s="241" t="s">
        <v>87</v>
      </c>
      <c r="AV506" s="13" t="s">
        <v>87</v>
      </c>
      <c r="AW506" s="13" t="s">
        <v>41</v>
      </c>
      <c r="AX506" s="13" t="s">
        <v>78</v>
      </c>
      <c r="AY506" s="241" t="s">
        <v>197</v>
      </c>
    </row>
    <row r="507" spans="2:65" s="12" customFormat="1">
      <c r="B507" s="219"/>
      <c r="C507" s="220"/>
      <c r="D507" s="221" t="s">
        <v>210</v>
      </c>
      <c r="E507" s="222" t="s">
        <v>34</v>
      </c>
      <c r="F507" s="223" t="s">
        <v>2351</v>
      </c>
      <c r="G507" s="220"/>
      <c r="H507" s="224" t="s">
        <v>34</v>
      </c>
      <c r="I507" s="225"/>
      <c r="J507" s="220"/>
      <c r="K507" s="220"/>
      <c r="L507" s="226"/>
      <c r="M507" s="227"/>
      <c r="N507" s="228"/>
      <c r="O507" s="228"/>
      <c r="P507" s="228"/>
      <c r="Q507" s="228"/>
      <c r="R507" s="228"/>
      <c r="S507" s="228"/>
      <c r="T507" s="229"/>
      <c r="AT507" s="230" t="s">
        <v>210</v>
      </c>
      <c r="AU507" s="230" t="s">
        <v>87</v>
      </c>
      <c r="AV507" s="12" t="s">
        <v>85</v>
      </c>
      <c r="AW507" s="12" t="s">
        <v>41</v>
      </c>
      <c r="AX507" s="12" t="s">
        <v>78</v>
      </c>
      <c r="AY507" s="230" t="s">
        <v>197</v>
      </c>
    </row>
    <row r="508" spans="2:65" s="12" customFormat="1">
      <c r="B508" s="219"/>
      <c r="C508" s="220"/>
      <c r="D508" s="221" t="s">
        <v>210</v>
      </c>
      <c r="E508" s="222" t="s">
        <v>34</v>
      </c>
      <c r="F508" s="223" t="s">
        <v>2583</v>
      </c>
      <c r="G508" s="220"/>
      <c r="H508" s="224" t="s">
        <v>34</v>
      </c>
      <c r="I508" s="225"/>
      <c r="J508" s="220"/>
      <c r="K508" s="220"/>
      <c r="L508" s="226"/>
      <c r="M508" s="227"/>
      <c r="N508" s="228"/>
      <c r="O508" s="228"/>
      <c r="P508" s="228"/>
      <c r="Q508" s="228"/>
      <c r="R508" s="228"/>
      <c r="S508" s="228"/>
      <c r="T508" s="229"/>
      <c r="AT508" s="230" t="s">
        <v>210</v>
      </c>
      <c r="AU508" s="230" t="s">
        <v>87</v>
      </c>
      <c r="AV508" s="12" t="s">
        <v>85</v>
      </c>
      <c r="AW508" s="12" t="s">
        <v>41</v>
      </c>
      <c r="AX508" s="12" t="s">
        <v>78</v>
      </c>
      <c r="AY508" s="230" t="s">
        <v>197</v>
      </c>
    </row>
    <row r="509" spans="2:65" s="13" customFormat="1">
      <c r="B509" s="231"/>
      <c r="C509" s="232"/>
      <c r="D509" s="221" t="s">
        <v>210</v>
      </c>
      <c r="E509" s="233" t="s">
        <v>34</v>
      </c>
      <c r="F509" s="234" t="s">
        <v>85</v>
      </c>
      <c r="G509" s="232"/>
      <c r="H509" s="235">
        <v>1</v>
      </c>
      <c r="I509" s="236"/>
      <c r="J509" s="232"/>
      <c r="K509" s="232"/>
      <c r="L509" s="237"/>
      <c r="M509" s="238"/>
      <c r="N509" s="239"/>
      <c r="O509" s="239"/>
      <c r="P509" s="239"/>
      <c r="Q509" s="239"/>
      <c r="R509" s="239"/>
      <c r="S509" s="239"/>
      <c r="T509" s="240"/>
      <c r="AT509" s="241" t="s">
        <v>210</v>
      </c>
      <c r="AU509" s="241" t="s">
        <v>87</v>
      </c>
      <c r="AV509" s="13" t="s">
        <v>87</v>
      </c>
      <c r="AW509" s="13" t="s">
        <v>41</v>
      </c>
      <c r="AX509" s="13" t="s">
        <v>78</v>
      </c>
      <c r="AY509" s="241" t="s">
        <v>197</v>
      </c>
    </row>
    <row r="510" spans="2:65" s="12" customFormat="1">
      <c r="B510" s="219"/>
      <c r="C510" s="220"/>
      <c r="D510" s="221" t="s">
        <v>210</v>
      </c>
      <c r="E510" s="222" t="s">
        <v>34</v>
      </c>
      <c r="F510" s="223" t="s">
        <v>2584</v>
      </c>
      <c r="G510" s="220"/>
      <c r="H510" s="224" t="s">
        <v>34</v>
      </c>
      <c r="I510" s="225"/>
      <c r="J510" s="220"/>
      <c r="K510" s="220"/>
      <c r="L510" s="226"/>
      <c r="M510" s="227"/>
      <c r="N510" s="228"/>
      <c r="O510" s="228"/>
      <c r="P510" s="228"/>
      <c r="Q510" s="228"/>
      <c r="R510" s="228"/>
      <c r="S510" s="228"/>
      <c r="T510" s="229"/>
      <c r="AT510" s="230" t="s">
        <v>210</v>
      </c>
      <c r="AU510" s="230" t="s">
        <v>87</v>
      </c>
      <c r="AV510" s="12" t="s">
        <v>85</v>
      </c>
      <c r="AW510" s="12" t="s">
        <v>41</v>
      </c>
      <c r="AX510" s="12" t="s">
        <v>78</v>
      </c>
      <c r="AY510" s="230" t="s">
        <v>197</v>
      </c>
    </row>
    <row r="511" spans="2:65" s="13" customFormat="1">
      <c r="B511" s="231"/>
      <c r="C511" s="232"/>
      <c r="D511" s="221" t="s">
        <v>210</v>
      </c>
      <c r="E511" s="233" t="s">
        <v>34</v>
      </c>
      <c r="F511" s="234" t="s">
        <v>234</v>
      </c>
      <c r="G511" s="232"/>
      <c r="H511" s="235">
        <v>6</v>
      </c>
      <c r="I511" s="236"/>
      <c r="J511" s="232"/>
      <c r="K511" s="232"/>
      <c r="L511" s="237"/>
      <c r="M511" s="238"/>
      <c r="N511" s="239"/>
      <c r="O511" s="239"/>
      <c r="P511" s="239"/>
      <c r="Q511" s="239"/>
      <c r="R511" s="239"/>
      <c r="S511" s="239"/>
      <c r="T511" s="240"/>
      <c r="AT511" s="241" t="s">
        <v>210</v>
      </c>
      <c r="AU511" s="241" t="s">
        <v>87</v>
      </c>
      <c r="AV511" s="13" t="s">
        <v>87</v>
      </c>
      <c r="AW511" s="13" t="s">
        <v>41</v>
      </c>
      <c r="AX511" s="13" t="s">
        <v>78</v>
      </c>
      <c r="AY511" s="241" t="s">
        <v>197</v>
      </c>
    </row>
    <row r="512" spans="2:65" s="14" customFormat="1">
      <c r="B512" s="242"/>
      <c r="C512" s="243"/>
      <c r="D512" s="221" t="s">
        <v>210</v>
      </c>
      <c r="E512" s="273" t="s">
        <v>34</v>
      </c>
      <c r="F512" s="274" t="s">
        <v>221</v>
      </c>
      <c r="G512" s="243"/>
      <c r="H512" s="275">
        <v>24</v>
      </c>
      <c r="I512" s="247"/>
      <c r="J512" s="243"/>
      <c r="K512" s="243"/>
      <c r="L512" s="248"/>
      <c r="M512" s="249"/>
      <c r="N512" s="250"/>
      <c r="O512" s="250"/>
      <c r="P512" s="250"/>
      <c r="Q512" s="250"/>
      <c r="R512" s="250"/>
      <c r="S512" s="250"/>
      <c r="T512" s="251"/>
      <c r="AT512" s="252" t="s">
        <v>210</v>
      </c>
      <c r="AU512" s="252" t="s">
        <v>87</v>
      </c>
      <c r="AV512" s="14" t="s">
        <v>126</v>
      </c>
      <c r="AW512" s="14" t="s">
        <v>41</v>
      </c>
      <c r="AX512" s="14" t="s">
        <v>78</v>
      </c>
      <c r="AY512" s="252" t="s">
        <v>197</v>
      </c>
    </row>
    <row r="513" spans="2:65" s="13" customFormat="1">
      <c r="B513" s="231"/>
      <c r="C513" s="232"/>
      <c r="D513" s="221" t="s">
        <v>210</v>
      </c>
      <c r="E513" s="233" t="s">
        <v>34</v>
      </c>
      <c r="F513" s="234" t="s">
        <v>2585</v>
      </c>
      <c r="G513" s="232"/>
      <c r="H513" s="235">
        <v>27.6</v>
      </c>
      <c r="I513" s="236"/>
      <c r="J513" s="232"/>
      <c r="K513" s="232"/>
      <c r="L513" s="237"/>
      <c r="M513" s="238"/>
      <c r="N513" s="239"/>
      <c r="O513" s="239"/>
      <c r="P513" s="239"/>
      <c r="Q513" s="239"/>
      <c r="R513" s="239"/>
      <c r="S513" s="239"/>
      <c r="T513" s="240"/>
      <c r="AT513" s="241" t="s">
        <v>210</v>
      </c>
      <c r="AU513" s="241" t="s">
        <v>87</v>
      </c>
      <c r="AV513" s="13" t="s">
        <v>87</v>
      </c>
      <c r="AW513" s="13" t="s">
        <v>41</v>
      </c>
      <c r="AX513" s="13" t="s">
        <v>78</v>
      </c>
      <c r="AY513" s="241" t="s">
        <v>197</v>
      </c>
    </row>
    <row r="514" spans="2:65" s="14" customFormat="1">
      <c r="B514" s="242"/>
      <c r="C514" s="243"/>
      <c r="D514" s="221" t="s">
        <v>210</v>
      </c>
      <c r="E514" s="273" t="s">
        <v>34</v>
      </c>
      <c r="F514" s="274" t="s">
        <v>221</v>
      </c>
      <c r="G514" s="243"/>
      <c r="H514" s="275">
        <v>27.6</v>
      </c>
      <c r="I514" s="247"/>
      <c r="J514" s="243"/>
      <c r="K514" s="243"/>
      <c r="L514" s="248"/>
      <c r="M514" s="249"/>
      <c r="N514" s="250"/>
      <c r="O514" s="250"/>
      <c r="P514" s="250"/>
      <c r="Q514" s="250"/>
      <c r="R514" s="250"/>
      <c r="S514" s="250"/>
      <c r="T514" s="251"/>
      <c r="AT514" s="252" t="s">
        <v>210</v>
      </c>
      <c r="AU514" s="252" t="s">
        <v>87</v>
      </c>
      <c r="AV514" s="14" t="s">
        <v>126</v>
      </c>
      <c r="AW514" s="14" t="s">
        <v>41</v>
      </c>
      <c r="AX514" s="14" t="s">
        <v>78</v>
      </c>
      <c r="AY514" s="252" t="s">
        <v>197</v>
      </c>
    </row>
    <row r="515" spans="2:65" s="13" customFormat="1">
      <c r="B515" s="231"/>
      <c r="C515" s="232"/>
      <c r="D515" s="216" t="s">
        <v>210</v>
      </c>
      <c r="E515" s="260" t="s">
        <v>34</v>
      </c>
      <c r="F515" s="261" t="s">
        <v>474</v>
      </c>
      <c r="G515" s="232"/>
      <c r="H515" s="262">
        <v>28</v>
      </c>
      <c r="I515" s="236"/>
      <c r="J515" s="232"/>
      <c r="K515" s="232"/>
      <c r="L515" s="237"/>
      <c r="M515" s="238"/>
      <c r="N515" s="239"/>
      <c r="O515" s="239"/>
      <c r="P515" s="239"/>
      <c r="Q515" s="239"/>
      <c r="R515" s="239"/>
      <c r="S515" s="239"/>
      <c r="T515" s="240"/>
      <c r="AT515" s="241" t="s">
        <v>210</v>
      </c>
      <c r="AU515" s="241" t="s">
        <v>87</v>
      </c>
      <c r="AV515" s="13" t="s">
        <v>87</v>
      </c>
      <c r="AW515" s="13" t="s">
        <v>41</v>
      </c>
      <c r="AX515" s="13" t="s">
        <v>85</v>
      </c>
      <c r="AY515" s="241" t="s">
        <v>197</v>
      </c>
    </row>
    <row r="516" spans="2:65" s="1" customFormat="1" ht="16.5" customHeight="1">
      <c r="B516" s="43"/>
      <c r="C516" s="204" t="s">
        <v>828</v>
      </c>
      <c r="D516" s="204" t="s">
        <v>200</v>
      </c>
      <c r="E516" s="205" t="s">
        <v>2586</v>
      </c>
      <c r="F516" s="206" t="s">
        <v>2587</v>
      </c>
      <c r="G516" s="207" t="s">
        <v>445</v>
      </c>
      <c r="H516" s="208">
        <v>149</v>
      </c>
      <c r="I516" s="209"/>
      <c r="J516" s="210">
        <f>ROUND(I516*H516,2)</f>
        <v>0</v>
      </c>
      <c r="K516" s="206" t="s">
        <v>352</v>
      </c>
      <c r="L516" s="63"/>
      <c r="M516" s="211" t="s">
        <v>34</v>
      </c>
      <c r="N516" s="212" t="s">
        <v>49</v>
      </c>
      <c r="O516" s="44"/>
      <c r="P516" s="213">
        <f>O516*H516</f>
        <v>0</v>
      </c>
      <c r="Q516" s="213">
        <v>9.0993200000000002E-4</v>
      </c>
      <c r="R516" s="213">
        <f>Q516*H516</f>
        <v>0.13557986799999999</v>
      </c>
      <c r="S516" s="213">
        <v>0</v>
      </c>
      <c r="T516" s="214">
        <f>S516*H516</f>
        <v>0</v>
      </c>
      <c r="AR516" s="25" t="s">
        <v>275</v>
      </c>
      <c r="AT516" s="25" t="s">
        <v>200</v>
      </c>
      <c r="AU516" s="25" t="s">
        <v>87</v>
      </c>
      <c r="AY516" s="25" t="s">
        <v>197</v>
      </c>
      <c r="BE516" s="215">
        <f>IF(N516="základní",J516,0)</f>
        <v>0</v>
      </c>
      <c r="BF516" s="215">
        <f>IF(N516="snížená",J516,0)</f>
        <v>0</v>
      </c>
      <c r="BG516" s="215">
        <f>IF(N516="zákl. přenesená",J516,0)</f>
        <v>0</v>
      </c>
      <c r="BH516" s="215">
        <f>IF(N516="sníž. přenesená",J516,0)</f>
        <v>0</v>
      </c>
      <c r="BI516" s="215">
        <f>IF(N516="nulová",J516,0)</f>
        <v>0</v>
      </c>
      <c r="BJ516" s="25" t="s">
        <v>85</v>
      </c>
      <c r="BK516" s="215">
        <f>ROUND(I516*H516,2)</f>
        <v>0</v>
      </c>
      <c r="BL516" s="25" t="s">
        <v>275</v>
      </c>
      <c r="BM516" s="25" t="s">
        <v>2588</v>
      </c>
    </row>
    <row r="517" spans="2:65" s="12" customFormat="1">
      <c r="B517" s="219"/>
      <c r="C517" s="220"/>
      <c r="D517" s="221" t="s">
        <v>210</v>
      </c>
      <c r="E517" s="222" t="s">
        <v>34</v>
      </c>
      <c r="F517" s="223" t="s">
        <v>2358</v>
      </c>
      <c r="G517" s="220"/>
      <c r="H517" s="224" t="s">
        <v>34</v>
      </c>
      <c r="I517" s="225"/>
      <c r="J517" s="220"/>
      <c r="K517" s="220"/>
      <c r="L517" s="226"/>
      <c r="M517" s="227"/>
      <c r="N517" s="228"/>
      <c r="O517" s="228"/>
      <c r="P517" s="228"/>
      <c r="Q517" s="228"/>
      <c r="R517" s="228"/>
      <c r="S517" s="228"/>
      <c r="T517" s="229"/>
      <c r="AT517" s="230" t="s">
        <v>210</v>
      </c>
      <c r="AU517" s="230" t="s">
        <v>87</v>
      </c>
      <c r="AV517" s="12" t="s">
        <v>85</v>
      </c>
      <c r="AW517" s="12" t="s">
        <v>41</v>
      </c>
      <c r="AX517" s="12" t="s">
        <v>78</v>
      </c>
      <c r="AY517" s="230" t="s">
        <v>197</v>
      </c>
    </row>
    <row r="518" spans="2:65" s="13" customFormat="1">
      <c r="B518" s="231"/>
      <c r="C518" s="232"/>
      <c r="D518" s="221" t="s">
        <v>210</v>
      </c>
      <c r="E518" s="233" t="s">
        <v>34</v>
      </c>
      <c r="F518" s="234" t="s">
        <v>256</v>
      </c>
      <c r="G518" s="232"/>
      <c r="H518" s="235">
        <v>11</v>
      </c>
      <c r="I518" s="236"/>
      <c r="J518" s="232"/>
      <c r="K518" s="232"/>
      <c r="L518" s="237"/>
      <c r="M518" s="238"/>
      <c r="N518" s="239"/>
      <c r="O518" s="239"/>
      <c r="P518" s="239"/>
      <c r="Q518" s="239"/>
      <c r="R518" s="239"/>
      <c r="S518" s="239"/>
      <c r="T518" s="240"/>
      <c r="AT518" s="241" t="s">
        <v>210</v>
      </c>
      <c r="AU518" s="241" t="s">
        <v>87</v>
      </c>
      <c r="AV518" s="13" t="s">
        <v>87</v>
      </c>
      <c r="AW518" s="13" t="s">
        <v>41</v>
      </c>
      <c r="AX518" s="13" t="s">
        <v>78</v>
      </c>
      <c r="AY518" s="241" t="s">
        <v>197</v>
      </c>
    </row>
    <row r="519" spans="2:65" s="12" customFormat="1">
      <c r="B519" s="219"/>
      <c r="C519" s="220"/>
      <c r="D519" s="221" t="s">
        <v>210</v>
      </c>
      <c r="E519" s="222" t="s">
        <v>34</v>
      </c>
      <c r="F519" s="223" t="s">
        <v>2350</v>
      </c>
      <c r="G519" s="220"/>
      <c r="H519" s="224" t="s">
        <v>34</v>
      </c>
      <c r="I519" s="225"/>
      <c r="J519" s="220"/>
      <c r="K519" s="220"/>
      <c r="L519" s="226"/>
      <c r="M519" s="227"/>
      <c r="N519" s="228"/>
      <c r="O519" s="228"/>
      <c r="P519" s="228"/>
      <c r="Q519" s="228"/>
      <c r="R519" s="228"/>
      <c r="S519" s="228"/>
      <c r="T519" s="229"/>
      <c r="AT519" s="230" t="s">
        <v>210</v>
      </c>
      <c r="AU519" s="230" t="s">
        <v>87</v>
      </c>
      <c r="AV519" s="12" t="s">
        <v>85</v>
      </c>
      <c r="AW519" s="12" t="s">
        <v>41</v>
      </c>
      <c r="AX519" s="12" t="s">
        <v>78</v>
      </c>
      <c r="AY519" s="230" t="s">
        <v>197</v>
      </c>
    </row>
    <row r="520" spans="2:65" s="12" customFormat="1">
      <c r="B520" s="219"/>
      <c r="C520" s="220"/>
      <c r="D520" s="221" t="s">
        <v>210</v>
      </c>
      <c r="E520" s="222" t="s">
        <v>34</v>
      </c>
      <c r="F520" s="223" t="s">
        <v>2583</v>
      </c>
      <c r="G520" s="220"/>
      <c r="H520" s="224" t="s">
        <v>34</v>
      </c>
      <c r="I520" s="225"/>
      <c r="J520" s="220"/>
      <c r="K520" s="220"/>
      <c r="L520" s="226"/>
      <c r="M520" s="227"/>
      <c r="N520" s="228"/>
      <c r="O520" s="228"/>
      <c r="P520" s="228"/>
      <c r="Q520" s="228"/>
      <c r="R520" s="228"/>
      <c r="S520" s="228"/>
      <c r="T520" s="229"/>
      <c r="AT520" s="230" t="s">
        <v>210</v>
      </c>
      <c r="AU520" s="230" t="s">
        <v>87</v>
      </c>
      <c r="AV520" s="12" t="s">
        <v>85</v>
      </c>
      <c r="AW520" s="12" t="s">
        <v>41</v>
      </c>
      <c r="AX520" s="12" t="s">
        <v>78</v>
      </c>
      <c r="AY520" s="230" t="s">
        <v>197</v>
      </c>
    </row>
    <row r="521" spans="2:65" s="13" customFormat="1">
      <c r="B521" s="231"/>
      <c r="C521" s="232"/>
      <c r="D521" s="221" t="s">
        <v>210</v>
      </c>
      <c r="E521" s="233" t="s">
        <v>34</v>
      </c>
      <c r="F521" s="234" t="s">
        <v>515</v>
      </c>
      <c r="G521" s="232"/>
      <c r="H521" s="235">
        <v>36</v>
      </c>
      <c r="I521" s="236"/>
      <c r="J521" s="232"/>
      <c r="K521" s="232"/>
      <c r="L521" s="237"/>
      <c r="M521" s="238"/>
      <c r="N521" s="239"/>
      <c r="O521" s="239"/>
      <c r="P521" s="239"/>
      <c r="Q521" s="239"/>
      <c r="R521" s="239"/>
      <c r="S521" s="239"/>
      <c r="T521" s="240"/>
      <c r="AT521" s="241" t="s">
        <v>210</v>
      </c>
      <c r="AU521" s="241" t="s">
        <v>87</v>
      </c>
      <c r="AV521" s="13" t="s">
        <v>87</v>
      </c>
      <c r="AW521" s="13" t="s">
        <v>41</v>
      </c>
      <c r="AX521" s="13" t="s">
        <v>78</v>
      </c>
      <c r="AY521" s="241" t="s">
        <v>197</v>
      </c>
    </row>
    <row r="522" spans="2:65" s="12" customFormat="1">
      <c r="B522" s="219"/>
      <c r="C522" s="220"/>
      <c r="D522" s="221" t="s">
        <v>210</v>
      </c>
      <c r="E522" s="222" t="s">
        <v>34</v>
      </c>
      <c r="F522" s="223" t="s">
        <v>2589</v>
      </c>
      <c r="G522" s="220"/>
      <c r="H522" s="224" t="s">
        <v>34</v>
      </c>
      <c r="I522" s="225"/>
      <c r="J522" s="220"/>
      <c r="K522" s="220"/>
      <c r="L522" s="226"/>
      <c r="M522" s="227"/>
      <c r="N522" s="228"/>
      <c r="O522" s="228"/>
      <c r="P522" s="228"/>
      <c r="Q522" s="228"/>
      <c r="R522" s="228"/>
      <c r="S522" s="228"/>
      <c r="T522" s="229"/>
      <c r="AT522" s="230" t="s">
        <v>210</v>
      </c>
      <c r="AU522" s="230" t="s">
        <v>87</v>
      </c>
      <c r="AV522" s="12" t="s">
        <v>85</v>
      </c>
      <c r="AW522" s="12" t="s">
        <v>41</v>
      </c>
      <c r="AX522" s="12" t="s">
        <v>78</v>
      </c>
      <c r="AY522" s="230" t="s">
        <v>197</v>
      </c>
    </row>
    <row r="523" spans="2:65" s="13" customFormat="1">
      <c r="B523" s="231"/>
      <c r="C523" s="232"/>
      <c r="D523" s="221" t="s">
        <v>210</v>
      </c>
      <c r="E523" s="233" t="s">
        <v>34</v>
      </c>
      <c r="F523" s="234" t="s">
        <v>588</v>
      </c>
      <c r="G523" s="232"/>
      <c r="H523" s="235">
        <v>51</v>
      </c>
      <c r="I523" s="236"/>
      <c r="J523" s="232"/>
      <c r="K523" s="232"/>
      <c r="L523" s="237"/>
      <c r="M523" s="238"/>
      <c r="N523" s="239"/>
      <c r="O523" s="239"/>
      <c r="P523" s="239"/>
      <c r="Q523" s="239"/>
      <c r="R523" s="239"/>
      <c r="S523" s="239"/>
      <c r="T523" s="240"/>
      <c r="AT523" s="241" t="s">
        <v>210</v>
      </c>
      <c r="AU523" s="241" t="s">
        <v>87</v>
      </c>
      <c r="AV523" s="13" t="s">
        <v>87</v>
      </c>
      <c r="AW523" s="13" t="s">
        <v>41</v>
      </c>
      <c r="AX523" s="13" t="s">
        <v>78</v>
      </c>
      <c r="AY523" s="241" t="s">
        <v>197</v>
      </c>
    </row>
    <row r="524" spans="2:65" s="12" customFormat="1">
      <c r="B524" s="219"/>
      <c r="C524" s="220"/>
      <c r="D524" s="221" t="s">
        <v>210</v>
      </c>
      <c r="E524" s="222" t="s">
        <v>34</v>
      </c>
      <c r="F524" s="223" t="s">
        <v>2351</v>
      </c>
      <c r="G524" s="220"/>
      <c r="H524" s="224" t="s">
        <v>34</v>
      </c>
      <c r="I524" s="225"/>
      <c r="J524" s="220"/>
      <c r="K524" s="220"/>
      <c r="L524" s="226"/>
      <c r="M524" s="227"/>
      <c r="N524" s="228"/>
      <c r="O524" s="228"/>
      <c r="P524" s="228"/>
      <c r="Q524" s="228"/>
      <c r="R524" s="228"/>
      <c r="S524" s="228"/>
      <c r="T524" s="229"/>
      <c r="AT524" s="230" t="s">
        <v>210</v>
      </c>
      <c r="AU524" s="230" t="s">
        <v>87</v>
      </c>
      <c r="AV524" s="12" t="s">
        <v>85</v>
      </c>
      <c r="AW524" s="12" t="s">
        <v>41</v>
      </c>
      <c r="AX524" s="12" t="s">
        <v>78</v>
      </c>
      <c r="AY524" s="230" t="s">
        <v>197</v>
      </c>
    </row>
    <row r="525" spans="2:65" s="12" customFormat="1">
      <c r="B525" s="219"/>
      <c r="C525" s="220"/>
      <c r="D525" s="221" t="s">
        <v>210</v>
      </c>
      <c r="E525" s="222" t="s">
        <v>34</v>
      </c>
      <c r="F525" s="223" t="s">
        <v>2583</v>
      </c>
      <c r="G525" s="220"/>
      <c r="H525" s="224" t="s">
        <v>34</v>
      </c>
      <c r="I525" s="225"/>
      <c r="J525" s="220"/>
      <c r="K525" s="220"/>
      <c r="L525" s="226"/>
      <c r="M525" s="227"/>
      <c r="N525" s="228"/>
      <c r="O525" s="228"/>
      <c r="P525" s="228"/>
      <c r="Q525" s="228"/>
      <c r="R525" s="228"/>
      <c r="S525" s="228"/>
      <c r="T525" s="229"/>
      <c r="AT525" s="230" t="s">
        <v>210</v>
      </c>
      <c r="AU525" s="230" t="s">
        <v>87</v>
      </c>
      <c r="AV525" s="12" t="s">
        <v>85</v>
      </c>
      <c r="AW525" s="12" t="s">
        <v>41</v>
      </c>
      <c r="AX525" s="12" t="s">
        <v>78</v>
      </c>
      <c r="AY525" s="230" t="s">
        <v>197</v>
      </c>
    </row>
    <row r="526" spans="2:65" s="13" customFormat="1">
      <c r="B526" s="231"/>
      <c r="C526" s="232"/>
      <c r="D526" s="221" t="s">
        <v>210</v>
      </c>
      <c r="E526" s="233" t="s">
        <v>34</v>
      </c>
      <c r="F526" s="234" t="s">
        <v>2359</v>
      </c>
      <c r="G526" s="232"/>
      <c r="H526" s="235">
        <v>14.5</v>
      </c>
      <c r="I526" s="236"/>
      <c r="J526" s="232"/>
      <c r="K526" s="232"/>
      <c r="L526" s="237"/>
      <c r="M526" s="238"/>
      <c r="N526" s="239"/>
      <c r="O526" s="239"/>
      <c r="P526" s="239"/>
      <c r="Q526" s="239"/>
      <c r="R526" s="239"/>
      <c r="S526" s="239"/>
      <c r="T526" s="240"/>
      <c r="AT526" s="241" t="s">
        <v>210</v>
      </c>
      <c r="AU526" s="241" t="s">
        <v>87</v>
      </c>
      <c r="AV526" s="13" t="s">
        <v>87</v>
      </c>
      <c r="AW526" s="13" t="s">
        <v>41</v>
      </c>
      <c r="AX526" s="13" t="s">
        <v>78</v>
      </c>
      <c r="AY526" s="241" t="s">
        <v>197</v>
      </c>
    </row>
    <row r="527" spans="2:65" s="12" customFormat="1">
      <c r="B527" s="219"/>
      <c r="C527" s="220"/>
      <c r="D527" s="221" t="s">
        <v>210</v>
      </c>
      <c r="E527" s="222" t="s">
        <v>34</v>
      </c>
      <c r="F527" s="223" t="s">
        <v>2589</v>
      </c>
      <c r="G527" s="220"/>
      <c r="H527" s="224" t="s">
        <v>34</v>
      </c>
      <c r="I527" s="225"/>
      <c r="J527" s="220"/>
      <c r="K527" s="220"/>
      <c r="L527" s="226"/>
      <c r="M527" s="227"/>
      <c r="N527" s="228"/>
      <c r="O527" s="228"/>
      <c r="P527" s="228"/>
      <c r="Q527" s="228"/>
      <c r="R527" s="228"/>
      <c r="S527" s="228"/>
      <c r="T527" s="229"/>
      <c r="AT527" s="230" t="s">
        <v>210</v>
      </c>
      <c r="AU527" s="230" t="s">
        <v>87</v>
      </c>
      <c r="AV527" s="12" t="s">
        <v>85</v>
      </c>
      <c r="AW527" s="12" t="s">
        <v>41</v>
      </c>
      <c r="AX527" s="12" t="s">
        <v>78</v>
      </c>
      <c r="AY527" s="230" t="s">
        <v>197</v>
      </c>
    </row>
    <row r="528" spans="2:65" s="13" customFormat="1">
      <c r="B528" s="231"/>
      <c r="C528" s="232"/>
      <c r="D528" s="221" t="s">
        <v>210</v>
      </c>
      <c r="E528" s="233" t="s">
        <v>34</v>
      </c>
      <c r="F528" s="234" t="s">
        <v>279</v>
      </c>
      <c r="G528" s="232"/>
      <c r="H528" s="235">
        <v>17</v>
      </c>
      <c r="I528" s="236"/>
      <c r="J528" s="232"/>
      <c r="K528" s="232"/>
      <c r="L528" s="237"/>
      <c r="M528" s="238"/>
      <c r="N528" s="239"/>
      <c r="O528" s="239"/>
      <c r="P528" s="239"/>
      <c r="Q528" s="239"/>
      <c r="R528" s="239"/>
      <c r="S528" s="239"/>
      <c r="T528" s="240"/>
      <c r="AT528" s="241" t="s">
        <v>210</v>
      </c>
      <c r="AU528" s="241" t="s">
        <v>87</v>
      </c>
      <c r="AV528" s="13" t="s">
        <v>87</v>
      </c>
      <c r="AW528" s="13" t="s">
        <v>41</v>
      </c>
      <c r="AX528" s="13" t="s">
        <v>78</v>
      </c>
      <c r="AY528" s="241" t="s">
        <v>197</v>
      </c>
    </row>
    <row r="529" spans="2:65" s="14" customFormat="1">
      <c r="B529" s="242"/>
      <c r="C529" s="243"/>
      <c r="D529" s="221" t="s">
        <v>210</v>
      </c>
      <c r="E529" s="273" t="s">
        <v>34</v>
      </c>
      <c r="F529" s="274" t="s">
        <v>221</v>
      </c>
      <c r="G529" s="243"/>
      <c r="H529" s="275">
        <v>129.5</v>
      </c>
      <c r="I529" s="247"/>
      <c r="J529" s="243"/>
      <c r="K529" s="243"/>
      <c r="L529" s="248"/>
      <c r="M529" s="249"/>
      <c r="N529" s="250"/>
      <c r="O529" s="250"/>
      <c r="P529" s="250"/>
      <c r="Q529" s="250"/>
      <c r="R529" s="250"/>
      <c r="S529" s="250"/>
      <c r="T529" s="251"/>
      <c r="AT529" s="252" t="s">
        <v>210</v>
      </c>
      <c r="AU529" s="252" t="s">
        <v>87</v>
      </c>
      <c r="AV529" s="14" t="s">
        <v>126</v>
      </c>
      <c r="AW529" s="14" t="s">
        <v>41</v>
      </c>
      <c r="AX529" s="14" t="s">
        <v>78</v>
      </c>
      <c r="AY529" s="252" t="s">
        <v>197</v>
      </c>
    </row>
    <row r="530" spans="2:65" s="13" customFormat="1">
      <c r="B530" s="231"/>
      <c r="C530" s="232"/>
      <c r="D530" s="221" t="s">
        <v>210</v>
      </c>
      <c r="E530" s="233" t="s">
        <v>34</v>
      </c>
      <c r="F530" s="234" t="s">
        <v>2590</v>
      </c>
      <c r="G530" s="232"/>
      <c r="H530" s="235">
        <v>148.92500000000001</v>
      </c>
      <c r="I530" s="236"/>
      <c r="J530" s="232"/>
      <c r="K530" s="232"/>
      <c r="L530" s="237"/>
      <c r="M530" s="238"/>
      <c r="N530" s="239"/>
      <c r="O530" s="239"/>
      <c r="P530" s="239"/>
      <c r="Q530" s="239"/>
      <c r="R530" s="239"/>
      <c r="S530" s="239"/>
      <c r="T530" s="240"/>
      <c r="AT530" s="241" t="s">
        <v>210</v>
      </c>
      <c r="AU530" s="241" t="s">
        <v>87</v>
      </c>
      <c r="AV530" s="13" t="s">
        <v>87</v>
      </c>
      <c r="AW530" s="13" t="s">
        <v>41</v>
      </c>
      <c r="AX530" s="13" t="s">
        <v>78</v>
      </c>
      <c r="AY530" s="241" t="s">
        <v>197</v>
      </c>
    </row>
    <row r="531" spans="2:65" s="14" customFormat="1">
      <c r="B531" s="242"/>
      <c r="C531" s="243"/>
      <c r="D531" s="221" t="s">
        <v>210</v>
      </c>
      <c r="E531" s="273" t="s">
        <v>34</v>
      </c>
      <c r="F531" s="274" t="s">
        <v>221</v>
      </c>
      <c r="G531" s="243"/>
      <c r="H531" s="275">
        <v>148.92500000000001</v>
      </c>
      <c r="I531" s="247"/>
      <c r="J531" s="243"/>
      <c r="K531" s="243"/>
      <c r="L531" s="248"/>
      <c r="M531" s="249"/>
      <c r="N531" s="250"/>
      <c r="O531" s="250"/>
      <c r="P531" s="250"/>
      <c r="Q531" s="250"/>
      <c r="R531" s="250"/>
      <c r="S531" s="250"/>
      <c r="T531" s="251"/>
      <c r="AT531" s="252" t="s">
        <v>210</v>
      </c>
      <c r="AU531" s="252" t="s">
        <v>87</v>
      </c>
      <c r="AV531" s="14" t="s">
        <v>126</v>
      </c>
      <c r="AW531" s="14" t="s">
        <v>41</v>
      </c>
      <c r="AX531" s="14" t="s">
        <v>78</v>
      </c>
      <c r="AY531" s="252" t="s">
        <v>197</v>
      </c>
    </row>
    <row r="532" spans="2:65" s="13" customFormat="1">
      <c r="B532" s="231"/>
      <c r="C532" s="232"/>
      <c r="D532" s="216" t="s">
        <v>210</v>
      </c>
      <c r="E532" s="260" t="s">
        <v>34</v>
      </c>
      <c r="F532" s="261" t="s">
        <v>1116</v>
      </c>
      <c r="G532" s="232"/>
      <c r="H532" s="262">
        <v>149</v>
      </c>
      <c r="I532" s="236"/>
      <c r="J532" s="232"/>
      <c r="K532" s="232"/>
      <c r="L532" s="237"/>
      <c r="M532" s="238"/>
      <c r="N532" s="239"/>
      <c r="O532" s="239"/>
      <c r="P532" s="239"/>
      <c r="Q532" s="239"/>
      <c r="R532" s="239"/>
      <c r="S532" s="239"/>
      <c r="T532" s="240"/>
      <c r="AT532" s="241" t="s">
        <v>210</v>
      </c>
      <c r="AU532" s="241" t="s">
        <v>87</v>
      </c>
      <c r="AV532" s="13" t="s">
        <v>87</v>
      </c>
      <c r="AW532" s="13" t="s">
        <v>41</v>
      </c>
      <c r="AX532" s="13" t="s">
        <v>85</v>
      </c>
      <c r="AY532" s="241" t="s">
        <v>197</v>
      </c>
    </row>
    <row r="533" spans="2:65" s="1" customFormat="1" ht="16.5" customHeight="1">
      <c r="B533" s="43"/>
      <c r="C533" s="204" t="s">
        <v>834</v>
      </c>
      <c r="D533" s="204" t="s">
        <v>200</v>
      </c>
      <c r="E533" s="205" t="s">
        <v>2591</v>
      </c>
      <c r="F533" s="206" t="s">
        <v>2592</v>
      </c>
      <c r="G533" s="207" t="s">
        <v>445</v>
      </c>
      <c r="H533" s="208">
        <v>27</v>
      </c>
      <c r="I533" s="209"/>
      <c r="J533" s="210">
        <f>ROUND(I533*H533,2)</f>
        <v>0</v>
      </c>
      <c r="K533" s="206" t="s">
        <v>352</v>
      </c>
      <c r="L533" s="63"/>
      <c r="M533" s="211" t="s">
        <v>34</v>
      </c>
      <c r="N533" s="212" t="s">
        <v>49</v>
      </c>
      <c r="O533" s="44"/>
      <c r="P533" s="213">
        <f>O533*H533</f>
        <v>0</v>
      </c>
      <c r="Q533" s="213">
        <v>1.185384E-3</v>
      </c>
      <c r="R533" s="213">
        <f>Q533*H533</f>
        <v>3.2005367999999999E-2</v>
      </c>
      <c r="S533" s="213">
        <v>0</v>
      </c>
      <c r="T533" s="214">
        <f>S533*H533</f>
        <v>0</v>
      </c>
      <c r="AR533" s="25" t="s">
        <v>275</v>
      </c>
      <c r="AT533" s="25" t="s">
        <v>200</v>
      </c>
      <c r="AU533" s="25" t="s">
        <v>87</v>
      </c>
      <c r="AY533" s="25" t="s">
        <v>197</v>
      </c>
      <c r="BE533" s="215">
        <f>IF(N533="základní",J533,0)</f>
        <v>0</v>
      </c>
      <c r="BF533" s="215">
        <f>IF(N533="snížená",J533,0)</f>
        <v>0</v>
      </c>
      <c r="BG533" s="215">
        <f>IF(N533="zákl. přenesená",J533,0)</f>
        <v>0</v>
      </c>
      <c r="BH533" s="215">
        <f>IF(N533="sníž. přenesená",J533,0)</f>
        <v>0</v>
      </c>
      <c r="BI533" s="215">
        <f>IF(N533="nulová",J533,0)</f>
        <v>0</v>
      </c>
      <c r="BJ533" s="25" t="s">
        <v>85</v>
      </c>
      <c r="BK533" s="215">
        <f>ROUND(I533*H533,2)</f>
        <v>0</v>
      </c>
      <c r="BL533" s="25" t="s">
        <v>275</v>
      </c>
      <c r="BM533" s="25" t="s">
        <v>2593</v>
      </c>
    </row>
    <row r="534" spans="2:65" s="12" customFormat="1">
      <c r="B534" s="219"/>
      <c r="C534" s="220"/>
      <c r="D534" s="221" t="s">
        <v>210</v>
      </c>
      <c r="E534" s="222" t="s">
        <v>34</v>
      </c>
      <c r="F534" s="223" t="s">
        <v>2350</v>
      </c>
      <c r="G534" s="220"/>
      <c r="H534" s="224" t="s">
        <v>34</v>
      </c>
      <c r="I534" s="225"/>
      <c r="J534" s="220"/>
      <c r="K534" s="220"/>
      <c r="L534" s="226"/>
      <c r="M534" s="227"/>
      <c r="N534" s="228"/>
      <c r="O534" s="228"/>
      <c r="P534" s="228"/>
      <c r="Q534" s="228"/>
      <c r="R534" s="228"/>
      <c r="S534" s="228"/>
      <c r="T534" s="229"/>
      <c r="AT534" s="230" t="s">
        <v>210</v>
      </c>
      <c r="AU534" s="230" t="s">
        <v>87</v>
      </c>
      <c r="AV534" s="12" t="s">
        <v>85</v>
      </c>
      <c r="AW534" s="12" t="s">
        <v>41</v>
      </c>
      <c r="AX534" s="12" t="s">
        <v>78</v>
      </c>
      <c r="AY534" s="230" t="s">
        <v>197</v>
      </c>
    </row>
    <row r="535" spans="2:65" s="12" customFormat="1">
      <c r="B535" s="219"/>
      <c r="C535" s="220"/>
      <c r="D535" s="221" t="s">
        <v>210</v>
      </c>
      <c r="E535" s="222" t="s">
        <v>34</v>
      </c>
      <c r="F535" s="223" t="s">
        <v>2583</v>
      </c>
      <c r="G535" s="220"/>
      <c r="H535" s="224" t="s">
        <v>34</v>
      </c>
      <c r="I535" s="225"/>
      <c r="J535" s="220"/>
      <c r="K535" s="220"/>
      <c r="L535" s="226"/>
      <c r="M535" s="227"/>
      <c r="N535" s="228"/>
      <c r="O535" s="228"/>
      <c r="P535" s="228"/>
      <c r="Q535" s="228"/>
      <c r="R535" s="228"/>
      <c r="S535" s="228"/>
      <c r="T535" s="229"/>
      <c r="AT535" s="230" t="s">
        <v>210</v>
      </c>
      <c r="AU535" s="230" t="s">
        <v>87</v>
      </c>
      <c r="AV535" s="12" t="s">
        <v>85</v>
      </c>
      <c r="AW535" s="12" t="s">
        <v>41</v>
      </c>
      <c r="AX535" s="12" t="s">
        <v>78</v>
      </c>
      <c r="AY535" s="230" t="s">
        <v>197</v>
      </c>
    </row>
    <row r="536" spans="2:65" s="13" customFormat="1">
      <c r="B536" s="231"/>
      <c r="C536" s="232"/>
      <c r="D536" s="221" t="s">
        <v>210</v>
      </c>
      <c r="E536" s="233" t="s">
        <v>34</v>
      </c>
      <c r="F536" s="234" t="s">
        <v>1568</v>
      </c>
      <c r="G536" s="232"/>
      <c r="H536" s="235">
        <v>6.5</v>
      </c>
      <c r="I536" s="236"/>
      <c r="J536" s="232"/>
      <c r="K536" s="232"/>
      <c r="L536" s="237"/>
      <c r="M536" s="238"/>
      <c r="N536" s="239"/>
      <c r="O536" s="239"/>
      <c r="P536" s="239"/>
      <c r="Q536" s="239"/>
      <c r="R536" s="239"/>
      <c r="S536" s="239"/>
      <c r="T536" s="240"/>
      <c r="AT536" s="241" t="s">
        <v>210</v>
      </c>
      <c r="AU536" s="241" t="s">
        <v>87</v>
      </c>
      <c r="AV536" s="13" t="s">
        <v>87</v>
      </c>
      <c r="AW536" s="13" t="s">
        <v>41</v>
      </c>
      <c r="AX536" s="13" t="s">
        <v>78</v>
      </c>
      <c r="AY536" s="241" t="s">
        <v>197</v>
      </c>
    </row>
    <row r="537" spans="2:65" s="12" customFormat="1">
      <c r="B537" s="219"/>
      <c r="C537" s="220"/>
      <c r="D537" s="221" t="s">
        <v>210</v>
      </c>
      <c r="E537" s="222" t="s">
        <v>34</v>
      </c>
      <c r="F537" s="223" t="s">
        <v>2589</v>
      </c>
      <c r="G537" s="220"/>
      <c r="H537" s="224" t="s">
        <v>34</v>
      </c>
      <c r="I537" s="225"/>
      <c r="J537" s="220"/>
      <c r="K537" s="220"/>
      <c r="L537" s="226"/>
      <c r="M537" s="227"/>
      <c r="N537" s="228"/>
      <c r="O537" s="228"/>
      <c r="P537" s="228"/>
      <c r="Q537" s="228"/>
      <c r="R537" s="228"/>
      <c r="S537" s="228"/>
      <c r="T537" s="229"/>
      <c r="AT537" s="230" t="s">
        <v>210</v>
      </c>
      <c r="AU537" s="230" t="s">
        <v>87</v>
      </c>
      <c r="AV537" s="12" t="s">
        <v>85</v>
      </c>
      <c r="AW537" s="12" t="s">
        <v>41</v>
      </c>
      <c r="AX537" s="12" t="s">
        <v>78</v>
      </c>
      <c r="AY537" s="230" t="s">
        <v>197</v>
      </c>
    </row>
    <row r="538" spans="2:65" s="13" customFormat="1">
      <c r="B538" s="231"/>
      <c r="C538" s="232"/>
      <c r="D538" s="221" t="s">
        <v>210</v>
      </c>
      <c r="E538" s="233" t="s">
        <v>34</v>
      </c>
      <c r="F538" s="234" t="s">
        <v>234</v>
      </c>
      <c r="G538" s="232"/>
      <c r="H538" s="235">
        <v>6</v>
      </c>
      <c r="I538" s="236"/>
      <c r="J538" s="232"/>
      <c r="K538" s="232"/>
      <c r="L538" s="237"/>
      <c r="M538" s="238"/>
      <c r="N538" s="239"/>
      <c r="O538" s="239"/>
      <c r="P538" s="239"/>
      <c r="Q538" s="239"/>
      <c r="R538" s="239"/>
      <c r="S538" s="239"/>
      <c r="T538" s="240"/>
      <c r="AT538" s="241" t="s">
        <v>210</v>
      </c>
      <c r="AU538" s="241" t="s">
        <v>87</v>
      </c>
      <c r="AV538" s="13" t="s">
        <v>87</v>
      </c>
      <c r="AW538" s="13" t="s">
        <v>41</v>
      </c>
      <c r="AX538" s="13" t="s">
        <v>78</v>
      </c>
      <c r="AY538" s="241" t="s">
        <v>197</v>
      </c>
    </row>
    <row r="539" spans="2:65" s="12" customFormat="1">
      <c r="B539" s="219"/>
      <c r="C539" s="220"/>
      <c r="D539" s="221" t="s">
        <v>210</v>
      </c>
      <c r="E539" s="222" t="s">
        <v>34</v>
      </c>
      <c r="F539" s="223" t="s">
        <v>2351</v>
      </c>
      <c r="G539" s="220"/>
      <c r="H539" s="224" t="s">
        <v>34</v>
      </c>
      <c r="I539" s="225"/>
      <c r="J539" s="220"/>
      <c r="K539" s="220"/>
      <c r="L539" s="226"/>
      <c r="M539" s="227"/>
      <c r="N539" s="228"/>
      <c r="O539" s="228"/>
      <c r="P539" s="228"/>
      <c r="Q539" s="228"/>
      <c r="R539" s="228"/>
      <c r="S539" s="228"/>
      <c r="T539" s="229"/>
      <c r="AT539" s="230" t="s">
        <v>210</v>
      </c>
      <c r="AU539" s="230" t="s">
        <v>87</v>
      </c>
      <c r="AV539" s="12" t="s">
        <v>85</v>
      </c>
      <c r="AW539" s="12" t="s">
        <v>41</v>
      </c>
      <c r="AX539" s="12" t="s">
        <v>78</v>
      </c>
      <c r="AY539" s="230" t="s">
        <v>197</v>
      </c>
    </row>
    <row r="540" spans="2:65" s="12" customFormat="1">
      <c r="B540" s="219"/>
      <c r="C540" s="220"/>
      <c r="D540" s="221" t="s">
        <v>210</v>
      </c>
      <c r="E540" s="222" t="s">
        <v>34</v>
      </c>
      <c r="F540" s="223" t="s">
        <v>2583</v>
      </c>
      <c r="G540" s="220"/>
      <c r="H540" s="224" t="s">
        <v>34</v>
      </c>
      <c r="I540" s="225"/>
      <c r="J540" s="220"/>
      <c r="K540" s="220"/>
      <c r="L540" s="226"/>
      <c r="M540" s="227"/>
      <c r="N540" s="228"/>
      <c r="O540" s="228"/>
      <c r="P540" s="228"/>
      <c r="Q540" s="228"/>
      <c r="R540" s="228"/>
      <c r="S540" s="228"/>
      <c r="T540" s="229"/>
      <c r="AT540" s="230" t="s">
        <v>210</v>
      </c>
      <c r="AU540" s="230" t="s">
        <v>87</v>
      </c>
      <c r="AV540" s="12" t="s">
        <v>85</v>
      </c>
      <c r="AW540" s="12" t="s">
        <v>41</v>
      </c>
      <c r="AX540" s="12" t="s">
        <v>78</v>
      </c>
      <c r="AY540" s="230" t="s">
        <v>197</v>
      </c>
    </row>
    <row r="541" spans="2:65" s="13" customFormat="1">
      <c r="B541" s="231"/>
      <c r="C541" s="232"/>
      <c r="D541" s="221" t="s">
        <v>210</v>
      </c>
      <c r="E541" s="233" t="s">
        <v>34</v>
      </c>
      <c r="F541" s="234" t="s">
        <v>240</v>
      </c>
      <c r="G541" s="232"/>
      <c r="H541" s="235">
        <v>7</v>
      </c>
      <c r="I541" s="236"/>
      <c r="J541" s="232"/>
      <c r="K541" s="232"/>
      <c r="L541" s="237"/>
      <c r="M541" s="238"/>
      <c r="N541" s="239"/>
      <c r="O541" s="239"/>
      <c r="P541" s="239"/>
      <c r="Q541" s="239"/>
      <c r="R541" s="239"/>
      <c r="S541" s="239"/>
      <c r="T541" s="240"/>
      <c r="AT541" s="241" t="s">
        <v>210</v>
      </c>
      <c r="AU541" s="241" t="s">
        <v>87</v>
      </c>
      <c r="AV541" s="13" t="s">
        <v>87</v>
      </c>
      <c r="AW541" s="13" t="s">
        <v>41</v>
      </c>
      <c r="AX541" s="13" t="s">
        <v>78</v>
      </c>
      <c r="AY541" s="241" t="s">
        <v>197</v>
      </c>
    </row>
    <row r="542" spans="2:65" s="12" customFormat="1">
      <c r="B542" s="219"/>
      <c r="C542" s="220"/>
      <c r="D542" s="221" t="s">
        <v>210</v>
      </c>
      <c r="E542" s="222" t="s">
        <v>34</v>
      </c>
      <c r="F542" s="223" t="s">
        <v>2589</v>
      </c>
      <c r="G542" s="220"/>
      <c r="H542" s="224" t="s">
        <v>34</v>
      </c>
      <c r="I542" s="225"/>
      <c r="J542" s="220"/>
      <c r="K542" s="220"/>
      <c r="L542" s="226"/>
      <c r="M542" s="227"/>
      <c r="N542" s="228"/>
      <c r="O542" s="228"/>
      <c r="P542" s="228"/>
      <c r="Q542" s="228"/>
      <c r="R542" s="228"/>
      <c r="S542" s="228"/>
      <c r="T542" s="229"/>
      <c r="AT542" s="230" t="s">
        <v>210</v>
      </c>
      <c r="AU542" s="230" t="s">
        <v>87</v>
      </c>
      <c r="AV542" s="12" t="s">
        <v>85</v>
      </c>
      <c r="AW542" s="12" t="s">
        <v>41</v>
      </c>
      <c r="AX542" s="12" t="s">
        <v>78</v>
      </c>
      <c r="AY542" s="230" t="s">
        <v>197</v>
      </c>
    </row>
    <row r="543" spans="2:65" s="13" customFormat="1">
      <c r="B543" s="231"/>
      <c r="C543" s="232"/>
      <c r="D543" s="221" t="s">
        <v>210</v>
      </c>
      <c r="E543" s="233" t="s">
        <v>34</v>
      </c>
      <c r="F543" s="234" t="s">
        <v>2435</v>
      </c>
      <c r="G543" s="232"/>
      <c r="H543" s="235">
        <v>3.5</v>
      </c>
      <c r="I543" s="236"/>
      <c r="J543" s="232"/>
      <c r="K543" s="232"/>
      <c r="L543" s="237"/>
      <c r="M543" s="238"/>
      <c r="N543" s="239"/>
      <c r="O543" s="239"/>
      <c r="P543" s="239"/>
      <c r="Q543" s="239"/>
      <c r="R543" s="239"/>
      <c r="S543" s="239"/>
      <c r="T543" s="240"/>
      <c r="AT543" s="241" t="s">
        <v>210</v>
      </c>
      <c r="AU543" s="241" t="s">
        <v>87</v>
      </c>
      <c r="AV543" s="13" t="s">
        <v>87</v>
      </c>
      <c r="AW543" s="13" t="s">
        <v>41</v>
      </c>
      <c r="AX543" s="13" t="s">
        <v>78</v>
      </c>
      <c r="AY543" s="241" t="s">
        <v>197</v>
      </c>
    </row>
    <row r="544" spans="2:65" s="14" customFormat="1">
      <c r="B544" s="242"/>
      <c r="C544" s="243"/>
      <c r="D544" s="221" t="s">
        <v>210</v>
      </c>
      <c r="E544" s="273" t="s">
        <v>34</v>
      </c>
      <c r="F544" s="274" t="s">
        <v>221</v>
      </c>
      <c r="G544" s="243"/>
      <c r="H544" s="275">
        <v>23</v>
      </c>
      <c r="I544" s="247"/>
      <c r="J544" s="243"/>
      <c r="K544" s="243"/>
      <c r="L544" s="248"/>
      <c r="M544" s="249"/>
      <c r="N544" s="250"/>
      <c r="O544" s="250"/>
      <c r="P544" s="250"/>
      <c r="Q544" s="250"/>
      <c r="R544" s="250"/>
      <c r="S544" s="250"/>
      <c r="T544" s="251"/>
      <c r="AT544" s="252" t="s">
        <v>210</v>
      </c>
      <c r="AU544" s="252" t="s">
        <v>87</v>
      </c>
      <c r="AV544" s="14" t="s">
        <v>126</v>
      </c>
      <c r="AW544" s="14" t="s">
        <v>41</v>
      </c>
      <c r="AX544" s="14" t="s">
        <v>78</v>
      </c>
      <c r="AY544" s="252" t="s">
        <v>197</v>
      </c>
    </row>
    <row r="545" spans="2:65" s="13" customFormat="1">
      <c r="B545" s="231"/>
      <c r="C545" s="232"/>
      <c r="D545" s="221" t="s">
        <v>210</v>
      </c>
      <c r="E545" s="233" t="s">
        <v>34</v>
      </c>
      <c r="F545" s="234" t="s">
        <v>2594</v>
      </c>
      <c r="G545" s="232"/>
      <c r="H545" s="235">
        <v>26.45</v>
      </c>
      <c r="I545" s="236"/>
      <c r="J545" s="232"/>
      <c r="K545" s="232"/>
      <c r="L545" s="237"/>
      <c r="M545" s="238"/>
      <c r="N545" s="239"/>
      <c r="O545" s="239"/>
      <c r="P545" s="239"/>
      <c r="Q545" s="239"/>
      <c r="R545" s="239"/>
      <c r="S545" s="239"/>
      <c r="T545" s="240"/>
      <c r="AT545" s="241" t="s">
        <v>210</v>
      </c>
      <c r="AU545" s="241" t="s">
        <v>87</v>
      </c>
      <c r="AV545" s="13" t="s">
        <v>87</v>
      </c>
      <c r="AW545" s="13" t="s">
        <v>41</v>
      </c>
      <c r="AX545" s="13" t="s">
        <v>78</v>
      </c>
      <c r="AY545" s="241" t="s">
        <v>197</v>
      </c>
    </row>
    <row r="546" spans="2:65" s="14" customFormat="1">
      <c r="B546" s="242"/>
      <c r="C546" s="243"/>
      <c r="D546" s="221" t="s">
        <v>210</v>
      </c>
      <c r="E546" s="273" t="s">
        <v>34</v>
      </c>
      <c r="F546" s="274" t="s">
        <v>221</v>
      </c>
      <c r="G546" s="243"/>
      <c r="H546" s="275">
        <v>26.45</v>
      </c>
      <c r="I546" s="247"/>
      <c r="J546" s="243"/>
      <c r="K546" s="243"/>
      <c r="L546" s="248"/>
      <c r="M546" s="249"/>
      <c r="N546" s="250"/>
      <c r="O546" s="250"/>
      <c r="P546" s="250"/>
      <c r="Q546" s="250"/>
      <c r="R546" s="250"/>
      <c r="S546" s="250"/>
      <c r="T546" s="251"/>
      <c r="AT546" s="252" t="s">
        <v>210</v>
      </c>
      <c r="AU546" s="252" t="s">
        <v>87</v>
      </c>
      <c r="AV546" s="14" t="s">
        <v>126</v>
      </c>
      <c r="AW546" s="14" t="s">
        <v>41</v>
      </c>
      <c r="AX546" s="14" t="s">
        <v>78</v>
      </c>
      <c r="AY546" s="252" t="s">
        <v>197</v>
      </c>
    </row>
    <row r="547" spans="2:65" s="13" customFormat="1">
      <c r="B547" s="231"/>
      <c r="C547" s="232"/>
      <c r="D547" s="216" t="s">
        <v>210</v>
      </c>
      <c r="E547" s="260" t="s">
        <v>34</v>
      </c>
      <c r="F547" s="261" t="s">
        <v>467</v>
      </c>
      <c r="G547" s="232"/>
      <c r="H547" s="262">
        <v>27</v>
      </c>
      <c r="I547" s="236"/>
      <c r="J547" s="232"/>
      <c r="K547" s="232"/>
      <c r="L547" s="237"/>
      <c r="M547" s="238"/>
      <c r="N547" s="239"/>
      <c r="O547" s="239"/>
      <c r="P547" s="239"/>
      <c r="Q547" s="239"/>
      <c r="R547" s="239"/>
      <c r="S547" s="239"/>
      <c r="T547" s="240"/>
      <c r="AT547" s="241" t="s">
        <v>210</v>
      </c>
      <c r="AU547" s="241" t="s">
        <v>87</v>
      </c>
      <c r="AV547" s="13" t="s">
        <v>87</v>
      </c>
      <c r="AW547" s="13" t="s">
        <v>41</v>
      </c>
      <c r="AX547" s="13" t="s">
        <v>85</v>
      </c>
      <c r="AY547" s="241" t="s">
        <v>197</v>
      </c>
    </row>
    <row r="548" spans="2:65" s="1" customFormat="1" ht="16.5" customHeight="1">
      <c r="B548" s="43"/>
      <c r="C548" s="204" t="s">
        <v>838</v>
      </c>
      <c r="D548" s="204" t="s">
        <v>200</v>
      </c>
      <c r="E548" s="205" t="s">
        <v>2595</v>
      </c>
      <c r="F548" s="206" t="s">
        <v>2592</v>
      </c>
      <c r="G548" s="207" t="s">
        <v>445</v>
      </c>
      <c r="H548" s="208">
        <v>5</v>
      </c>
      <c r="I548" s="209"/>
      <c r="J548" s="210">
        <f>ROUND(I548*H548,2)</f>
        <v>0</v>
      </c>
      <c r="K548" s="206" t="s">
        <v>34</v>
      </c>
      <c r="L548" s="63"/>
      <c r="M548" s="211" t="s">
        <v>34</v>
      </c>
      <c r="N548" s="212" t="s">
        <v>49</v>
      </c>
      <c r="O548" s="44"/>
      <c r="P548" s="213">
        <f>O548*H548</f>
        <v>0</v>
      </c>
      <c r="Q548" s="213">
        <v>1.185384E-3</v>
      </c>
      <c r="R548" s="213">
        <f>Q548*H548</f>
        <v>5.9269200000000005E-3</v>
      </c>
      <c r="S548" s="213">
        <v>0</v>
      </c>
      <c r="T548" s="214">
        <f>S548*H548</f>
        <v>0</v>
      </c>
      <c r="AR548" s="25" t="s">
        <v>275</v>
      </c>
      <c r="AT548" s="25" t="s">
        <v>200</v>
      </c>
      <c r="AU548" s="25" t="s">
        <v>87</v>
      </c>
      <c r="AY548" s="25" t="s">
        <v>197</v>
      </c>
      <c r="BE548" s="215">
        <f>IF(N548="základní",J548,0)</f>
        <v>0</v>
      </c>
      <c r="BF548" s="215">
        <f>IF(N548="snížená",J548,0)</f>
        <v>0</v>
      </c>
      <c r="BG548" s="215">
        <f>IF(N548="zákl. přenesená",J548,0)</f>
        <v>0</v>
      </c>
      <c r="BH548" s="215">
        <f>IF(N548="sníž. přenesená",J548,0)</f>
        <v>0</v>
      </c>
      <c r="BI548" s="215">
        <f>IF(N548="nulová",J548,0)</f>
        <v>0</v>
      </c>
      <c r="BJ548" s="25" t="s">
        <v>85</v>
      </c>
      <c r="BK548" s="215">
        <f>ROUND(I548*H548,2)</f>
        <v>0</v>
      </c>
      <c r="BL548" s="25" t="s">
        <v>275</v>
      </c>
      <c r="BM548" s="25" t="s">
        <v>2596</v>
      </c>
    </row>
    <row r="549" spans="2:65" s="12" customFormat="1">
      <c r="B549" s="219"/>
      <c r="C549" s="220"/>
      <c r="D549" s="221" t="s">
        <v>210</v>
      </c>
      <c r="E549" s="222" t="s">
        <v>34</v>
      </c>
      <c r="F549" s="223" t="s">
        <v>2597</v>
      </c>
      <c r="G549" s="220"/>
      <c r="H549" s="224" t="s">
        <v>34</v>
      </c>
      <c r="I549" s="225"/>
      <c r="J549" s="220"/>
      <c r="K549" s="220"/>
      <c r="L549" s="226"/>
      <c r="M549" s="227"/>
      <c r="N549" s="228"/>
      <c r="O549" s="228"/>
      <c r="P549" s="228"/>
      <c r="Q549" s="228"/>
      <c r="R549" s="228"/>
      <c r="S549" s="228"/>
      <c r="T549" s="229"/>
      <c r="AT549" s="230" t="s">
        <v>210</v>
      </c>
      <c r="AU549" s="230" t="s">
        <v>87</v>
      </c>
      <c r="AV549" s="12" t="s">
        <v>85</v>
      </c>
      <c r="AW549" s="12" t="s">
        <v>41</v>
      </c>
      <c r="AX549" s="12" t="s">
        <v>78</v>
      </c>
      <c r="AY549" s="230" t="s">
        <v>197</v>
      </c>
    </row>
    <row r="550" spans="2:65" s="13" customFormat="1">
      <c r="B550" s="231"/>
      <c r="C550" s="232"/>
      <c r="D550" s="221" t="s">
        <v>210</v>
      </c>
      <c r="E550" s="233" t="s">
        <v>34</v>
      </c>
      <c r="F550" s="234" t="s">
        <v>2278</v>
      </c>
      <c r="G550" s="232"/>
      <c r="H550" s="235">
        <v>4.5999999999999996</v>
      </c>
      <c r="I550" s="236"/>
      <c r="J550" s="232"/>
      <c r="K550" s="232"/>
      <c r="L550" s="237"/>
      <c r="M550" s="238"/>
      <c r="N550" s="239"/>
      <c r="O550" s="239"/>
      <c r="P550" s="239"/>
      <c r="Q550" s="239"/>
      <c r="R550" s="239"/>
      <c r="S550" s="239"/>
      <c r="T550" s="240"/>
      <c r="AT550" s="241" t="s">
        <v>210</v>
      </c>
      <c r="AU550" s="241" t="s">
        <v>87</v>
      </c>
      <c r="AV550" s="13" t="s">
        <v>87</v>
      </c>
      <c r="AW550" s="13" t="s">
        <v>41</v>
      </c>
      <c r="AX550" s="13" t="s">
        <v>78</v>
      </c>
      <c r="AY550" s="241" t="s">
        <v>197</v>
      </c>
    </row>
    <row r="551" spans="2:65" s="14" customFormat="1">
      <c r="B551" s="242"/>
      <c r="C551" s="243"/>
      <c r="D551" s="221" t="s">
        <v>210</v>
      </c>
      <c r="E551" s="273" t="s">
        <v>34</v>
      </c>
      <c r="F551" s="274" t="s">
        <v>221</v>
      </c>
      <c r="G551" s="243"/>
      <c r="H551" s="275">
        <v>4.5999999999999996</v>
      </c>
      <c r="I551" s="247"/>
      <c r="J551" s="243"/>
      <c r="K551" s="243"/>
      <c r="L551" s="248"/>
      <c r="M551" s="249"/>
      <c r="N551" s="250"/>
      <c r="O551" s="250"/>
      <c r="P551" s="250"/>
      <c r="Q551" s="250"/>
      <c r="R551" s="250"/>
      <c r="S551" s="250"/>
      <c r="T551" s="251"/>
      <c r="AT551" s="252" t="s">
        <v>210</v>
      </c>
      <c r="AU551" s="252" t="s">
        <v>87</v>
      </c>
      <c r="AV551" s="14" t="s">
        <v>126</v>
      </c>
      <c r="AW551" s="14" t="s">
        <v>41</v>
      </c>
      <c r="AX551" s="14" t="s">
        <v>78</v>
      </c>
      <c r="AY551" s="252" t="s">
        <v>197</v>
      </c>
    </row>
    <row r="552" spans="2:65" s="13" customFormat="1">
      <c r="B552" s="231"/>
      <c r="C552" s="232"/>
      <c r="D552" s="216" t="s">
        <v>210</v>
      </c>
      <c r="E552" s="260" t="s">
        <v>34</v>
      </c>
      <c r="F552" s="261" t="s">
        <v>196</v>
      </c>
      <c r="G552" s="232"/>
      <c r="H552" s="262">
        <v>5</v>
      </c>
      <c r="I552" s="236"/>
      <c r="J552" s="232"/>
      <c r="K552" s="232"/>
      <c r="L552" s="237"/>
      <c r="M552" s="238"/>
      <c r="N552" s="239"/>
      <c r="O552" s="239"/>
      <c r="P552" s="239"/>
      <c r="Q552" s="239"/>
      <c r="R552" s="239"/>
      <c r="S552" s="239"/>
      <c r="T552" s="240"/>
      <c r="AT552" s="241" t="s">
        <v>210</v>
      </c>
      <c r="AU552" s="241" t="s">
        <v>87</v>
      </c>
      <c r="AV552" s="13" t="s">
        <v>87</v>
      </c>
      <c r="AW552" s="13" t="s">
        <v>41</v>
      </c>
      <c r="AX552" s="13" t="s">
        <v>85</v>
      </c>
      <c r="AY552" s="241" t="s">
        <v>197</v>
      </c>
    </row>
    <row r="553" spans="2:65" s="1" customFormat="1" ht="16.5" customHeight="1">
      <c r="B553" s="43"/>
      <c r="C553" s="204" t="s">
        <v>842</v>
      </c>
      <c r="D553" s="204" t="s">
        <v>200</v>
      </c>
      <c r="E553" s="205" t="s">
        <v>2598</v>
      </c>
      <c r="F553" s="206" t="s">
        <v>2599</v>
      </c>
      <c r="G553" s="207" t="s">
        <v>445</v>
      </c>
      <c r="H553" s="208">
        <v>48.5</v>
      </c>
      <c r="I553" s="209"/>
      <c r="J553" s="210">
        <f>ROUND(I553*H553,2)</f>
        <v>0</v>
      </c>
      <c r="K553" s="206" t="s">
        <v>352</v>
      </c>
      <c r="L553" s="63"/>
      <c r="M553" s="211" t="s">
        <v>34</v>
      </c>
      <c r="N553" s="212" t="s">
        <v>49</v>
      </c>
      <c r="O553" s="44"/>
      <c r="P553" s="213">
        <f>O553*H553</f>
        <v>0</v>
      </c>
      <c r="Q553" s="213">
        <v>2.5201479999999998E-3</v>
      </c>
      <c r="R553" s="213">
        <f>Q553*H553</f>
        <v>0.12222717799999999</v>
      </c>
      <c r="S553" s="213">
        <v>0</v>
      </c>
      <c r="T553" s="214">
        <f>S553*H553</f>
        <v>0</v>
      </c>
      <c r="AR553" s="25" t="s">
        <v>275</v>
      </c>
      <c r="AT553" s="25" t="s">
        <v>200</v>
      </c>
      <c r="AU553" s="25" t="s">
        <v>87</v>
      </c>
      <c r="AY553" s="25" t="s">
        <v>197</v>
      </c>
      <c r="BE553" s="215">
        <f>IF(N553="základní",J553,0)</f>
        <v>0</v>
      </c>
      <c r="BF553" s="215">
        <f>IF(N553="snížená",J553,0)</f>
        <v>0</v>
      </c>
      <c r="BG553" s="215">
        <f>IF(N553="zákl. přenesená",J553,0)</f>
        <v>0</v>
      </c>
      <c r="BH553" s="215">
        <f>IF(N553="sníž. přenesená",J553,0)</f>
        <v>0</v>
      </c>
      <c r="BI553" s="215">
        <f>IF(N553="nulová",J553,0)</f>
        <v>0</v>
      </c>
      <c r="BJ553" s="25" t="s">
        <v>85</v>
      </c>
      <c r="BK553" s="215">
        <f>ROUND(I553*H553,2)</f>
        <v>0</v>
      </c>
      <c r="BL553" s="25" t="s">
        <v>275</v>
      </c>
      <c r="BM553" s="25" t="s">
        <v>2600</v>
      </c>
    </row>
    <row r="554" spans="2:65" s="12" customFormat="1">
      <c r="B554" s="219"/>
      <c r="C554" s="220"/>
      <c r="D554" s="221" t="s">
        <v>210</v>
      </c>
      <c r="E554" s="222" t="s">
        <v>34</v>
      </c>
      <c r="F554" s="223" t="s">
        <v>2350</v>
      </c>
      <c r="G554" s="220"/>
      <c r="H554" s="224" t="s">
        <v>34</v>
      </c>
      <c r="I554" s="225"/>
      <c r="J554" s="220"/>
      <c r="K554" s="220"/>
      <c r="L554" s="226"/>
      <c r="M554" s="227"/>
      <c r="N554" s="228"/>
      <c r="O554" s="228"/>
      <c r="P554" s="228"/>
      <c r="Q554" s="228"/>
      <c r="R554" s="228"/>
      <c r="S554" s="228"/>
      <c r="T554" s="229"/>
      <c r="AT554" s="230" t="s">
        <v>210</v>
      </c>
      <c r="AU554" s="230" t="s">
        <v>87</v>
      </c>
      <c r="AV554" s="12" t="s">
        <v>85</v>
      </c>
      <c r="AW554" s="12" t="s">
        <v>41</v>
      </c>
      <c r="AX554" s="12" t="s">
        <v>78</v>
      </c>
      <c r="AY554" s="230" t="s">
        <v>197</v>
      </c>
    </row>
    <row r="555" spans="2:65" s="12" customFormat="1">
      <c r="B555" s="219"/>
      <c r="C555" s="220"/>
      <c r="D555" s="221" t="s">
        <v>210</v>
      </c>
      <c r="E555" s="222" t="s">
        <v>34</v>
      </c>
      <c r="F555" s="223" t="s">
        <v>2601</v>
      </c>
      <c r="G555" s="220"/>
      <c r="H555" s="224" t="s">
        <v>34</v>
      </c>
      <c r="I555" s="225"/>
      <c r="J555" s="220"/>
      <c r="K555" s="220"/>
      <c r="L555" s="226"/>
      <c r="M555" s="227"/>
      <c r="N555" s="228"/>
      <c r="O555" s="228"/>
      <c r="P555" s="228"/>
      <c r="Q555" s="228"/>
      <c r="R555" s="228"/>
      <c r="S555" s="228"/>
      <c r="T555" s="229"/>
      <c r="AT555" s="230" t="s">
        <v>210</v>
      </c>
      <c r="AU555" s="230" t="s">
        <v>87</v>
      </c>
      <c r="AV555" s="12" t="s">
        <v>85</v>
      </c>
      <c r="AW555" s="12" t="s">
        <v>41</v>
      </c>
      <c r="AX555" s="12" t="s">
        <v>78</v>
      </c>
      <c r="AY555" s="230" t="s">
        <v>197</v>
      </c>
    </row>
    <row r="556" spans="2:65" s="13" customFormat="1">
      <c r="B556" s="231"/>
      <c r="C556" s="232"/>
      <c r="D556" s="221" t="s">
        <v>210</v>
      </c>
      <c r="E556" s="233" t="s">
        <v>34</v>
      </c>
      <c r="F556" s="234" t="s">
        <v>234</v>
      </c>
      <c r="G556" s="232"/>
      <c r="H556" s="235">
        <v>6</v>
      </c>
      <c r="I556" s="236"/>
      <c r="J556" s="232"/>
      <c r="K556" s="232"/>
      <c r="L556" s="237"/>
      <c r="M556" s="238"/>
      <c r="N556" s="239"/>
      <c r="O556" s="239"/>
      <c r="P556" s="239"/>
      <c r="Q556" s="239"/>
      <c r="R556" s="239"/>
      <c r="S556" s="239"/>
      <c r="T556" s="240"/>
      <c r="AT556" s="241" t="s">
        <v>210</v>
      </c>
      <c r="AU556" s="241" t="s">
        <v>87</v>
      </c>
      <c r="AV556" s="13" t="s">
        <v>87</v>
      </c>
      <c r="AW556" s="13" t="s">
        <v>41</v>
      </c>
      <c r="AX556" s="13" t="s">
        <v>78</v>
      </c>
      <c r="AY556" s="241" t="s">
        <v>197</v>
      </c>
    </row>
    <row r="557" spans="2:65" s="12" customFormat="1">
      <c r="B557" s="219"/>
      <c r="C557" s="220"/>
      <c r="D557" s="221" t="s">
        <v>210</v>
      </c>
      <c r="E557" s="222" t="s">
        <v>34</v>
      </c>
      <c r="F557" s="223" t="s">
        <v>2602</v>
      </c>
      <c r="G557" s="220"/>
      <c r="H557" s="224" t="s">
        <v>34</v>
      </c>
      <c r="I557" s="225"/>
      <c r="J557" s="220"/>
      <c r="K557" s="220"/>
      <c r="L557" s="226"/>
      <c r="M557" s="227"/>
      <c r="N557" s="228"/>
      <c r="O557" s="228"/>
      <c r="P557" s="228"/>
      <c r="Q557" s="228"/>
      <c r="R557" s="228"/>
      <c r="S557" s="228"/>
      <c r="T557" s="229"/>
      <c r="AT557" s="230" t="s">
        <v>210</v>
      </c>
      <c r="AU557" s="230" t="s">
        <v>87</v>
      </c>
      <c r="AV557" s="12" t="s">
        <v>85</v>
      </c>
      <c r="AW557" s="12" t="s">
        <v>41</v>
      </c>
      <c r="AX557" s="12" t="s">
        <v>78</v>
      </c>
      <c r="AY557" s="230" t="s">
        <v>197</v>
      </c>
    </row>
    <row r="558" spans="2:65" s="13" customFormat="1">
      <c r="B558" s="231"/>
      <c r="C558" s="232"/>
      <c r="D558" s="221" t="s">
        <v>210</v>
      </c>
      <c r="E558" s="233" t="s">
        <v>34</v>
      </c>
      <c r="F558" s="234" t="s">
        <v>515</v>
      </c>
      <c r="G558" s="232"/>
      <c r="H558" s="235">
        <v>36</v>
      </c>
      <c r="I558" s="236"/>
      <c r="J558" s="232"/>
      <c r="K558" s="232"/>
      <c r="L558" s="237"/>
      <c r="M558" s="238"/>
      <c r="N558" s="239"/>
      <c r="O558" s="239"/>
      <c r="P558" s="239"/>
      <c r="Q558" s="239"/>
      <c r="R558" s="239"/>
      <c r="S558" s="239"/>
      <c r="T558" s="240"/>
      <c r="AT558" s="241" t="s">
        <v>210</v>
      </c>
      <c r="AU558" s="241" t="s">
        <v>87</v>
      </c>
      <c r="AV558" s="13" t="s">
        <v>87</v>
      </c>
      <c r="AW558" s="13" t="s">
        <v>41</v>
      </c>
      <c r="AX558" s="13" t="s">
        <v>78</v>
      </c>
      <c r="AY558" s="241" t="s">
        <v>197</v>
      </c>
    </row>
    <row r="559" spans="2:65" s="14" customFormat="1">
      <c r="B559" s="242"/>
      <c r="C559" s="243"/>
      <c r="D559" s="221" t="s">
        <v>210</v>
      </c>
      <c r="E559" s="273" t="s">
        <v>34</v>
      </c>
      <c r="F559" s="274" t="s">
        <v>221</v>
      </c>
      <c r="G559" s="243"/>
      <c r="H559" s="275">
        <v>42</v>
      </c>
      <c r="I559" s="247"/>
      <c r="J559" s="243"/>
      <c r="K559" s="243"/>
      <c r="L559" s="248"/>
      <c r="M559" s="249"/>
      <c r="N559" s="250"/>
      <c r="O559" s="250"/>
      <c r="P559" s="250"/>
      <c r="Q559" s="250"/>
      <c r="R559" s="250"/>
      <c r="S559" s="250"/>
      <c r="T559" s="251"/>
      <c r="AT559" s="252" t="s">
        <v>210</v>
      </c>
      <c r="AU559" s="252" t="s">
        <v>87</v>
      </c>
      <c r="AV559" s="14" t="s">
        <v>126</v>
      </c>
      <c r="AW559" s="14" t="s">
        <v>41</v>
      </c>
      <c r="AX559" s="14" t="s">
        <v>78</v>
      </c>
      <c r="AY559" s="252" t="s">
        <v>197</v>
      </c>
    </row>
    <row r="560" spans="2:65" s="13" customFormat="1">
      <c r="B560" s="231"/>
      <c r="C560" s="232"/>
      <c r="D560" s="221" t="s">
        <v>210</v>
      </c>
      <c r="E560" s="233" t="s">
        <v>34</v>
      </c>
      <c r="F560" s="234" t="s">
        <v>2603</v>
      </c>
      <c r="G560" s="232"/>
      <c r="H560" s="235">
        <v>48.3</v>
      </c>
      <c r="I560" s="236"/>
      <c r="J560" s="232"/>
      <c r="K560" s="232"/>
      <c r="L560" s="237"/>
      <c r="M560" s="238"/>
      <c r="N560" s="239"/>
      <c r="O560" s="239"/>
      <c r="P560" s="239"/>
      <c r="Q560" s="239"/>
      <c r="R560" s="239"/>
      <c r="S560" s="239"/>
      <c r="T560" s="240"/>
      <c r="AT560" s="241" t="s">
        <v>210</v>
      </c>
      <c r="AU560" s="241" t="s">
        <v>87</v>
      </c>
      <c r="AV560" s="13" t="s">
        <v>87</v>
      </c>
      <c r="AW560" s="13" t="s">
        <v>41</v>
      </c>
      <c r="AX560" s="13" t="s">
        <v>78</v>
      </c>
      <c r="AY560" s="241" t="s">
        <v>197</v>
      </c>
    </row>
    <row r="561" spans="2:65" s="14" customFormat="1">
      <c r="B561" s="242"/>
      <c r="C561" s="243"/>
      <c r="D561" s="221" t="s">
        <v>210</v>
      </c>
      <c r="E561" s="273" t="s">
        <v>34</v>
      </c>
      <c r="F561" s="274" t="s">
        <v>221</v>
      </c>
      <c r="G561" s="243"/>
      <c r="H561" s="275">
        <v>48.3</v>
      </c>
      <c r="I561" s="247"/>
      <c r="J561" s="243"/>
      <c r="K561" s="243"/>
      <c r="L561" s="248"/>
      <c r="M561" s="249"/>
      <c r="N561" s="250"/>
      <c r="O561" s="250"/>
      <c r="P561" s="250"/>
      <c r="Q561" s="250"/>
      <c r="R561" s="250"/>
      <c r="S561" s="250"/>
      <c r="T561" s="251"/>
      <c r="AT561" s="252" t="s">
        <v>210</v>
      </c>
      <c r="AU561" s="252" t="s">
        <v>87</v>
      </c>
      <c r="AV561" s="14" t="s">
        <v>126</v>
      </c>
      <c r="AW561" s="14" t="s">
        <v>41</v>
      </c>
      <c r="AX561" s="14" t="s">
        <v>78</v>
      </c>
      <c r="AY561" s="252" t="s">
        <v>197</v>
      </c>
    </row>
    <row r="562" spans="2:65" s="13" customFormat="1">
      <c r="B562" s="231"/>
      <c r="C562" s="232"/>
      <c r="D562" s="216" t="s">
        <v>210</v>
      </c>
      <c r="E562" s="260" t="s">
        <v>34</v>
      </c>
      <c r="F562" s="261" t="s">
        <v>2256</v>
      </c>
      <c r="G562" s="232"/>
      <c r="H562" s="262">
        <v>48.5</v>
      </c>
      <c r="I562" s="236"/>
      <c r="J562" s="232"/>
      <c r="K562" s="232"/>
      <c r="L562" s="237"/>
      <c r="M562" s="238"/>
      <c r="N562" s="239"/>
      <c r="O562" s="239"/>
      <c r="P562" s="239"/>
      <c r="Q562" s="239"/>
      <c r="R562" s="239"/>
      <c r="S562" s="239"/>
      <c r="T562" s="240"/>
      <c r="AT562" s="241" t="s">
        <v>210</v>
      </c>
      <c r="AU562" s="241" t="s">
        <v>87</v>
      </c>
      <c r="AV562" s="13" t="s">
        <v>87</v>
      </c>
      <c r="AW562" s="13" t="s">
        <v>41</v>
      </c>
      <c r="AX562" s="13" t="s">
        <v>85</v>
      </c>
      <c r="AY562" s="241" t="s">
        <v>197</v>
      </c>
    </row>
    <row r="563" spans="2:65" s="1" customFormat="1" ht="16.5" customHeight="1">
      <c r="B563" s="43"/>
      <c r="C563" s="204" t="s">
        <v>847</v>
      </c>
      <c r="D563" s="204" t="s">
        <v>200</v>
      </c>
      <c r="E563" s="205" t="s">
        <v>2604</v>
      </c>
      <c r="F563" s="206" t="s">
        <v>2605</v>
      </c>
      <c r="G563" s="207" t="s">
        <v>445</v>
      </c>
      <c r="H563" s="208">
        <v>13.5</v>
      </c>
      <c r="I563" s="209"/>
      <c r="J563" s="210">
        <f>ROUND(I563*H563,2)</f>
        <v>0</v>
      </c>
      <c r="K563" s="206" t="s">
        <v>352</v>
      </c>
      <c r="L563" s="63"/>
      <c r="M563" s="211" t="s">
        <v>34</v>
      </c>
      <c r="N563" s="212" t="s">
        <v>49</v>
      </c>
      <c r="O563" s="44"/>
      <c r="P563" s="213">
        <f>O563*H563</f>
        <v>0</v>
      </c>
      <c r="Q563" s="213">
        <v>7.7755000000000001E-4</v>
      </c>
      <c r="R563" s="213">
        <f>Q563*H563</f>
        <v>1.0496925000000001E-2</v>
      </c>
      <c r="S563" s="213">
        <v>0</v>
      </c>
      <c r="T563" s="214">
        <f>S563*H563</f>
        <v>0</v>
      </c>
      <c r="AR563" s="25" t="s">
        <v>275</v>
      </c>
      <c r="AT563" s="25" t="s">
        <v>200</v>
      </c>
      <c r="AU563" s="25" t="s">
        <v>87</v>
      </c>
      <c r="AY563" s="25" t="s">
        <v>197</v>
      </c>
      <c r="BE563" s="215">
        <f>IF(N563="základní",J563,0)</f>
        <v>0</v>
      </c>
      <c r="BF563" s="215">
        <f>IF(N563="snížená",J563,0)</f>
        <v>0</v>
      </c>
      <c r="BG563" s="215">
        <f>IF(N563="zákl. přenesená",J563,0)</f>
        <v>0</v>
      </c>
      <c r="BH563" s="215">
        <f>IF(N563="sníž. přenesená",J563,0)</f>
        <v>0</v>
      </c>
      <c r="BI563" s="215">
        <f>IF(N563="nulová",J563,0)</f>
        <v>0</v>
      </c>
      <c r="BJ563" s="25" t="s">
        <v>85</v>
      </c>
      <c r="BK563" s="215">
        <f>ROUND(I563*H563,2)</f>
        <v>0</v>
      </c>
      <c r="BL563" s="25" t="s">
        <v>275</v>
      </c>
      <c r="BM563" s="25" t="s">
        <v>2606</v>
      </c>
    </row>
    <row r="564" spans="2:65" s="12" customFormat="1">
      <c r="B564" s="219"/>
      <c r="C564" s="220"/>
      <c r="D564" s="221" t="s">
        <v>210</v>
      </c>
      <c r="E564" s="222" t="s">
        <v>34</v>
      </c>
      <c r="F564" s="223" t="s">
        <v>2350</v>
      </c>
      <c r="G564" s="220"/>
      <c r="H564" s="224" t="s">
        <v>34</v>
      </c>
      <c r="I564" s="225"/>
      <c r="J564" s="220"/>
      <c r="K564" s="220"/>
      <c r="L564" s="226"/>
      <c r="M564" s="227"/>
      <c r="N564" s="228"/>
      <c r="O564" s="228"/>
      <c r="P564" s="228"/>
      <c r="Q564" s="228"/>
      <c r="R564" s="228"/>
      <c r="S564" s="228"/>
      <c r="T564" s="229"/>
      <c r="AT564" s="230" t="s">
        <v>210</v>
      </c>
      <c r="AU564" s="230" t="s">
        <v>87</v>
      </c>
      <c r="AV564" s="12" t="s">
        <v>85</v>
      </c>
      <c r="AW564" s="12" t="s">
        <v>41</v>
      </c>
      <c r="AX564" s="12" t="s">
        <v>78</v>
      </c>
      <c r="AY564" s="230" t="s">
        <v>197</v>
      </c>
    </row>
    <row r="565" spans="2:65" s="12" customFormat="1">
      <c r="B565" s="219"/>
      <c r="C565" s="220"/>
      <c r="D565" s="221" t="s">
        <v>210</v>
      </c>
      <c r="E565" s="222" t="s">
        <v>34</v>
      </c>
      <c r="F565" s="223" t="s">
        <v>2601</v>
      </c>
      <c r="G565" s="220"/>
      <c r="H565" s="224" t="s">
        <v>34</v>
      </c>
      <c r="I565" s="225"/>
      <c r="J565" s="220"/>
      <c r="K565" s="220"/>
      <c r="L565" s="226"/>
      <c r="M565" s="227"/>
      <c r="N565" s="228"/>
      <c r="O565" s="228"/>
      <c r="P565" s="228"/>
      <c r="Q565" s="228"/>
      <c r="R565" s="228"/>
      <c r="S565" s="228"/>
      <c r="T565" s="229"/>
      <c r="AT565" s="230" t="s">
        <v>210</v>
      </c>
      <c r="AU565" s="230" t="s">
        <v>87</v>
      </c>
      <c r="AV565" s="12" t="s">
        <v>85</v>
      </c>
      <c r="AW565" s="12" t="s">
        <v>41</v>
      </c>
      <c r="AX565" s="12" t="s">
        <v>78</v>
      </c>
      <c r="AY565" s="230" t="s">
        <v>197</v>
      </c>
    </row>
    <row r="566" spans="2:65" s="13" customFormat="1">
      <c r="B566" s="231"/>
      <c r="C566" s="232"/>
      <c r="D566" s="221" t="s">
        <v>210</v>
      </c>
      <c r="E566" s="233" t="s">
        <v>34</v>
      </c>
      <c r="F566" s="234" t="s">
        <v>85</v>
      </c>
      <c r="G566" s="232"/>
      <c r="H566" s="235">
        <v>1</v>
      </c>
      <c r="I566" s="236"/>
      <c r="J566" s="232"/>
      <c r="K566" s="232"/>
      <c r="L566" s="237"/>
      <c r="M566" s="238"/>
      <c r="N566" s="239"/>
      <c r="O566" s="239"/>
      <c r="P566" s="239"/>
      <c r="Q566" s="239"/>
      <c r="R566" s="239"/>
      <c r="S566" s="239"/>
      <c r="T566" s="240"/>
      <c r="AT566" s="241" t="s">
        <v>210</v>
      </c>
      <c r="AU566" s="241" t="s">
        <v>87</v>
      </c>
      <c r="AV566" s="13" t="s">
        <v>87</v>
      </c>
      <c r="AW566" s="13" t="s">
        <v>41</v>
      </c>
      <c r="AX566" s="13" t="s">
        <v>78</v>
      </c>
      <c r="AY566" s="241" t="s">
        <v>197</v>
      </c>
    </row>
    <row r="567" spans="2:65" s="12" customFormat="1">
      <c r="B567" s="219"/>
      <c r="C567" s="220"/>
      <c r="D567" s="221" t="s">
        <v>210</v>
      </c>
      <c r="E567" s="222" t="s">
        <v>34</v>
      </c>
      <c r="F567" s="223" t="s">
        <v>2584</v>
      </c>
      <c r="G567" s="220"/>
      <c r="H567" s="224" t="s">
        <v>34</v>
      </c>
      <c r="I567" s="225"/>
      <c r="J567" s="220"/>
      <c r="K567" s="220"/>
      <c r="L567" s="226"/>
      <c r="M567" s="227"/>
      <c r="N567" s="228"/>
      <c r="O567" s="228"/>
      <c r="P567" s="228"/>
      <c r="Q567" s="228"/>
      <c r="R567" s="228"/>
      <c r="S567" s="228"/>
      <c r="T567" s="229"/>
      <c r="AT567" s="230" t="s">
        <v>210</v>
      </c>
      <c r="AU567" s="230" t="s">
        <v>87</v>
      </c>
      <c r="AV567" s="12" t="s">
        <v>85</v>
      </c>
      <c r="AW567" s="12" t="s">
        <v>41</v>
      </c>
      <c r="AX567" s="12" t="s">
        <v>78</v>
      </c>
      <c r="AY567" s="230" t="s">
        <v>197</v>
      </c>
    </row>
    <row r="568" spans="2:65" s="13" customFormat="1">
      <c r="B568" s="231"/>
      <c r="C568" s="232"/>
      <c r="D568" s="221" t="s">
        <v>210</v>
      </c>
      <c r="E568" s="233" t="s">
        <v>34</v>
      </c>
      <c r="F568" s="234" t="s">
        <v>240</v>
      </c>
      <c r="G568" s="232"/>
      <c r="H568" s="235">
        <v>7</v>
      </c>
      <c r="I568" s="236"/>
      <c r="J568" s="232"/>
      <c r="K568" s="232"/>
      <c r="L568" s="237"/>
      <c r="M568" s="238"/>
      <c r="N568" s="239"/>
      <c r="O568" s="239"/>
      <c r="P568" s="239"/>
      <c r="Q568" s="239"/>
      <c r="R568" s="239"/>
      <c r="S568" s="239"/>
      <c r="T568" s="240"/>
      <c r="AT568" s="241" t="s">
        <v>210</v>
      </c>
      <c r="AU568" s="241" t="s">
        <v>87</v>
      </c>
      <c r="AV568" s="13" t="s">
        <v>87</v>
      </c>
      <c r="AW568" s="13" t="s">
        <v>41</v>
      </c>
      <c r="AX568" s="13" t="s">
        <v>78</v>
      </c>
      <c r="AY568" s="241" t="s">
        <v>197</v>
      </c>
    </row>
    <row r="569" spans="2:65" s="12" customFormat="1">
      <c r="B569" s="219"/>
      <c r="C569" s="220"/>
      <c r="D569" s="221" t="s">
        <v>210</v>
      </c>
      <c r="E569" s="222" t="s">
        <v>34</v>
      </c>
      <c r="F569" s="223" t="s">
        <v>2351</v>
      </c>
      <c r="G569" s="220"/>
      <c r="H569" s="224" t="s">
        <v>34</v>
      </c>
      <c r="I569" s="225"/>
      <c r="J569" s="220"/>
      <c r="K569" s="220"/>
      <c r="L569" s="226"/>
      <c r="M569" s="227"/>
      <c r="N569" s="228"/>
      <c r="O569" s="228"/>
      <c r="P569" s="228"/>
      <c r="Q569" s="228"/>
      <c r="R569" s="228"/>
      <c r="S569" s="228"/>
      <c r="T569" s="229"/>
      <c r="AT569" s="230" t="s">
        <v>210</v>
      </c>
      <c r="AU569" s="230" t="s">
        <v>87</v>
      </c>
      <c r="AV569" s="12" t="s">
        <v>85</v>
      </c>
      <c r="AW569" s="12" t="s">
        <v>41</v>
      </c>
      <c r="AX569" s="12" t="s">
        <v>78</v>
      </c>
      <c r="AY569" s="230" t="s">
        <v>197</v>
      </c>
    </row>
    <row r="570" spans="2:65" s="12" customFormat="1">
      <c r="B570" s="219"/>
      <c r="C570" s="220"/>
      <c r="D570" s="221" t="s">
        <v>210</v>
      </c>
      <c r="E570" s="222" t="s">
        <v>34</v>
      </c>
      <c r="F570" s="223" t="s">
        <v>2583</v>
      </c>
      <c r="G570" s="220"/>
      <c r="H570" s="224" t="s">
        <v>34</v>
      </c>
      <c r="I570" s="225"/>
      <c r="J570" s="220"/>
      <c r="K570" s="220"/>
      <c r="L570" s="226"/>
      <c r="M570" s="227"/>
      <c r="N570" s="228"/>
      <c r="O570" s="228"/>
      <c r="P570" s="228"/>
      <c r="Q570" s="228"/>
      <c r="R570" s="228"/>
      <c r="S570" s="228"/>
      <c r="T570" s="229"/>
      <c r="AT570" s="230" t="s">
        <v>210</v>
      </c>
      <c r="AU570" s="230" t="s">
        <v>87</v>
      </c>
      <c r="AV570" s="12" t="s">
        <v>85</v>
      </c>
      <c r="AW570" s="12" t="s">
        <v>41</v>
      </c>
      <c r="AX570" s="12" t="s">
        <v>78</v>
      </c>
      <c r="AY570" s="230" t="s">
        <v>197</v>
      </c>
    </row>
    <row r="571" spans="2:65" s="13" customFormat="1">
      <c r="B571" s="231"/>
      <c r="C571" s="232"/>
      <c r="D571" s="221" t="s">
        <v>210</v>
      </c>
      <c r="E571" s="233" t="s">
        <v>34</v>
      </c>
      <c r="F571" s="234" t="s">
        <v>85</v>
      </c>
      <c r="G571" s="232"/>
      <c r="H571" s="235">
        <v>1</v>
      </c>
      <c r="I571" s="236"/>
      <c r="J571" s="232"/>
      <c r="K571" s="232"/>
      <c r="L571" s="237"/>
      <c r="M571" s="238"/>
      <c r="N571" s="239"/>
      <c r="O571" s="239"/>
      <c r="P571" s="239"/>
      <c r="Q571" s="239"/>
      <c r="R571" s="239"/>
      <c r="S571" s="239"/>
      <c r="T571" s="240"/>
      <c r="AT571" s="241" t="s">
        <v>210</v>
      </c>
      <c r="AU571" s="241" t="s">
        <v>87</v>
      </c>
      <c r="AV571" s="13" t="s">
        <v>87</v>
      </c>
      <c r="AW571" s="13" t="s">
        <v>41</v>
      </c>
      <c r="AX571" s="13" t="s">
        <v>78</v>
      </c>
      <c r="AY571" s="241" t="s">
        <v>197</v>
      </c>
    </row>
    <row r="572" spans="2:65" s="12" customFormat="1">
      <c r="B572" s="219"/>
      <c r="C572" s="220"/>
      <c r="D572" s="221" t="s">
        <v>210</v>
      </c>
      <c r="E572" s="222" t="s">
        <v>34</v>
      </c>
      <c r="F572" s="223" t="s">
        <v>2584</v>
      </c>
      <c r="G572" s="220"/>
      <c r="H572" s="224" t="s">
        <v>34</v>
      </c>
      <c r="I572" s="225"/>
      <c r="J572" s="220"/>
      <c r="K572" s="220"/>
      <c r="L572" s="226"/>
      <c r="M572" s="227"/>
      <c r="N572" s="228"/>
      <c r="O572" s="228"/>
      <c r="P572" s="228"/>
      <c r="Q572" s="228"/>
      <c r="R572" s="228"/>
      <c r="S572" s="228"/>
      <c r="T572" s="229"/>
      <c r="AT572" s="230" t="s">
        <v>210</v>
      </c>
      <c r="AU572" s="230" t="s">
        <v>87</v>
      </c>
      <c r="AV572" s="12" t="s">
        <v>85</v>
      </c>
      <c r="AW572" s="12" t="s">
        <v>41</v>
      </c>
      <c r="AX572" s="12" t="s">
        <v>78</v>
      </c>
      <c r="AY572" s="230" t="s">
        <v>197</v>
      </c>
    </row>
    <row r="573" spans="2:65" s="13" customFormat="1">
      <c r="B573" s="231"/>
      <c r="C573" s="232"/>
      <c r="D573" s="221" t="s">
        <v>210</v>
      </c>
      <c r="E573" s="233" t="s">
        <v>34</v>
      </c>
      <c r="F573" s="234" t="s">
        <v>2353</v>
      </c>
      <c r="G573" s="232"/>
      <c r="H573" s="235">
        <v>2.5</v>
      </c>
      <c r="I573" s="236"/>
      <c r="J573" s="232"/>
      <c r="K573" s="232"/>
      <c r="L573" s="237"/>
      <c r="M573" s="238"/>
      <c r="N573" s="239"/>
      <c r="O573" s="239"/>
      <c r="P573" s="239"/>
      <c r="Q573" s="239"/>
      <c r="R573" s="239"/>
      <c r="S573" s="239"/>
      <c r="T573" s="240"/>
      <c r="AT573" s="241" t="s">
        <v>210</v>
      </c>
      <c r="AU573" s="241" t="s">
        <v>87</v>
      </c>
      <c r="AV573" s="13" t="s">
        <v>87</v>
      </c>
      <c r="AW573" s="13" t="s">
        <v>41</v>
      </c>
      <c r="AX573" s="13" t="s">
        <v>78</v>
      </c>
      <c r="AY573" s="241" t="s">
        <v>197</v>
      </c>
    </row>
    <row r="574" spans="2:65" s="14" customFormat="1">
      <c r="B574" s="242"/>
      <c r="C574" s="243"/>
      <c r="D574" s="221" t="s">
        <v>210</v>
      </c>
      <c r="E574" s="273" t="s">
        <v>34</v>
      </c>
      <c r="F574" s="274" t="s">
        <v>221</v>
      </c>
      <c r="G574" s="243"/>
      <c r="H574" s="275">
        <v>11.5</v>
      </c>
      <c r="I574" s="247"/>
      <c r="J574" s="243"/>
      <c r="K574" s="243"/>
      <c r="L574" s="248"/>
      <c r="M574" s="249"/>
      <c r="N574" s="250"/>
      <c r="O574" s="250"/>
      <c r="P574" s="250"/>
      <c r="Q574" s="250"/>
      <c r="R574" s="250"/>
      <c r="S574" s="250"/>
      <c r="T574" s="251"/>
      <c r="AT574" s="252" t="s">
        <v>210</v>
      </c>
      <c r="AU574" s="252" t="s">
        <v>87</v>
      </c>
      <c r="AV574" s="14" t="s">
        <v>126</v>
      </c>
      <c r="AW574" s="14" t="s">
        <v>41</v>
      </c>
      <c r="AX574" s="14" t="s">
        <v>78</v>
      </c>
      <c r="AY574" s="252" t="s">
        <v>197</v>
      </c>
    </row>
    <row r="575" spans="2:65" s="13" customFormat="1">
      <c r="B575" s="231"/>
      <c r="C575" s="232"/>
      <c r="D575" s="221" t="s">
        <v>210</v>
      </c>
      <c r="E575" s="233" t="s">
        <v>34</v>
      </c>
      <c r="F575" s="234" t="s">
        <v>2607</v>
      </c>
      <c r="G575" s="232"/>
      <c r="H575" s="235">
        <v>13.225</v>
      </c>
      <c r="I575" s="236"/>
      <c r="J575" s="232"/>
      <c r="K575" s="232"/>
      <c r="L575" s="237"/>
      <c r="M575" s="238"/>
      <c r="N575" s="239"/>
      <c r="O575" s="239"/>
      <c r="P575" s="239"/>
      <c r="Q575" s="239"/>
      <c r="R575" s="239"/>
      <c r="S575" s="239"/>
      <c r="T575" s="240"/>
      <c r="AT575" s="241" t="s">
        <v>210</v>
      </c>
      <c r="AU575" s="241" t="s">
        <v>87</v>
      </c>
      <c r="AV575" s="13" t="s">
        <v>87</v>
      </c>
      <c r="AW575" s="13" t="s">
        <v>41</v>
      </c>
      <c r="AX575" s="13" t="s">
        <v>78</v>
      </c>
      <c r="AY575" s="241" t="s">
        <v>197</v>
      </c>
    </row>
    <row r="576" spans="2:65" s="14" customFormat="1">
      <c r="B576" s="242"/>
      <c r="C576" s="243"/>
      <c r="D576" s="221" t="s">
        <v>210</v>
      </c>
      <c r="E576" s="273" t="s">
        <v>34</v>
      </c>
      <c r="F576" s="274" t="s">
        <v>221</v>
      </c>
      <c r="G576" s="243"/>
      <c r="H576" s="275">
        <v>13.225</v>
      </c>
      <c r="I576" s="247"/>
      <c r="J576" s="243"/>
      <c r="K576" s="243"/>
      <c r="L576" s="248"/>
      <c r="M576" s="249"/>
      <c r="N576" s="250"/>
      <c r="O576" s="250"/>
      <c r="P576" s="250"/>
      <c r="Q576" s="250"/>
      <c r="R576" s="250"/>
      <c r="S576" s="250"/>
      <c r="T576" s="251"/>
      <c r="AT576" s="252" t="s">
        <v>210</v>
      </c>
      <c r="AU576" s="252" t="s">
        <v>87</v>
      </c>
      <c r="AV576" s="14" t="s">
        <v>126</v>
      </c>
      <c r="AW576" s="14" t="s">
        <v>41</v>
      </c>
      <c r="AX576" s="14" t="s">
        <v>78</v>
      </c>
      <c r="AY576" s="252" t="s">
        <v>197</v>
      </c>
    </row>
    <row r="577" spans="2:65" s="13" customFormat="1">
      <c r="B577" s="231"/>
      <c r="C577" s="232"/>
      <c r="D577" s="216" t="s">
        <v>210</v>
      </c>
      <c r="E577" s="260" t="s">
        <v>34</v>
      </c>
      <c r="F577" s="261" t="s">
        <v>2446</v>
      </c>
      <c r="G577" s="232"/>
      <c r="H577" s="262">
        <v>13.5</v>
      </c>
      <c r="I577" s="236"/>
      <c r="J577" s="232"/>
      <c r="K577" s="232"/>
      <c r="L577" s="237"/>
      <c r="M577" s="238"/>
      <c r="N577" s="239"/>
      <c r="O577" s="239"/>
      <c r="P577" s="239"/>
      <c r="Q577" s="239"/>
      <c r="R577" s="239"/>
      <c r="S577" s="239"/>
      <c r="T577" s="240"/>
      <c r="AT577" s="241" t="s">
        <v>210</v>
      </c>
      <c r="AU577" s="241" t="s">
        <v>87</v>
      </c>
      <c r="AV577" s="13" t="s">
        <v>87</v>
      </c>
      <c r="AW577" s="13" t="s">
        <v>41</v>
      </c>
      <c r="AX577" s="13" t="s">
        <v>85</v>
      </c>
      <c r="AY577" s="241" t="s">
        <v>197</v>
      </c>
    </row>
    <row r="578" spans="2:65" s="1" customFormat="1" ht="16.5" customHeight="1">
      <c r="B578" s="43"/>
      <c r="C578" s="204" t="s">
        <v>852</v>
      </c>
      <c r="D578" s="204" t="s">
        <v>200</v>
      </c>
      <c r="E578" s="205" t="s">
        <v>2608</v>
      </c>
      <c r="F578" s="206" t="s">
        <v>2609</v>
      </c>
      <c r="G578" s="207" t="s">
        <v>445</v>
      </c>
      <c r="H578" s="208">
        <v>36.5</v>
      </c>
      <c r="I578" s="209"/>
      <c r="J578" s="210">
        <f>ROUND(I578*H578,2)</f>
        <v>0</v>
      </c>
      <c r="K578" s="206" t="s">
        <v>352</v>
      </c>
      <c r="L578" s="63"/>
      <c r="M578" s="211" t="s">
        <v>34</v>
      </c>
      <c r="N578" s="212" t="s">
        <v>49</v>
      </c>
      <c r="O578" s="44"/>
      <c r="P578" s="213">
        <f>O578*H578</f>
        <v>0</v>
      </c>
      <c r="Q578" s="213">
        <v>9.5549999999999997E-4</v>
      </c>
      <c r="R578" s="213">
        <f>Q578*H578</f>
        <v>3.4875749999999997E-2</v>
      </c>
      <c r="S578" s="213">
        <v>0</v>
      </c>
      <c r="T578" s="214">
        <f>S578*H578</f>
        <v>0</v>
      </c>
      <c r="AR578" s="25" t="s">
        <v>275</v>
      </c>
      <c r="AT578" s="25" t="s">
        <v>200</v>
      </c>
      <c r="AU578" s="25" t="s">
        <v>87</v>
      </c>
      <c r="AY578" s="25" t="s">
        <v>197</v>
      </c>
      <c r="BE578" s="215">
        <f>IF(N578="základní",J578,0)</f>
        <v>0</v>
      </c>
      <c r="BF578" s="215">
        <f>IF(N578="snížená",J578,0)</f>
        <v>0</v>
      </c>
      <c r="BG578" s="215">
        <f>IF(N578="zákl. přenesená",J578,0)</f>
        <v>0</v>
      </c>
      <c r="BH578" s="215">
        <f>IF(N578="sníž. přenesená",J578,0)</f>
        <v>0</v>
      </c>
      <c r="BI578" s="215">
        <f>IF(N578="nulová",J578,0)</f>
        <v>0</v>
      </c>
      <c r="BJ578" s="25" t="s">
        <v>85</v>
      </c>
      <c r="BK578" s="215">
        <f>ROUND(I578*H578,2)</f>
        <v>0</v>
      </c>
      <c r="BL578" s="25" t="s">
        <v>275</v>
      </c>
      <c r="BM578" s="25" t="s">
        <v>2610</v>
      </c>
    </row>
    <row r="579" spans="2:65" s="12" customFormat="1">
      <c r="B579" s="219"/>
      <c r="C579" s="220"/>
      <c r="D579" s="221" t="s">
        <v>210</v>
      </c>
      <c r="E579" s="222" t="s">
        <v>34</v>
      </c>
      <c r="F579" s="223" t="s">
        <v>2350</v>
      </c>
      <c r="G579" s="220"/>
      <c r="H579" s="224" t="s">
        <v>34</v>
      </c>
      <c r="I579" s="225"/>
      <c r="J579" s="220"/>
      <c r="K579" s="220"/>
      <c r="L579" s="226"/>
      <c r="M579" s="227"/>
      <c r="N579" s="228"/>
      <c r="O579" s="228"/>
      <c r="P579" s="228"/>
      <c r="Q579" s="228"/>
      <c r="R579" s="228"/>
      <c r="S579" s="228"/>
      <c r="T579" s="229"/>
      <c r="AT579" s="230" t="s">
        <v>210</v>
      </c>
      <c r="AU579" s="230" t="s">
        <v>87</v>
      </c>
      <c r="AV579" s="12" t="s">
        <v>85</v>
      </c>
      <c r="AW579" s="12" t="s">
        <v>41</v>
      </c>
      <c r="AX579" s="12" t="s">
        <v>78</v>
      </c>
      <c r="AY579" s="230" t="s">
        <v>197</v>
      </c>
    </row>
    <row r="580" spans="2:65" s="12" customFormat="1">
      <c r="B580" s="219"/>
      <c r="C580" s="220"/>
      <c r="D580" s="221" t="s">
        <v>210</v>
      </c>
      <c r="E580" s="222" t="s">
        <v>34</v>
      </c>
      <c r="F580" s="223" t="s">
        <v>2583</v>
      </c>
      <c r="G580" s="220"/>
      <c r="H580" s="224" t="s">
        <v>34</v>
      </c>
      <c r="I580" s="225"/>
      <c r="J580" s="220"/>
      <c r="K580" s="220"/>
      <c r="L580" s="226"/>
      <c r="M580" s="227"/>
      <c r="N580" s="228"/>
      <c r="O580" s="228"/>
      <c r="P580" s="228"/>
      <c r="Q580" s="228"/>
      <c r="R580" s="228"/>
      <c r="S580" s="228"/>
      <c r="T580" s="229"/>
      <c r="AT580" s="230" t="s">
        <v>210</v>
      </c>
      <c r="AU580" s="230" t="s">
        <v>87</v>
      </c>
      <c r="AV580" s="12" t="s">
        <v>85</v>
      </c>
      <c r="AW580" s="12" t="s">
        <v>41</v>
      </c>
      <c r="AX580" s="12" t="s">
        <v>78</v>
      </c>
      <c r="AY580" s="230" t="s">
        <v>197</v>
      </c>
    </row>
    <row r="581" spans="2:65" s="13" customFormat="1">
      <c r="B581" s="231"/>
      <c r="C581" s="232"/>
      <c r="D581" s="221" t="s">
        <v>210</v>
      </c>
      <c r="E581" s="233" t="s">
        <v>34</v>
      </c>
      <c r="F581" s="234" t="s">
        <v>2376</v>
      </c>
      <c r="G581" s="232"/>
      <c r="H581" s="235">
        <v>7.5</v>
      </c>
      <c r="I581" s="236"/>
      <c r="J581" s="232"/>
      <c r="K581" s="232"/>
      <c r="L581" s="237"/>
      <c r="M581" s="238"/>
      <c r="N581" s="239"/>
      <c r="O581" s="239"/>
      <c r="P581" s="239"/>
      <c r="Q581" s="239"/>
      <c r="R581" s="239"/>
      <c r="S581" s="239"/>
      <c r="T581" s="240"/>
      <c r="AT581" s="241" t="s">
        <v>210</v>
      </c>
      <c r="AU581" s="241" t="s">
        <v>87</v>
      </c>
      <c r="AV581" s="13" t="s">
        <v>87</v>
      </c>
      <c r="AW581" s="13" t="s">
        <v>41</v>
      </c>
      <c r="AX581" s="13" t="s">
        <v>78</v>
      </c>
      <c r="AY581" s="241" t="s">
        <v>197</v>
      </c>
    </row>
    <row r="582" spans="2:65" s="12" customFormat="1">
      <c r="B582" s="219"/>
      <c r="C582" s="220"/>
      <c r="D582" s="221" t="s">
        <v>210</v>
      </c>
      <c r="E582" s="222" t="s">
        <v>34</v>
      </c>
      <c r="F582" s="223" t="s">
        <v>2611</v>
      </c>
      <c r="G582" s="220"/>
      <c r="H582" s="224" t="s">
        <v>34</v>
      </c>
      <c r="I582" s="225"/>
      <c r="J582" s="220"/>
      <c r="K582" s="220"/>
      <c r="L582" s="226"/>
      <c r="M582" s="227"/>
      <c r="N582" s="228"/>
      <c r="O582" s="228"/>
      <c r="P582" s="228"/>
      <c r="Q582" s="228"/>
      <c r="R582" s="228"/>
      <c r="S582" s="228"/>
      <c r="T582" s="229"/>
      <c r="AT582" s="230" t="s">
        <v>210</v>
      </c>
      <c r="AU582" s="230" t="s">
        <v>87</v>
      </c>
      <c r="AV582" s="12" t="s">
        <v>85</v>
      </c>
      <c r="AW582" s="12" t="s">
        <v>41</v>
      </c>
      <c r="AX582" s="12" t="s">
        <v>78</v>
      </c>
      <c r="AY582" s="230" t="s">
        <v>197</v>
      </c>
    </row>
    <row r="583" spans="2:65" s="13" customFormat="1">
      <c r="B583" s="231"/>
      <c r="C583" s="232"/>
      <c r="D583" s="221" t="s">
        <v>210</v>
      </c>
      <c r="E583" s="233" t="s">
        <v>34</v>
      </c>
      <c r="F583" s="234" t="s">
        <v>2359</v>
      </c>
      <c r="G583" s="232"/>
      <c r="H583" s="235">
        <v>14.5</v>
      </c>
      <c r="I583" s="236"/>
      <c r="J583" s="232"/>
      <c r="K583" s="232"/>
      <c r="L583" s="237"/>
      <c r="M583" s="238"/>
      <c r="N583" s="239"/>
      <c r="O583" s="239"/>
      <c r="P583" s="239"/>
      <c r="Q583" s="239"/>
      <c r="R583" s="239"/>
      <c r="S583" s="239"/>
      <c r="T583" s="240"/>
      <c r="AT583" s="241" t="s">
        <v>210</v>
      </c>
      <c r="AU583" s="241" t="s">
        <v>87</v>
      </c>
      <c r="AV583" s="13" t="s">
        <v>87</v>
      </c>
      <c r="AW583" s="13" t="s">
        <v>41</v>
      </c>
      <c r="AX583" s="13" t="s">
        <v>78</v>
      </c>
      <c r="AY583" s="241" t="s">
        <v>197</v>
      </c>
    </row>
    <row r="584" spans="2:65" s="12" customFormat="1">
      <c r="B584" s="219"/>
      <c r="C584" s="220"/>
      <c r="D584" s="221" t="s">
        <v>210</v>
      </c>
      <c r="E584" s="222" t="s">
        <v>34</v>
      </c>
      <c r="F584" s="223" t="s">
        <v>2351</v>
      </c>
      <c r="G584" s="220"/>
      <c r="H584" s="224" t="s">
        <v>34</v>
      </c>
      <c r="I584" s="225"/>
      <c r="J584" s="220"/>
      <c r="K584" s="220"/>
      <c r="L584" s="226"/>
      <c r="M584" s="227"/>
      <c r="N584" s="228"/>
      <c r="O584" s="228"/>
      <c r="P584" s="228"/>
      <c r="Q584" s="228"/>
      <c r="R584" s="228"/>
      <c r="S584" s="228"/>
      <c r="T584" s="229"/>
      <c r="AT584" s="230" t="s">
        <v>210</v>
      </c>
      <c r="AU584" s="230" t="s">
        <v>87</v>
      </c>
      <c r="AV584" s="12" t="s">
        <v>85</v>
      </c>
      <c r="AW584" s="12" t="s">
        <v>41</v>
      </c>
      <c r="AX584" s="12" t="s">
        <v>78</v>
      </c>
      <c r="AY584" s="230" t="s">
        <v>197</v>
      </c>
    </row>
    <row r="585" spans="2:65" s="12" customFormat="1">
      <c r="B585" s="219"/>
      <c r="C585" s="220"/>
      <c r="D585" s="221" t="s">
        <v>210</v>
      </c>
      <c r="E585" s="222" t="s">
        <v>34</v>
      </c>
      <c r="F585" s="223" t="s">
        <v>2583</v>
      </c>
      <c r="G585" s="220"/>
      <c r="H585" s="224" t="s">
        <v>34</v>
      </c>
      <c r="I585" s="225"/>
      <c r="J585" s="220"/>
      <c r="K585" s="220"/>
      <c r="L585" s="226"/>
      <c r="M585" s="227"/>
      <c r="N585" s="228"/>
      <c r="O585" s="228"/>
      <c r="P585" s="228"/>
      <c r="Q585" s="228"/>
      <c r="R585" s="228"/>
      <c r="S585" s="228"/>
      <c r="T585" s="229"/>
      <c r="AT585" s="230" t="s">
        <v>210</v>
      </c>
      <c r="AU585" s="230" t="s">
        <v>87</v>
      </c>
      <c r="AV585" s="12" t="s">
        <v>85</v>
      </c>
      <c r="AW585" s="12" t="s">
        <v>41</v>
      </c>
      <c r="AX585" s="12" t="s">
        <v>78</v>
      </c>
      <c r="AY585" s="230" t="s">
        <v>197</v>
      </c>
    </row>
    <row r="586" spans="2:65" s="13" customFormat="1">
      <c r="B586" s="231"/>
      <c r="C586" s="232"/>
      <c r="D586" s="221" t="s">
        <v>210</v>
      </c>
      <c r="E586" s="233" t="s">
        <v>34</v>
      </c>
      <c r="F586" s="234" t="s">
        <v>196</v>
      </c>
      <c r="G586" s="232"/>
      <c r="H586" s="235">
        <v>5</v>
      </c>
      <c r="I586" s="236"/>
      <c r="J586" s="232"/>
      <c r="K586" s="232"/>
      <c r="L586" s="237"/>
      <c r="M586" s="238"/>
      <c r="N586" s="239"/>
      <c r="O586" s="239"/>
      <c r="P586" s="239"/>
      <c r="Q586" s="239"/>
      <c r="R586" s="239"/>
      <c r="S586" s="239"/>
      <c r="T586" s="240"/>
      <c r="AT586" s="241" t="s">
        <v>210</v>
      </c>
      <c r="AU586" s="241" t="s">
        <v>87</v>
      </c>
      <c r="AV586" s="13" t="s">
        <v>87</v>
      </c>
      <c r="AW586" s="13" t="s">
        <v>41</v>
      </c>
      <c r="AX586" s="13" t="s">
        <v>78</v>
      </c>
      <c r="AY586" s="241" t="s">
        <v>197</v>
      </c>
    </row>
    <row r="587" spans="2:65" s="12" customFormat="1">
      <c r="B587" s="219"/>
      <c r="C587" s="220"/>
      <c r="D587" s="221" t="s">
        <v>210</v>
      </c>
      <c r="E587" s="222" t="s">
        <v>34</v>
      </c>
      <c r="F587" s="223" t="s">
        <v>2589</v>
      </c>
      <c r="G587" s="220"/>
      <c r="H587" s="224" t="s">
        <v>34</v>
      </c>
      <c r="I587" s="225"/>
      <c r="J587" s="220"/>
      <c r="K587" s="220"/>
      <c r="L587" s="226"/>
      <c r="M587" s="227"/>
      <c r="N587" s="228"/>
      <c r="O587" s="228"/>
      <c r="P587" s="228"/>
      <c r="Q587" s="228"/>
      <c r="R587" s="228"/>
      <c r="S587" s="228"/>
      <c r="T587" s="229"/>
      <c r="AT587" s="230" t="s">
        <v>210</v>
      </c>
      <c r="AU587" s="230" t="s">
        <v>87</v>
      </c>
      <c r="AV587" s="12" t="s">
        <v>85</v>
      </c>
      <c r="AW587" s="12" t="s">
        <v>41</v>
      </c>
      <c r="AX587" s="12" t="s">
        <v>78</v>
      </c>
      <c r="AY587" s="230" t="s">
        <v>197</v>
      </c>
    </row>
    <row r="588" spans="2:65" s="13" customFormat="1">
      <c r="B588" s="231"/>
      <c r="C588" s="232"/>
      <c r="D588" s="221" t="s">
        <v>210</v>
      </c>
      <c r="E588" s="233" t="s">
        <v>34</v>
      </c>
      <c r="F588" s="234" t="s">
        <v>2469</v>
      </c>
      <c r="G588" s="232"/>
      <c r="H588" s="235">
        <v>4.5</v>
      </c>
      <c r="I588" s="236"/>
      <c r="J588" s="232"/>
      <c r="K588" s="232"/>
      <c r="L588" s="237"/>
      <c r="M588" s="238"/>
      <c r="N588" s="239"/>
      <c r="O588" s="239"/>
      <c r="P588" s="239"/>
      <c r="Q588" s="239"/>
      <c r="R588" s="239"/>
      <c r="S588" s="239"/>
      <c r="T588" s="240"/>
      <c r="AT588" s="241" t="s">
        <v>210</v>
      </c>
      <c r="AU588" s="241" t="s">
        <v>87</v>
      </c>
      <c r="AV588" s="13" t="s">
        <v>87</v>
      </c>
      <c r="AW588" s="13" t="s">
        <v>41</v>
      </c>
      <c r="AX588" s="13" t="s">
        <v>78</v>
      </c>
      <c r="AY588" s="241" t="s">
        <v>197</v>
      </c>
    </row>
    <row r="589" spans="2:65" s="14" customFormat="1">
      <c r="B589" s="242"/>
      <c r="C589" s="243"/>
      <c r="D589" s="221" t="s">
        <v>210</v>
      </c>
      <c r="E589" s="273" t="s">
        <v>34</v>
      </c>
      <c r="F589" s="274" t="s">
        <v>221</v>
      </c>
      <c r="G589" s="243"/>
      <c r="H589" s="275">
        <v>31.5</v>
      </c>
      <c r="I589" s="247"/>
      <c r="J589" s="243"/>
      <c r="K589" s="243"/>
      <c r="L589" s="248"/>
      <c r="M589" s="249"/>
      <c r="N589" s="250"/>
      <c r="O589" s="250"/>
      <c r="P589" s="250"/>
      <c r="Q589" s="250"/>
      <c r="R589" s="250"/>
      <c r="S589" s="250"/>
      <c r="T589" s="251"/>
      <c r="AT589" s="252" t="s">
        <v>210</v>
      </c>
      <c r="AU589" s="252" t="s">
        <v>87</v>
      </c>
      <c r="AV589" s="14" t="s">
        <v>126</v>
      </c>
      <c r="AW589" s="14" t="s">
        <v>41</v>
      </c>
      <c r="AX589" s="14" t="s">
        <v>78</v>
      </c>
      <c r="AY589" s="252" t="s">
        <v>197</v>
      </c>
    </row>
    <row r="590" spans="2:65" s="13" customFormat="1">
      <c r="B590" s="231"/>
      <c r="C590" s="232"/>
      <c r="D590" s="221" t="s">
        <v>210</v>
      </c>
      <c r="E590" s="233" t="s">
        <v>34</v>
      </c>
      <c r="F590" s="234" t="s">
        <v>2612</v>
      </c>
      <c r="G590" s="232"/>
      <c r="H590" s="235">
        <v>36.225000000000001</v>
      </c>
      <c r="I590" s="236"/>
      <c r="J590" s="232"/>
      <c r="K590" s="232"/>
      <c r="L590" s="237"/>
      <c r="M590" s="238"/>
      <c r="N590" s="239"/>
      <c r="O590" s="239"/>
      <c r="P590" s="239"/>
      <c r="Q590" s="239"/>
      <c r="R590" s="239"/>
      <c r="S590" s="239"/>
      <c r="T590" s="240"/>
      <c r="AT590" s="241" t="s">
        <v>210</v>
      </c>
      <c r="AU590" s="241" t="s">
        <v>87</v>
      </c>
      <c r="AV590" s="13" t="s">
        <v>87</v>
      </c>
      <c r="AW590" s="13" t="s">
        <v>41</v>
      </c>
      <c r="AX590" s="13" t="s">
        <v>78</v>
      </c>
      <c r="AY590" s="241" t="s">
        <v>197</v>
      </c>
    </row>
    <row r="591" spans="2:65" s="14" customFormat="1">
      <c r="B591" s="242"/>
      <c r="C591" s="243"/>
      <c r="D591" s="221" t="s">
        <v>210</v>
      </c>
      <c r="E591" s="273" t="s">
        <v>34</v>
      </c>
      <c r="F591" s="274" t="s">
        <v>221</v>
      </c>
      <c r="G591" s="243"/>
      <c r="H591" s="275">
        <v>36.225000000000001</v>
      </c>
      <c r="I591" s="247"/>
      <c r="J591" s="243"/>
      <c r="K591" s="243"/>
      <c r="L591" s="248"/>
      <c r="M591" s="249"/>
      <c r="N591" s="250"/>
      <c r="O591" s="250"/>
      <c r="P591" s="250"/>
      <c r="Q591" s="250"/>
      <c r="R591" s="250"/>
      <c r="S591" s="250"/>
      <c r="T591" s="251"/>
      <c r="AT591" s="252" t="s">
        <v>210</v>
      </c>
      <c r="AU591" s="252" t="s">
        <v>87</v>
      </c>
      <c r="AV591" s="14" t="s">
        <v>126</v>
      </c>
      <c r="AW591" s="14" t="s">
        <v>41</v>
      </c>
      <c r="AX591" s="14" t="s">
        <v>78</v>
      </c>
      <c r="AY591" s="252" t="s">
        <v>197</v>
      </c>
    </row>
    <row r="592" spans="2:65" s="13" customFormat="1">
      <c r="B592" s="231"/>
      <c r="C592" s="232"/>
      <c r="D592" s="216" t="s">
        <v>210</v>
      </c>
      <c r="E592" s="260" t="s">
        <v>34</v>
      </c>
      <c r="F592" s="261" t="s">
        <v>2613</v>
      </c>
      <c r="G592" s="232"/>
      <c r="H592" s="262">
        <v>36.5</v>
      </c>
      <c r="I592" s="236"/>
      <c r="J592" s="232"/>
      <c r="K592" s="232"/>
      <c r="L592" s="237"/>
      <c r="M592" s="238"/>
      <c r="N592" s="239"/>
      <c r="O592" s="239"/>
      <c r="P592" s="239"/>
      <c r="Q592" s="239"/>
      <c r="R592" s="239"/>
      <c r="S592" s="239"/>
      <c r="T592" s="240"/>
      <c r="AT592" s="241" t="s">
        <v>210</v>
      </c>
      <c r="AU592" s="241" t="s">
        <v>87</v>
      </c>
      <c r="AV592" s="13" t="s">
        <v>87</v>
      </c>
      <c r="AW592" s="13" t="s">
        <v>41</v>
      </c>
      <c r="AX592" s="13" t="s">
        <v>85</v>
      </c>
      <c r="AY592" s="241" t="s">
        <v>197</v>
      </c>
    </row>
    <row r="593" spans="2:65" s="1" customFormat="1" ht="25.5" customHeight="1">
      <c r="B593" s="43"/>
      <c r="C593" s="204" t="s">
        <v>864</v>
      </c>
      <c r="D593" s="204" t="s">
        <v>200</v>
      </c>
      <c r="E593" s="205" t="s">
        <v>2614</v>
      </c>
      <c r="F593" s="206" t="s">
        <v>2615</v>
      </c>
      <c r="G593" s="207" t="s">
        <v>445</v>
      </c>
      <c r="H593" s="208">
        <v>25.5</v>
      </c>
      <c r="I593" s="209"/>
      <c r="J593" s="210">
        <f>ROUND(I593*H593,2)</f>
        <v>0</v>
      </c>
      <c r="K593" s="206" t="s">
        <v>352</v>
      </c>
      <c r="L593" s="63"/>
      <c r="M593" s="211" t="s">
        <v>34</v>
      </c>
      <c r="N593" s="212" t="s">
        <v>49</v>
      </c>
      <c r="O593" s="44"/>
      <c r="P593" s="213">
        <f>O593*H593</f>
        <v>0</v>
      </c>
      <c r="Q593" s="213">
        <v>4.3905000000000001E-5</v>
      </c>
      <c r="R593" s="213">
        <f>Q593*H593</f>
        <v>1.1195775E-3</v>
      </c>
      <c r="S593" s="213">
        <v>0</v>
      </c>
      <c r="T593" s="214">
        <f>S593*H593</f>
        <v>0</v>
      </c>
      <c r="AR593" s="25" t="s">
        <v>275</v>
      </c>
      <c r="AT593" s="25" t="s">
        <v>200</v>
      </c>
      <c r="AU593" s="25" t="s">
        <v>87</v>
      </c>
      <c r="AY593" s="25" t="s">
        <v>197</v>
      </c>
      <c r="BE593" s="215">
        <f>IF(N593="základní",J593,0)</f>
        <v>0</v>
      </c>
      <c r="BF593" s="215">
        <f>IF(N593="snížená",J593,0)</f>
        <v>0</v>
      </c>
      <c r="BG593" s="215">
        <f>IF(N593="zákl. přenesená",J593,0)</f>
        <v>0</v>
      </c>
      <c r="BH593" s="215">
        <f>IF(N593="sníž. přenesená",J593,0)</f>
        <v>0</v>
      </c>
      <c r="BI593" s="215">
        <f>IF(N593="nulová",J593,0)</f>
        <v>0</v>
      </c>
      <c r="BJ593" s="25" t="s">
        <v>85</v>
      </c>
      <c r="BK593" s="215">
        <f>ROUND(I593*H593,2)</f>
        <v>0</v>
      </c>
      <c r="BL593" s="25" t="s">
        <v>275</v>
      </c>
      <c r="BM593" s="25" t="s">
        <v>2616</v>
      </c>
    </row>
    <row r="594" spans="2:65" s="12" customFormat="1">
      <c r="B594" s="219"/>
      <c r="C594" s="220"/>
      <c r="D594" s="221" t="s">
        <v>210</v>
      </c>
      <c r="E594" s="222" t="s">
        <v>34</v>
      </c>
      <c r="F594" s="223" t="s">
        <v>2617</v>
      </c>
      <c r="G594" s="220"/>
      <c r="H594" s="224" t="s">
        <v>34</v>
      </c>
      <c r="I594" s="225"/>
      <c r="J594" s="220"/>
      <c r="K594" s="220"/>
      <c r="L594" s="226"/>
      <c r="M594" s="227"/>
      <c r="N594" s="228"/>
      <c r="O594" s="228"/>
      <c r="P594" s="228"/>
      <c r="Q594" s="228"/>
      <c r="R594" s="228"/>
      <c r="S594" s="228"/>
      <c r="T594" s="229"/>
      <c r="AT594" s="230" t="s">
        <v>210</v>
      </c>
      <c r="AU594" s="230" t="s">
        <v>87</v>
      </c>
      <c r="AV594" s="12" t="s">
        <v>85</v>
      </c>
      <c r="AW594" s="12" t="s">
        <v>41</v>
      </c>
      <c r="AX594" s="12" t="s">
        <v>78</v>
      </c>
      <c r="AY594" s="230" t="s">
        <v>197</v>
      </c>
    </row>
    <row r="595" spans="2:65" s="12" customFormat="1">
      <c r="B595" s="219"/>
      <c r="C595" s="220"/>
      <c r="D595" s="221" t="s">
        <v>210</v>
      </c>
      <c r="E595" s="222" t="s">
        <v>34</v>
      </c>
      <c r="F595" s="223" t="s">
        <v>2350</v>
      </c>
      <c r="G595" s="220"/>
      <c r="H595" s="224" t="s">
        <v>34</v>
      </c>
      <c r="I595" s="225"/>
      <c r="J595" s="220"/>
      <c r="K595" s="220"/>
      <c r="L595" s="226"/>
      <c r="M595" s="227"/>
      <c r="N595" s="228"/>
      <c r="O595" s="228"/>
      <c r="P595" s="228"/>
      <c r="Q595" s="228"/>
      <c r="R595" s="228"/>
      <c r="S595" s="228"/>
      <c r="T595" s="229"/>
      <c r="AT595" s="230" t="s">
        <v>210</v>
      </c>
      <c r="AU595" s="230" t="s">
        <v>87</v>
      </c>
      <c r="AV595" s="12" t="s">
        <v>85</v>
      </c>
      <c r="AW595" s="12" t="s">
        <v>41</v>
      </c>
      <c r="AX595" s="12" t="s">
        <v>78</v>
      </c>
      <c r="AY595" s="230" t="s">
        <v>197</v>
      </c>
    </row>
    <row r="596" spans="2:65" s="13" customFormat="1">
      <c r="B596" s="231"/>
      <c r="C596" s="232"/>
      <c r="D596" s="221" t="s">
        <v>210</v>
      </c>
      <c r="E596" s="233" t="s">
        <v>34</v>
      </c>
      <c r="F596" s="234" t="s">
        <v>275</v>
      </c>
      <c r="G596" s="232"/>
      <c r="H596" s="235">
        <v>16</v>
      </c>
      <c r="I596" s="236"/>
      <c r="J596" s="232"/>
      <c r="K596" s="232"/>
      <c r="L596" s="237"/>
      <c r="M596" s="238"/>
      <c r="N596" s="239"/>
      <c r="O596" s="239"/>
      <c r="P596" s="239"/>
      <c r="Q596" s="239"/>
      <c r="R596" s="239"/>
      <c r="S596" s="239"/>
      <c r="T596" s="240"/>
      <c r="AT596" s="241" t="s">
        <v>210</v>
      </c>
      <c r="AU596" s="241" t="s">
        <v>87</v>
      </c>
      <c r="AV596" s="13" t="s">
        <v>87</v>
      </c>
      <c r="AW596" s="13" t="s">
        <v>41</v>
      </c>
      <c r="AX596" s="13" t="s">
        <v>78</v>
      </c>
      <c r="AY596" s="241" t="s">
        <v>197</v>
      </c>
    </row>
    <row r="597" spans="2:65" s="12" customFormat="1">
      <c r="B597" s="219"/>
      <c r="C597" s="220"/>
      <c r="D597" s="221" t="s">
        <v>210</v>
      </c>
      <c r="E597" s="222" t="s">
        <v>34</v>
      </c>
      <c r="F597" s="223" t="s">
        <v>2351</v>
      </c>
      <c r="G597" s="220"/>
      <c r="H597" s="224" t="s">
        <v>34</v>
      </c>
      <c r="I597" s="225"/>
      <c r="J597" s="220"/>
      <c r="K597" s="220"/>
      <c r="L597" s="226"/>
      <c r="M597" s="227"/>
      <c r="N597" s="228"/>
      <c r="O597" s="228"/>
      <c r="P597" s="228"/>
      <c r="Q597" s="228"/>
      <c r="R597" s="228"/>
      <c r="S597" s="228"/>
      <c r="T597" s="229"/>
      <c r="AT597" s="230" t="s">
        <v>210</v>
      </c>
      <c r="AU597" s="230" t="s">
        <v>87</v>
      </c>
      <c r="AV597" s="12" t="s">
        <v>85</v>
      </c>
      <c r="AW597" s="12" t="s">
        <v>41</v>
      </c>
      <c r="AX597" s="12" t="s">
        <v>78</v>
      </c>
      <c r="AY597" s="230" t="s">
        <v>197</v>
      </c>
    </row>
    <row r="598" spans="2:65" s="13" customFormat="1">
      <c r="B598" s="231"/>
      <c r="C598" s="232"/>
      <c r="D598" s="221" t="s">
        <v>210</v>
      </c>
      <c r="E598" s="233" t="s">
        <v>34</v>
      </c>
      <c r="F598" s="234" t="s">
        <v>234</v>
      </c>
      <c r="G598" s="232"/>
      <c r="H598" s="235">
        <v>6</v>
      </c>
      <c r="I598" s="236"/>
      <c r="J598" s="232"/>
      <c r="K598" s="232"/>
      <c r="L598" s="237"/>
      <c r="M598" s="238"/>
      <c r="N598" s="239"/>
      <c r="O598" s="239"/>
      <c r="P598" s="239"/>
      <c r="Q598" s="239"/>
      <c r="R598" s="239"/>
      <c r="S598" s="239"/>
      <c r="T598" s="240"/>
      <c r="AT598" s="241" t="s">
        <v>210</v>
      </c>
      <c r="AU598" s="241" t="s">
        <v>87</v>
      </c>
      <c r="AV598" s="13" t="s">
        <v>87</v>
      </c>
      <c r="AW598" s="13" t="s">
        <v>41</v>
      </c>
      <c r="AX598" s="13" t="s">
        <v>78</v>
      </c>
      <c r="AY598" s="241" t="s">
        <v>197</v>
      </c>
    </row>
    <row r="599" spans="2:65" s="14" customFormat="1">
      <c r="B599" s="242"/>
      <c r="C599" s="243"/>
      <c r="D599" s="221" t="s">
        <v>210</v>
      </c>
      <c r="E599" s="273" t="s">
        <v>34</v>
      </c>
      <c r="F599" s="274" t="s">
        <v>221</v>
      </c>
      <c r="G599" s="243"/>
      <c r="H599" s="275">
        <v>22</v>
      </c>
      <c r="I599" s="247"/>
      <c r="J599" s="243"/>
      <c r="K599" s="243"/>
      <c r="L599" s="248"/>
      <c r="M599" s="249"/>
      <c r="N599" s="250"/>
      <c r="O599" s="250"/>
      <c r="P599" s="250"/>
      <c r="Q599" s="250"/>
      <c r="R599" s="250"/>
      <c r="S599" s="250"/>
      <c r="T599" s="251"/>
      <c r="AT599" s="252" t="s">
        <v>210</v>
      </c>
      <c r="AU599" s="252" t="s">
        <v>87</v>
      </c>
      <c r="AV599" s="14" t="s">
        <v>126</v>
      </c>
      <c r="AW599" s="14" t="s">
        <v>41</v>
      </c>
      <c r="AX599" s="14" t="s">
        <v>78</v>
      </c>
      <c r="AY599" s="252" t="s">
        <v>197</v>
      </c>
    </row>
    <row r="600" spans="2:65" s="13" customFormat="1">
      <c r="B600" s="231"/>
      <c r="C600" s="232"/>
      <c r="D600" s="221" t="s">
        <v>210</v>
      </c>
      <c r="E600" s="233" t="s">
        <v>34</v>
      </c>
      <c r="F600" s="234" t="s">
        <v>2464</v>
      </c>
      <c r="G600" s="232"/>
      <c r="H600" s="235">
        <v>25.3</v>
      </c>
      <c r="I600" s="236"/>
      <c r="J600" s="232"/>
      <c r="K600" s="232"/>
      <c r="L600" s="237"/>
      <c r="M600" s="238"/>
      <c r="N600" s="239"/>
      <c r="O600" s="239"/>
      <c r="P600" s="239"/>
      <c r="Q600" s="239"/>
      <c r="R600" s="239"/>
      <c r="S600" s="239"/>
      <c r="T600" s="240"/>
      <c r="AT600" s="241" t="s">
        <v>210</v>
      </c>
      <c r="AU600" s="241" t="s">
        <v>87</v>
      </c>
      <c r="AV600" s="13" t="s">
        <v>87</v>
      </c>
      <c r="AW600" s="13" t="s">
        <v>41</v>
      </c>
      <c r="AX600" s="13" t="s">
        <v>78</v>
      </c>
      <c r="AY600" s="241" t="s">
        <v>197</v>
      </c>
    </row>
    <row r="601" spans="2:65" s="14" customFormat="1">
      <c r="B601" s="242"/>
      <c r="C601" s="243"/>
      <c r="D601" s="221" t="s">
        <v>210</v>
      </c>
      <c r="E601" s="273" t="s">
        <v>34</v>
      </c>
      <c r="F601" s="274" t="s">
        <v>221</v>
      </c>
      <c r="G601" s="243"/>
      <c r="H601" s="275">
        <v>25.3</v>
      </c>
      <c r="I601" s="247"/>
      <c r="J601" s="243"/>
      <c r="K601" s="243"/>
      <c r="L601" s="248"/>
      <c r="M601" s="249"/>
      <c r="N601" s="250"/>
      <c r="O601" s="250"/>
      <c r="P601" s="250"/>
      <c r="Q601" s="250"/>
      <c r="R601" s="250"/>
      <c r="S601" s="250"/>
      <c r="T601" s="251"/>
      <c r="AT601" s="252" t="s">
        <v>210</v>
      </c>
      <c r="AU601" s="252" t="s">
        <v>87</v>
      </c>
      <c r="AV601" s="14" t="s">
        <v>126</v>
      </c>
      <c r="AW601" s="14" t="s">
        <v>41</v>
      </c>
      <c r="AX601" s="14" t="s">
        <v>78</v>
      </c>
      <c r="AY601" s="252" t="s">
        <v>197</v>
      </c>
    </row>
    <row r="602" spans="2:65" s="13" customFormat="1">
      <c r="B602" s="231"/>
      <c r="C602" s="232"/>
      <c r="D602" s="221" t="s">
        <v>210</v>
      </c>
      <c r="E602" s="233" t="s">
        <v>34</v>
      </c>
      <c r="F602" s="234" t="s">
        <v>2465</v>
      </c>
      <c r="G602" s="232"/>
      <c r="H602" s="235">
        <v>25.5</v>
      </c>
      <c r="I602" s="236"/>
      <c r="J602" s="232"/>
      <c r="K602" s="232"/>
      <c r="L602" s="237"/>
      <c r="M602" s="238"/>
      <c r="N602" s="239"/>
      <c r="O602" s="239"/>
      <c r="P602" s="239"/>
      <c r="Q602" s="239"/>
      <c r="R602" s="239"/>
      <c r="S602" s="239"/>
      <c r="T602" s="240"/>
      <c r="AT602" s="241" t="s">
        <v>210</v>
      </c>
      <c r="AU602" s="241" t="s">
        <v>87</v>
      </c>
      <c r="AV602" s="13" t="s">
        <v>87</v>
      </c>
      <c r="AW602" s="13" t="s">
        <v>41</v>
      </c>
      <c r="AX602" s="13" t="s">
        <v>78</v>
      </c>
      <c r="AY602" s="241" t="s">
        <v>197</v>
      </c>
    </row>
    <row r="603" spans="2:65" s="14" customFormat="1">
      <c r="B603" s="242"/>
      <c r="C603" s="243"/>
      <c r="D603" s="216" t="s">
        <v>210</v>
      </c>
      <c r="E603" s="244" t="s">
        <v>34</v>
      </c>
      <c r="F603" s="245" t="s">
        <v>221</v>
      </c>
      <c r="G603" s="243"/>
      <c r="H603" s="246">
        <v>25.5</v>
      </c>
      <c r="I603" s="247"/>
      <c r="J603" s="243"/>
      <c r="K603" s="243"/>
      <c r="L603" s="248"/>
      <c r="M603" s="249"/>
      <c r="N603" s="250"/>
      <c r="O603" s="250"/>
      <c r="P603" s="250"/>
      <c r="Q603" s="250"/>
      <c r="R603" s="250"/>
      <c r="S603" s="250"/>
      <c r="T603" s="251"/>
      <c r="AT603" s="252" t="s">
        <v>210</v>
      </c>
      <c r="AU603" s="252" t="s">
        <v>87</v>
      </c>
      <c r="AV603" s="14" t="s">
        <v>126</v>
      </c>
      <c r="AW603" s="14" t="s">
        <v>41</v>
      </c>
      <c r="AX603" s="14" t="s">
        <v>85</v>
      </c>
      <c r="AY603" s="252" t="s">
        <v>197</v>
      </c>
    </row>
    <row r="604" spans="2:65" s="1" customFormat="1" ht="25.5" customHeight="1">
      <c r="B604" s="43"/>
      <c r="C604" s="204" t="s">
        <v>869</v>
      </c>
      <c r="D604" s="204" t="s">
        <v>200</v>
      </c>
      <c r="E604" s="205" t="s">
        <v>2618</v>
      </c>
      <c r="F604" s="206" t="s">
        <v>2619</v>
      </c>
      <c r="G604" s="207" t="s">
        <v>445</v>
      </c>
      <c r="H604" s="208">
        <v>108</v>
      </c>
      <c r="I604" s="209"/>
      <c r="J604" s="210">
        <f>ROUND(I604*H604,2)</f>
        <v>0</v>
      </c>
      <c r="K604" s="206" t="s">
        <v>352</v>
      </c>
      <c r="L604" s="63"/>
      <c r="M604" s="211" t="s">
        <v>34</v>
      </c>
      <c r="N604" s="212" t="s">
        <v>49</v>
      </c>
      <c r="O604" s="44"/>
      <c r="P604" s="213">
        <f>O604*H604</f>
        <v>0</v>
      </c>
      <c r="Q604" s="213">
        <v>6.7749999999999993E-5</v>
      </c>
      <c r="R604" s="213">
        <f>Q604*H604</f>
        <v>7.3169999999999989E-3</v>
      </c>
      <c r="S604" s="213">
        <v>0</v>
      </c>
      <c r="T604" s="214">
        <f>S604*H604</f>
        <v>0</v>
      </c>
      <c r="AR604" s="25" t="s">
        <v>275</v>
      </c>
      <c r="AT604" s="25" t="s">
        <v>200</v>
      </c>
      <c r="AU604" s="25" t="s">
        <v>87</v>
      </c>
      <c r="AY604" s="25" t="s">
        <v>197</v>
      </c>
      <c r="BE604" s="215">
        <f>IF(N604="základní",J604,0)</f>
        <v>0</v>
      </c>
      <c r="BF604" s="215">
        <f>IF(N604="snížená",J604,0)</f>
        <v>0</v>
      </c>
      <c r="BG604" s="215">
        <f>IF(N604="zákl. přenesená",J604,0)</f>
        <v>0</v>
      </c>
      <c r="BH604" s="215">
        <f>IF(N604="sníž. přenesená",J604,0)</f>
        <v>0</v>
      </c>
      <c r="BI604" s="215">
        <f>IF(N604="nulová",J604,0)</f>
        <v>0</v>
      </c>
      <c r="BJ604" s="25" t="s">
        <v>85</v>
      </c>
      <c r="BK604" s="215">
        <f>ROUND(I604*H604,2)</f>
        <v>0</v>
      </c>
      <c r="BL604" s="25" t="s">
        <v>275</v>
      </c>
      <c r="BM604" s="25" t="s">
        <v>2620</v>
      </c>
    </row>
    <row r="605" spans="2:65" s="1" customFormat="1" ht="25.5" customHeight="1">
      <c r="B605" s="43"/>
      <c r="C605" s="204" t="s">
        <v>874</v>
      </c>
      <c r="D605" s="204" t="s">
        <v>200</v>
      </c>
      <c r="E605" s="205" t="s">
        <v>2621</v>
      </c>
      <c r="F605" s="206" t="s">
        <v>2622</v>
      </c>
      <c r="G605" s="207" t="s">
        <v>445</v>
      </c>
      <c r="H605" s="208">
        <v>11</v>
      </c>
      <c r="I605" s="209"/>
      <c r="J605" s="210">
        <f>ROUND(I605*H605,2)</f>
        <v>0</v>
      </c>
      <c r="K605" s="206" t="s">
        <v>352</v>
      </c>
      <c r="L605" s="63"/>
      <c r="M605" s="211" t="s">
        <v>34</v>
      </c>
      <c r="N605" s="212" t="s">
        <v>49</v>
      </c>
      <c r="O605" s="44"/>
      <c r="P605" s="213">
        <f>O605*H605</f>
        <v>0</v>
      </c>
      <c r="Q605" s="213">
        <v>1.9869000000000001E-4</v>
      </c>
      <c r="R605" s="213">
        <f>Q605*H605</f>
        <v>2.1855900000000003E-3</v>
      </c>
      <c r="S605" s="213">
        <v>0</v>
      </c>
      <c r="T605" s="214">
        <f>S605*H605</f>
        <v>0</v>
      </c>
      <c r="AR605" s="25" t="s">
        <v>275</v>
      </c>
      <c r="AT605" s="25" t="s">
        <v>200</v>
      </c>
      <c r="AU605" s="25" t="s">
        <v>87</v>
      </c>
      <c r="AY605" s="25" t="s">
        <v>197</v>
      </c>
      <c r="BE605" s="215">
        <f>IF(N605="základní",J605,0)</f>
        <v>0</v>
      </c>
      <c r="BF605" s="215">
        <f>IF(N605="snížená",J605,0)</f>
        <v>0</v>
      </c>
      <c r="BG605" s="215">
        <f>IF(N605="zákl. přenesená",J605,0)</f>
        <v>0</v>
      </c>
      <c r="BH605" s="215">
        <f>IF(N605="sníž. přenesená",J605,0)</f>
        <v>0</v>
      </c>
      <c r="BI605" s="215">
        <f>IF(N605="nulová",J605,0)</f>
        <v>0</v>
      </c>
      <c r="BJ605" s="25" t="s">
        <v>85</v>
      </c>
      <c r="BK605" s="215">
        <f>ROUND(I605*H605,2)</f>
        <v>0</v>
      </c>
      <c r="BL605" s="25" t="s">
        <v>275</v>
      </c>
      <c r="BM605" s="25" t="s">
        <v>2623</v>
      </c>
    </row>
    <row r="606" spans="2:65" s="12" customFormat="1">
      <c r="B606" s="219"/>
      <c r="C606" s="220"/>
      <c r="D606" s="221" t="s">
        <v>210</v>
      </c>
      <c r="E606" s="222" t="s">
        <v>34</v>
      </c>
      <c r="F606" s="223" t="s">
        <v>2624</v>
      </c>
      <c r="G606" s="220"/>
      <c r="H606" s="224" t="s">
        <v>34</v>
      </c>
      <c r="I606" s="225"/>
      <c r="J606" s="220"/>
      <c r="K606" s="220"/>
      <c r="L606" s="226"/>
      <c r="M606" s="227"/>
      <c r="N606" s="228"/>
      <c r="O606" s="228"/>
      <c r="P606" s="228"/>
      <c r="Q606" s="228"/>
      <c r="R606" s="228"/>
      <c r="S606" s="228"/>
      <c r="T606" s="229"/>
      <c r="AT606" s="230" t="s">
        <v>210</v>
      </c>
      <c r="AU606" s="230" t="s">
        <v>87</v>
      </c>
      <c r="AV606" s="12" t="s">
        <v>85</v>
      </c>
      <c r="AW606" s="12" t="s">
        <v>41</v>
      </c>
      <c r="AX606" s="12" t="s">
        <v>78</v>
      </c>
      <c r="AY606" s="230" t="s">
        <v>197</v>
      </c>
    </row>
    <row r="607" spans="2:65" s="12" customFormat="1">
      <c r="B607" s="219"/>
      <c r="C607" s="220"/>
      <c r="D607" s="221" t="s">
        <v>210</v>
      </c>
      <c r="E607" s="222" t="s">
        <v>34</v>
      </c>
      <c r="F607" s="223" t="s">
        <v>2350</v>
      </c>
      <c r="G607" s="220"/>
      <c r="H607" s="224" t="s">
        <v>34</v>
      </c>
      <c r="I607" s="225"/>
      <c r="J607" s="220"/>
      <c r="K607" s="220"/>
      <c r="L607" s="226"/>
      <c r="M607" s="227"/>
      <c r="N607" s="228"/>
      <c r="O607" s="228"/>
      <c r="P607" s="228"/>
      <c r="Q607" s="228"/>
      <c r="R607" s="228"/>
      <c r="S607" s="228"/>
      <c r="T607" s="229"/>
      <c r="AT607" s="230" t="s">
        <v>210</v>
      </c>
      <c r="AU607" s="230" t="s">
        <v>87</v>
      </c>
      <c r="AV607" s="12" t="s">
        <v>85</v>
      </c>
      <c r="AW607" s="12" t="s">
        <v>41</v>
      </c>
      <c r="AX607" s="12" t="s">
        <v>78</v>
      </c>
      <c r="AY607" s="230" t="s">
        <v>197</v>
      </c>
    </row>
    <row r="608" spans="2:65" s="13" customFormat="1">
      <c r="B608" s="231"/>
      <c r="C608" s="232"/>
      <c r="D608" s="221" t="s">
        <v>210</v>
      </c>
      <c r="E608" s="233" t="s">
        <v>34</v>
      </c>
      <c r="F608" s="234" t="s">
        <v>240</v>
      </c>
      <c r="G608" s="232"/>
      <c r="H608" s="235">
        <v>7</v>
      </c>
      <c r="I608" s="236"/>
      <c r="J608" s="232"/>
      <c r="K608" s="232"/>
      <c r="L608" s="237"/>
      <c r="M608" s="238"/>
      <c r="N608" s="239"/>
      <c r="O608" s="239"/>
      <c r="P608" s="239"/>
      <c r="Q608" s="239"/>
      <c r="R608" s="239"/>
      <c r="S608" s="239"/>
      <c r="T608" s="240"/>
      <c r="AT608" s="241" t="s">
        <v>210</v>
      </c>
      <c r="AU608" s="241" t="s">
        <v>87</v>
      </c>
      <c r="AV608" s="13" t="s">
        <v>87</v>
      </c>
      <c r="AW608" s="13" t="s">
        <v>41</v>
      </c>
      <c r="AX608" s="13" t="s">
        <v>78</v>
      </c>
      <c r="AY608" s="241" t="s">
        <v>197</v>
      </c>
    </row>
    <row r="609" spans="2:65" s="12" customFormat="1">
      <c r="B609" s="219"/>
      <c r="C609" s="220"/>
      <c r="D609" s="221" t="s">
        <v>210</v>
      </c>
      <c r="E609" s="222" t="s">
        <v>34</v>
      </c>
      <c r="F609" s="223" t="s">
        <v>2351</v>
      </c>
      <c r="G609" s="220"/>
      <c r="H609" s="224" t="s">
        <v>34</v>
      </c>
      <c r="I609" s="225"/>
      <c r="J609" s="220"/>
      <c r="K609" s="220"/>
      <c r="L609" s="226"/>
      <c r="M609" s="227"/>
      <c r="N609" s="228"/>
      <c r="O609" s="228"/>
      <c r="P609" s="228"/>
      <c r="Q609" s="228"/>
      <c r="R609" s="228"/>
      <c r="S609" s="228"/>
      <c r="T609" s="229"/>
      <c r="AT609" s="230" t="s">
        <v>210</v>
      </c>
      <c r="AU609" s="230" t="s">
        <v>87</v>
      </c>
      <c r="AV609" s="12" t="s">
        <v>85</v>
      </c>
      <c r="AW609" s="12" t="s">
        <v>41</v>
      </c>
      <c r="AX609" s="12" t="s">
        <v>78</v>
      </c>
      <c r="AY609" s="230" t="s">
        <v>197</v>
      </c>
    </row>
    <row r="610" spans="2:65" s="13" customFormat="1">
      <c r="B610" s="231"/>
      <c r="C610" s="232"/>
      <c r="D610" s="221" t="s">
        <v>210</v>
      </c>
      <c r="E610" s="233" t="s">
        <v>34</v>
      </c>
      <c r="F610" s="234" t="s">
        <v>2353</v>
      </c>
      <c r="G610" s="232"/>
      <c r="H610" s="235">
        <v>2.5</v>
      </c>
      <c r="I610" s="236"/>
      <c r="J610" s="232"/>
      <c r="K610" s="232"/>
      <c r="L610" s="237"/>
      <c r="M610" s="238"/>
      <c r="N610" s="239"/>
      <c r="O610" s="239"/>
      <c r="P610" s="239"/>
      <c r="Q610" s="239"/>
      <c r="R610" s="239"/>
      <c r="S610" s="239"/>
      <c r="T610" s="240"/>
      <c r="AT610" s="241" t="s">
        <v>210</v>
      </c>
      <c r="AU610" s="241" t="s">
        <v>87</v>
      </c>
      <c r="AV610" s="13" t="s">
        <v>87</v>
      </c>
      <c r="AW610" s="13" t="s">
        <v>41</v>
      </c>
      <c r="AX610" s="13" t="s">
        <v>78</v>
      </c>
      <c r="AY610" s="241" t="s">
        <v>197</v>
      </c>
    </row>
    <row r="611" spans="2:65" s="14" customFormat="1">
      <c r="B611" s="242"/>
      <c r="C611" s="243"/>
      <c r="D611" s="221" t="s">
        <v>210</v>
      </c>
      <c r="E611" s="273" t="s">
        <v>34</v>
      </c>
      <c r="F611" s="274" t="s">
        <v>221</v>
      </c>
      <c r="G611" s="243"/>
      <c r="H611" s="275">
        <v>9.5</v>
      </c>
      <c r="I611" s="247"/>
      <c r="J611" s="243"/>
      <c r="K611" s="243"/>
      <c r="L611" s="248"/>
      <c r="M611" s="249"/>
      <c r="N611" s="250"/>
      <c r="O611" s="250"/>
      <c r="P611" s="250"/>
      <c r="Q611" s="250"/>
      <c r="R611" s="250"/>
      <c r="S611" s="250"/>
      <c r="T611" s="251"/>
      <c r="AT611" s="252" t="s">
        <v>210</v>
      </c>
      <c r="AU611" s="252" t="s">
        <v>87</v>
      </c>
      <c r="AV611" s="14" t="s">
        <v>126</v>
      </c>
      <c r="AW611" s="14" t="s">
        <v>41</v>
      </c>
      <c r="AX611" s="14" t="s">
        <v>78</v>
      </c>
      <c r="AY611" s="252" t="s">
        <v>197</v>
      </c>
    </row>
    <row r="612" spans="2:65" s="13" customFormat="1">
      <c r="B612" s="231"/>
      <c r="C612" s="232"/>
      <c r="D612" s="221" t="s">
        <v>210</v>
      </c>
      <c r="E612" s="233" t="s">
        <v>34</v>
      </c>
      <c r="F612" s="234" t="s">
        <v>2625</v>
      </c>
      <c r="G612" s="232"/>
      <c r="H612" s="235">
        <v>10.925000000000001</v>
      </c>
      <c r="I612" s="236"/>
      <c r="J612" s="232"/>
      <c r="K612" s="232"/>
      <c r="L612" s="237"/>
      <c r="M612" s="238"/>
      <c r="N612" s="239"/>
      <c r="O612" s="239"/>
      <c r="P612" s="239"/>
      <c r="Q612" s="239"/>
      <c r="R612" s="239"/>
      <c r="S612" s="239"/>
      <c r="T612" s="240"/>
      <c r="AT612" s="241" t="s">
        <v>210</v>
      </c>
      <c r="AU612" s="241" t="s">
        <v>87</v>
      </c>
      <c r="AV612" s="13" t="s">
        <v>87</v>
      </c>
      <c r="AW612" s="13" t="s">
        <v>41</v>
      </c>
      <c r="AX612" s="13" t="s">
        <v>78</v>
      </c>
      <c r="AY612" s="241" t="s">
        <v>197</v>
      </c>
    </row>
    <row r="613" spans="2:65" s="14" customFormat="1">
      <c r="B613" s="242"/>
      <c r="C613" s="243"/>
      <c r="D613" s="221" t="s">
        <v>210</v>
      </c>
      <c r="E613" s="273" t="s">
        <v>34</v>
      </c>
      <c r="F613" s="274" t="s">
        <v>221</v>
      </c>
      <c r="G613" s="243"/>
      <c r="H613" s="275">
        <v>10.925000000000001</v>
      </c>
      <c r="I613" s="247"/>
      <c r="J613" s="243"/>
      <c r="K613" s="243"/>
      <c r="L613" s="248"/>
      <c r="M613" s="249"/>
      <c r="N613" s="250"/>
      <c r="O613" s="250"/>
      <c r="P613" s="250"/>
      <c r="Q613" s="250"/>
      <c r="R613" s="250"/>
      <c r="S613" s="250"/>
      <c r="T613" s="251"/>
      <c r="AT613" s="252" t="s">
        <v>210</v>
      </c>
      <c r="AU613" s="252" t="s">
        <v>87</v>
      </c>
      <c r="AV613" s="14" t="s">
        <v>126</v>
      </c>
      <c r="AW613" s="14" t="s">
        <v>41</v>
      </c>
      <c r="AX613" s="14" t="s">
        <v>78</v>
      </c>
      <c r="AY613" s="252" t="s">
        <v>197</v>
      </c>
    </row>
    <row r="614" spans="2:65" s="13" customFormat="1">
      <c r="B614" s="231"/>
      <c r="C614" s="232"/>
      <c r="D614" s="216" t="s">
        <v>210</v>
      </c>
      <c r="E614" s="260" t="s">
        <v>34</v>
      </c>
      <c r="F614" s="261" t="s">
        <v>256</v>
      </c>
      <c r="G614" s="232"/>
      <c r="H614" s="262">
        <v>11</v>
      </c>
      <c r="I614" s="236"/>
      <c r="J614" s="232"/>
      <c r="K614" s="232"/>
      <c r="L614" s="237"/>
      <c r="M614" s="238"/>
      <c r="N614" s="239"/>
      <c r="O614" s="239"/>
      <c r="P614" s="239"/>
      <c r="Q614" s="239"/>
      <c r="R614" s="239"/>
      <c r="S614" s="239"/>
      <c r="T614" s="240"/>
      <c r="AT614" s="241" t="s">
        <v>210</v>
      </c>
      <c r="AU614" s="241" t="s">
        <v>87</v>
      </c>
      <c r="AV614" s="13" t="s">
        <v>87</v>
      </c>
      <c r="AW614" s="13" t="s">
        <v>41</v>
      </c>
      <c r="AX614" s="13" t="s">
        <v>85</v>
      </c>
      <c r="AY614" s="241" t="s">
        <v>197</v>
      </c>
    </row>
    <row r="615" spans="2:65" s="1" customFormat="1" ht="25.5" customHeight="1">
      <c r="B615" s="43"/>
      <c r="C615" s="204" t="s">
        <v>880</v>
      </c>
      <c r="D615" s="204" t="s">
        <v>200</v>
      </c>
      <c r="E615" s="205" t="s">
        <v>2626</v>
      </c>
      <c r="F615" s="206" t="s">
        <v>2627</v>
      </c>
      <c r="G615" s="207" t="s">
        <v>445</v>
      </c>
      <c r="H615" s="208">
        <v>22</v>
      </c>
      <c r="I615" s="209"/>
      <c r="J615" s="210">
        <f>ROUND(I615*H615,2)</f>
        <v>0</v>
      </c>
      <c r="K615" s="206" t="s">
        <v>352</v>
      </c>
      <c r="L615" s="63"/>
      <c r="M615" s="211" t="s">
        <v>34</v>
      </c>
      <c r="N615" s="212" t="s">
        <v>49</v>
      </c>
      <c r="O615" s="44"/>
      <c r="P615" s="213">
        <f>O615*H615</f>
        <v>0</v>
      </c>
      <c r="Q615" s="213">
        <v>2.3989500000000001E-4</v>
      </c>
      <c r="R615" s="213">
        <f>Q615*H615</f>
        <v>5.2776899999999998E-3</v>
      </c>
      <c r="S615" s="213">
        <v>0</v>
      </c>
      <c r="T615" s="214">
        <f>S615*H615</f>
        <v>0</v>
      </c>
      <c r="AR615" s="25" t="s">
        <v>275</v>
      </c>
      <c r="AT615" s="25" t="s">
        <v>200</v>
      </c>
      <c r="AU615" s="25" t="s">
        <v>87</v>
      </c>
      <c r="AY615" s="25" t="s">
        <v>197</v>
      </c>
      <c r="BE615" s="215">
        <f>IF(N615="základní",J615,0)</f>
        <v>0</v>
      </c>
      <c r="BF615" s="215">
        <f>IF(N615="snížená",J615,0)</f>
        <v>0</v>
      </c>
      <c r="BG615" s="215">
        <f>IF(N615="zákl. přenesená",J615,0)</f>
        <v>0</v>
      </c>
      <c r="BH615" s="215">
        <f>IF(N615="sníž. přenesená",J615,0)</f>
        <v>0</v>
      </c>
      <c r="BI615" s="215">
        <f>IF(N615="nulová",J615,0)</f>
        <v>0</v>
      </c>
      <c r="BJ615" s="25" t="s">
        <v>85</v>
      </c>
      <c r="BK615" s="215">
        <f>ROUND(I615*H615,2)</f>
        <v>0</v>
      </c>
      <c r="BL615" s="25" t="s">
        <v>275</v>
      </c>
      <c r="BM615" s="25" t="s">
        <v>2628</v>
      </c>
    </row>
    <row r="616" spans="2:65" s="12" customFormat="1">
      <c r="B616" s="219"/>
      <c r="C616" s="220"/>
      <c r="D616" s="221" t="s">
        <v>210</v>
      </c>
      <c r="E616" s="222" t="s">
        <v>34</v>
      </c>
      <c r="F616" s="223" t="s">
        <v>2624</v>
      </c>
      <c r="G616" s="220"/>
      <c r="H616" s="224" t="s">
        <v>34</v>
      </c>
      <c r="I616" s="225"/>
      <c r="J616" s="220"/>
      <c r="K616" s="220"/>
      <c r="L616" s="226"/>
      <c r="M616" s="227"/>
      <c r="N616" s="228"/>
      <c r="O616" s="228"/>
      <c r="P616" s="228"/>
      <c r="Q616" s="228"/>
      <c r="R616" s="228"/>
      <c r="S616" s="228"/>
      <c r="T616" s="229"/>
      <c r="AT616" s="230" t="s">
        <v>210</v>
      </c>
      <c r="AU616" s="230" t="s">
        <v>87</v>
      </c>
      <c r="AV616" s="12" t="s">
        <v>85</v>
      </c>
      <c r="AW616" s="12" t="s">
        <v>41</v>
      </c>
      <c r="AX616" s="12" t="s">
        <v>78</v>
      </c>
      <c r="AY616" s="230" t="s">
        <v>197</v>
      </c>
    </row>
    <row r="617" spans="2:65" s="12" customFormat="1">
      <c r="B617" s="219"/>
      <c r="C617" s="220"/>
      <c r="D617" s="221" t="s">
        <v>210</v>
      </c>
      <c r="E617" s="222" t="s">
        <v>34</v>
      </c>
      <c r="F617" s="223" t="s">
        <v>2350</v>
      </c>
      <c r="G617" s="220"/>
      <c r="H617" s="224" t="s">
        <v>34</v>
      </c>
      <c r="I617" s="225"/>
      <c r="J617" s="220"/>
      <c r="K617" s="220"/>
      <c r="L617" s="226"/>
      <c r="M617" s="227"/>
      <c r="N617" s="228"/>
      <c r="O617" s="228"/>
      <c r="P617" s="228"/>
      <c r="Q617" s="228"/>
      <c r="R617" s="228"/>
      <c r="S617" s="228"/>
      <c r="T617" s="229"/>
      <c r="AT617" s="230" t="s">
        <v>210</v>
      </c>
      <c r="AU617" s="230" t="s">
        <v>87</v>
      </c>
      <c r="AV617" s="12" t="s">
        <v>85</v>
      </c>
      <c r="AW617" s="12" t="s">
        <v>41</v>
      </c>
      <c r="AX617" s="12" t="s">
        <v>78</v>
      </c>
      <c r="AY617" s="230" t="s">
        <v>197</v>
      </c>
    </row>
    <row r="618" spans="2:65" s="13" customFormat="1">
      <c r="B618" s="231"/>
      <c r="C618" s="232"/>
      <c r="D618" s="221" t="s">
        <v>210</v>
      </c>
      <c r="E618" s="233" t="s">
        <v>34</v>
      </c>
      <c r="F618" s="234" t="s">
        <v>2359</v>
      </c>
      <c r="G618" s="232"/>
      <c r="H618" s="235">
        <v>14.5</v>
      </c>
      <c r="I618" s="236"/>
      <c r="J618" s="232"/>
      <c r="K618" s="232"/>
      <c r="L618" s="237"/>
      <c r="M618" s="238"/>
      <c r="N618" s="239"/>
      <c r="O618" s="239"/>
      <c r="P618" s="239"/>
      <c r="Q618" s="239"/>
      <c r="R618" s="239"/>
      <c r="S618" s="239"/>
      <c r="T618" s="240"/>
      <c r="AT618" s="241" t="s">
        <v>210</v>
      </c>
      <c r="AU618" s="241" t="s">
        <v>87</v>
      </c>
      <c r="AV618" s="13" t="s">
        <v>87</v>
      </c>
      <c r="AW618" s="13" t="s">
        <v>41</v>
      </c>
      <c r="AX618" s="13" t="s">
        <v>78</v>
      </c>
      <c r="AY618" s="241" t="s">
        <v>197</v>
      </c>
    </row>
    <row r="619" spans="2:65" s="12" customFormat="1">
      <c r="B619" s="219"/>
      <c r="C619" s="220"/>
      <c r="D619" s="221" t="s">
        <v>210</v>
      </c>
      <c r="E619" s="222" t="s">
        <v>34</v>
      </c>
      <c r="F619" s="223" t="s">
        <v>2351</v>
      </c>
      <c r="G619" s="220"/>
      <c r="H619" s="224" t="s">
        <v>34</v>
      </c>
      <c r="I619" s="225"/>
      <c r="J619" s="220"/>
      <c r="K619" s="220"/>
      <c r="L619" s="226"/>
      <c r="M619" s="227"/>
      <c r="N619" s="228"/>
      <c r="O619" s="228"/>
      <c r="P619" s="228"/>
      <c r="Q619" s="228"/>
      <c r="R619" s="228"/>
      <c r="S619" s="228"/>
      <c r="T619" s="229"/>
      <c r="AT619" s="230" t="s">
        <v>210</v>
      </c>
      <c r="AU619" s="230" t="s">
        <v>87</v>
      </c>
      <c r="AV619" s="12" t="s">
        <v>85</v>
      </c>
      <c r="AW619" s="12" t="s">
        <v>41</v>
      </c>
      <c r="AX619" s="12" t="s">
        <v>78</v>
      </c>
      <c r="AY619" s="230" t="s">
        <v>197</v>
      </c>
    </row>
    <row r="620" spans="2:65" s="13" customFormat="1">
      <c r="B620" s="231"/>
      <c r="C620" s="232"/>
      <c r="D620" s="221" t="s">
        <v>210</v>
      </c>
      <c r="E620" s="233" t="s">
        <v>34</v>
      </c>
      <c r="F620" s="234" t="s">
        <v>2469</v>
      </c>
      <c r="G620" s="232"/>
      <c r="H620" s="235">
        <v>4.5</v>
      </c>
      <c r="I620" s="236"/>
      <c r="J620" s="232"/>
      <c r="K620" s="232"/>
      <c r="L620" s="237"/>
      <c r="M620" s="238"/>
      <c r="N620" s="239"/>
      <c r="O620" s="239"/>
      <c r="P620" s="239"/>
      <c r="Q620" s="239"/>
      <c r="R620" s="239"/>
      <c r="S620" s="239"/>
      <c r="T620" s="240"/>
      <c r="AT620" s="241" t="s">
        <v>210</v>
      </c>
      <c r="AU620" s="241" t="s">
        <v>87</v>
      </c>
      <c r="AV620" s="13" t="s">
        <v>87</v>
      </c>
      <c r="AW620" s="13" t="s">
        <v>41</v>
      </c>
      <c r="AX620" s="13" t="s">
        <v>78</v>
      </c>
      <c r="AY620" s="241" t="s">
        <v>197</v>
      </c>
    </row>
    <row r="621" spans="2:65" s="14" customFormat="1">
      <c r="B621" s="242"/>
      <c r="C621" s="243"/>
      <c r="D621" s="221" t="s">
        <v>210</v>
      </c>
      <c r="E621" s="273" t="s">
        <v>34</v>
      </c>
      <c r="F621" s="274" t="s">
        <v>221</v>
      </c>
      <c r="G621" s="243"/>
      <c r="H621" s="275">
        <v>19</v>
      </c>
      <c r="I621" s="247"/>
      <c r="J621" s="243"/>
      <c r="K621" s="243"/>
      <c r="L621" s="248"/>
      <c r="M621" s="249"/>
      <c r="N621" s="250"/>
      <c r="O621" s="250"/>
      <c r="P621" s="250"/>
      <c r="Q621" s="250"/>
      <c r="R621" s="250"/>
      <c r="S621" s="250"/>
      <c r="T621" s="251"/>
      <c r="AT621" s="252" t="s">
        <v>210</v>
      </c>
      <c r="AU621" s="252" t="s">
        <v>87</v>
      </c>
      <c r="AV621" s="14" t="s">
        <v>126</v>
      </c>
      <c r="AW621" s="14" t="s">
        <v>41</v>
      </c>
      <c r="AX621" s="14" t="s">
        <v>78</v>
      </c>
      <c r="AY621" s="252" t="s">
        <v>197</v>
      </c>
    </row>
    <row r="622" spans="2:65" s="13" customFormat="1">
      <c r="B622" s="231"/>
      <c r="C622" s="232"/>
      <c r="D622" s="221" t="s">
        <v>210</v>
      </c>
      <c r="E622" s="233" t="s">
        <v>34</v>
      </c>
      <c r="F622" s="234" t="s">
        <v>2629</v>
      </c>
      <c r="G622" s="232"/>
      <c r="H622" s="235">
        <v>21.85</v>
      </c>
      <c r="I622" s="236"/>
      <c r="J622" s="232"/>
      <c r="K622" s="232"/>
      <c r="L622" s="237"/>
      <c r="M622" s="238"/>
      <c r="N622" s="239"/>
      <c r="O622" s="239"/>
      <c r="P622" s="239"/>
      <c r="Q622" s="239"/>
      <c r="R622" s="239"/>
      <c r="S622" s="239"/>
      <c r="T622" s="240"/>
      <c r="AT622" s="241" t="s">
        <v>210</v>
      </c>
      <c r="AU622" s="241" t="s">
        <v>87</v>
      </c>
      <c r="AV622" s="13" t="s">
        <v>87</v>
      </c>
      <c r="AW622" s="13" t="s">
        <v>41</v>
      </c>
      <c r="AX622" s="13" t="s">
        <v>78</v>
      </c>
      <c r="AY622" s="241" t="s">
        <v>197</v>
      </c>
    </row>
    <row r="623" spans="2:65" s="14" customFormat="1">
      <c r="B623" s="242"/>
      <c r="C623" s="243"/>
      <c r="D623" s="221" t="s">
        <v>210</v>
      </c>
      <c r="E623" s="273" t="s">
        <v>34</v>
      </c>
      <c r="F623" s="274" t="s">
        <v>221</v>
      </c>
      <c r="G623" s="243"/>
      <c r="H623" s="275">
        <v>21.85</v>
      </c>
      <c r="I623" s="247"/>
      <c r="J623" s="243"/>
      <c r="K623" s="243"/>
      <c r="L623" s="248"/>
      <c r="M623" s="249"/>
      <c r="N623" s="250"/>
      <c r="O623" s="250"/>
      <c r="P623" s="250"/>
      <c r="Q623" s="250"/>
      <c r="R623" s="250"/>
      <c r="S623" s="250"/>
      <c r="T623" s="251"/>
      <c r="AT623" s="252" t="s">
        <v>210</v>
      </c>
      <c r="AU623" s="252" t="s">
        <v>87</v>
      </c>
      <c r="AV623" s="14" t="s">
        <v>126</v>
      </c>
      <c r="AW623" s="14" t="s">
        <v>41</v>
      </c>
      <c r="AX623" s="14" t="s">
        <v>78</v>
      </c>
      <c r="AY623" s="252" t="s">
        <v>197</v>
      </c>
    </row>
    <row r="624" spans="2:65" s="13" customFormat="1">
      <c r="B624" s="231"/>
      <c r="C624" s="232"/>
      <c r="D624" s="216" t="s">
        <v>210</v>
      </c>
      <c r="E624" s="260" t="s">
        <v>34</v>
      </c>
      <c r="F624" s="261" t="s">
        <v>305</v>
      </c>
      <c r="G624" s="232"/>
      <c r="H624" s="262">
        <v>22</v>
      </c>
      <c r="I624" s="236"/>
      <c r="J624" s="232"/>
      <c r="K624" s="232"/>
      <c r="L624" s="237"/>
      <c r="M624" s="238"/>
      <c r="N624" s="239"/>
      <c r="O624" s="239"/>
      <c r="P624" s="239"/>
      <c r="Q624" s="239"/>
      <c r="R624" s="239"/>
      <c r="S624" s="239"/>
      <c r="T624" s="240"/>
      <c r="AT624" s="241" t="s">
        <v>210</v>
      </c>
      <c r="AU624" s="241" t="s">
        <v>87</v>
      </c>
      <c r="AV624" s="13" t="s">
        <v>87</v>
      </c>
      <c r="AW624" s="13" t="s">
        <v>41</v>
      </c>
      <c r="AX624" s="13" t="s">
        <v>85</v>
      </c>
      <c r="AY624" s="241" t="s">
        <v>197</v>
      </c>
    </row>
    <row r="625" spans="2:65" s="1" customFormat="1" ht="16.5" customHeight="1">
      <c r="B625" s="43"/>
      <c r="C625" s="204" t="s">
        <v>884</v>
      </c>
      <c r="D625" s="204" t="s">
        <v>200</v>
      </c>
      <c r="E625" s="205" t="s">
        <v>2630</v>
      </c>
      <c r="F625" s="206" t="s">
        <v>2631</v>
      </c>
      <c r="G625" s="207" t="s">
        <v>536</v>
      </c>
      <c r="H625" s="208">
        <v>42</v>
      </c>
      <c r="I625" s="209"/>
      <c r="J625" s="210">
        <f>ROUND(I625*H625,2)</f>
        <v>0</v>
      </c>
      <c r="K625" s="206" t="s">
        <v>352</v>
      </c>
      <c r="L625" s="63"/>
      <c r="M625" s="211" t="s">
        <v>34</v>
      </c>
      <c r="N625" s="212" t="s">
        <v>49</v>
      </c>
      <c r="O625" s="44"/>
      <c r="P625" s="213">
        <f>O625*H625</f>
        <v>0</v>
      </c>
      <c r="Q625" s="213">
        <v>0</v>
      </c>
      <c r="R625" s="213">
        <f>Q625*H625</f>
        <v>0</v>
      </c>
      <c r="S625" s="213">
        <v>0</v>
      </c>
      <c r="T625" s="214">
        <f>S625*H625</f>
        <v>0</v>
      </c>
      <c r="AR625" s="25" t="s">
        <v>275</v>
      </c>
      <c r="AT625" s="25" t="s">
        <v>200</v>
      </c>
      <c r="AU625" s="25" t="s">
        <v>87</v>
      </c>
      <c r="AY625" s="25" t="s">
        <v>197</v>
      </c>
      <c r="BE625" s="215">
        <f>IF(N625="základní",J625,0)</f>
        <v>0</v>
      </c>
      <c r="BF625" s="215">
        <f>IF(N625="snížená",J625,0)</f>
        <v>0</v>
      </c>
      <c r="BG625" s="215">
        <f>IF(N625="zákl. přenesená",J625,0)</f>
        <v>0</v>
      </c>
      <c r="BH625" s="215">
        <f>IF(N625="sníž. přenesená",J625,0)</f>
        <v>0</v>
      </c>
      <c r="BI625" s="215">
        <f>IF(N625="nulová",J625,0)</f>
        <v>0</v>
      </c>
      <c r="BJ625" s="25" t="s">
        <v>85</v>
      </c>
      <c r="BK625" s="215">
        <f>ROUND(I625*H625,2)</f>
        <v>0</v>
      </c>
      <c r="BL625" s="25" t="s">
        <v>275</v>
      </c>
      <c r="BM625" s="25" t="s">
        <v>2632</v>
      </c>
    </row>
    <row r="626" spans="2:65" s="12" customFormat="1">
      <c r="B626" s="219"/>
      <c r="C626" s="220"/>
      <c r="D626" s="221" t="s">
        <v>210</v>
      </c>
      <c r="E626" s="222" t="s">
        <v>34</v>
      </c>
      <c r="F626" s="223" t="s">
        <v>2350</v>
      </c>
      <c r="G626" s="220"/>
      <c r="H626" s="224" t="s">
        <v>34</v>
      </c>
      <c r="I626" s="225"/>
      <c r="J626" s="220"/>
      <c r="K626" s="220"/>
      <c r="L626" s="226"/>
      <c r="M626" s="227"/>
      <c r="N626" s="228"/>
      <c r="O626" s="228"/>
      <c r="P626" s="228"/>
      <c r="Q626" s="228"/>
      <c r="R626" s="228"/>
      <c r="S626" s="228"/>
      <c r="T626" s="229"/>
      <c r="AT626" s="230" t="s">
        <v>210</v>
      </c>
      <c r="AU626" s="230" t="s">
        <v>87</v>
      </c>
      <c r="AV626" s="12" t="s">
        <v>85</v>
      </c>
      <c r="AW626" s="12" t="s">
        <v>41</v>
      </c>
      <c r="AX626" s="12" t="s">
        <v>78</v>
      </c>
      <c r="AY626" s="230" t="s">
        <v>197</v>
      </c>
    </row>
    <row r="627" spans="2:65" s="13" customFormat="1">
      <c r="B627" s="231"/>
      <c r="C627" s="232"/>
      <c r="D627" s="221" t="s">
        <v>210</v>
      </c>
      <c r="E627" s="233" t="s">
        <v>34</v>
      </c>
      <c r="F627" s="234" t="s">
        <v>2633</v>
      </c>
      <c r="G627" s="232"/>
      <c r="H627" s="235">
        <v>24</v>
      </c>
      <c r="I627" s="236"/>
      <c r="J627" s="232"/>
      <c r="K627" s="232"/>
      <c r="L627" s="237"/>
      <c r="M627" s="238"/>
      <c r="N627" s="239"/>
      <c r="O627" s="239"/>
      <c r="P627" s="239"/>
      <c r="Q627" s="239"/>
      <c r="R627" s="239"/>
      <c r="S627" s="239"/>
      <c r="T627" s="240"/>
      <c r="AT627" s="241" t="s">
        <v>210</v>
      </c>
      <c r="AU627" s="241" t="s">
        <v>87</v>
      </c>
      <c r="AV627" s="13" t="s">
        <v>87</v>
      </c>
      <c r="AW627" s="13" t="s">
        <v>41</v>
      </c>
      <c r="AX627" s="13" t="s">
        <v>78</v>
      </c>
      <c r="AY627" s="241" t="s">
        <v>197</v>
      </c>
    </row>
    <row r="628" spans="2:65" s="12" customFormat="1">
      <c r="B628" s="219"/>
      <c r="C628" s="220"/>
      <c r="D628" s="221" t="s">
        <v>210</v>
      </c>
      <c r="E628" s="222" t="s">
        <v>34</v>
      </c>
      <c r="F628" s="223" t="s">
        <v>2351</v>
      </c>
      <c r="G628" s="220"/>
      <c r="H628" s="224" t="s">
        <v>34</v>
      </c>
      <c r="I628" s="225"/>
      <c r="J628" s="220"/>
      <c r="K628" s="220"/>
      <c r="L628" s="226"/>
      <c r="M628" s="227"/>
      <c r="N628" s="228"/>
      <c r="O628" s="228"/>
      <c r="P628" s="228"/>
      <c r="Q628" s="228"/>
      <c r="R628" s="228"/>
      <c r="S628" s="228"/>
      <c r="T628" s="229"/>
      <c r="AT628" s="230" t="s">
        <v>210</v>
      </c>
      <c r="AU628" s="230" t="s">
        <v>87</v>
      </c>
      <c r="AV628" s="12" t="s">
        <v>85</v>
      </c>
      <c r="AW628" s="12" t="s">
        <v>41</v>
      </c>
      <c r="AX628" s="12" t="s">
        <v>78</v>
      </c>
      <c r="AY628" s="230" t="s">
        <v>197</v>
      </c>
    </row>
    <row r="629" spans="2:65" s="13" customFormat="1">
      <c r="B629" s="231"/>
      <c r="C629" s="232"/>
      <c r="D629" s="221" t="s">
        <v>210</v>
      </c>
      <c r="E629" s="233" t="s">
        <v>34</v>
      </c>
      <c r="F629" s="234" t="s">
        <v>2634</v>
      </c>
      <c r="G629" s="232"/>
      <c r="H629" s="235">
        <v>18</v>
      </c>
      <c r="I629" s="236"/>
      <c r="J629" s="232"/>
      <c r="K629" s="232"/>
      <c r="L629" s="237"/>
      <c r="M629" s="238"/>
      <c r="N629" s="239"/>
      <c r="O629" s="239"/>
      <c r="P629" s="239"/>
      <c r="Q629" s="239"/>
      <c r="R629" s="239"/>
      <c r="S629" s="239"/>
      <c r="T629" s="240"/>
      <c r="AT629" s="241" t="s">
        <v>210</v>
      </c>
      <c r="AU629" s="241" t="s">
        <v>87</v>
      </c>
      <c r="AV629" s="13" t="s">
        <v>87</v>
      </c>
      <c r="AW629" s="13" t="s">
        <v>41</v>
      </c>
      <c r="AX629" s="13" t="s">
        <v>78</v>
      </c>
      <c r="AY629" s="241" t="s">
        <v>197</v>
      </c>
    </row>
    <row r="630" spans="2:65" s="14" customFormat="1">
      <c r="B630" s="242"/>
      <c r="C630" s="243"/>
      <c r="D630" s="216" t="s">
        <v>210</v>
      </c>
      <c r="E630" s="244" t="s">
        <v>34</v>
      </c>
      <c r="F630" s="245" t="s">
        <v>221</v>
      </c>
      <c r="G630" s="243"/>
      <c r="H630" s="246">
        <v>42</v>
      </c>
      <c r="I630" s="247"/>
      <c r="J630" s="243"/>
      <c r="K630" s="243"/>
      <c r="L630" s="248"/>
      <c r="M630" s="249"/>
      <c r="N630" s="250"/>
      <c r="O630" s="250"/>
      <c r="P630" s="250"/>
      <c r="Q630" s="250"/>
      <c r="R630" s="250"/>
      <c r="S630" s="250"/>
      <c r="T630" s="251"/>
      <c r="AT630" s="252" t="s">
        <v>210</v>
      </c>
      <c r="AU630" s="252" t="s">
        <v>87</v>
      </c>
      <c r="AV630" s="14" t="s">
        <v>126</v>
      </c>
      <c r="AW630" s="14" t="s">
        <v>41</v>
      </c>
      <c r="AX630" s="14" t="s">
        <v>85</v>
      </c>
      <c r="AY630" s="252" t="s">
        <v>197</v>
      </c>
    </row>
    <row r="631" spans="2:65" s="1" customFormat="1" ht="16.5" customHeight="1">
      <c r="B631" s="43"/>
      <c r="C631" s="204" t="s">
        <v>888</v>
      </c>
      <c r="D631" s="204" t="s">
        <v>200</v>
      </c>
      <c r="E631" s="205" t="s">
        <v>2635</v>
      </c>
      <c r="F631" s="206" t="s">
        <v>2636</v>
      </c>
      <c r="G631" s="207" t="s">
        <v>536</v>
      </c>
      <c r="H631" s="208">
        <v>24</v>
      </c>
      <c r="I631" s="209"/>
      <c r="J631" s="210">
        <f>ROUND(I631*H631,2)</f>
        <v>0</v>
      </c>
      <c r="K631" s="206" t="s">
        <v>352</v>
      </c>
      <c r="L631" s="63"/>
      <c r="M631" s="211" t="s">
        <v>34</v>
      </c>
      <c r="N631" s="212" t="s">
        <v>49</v>
      </c>
      <c r="O631" s="44"/>
      <c r="P631" s="213">
        <f>O631*H631</f>
        <v>0</v>
      </c>
      <c r="Q631" s="213">
        <v>1.2605E-4</v>
      </c>
      <c r="R631" s="213">
        <f>Q631*H631</f>
        <v>3.0252E-3</v>
      </c>
      <c r="S631" s="213">
        <v>0</v>
      </c>
      <c r="T631" s="214">
        <f>S631*H631</f>
        <v>0</v>
      </c>
      <c r="AR631" s="25" t="s">
        <v>275</v>
      </c>
      <c r="AT631" s="25" t="s">
        <v>200</v>
      </c>
      <c r="AU631" s="25" t="s">
        <v>87</v>
      </c>
      <c r="AY631" s="25" t="s">
        <v>197</v>
      </c>
      <c r="BE631" s="215">
        <f>IF(N631="základní",J631,0)</f>
        <v>0</v>
      </c>
      <c r="BF631" s="215">
        <f>IF(N631="snížená",J631,0)</f>
        <v>0</v>
      </c>
      <c r="BG631" s="215">
        <f>IF(N631="zákl. přenesená",J631,0)</f>
        <v>0</v>
      </c>
      <c r="BH631" s="215">
        <f>IF(N631="sníž. přenesená",J631,0)</f>
        <v>0</v>
      </c>
      <c r="BI631" s="215">
        <f>IF(N631="nulová",J631,0)</f>
        <v>0</v>
      </c>
      <c r="BJ631" s="25" t="s">
        <v>85</v>
      </c>
      <c r="BK631" s="215">
        <f>ROUND(I631*H631,2)</f>
        <v>0</v>
      </c>
      <c r="BL631" s="25" t="s">
        <v>275</v>
      </c>
      <c r="BM631" s="25" t="s">
        <v>2637</v>
      </c>
    </row>
    <row r="632" spans="2:65" s="12" customFormat="1">
      <c r="B632" s="219"/>
      <c r="C632" s="220"/>
      <c r="D632" s="221" t="s">
        <v>210</v>
      </c>
      <c r="E632" s="222" t="s">
        <v>34</v>
      </c>
      <c r="F632" s="223" t="s">
        <v>2350</v>
      </c>
      <c r="G632" s="220"/>
      <c r="H632" s="224" t="s">
        <v>34</v>
      </c>
      <c r="I632" s="225"/>
      <c r="J632" s="220"/>
      <c r="K632" s="220"/>
      <c r="L632" s="226"/>
      <c r="M632" s="227"/>
      <c r="N632" s="228"/>
      <c r="O632" s="228"/>
      <c r="P632" s="228"/>
      <c r="Q632" s="228"/>
      <c r="R632" s="228"/>
      <c r="S632" s="228"/>
      <c r="T632" s="229"/>
      <c r="AT632" s="230" t="s">
        <v>210</v>
      </c>
      <c r="AU632" s="230" t="s">
        <v>87</v>
      </c>
      <c r="AV632" s="12" t="s">
        <v>85</v>
      </c>
      <c r="AW632" s="12" t="s">
        <v>41</v>
      </c>
      <c r="AX632" s="12" t="s">
        <v>78</v>
      </c>
      <c r="AY632" s="230" t="s">
        <v>197</v>
      </c>
    </row>
    <row r="633" spans="2:65" s="13" customFormat="1">
      <c r="B633" s="231"/>
      <c r="C633" s="232"/>
      <c r="D633" s="221" t="s">
        <v>210</v>
      </c>
      <c r="E633" s="233" t="s">
        <v>34</v>
      </c>
      <c r="F633" s="234" t="s">
        <v>2638</v>
      </c>
      <c r="G633" s="232"/>
      <c r="H633" s="235">
        <v>15</v>
      </c>
      <c r="I633" s="236"/>
      <c r="J633" s="232"/>
      <c r="K633" s="232"/>
      <c r="L633" s="237"/>
      <c r="M633" s="238"/>
      <c r="N633" s="239"/>
      <c r="O633" s="239"/>
      <c r="P633" s="239"/>
      <c r="Q633" s="239"/>
      <c r="R633" s="239"/>
      <c r="S633" s="239"/>
      <c r="T633" s="240"/>
      <c r="AT633" s="241" t="s">
        <v>210</v>
      </c>
      <c r="AU633" s="241" t="s">
        <v>87</v>
      </c>
      <c r="AV633" s="13" t="s">
        <v>87</v>
      </c>
      <c r="AW633" s="13" t="s">
        <v>41</v>
      </c>
      <c r="AX633" s="13" t="s">
        <v>78</v>
      </c>
      <c r="AY633" s="241" t="s">
        <v>197</v>
      </c>
    </row>
    <row r="634" spans="2:65" s="12" customFormat="1">
      <c r="B634" s="219"/>
      <c r="C634" s="220"/>
      <c r="D634" s="221" t="s">
        <v>210</v>
      </c>
      <c r="E634" s="222" t="s">
        <v>34</v>
      </c>
      <c r="F634" s="223" t="s">
        <v>2351</v>
      </c>
      <c r="G634" s="220"/>
      <c r="H634" s="224" t="s">
        <v>34</v>
      </c>
      <c r="I634" s="225"/>
      <c r="J634" s="220"/>
      <c r="K634" s="220"/>
      <c r="L634" s="226"/>
      <c r="M634" s="227"/>
      <c r="N634" s="228"/>
      <c r="O634" s="228"/>
      <c r="P634" s="228"/>
      <c r="Q634" s="228"/>
      <c r="R634" s="228"/>
      <c r="S634" s="228"/>
      <c r="T634" s="229"/>
      <c r="AT634" s="230" t="s">
        <v>210</v>
      </c>
      <c r="AU634" s="230" t="s">
        <v>87</v>
      </c>
      <c r="AV634" s="12" t="s">
        <v>85</v>
      </c>
      <c r="AW634" s="12" t="s">
        <v>41</v>
      </c>
      <c r="AX634" s="12" t="s">
        <v>78</v>
      </c>
      <c r="AY634" s="230" t="s">
        <v>197</v>
      </c>
    </row>
    <row r="635" spans="2:65" s="13" customFormat="1">
      <c r="B635" s="231"/>
      <c r="C635" s="232"/>
      <c r="D635" s="221" t="s">
        <v>210</v>
      </c>
      <c r="E635" s="233" t="s">
        <v>34</v>
      </c>
      <c r="F635" s="234" t="s">
        <v>2639</v>
      </c>
      <c r="G635" s="232"/>
      <c r="H635" s="235">
        <v>9</v>
      </c>
      <c r="I635" s="236"/>
      <c r="J635" s="232"/>
      <c r="K635" s="232"/>
      <c r="L635" s="237"/>
      <c r="M635" s="238"/>
      <c r="N635" s="239"/>
      <c r="O635" s="239"/>
      <c r="P635" s="239"/>
      <c r="Q635" s="239"/>
      <c r="R635" s="239"/>
      <c r="S635" s="239"/>
      <c r="T635" s="240"/>
      <c r="AT635" s="241" t="s">
        <v>210</v>
      </c>
      <c r="AU635" s="241" t="s">
        <v>87</v>
      </c>
      <c r="AV635" s="13" t="s">
        <v>87</v>
      </c>
      <c r="AW635" s="13" t="s">
        <v>41</v>
      </c>
      <c r="AX635" s="13" t="s">
        <v>78</v>
      </c>
      <c r="AY635" s="241" t="s">
        <v>197</v>
      </c>
    </row>
    <row r="636" spans="2:65" s="14" customFormat="1">
      <c r="B636" s="242"/>
      <c r="C636" s="243"/>
      <c r="D636" s="216" t="s">
        <v>210</v>
      </c>
      <c r="E636" s="244" t="s">
        <v>34</v>
      </c>
      <c r="F636" s="245" t="s">
        <v>221</v>
      </c>
      <c r="G636" s="243"/>
      <c r="H636" s="246">
        <v>24</v>
      </c>
      <c r="I636" s="247"/>
      <c r="J636" s="243"/>
      <c r="K636" s="243"/>
      <c r="L636" s="248"/>
      <c r="M636" s="249"/>
      <c r="N636" s="250"/>
      <c r="O636" s="250"/>
      <c r="P636" s="250"/>
      <c r="Q636" s="250"/>
      <c r="R636" s="250"/>
      <c r="S636" s="250"/>
      <c r="T636" s="251"/>
      <c r="AT636" s="252" t="s">
        <v>210</v>
      </c>
      <c r="AU636" s="252" t="s">
        <v>87</v>
      </c>
      <c r="AV636" s="14" t="s">
        <v>126</v>
      </c>
      <c r="AW636" s="14" t="s">
        <v>41</v>
      </c>
      <c r="AX636" s="14" t="s">
        <v>85</v>
      </c>
      <c r="AY636" s="252" t="s">
        <v>197</v>
      </c>
    </row>
    <row r="637" spans="2:65" s="1" customFormat="1" ht="16.5" customHeight="1">
      <c r="B637" s="43"/>
      <c r="C637" s="204" t="s">
        <v>893</v>
      </c>
      <c r="D637" s="204" t="s">
        <v>200</v>
      </c>
      <c r="E637" s="205" t="s">
        <v>2640</v>
      </c>
      <c r="F637" s="206" t="s">
        <v>2641</v>
      </c>
      <c r="G637" s="207" t="s">
        <v>2642</v>
      </c>
      <c r="H637" s="208">
        <v>2</v>
      </c>
      <c r="I637" s="209"/>
      <c r="J637" s="210">
        <f>ROUND(I637*H637,2)</f>
        <v>0</v>
      </c>
      <c r="K637" s="206" t="s">
        <v>352</v>
      </c>
      <c r="L637" s="63"/>
      <c r="M637" s="211" t="s">
        <v>34</v>
      </c>
      <c r="N637" s="212" t="s">
        <v>49</v>
      </c>
      <c r="O637" s="44"/>
      <c r="P637" s="213">
        <f>O637*H637</f>
        <v>0</v>
      </c>
      <c r="Q637" s="213">
        <v>2.521E-4</v>
      </c>
      <c r="R637" s="213">
        <f>Q637*H637</f>
        <v>5.042E-4</v>
      </c>
      <c r="S637" s="213">
        <v>0</v>
      </c>
      <c r="T637" s="214">
        <f>S637*H637</f>
        <v>0</v>
      </c>
      <c r="AR637" s="25" t="s">
        <v>275</v>
      </c>
      <c r="AT637" s="25" t="s">
        <v>200</v>
      </c>
      <c r="AU637" s="25" t="s">
        <v>87</v>
      </c>
      <c r="AY637" s="25" t="s">
        <v>197</v>
      </c>
      <c r="BE637" s="215">
        <f>IF(N637="základní",J637,0)</f>
        <v>0</v>
      </c>
      <c r="BF637" s="215">
        <f>IF(N637="snížená",J637,0)</f>
        <v>0</v>
      </c>
      <c r="BG637" s="215">
        <f>IF(N637="zákl. přenesená",J637,0)</f>
        <v>0</v>
      </c>
      <c r="BH637" s="215">
        <f>IF(N637="sníž. přenesená",J637,0)</f>
        <v>0</v>
      </c>
      <c r="BI637" s="215">
        <f>IF(N637="nulová",J637,0)</f>
        <v>0</v>
      </c>
      <c r="BJ637" s="25" t="s">
        <v>85</v>
      </c>
      <c r="BK637" s="215">
        <f>ROUND(I637*H637,2)</f>
        <v>0</v>
      </c>
      <c r="BL637" s="25" t="s">
        <v>275</v>
      </c>
      <c r="BM637" s="25" t="s">
        <v>2643</v>
      </c>
    </row>
    <row r="638" spans="2:65" s="12" customFormat="1">
      <c r="B638" s="219"/>
      <c r="C638" s="220"/>
      <c r="D638" s="221" t="s">
        <v>210</v>
      </c>
      <c r="E638" s="222" t="s">
        <v>34</v>
      </c>
      <c r="F638" s="223" t="s">
        <v>2350</v>
      </c>
      <c r="G638" s="220"/>
      <c r="H638" s="224" t="s">
        <v>34</v>
      </c>
      <c r="I638" s="225"/>
      <c r="J638" s="220"/>
      <c r="K638" s="220"/>
      <c r="L638" s="226"/>
      <c r="M638" s="227"/>
      <c r="N638" s="228"/>
      <c r="O638" s="228"/>
      <c r="P638" s="228"/>
      <c r="Q638" s="228"/>
      <c r="R638" s="228"/>
      <c r="S638" s="228"/>
      <c r="T638" s="229"/>
      <c r="AT638" s="230" t="s">
        <v>210</v>
      </c>
      <c r="AU638" s="230" t="s">
        <v>87</v>
      </c>
      <c r="AV638" s="12" t="s">
        <v>85</v>
      </c>
      <c r="AW638" s="12" t="s">
        <v>41</v>
      </c>
      <c r="AX638" s="12" t="s">
        <v>78</v>
      </c>
      <c r="AY638" s="230" t="s">
        <v>197</v>
      </c>
    </row>
    <row r="639" spans="2:65" s="13" customFormat="1">
      <c r="B639" s="231"/>
      <c r="C639" s="232"/>
      <c r="D639" s="221" t="s">
        <v>210</v>
      </c>
      <c r="E639" s="233" t="s">
        <v>34</v>
      </c>
      <c r="F639" s="234" t="s">
        <v>85</v>
      </c>
      <c r="G639" s="232"/>
      <c r="H639" s="235">
        <v>1</v>
      </c>
      <c r="I639" s="236"/>
      <c r="J639" s="232"/>
      <c r="K639" s="232"/>
      <c r="L639" s="237"/>
      <c r="M639" s="238"/>
      <c r="N639" s="239"/>
      <c r="O639" s="239"/>
      <c r="P639" s="239"/>
      <c r="Q639" s="239"/>
      <c r="R639" s="239"/>
      <c r="S639" s="239"/>
      <c r="T639" s="240"/>
      <c r="AT639" s="241" t="s">
        <v>210</v>
      </c>
      <c r="AU639" s="241" t="s">
        <v>87</v>
      </c>
      <c r="AV639" s="13" t="s">
        <v>87</v>
      </c>
      <c r="AW639" s="13" t="s">
        <v>41</v>
      </c>
      <c r="AX639" s="13" t="s">
        <v>78</v>
      </c>
      <c r="AY639" s="241" t="s">
        <v>197</v>
      </c>
    </row>
    <row r="640" spans="2:65" s="12" customFormat="1">
      <c r="B640" s="219"/>
      <c r="C640" s="220"/>
      <c r="D640" s="221" t="s">
        <v>210</v>
      </c>
      <c r="E640" s="222" t="s">
        <v>34</v>
      </c>
      <c r="F640" s="223" t="s">
        <v>2351</v>
      </c>
      <c r="G640" s="220"/>
      <c r="H640" s="224" t="s">
        <v>34</v>
      </c>
      <c r="I640" s="225"/>
      <c r="J640" s="220"/>
      <c r="K640" s="220"/>
      <c r="L640" s="226"/>
      <c r="M640" s="227"/>
      <c r="N640" s="228"/>
      <c r="O640" s="228"/>
      <c r="P640" s="228"/>
      <c r="Q640" s="228"/>
      <c r="R640" s="228"/>
      <c r="S640" s="228"/>
      <c r="T640" s="229"/>
      <c r="AT640" s="230" t="s">
        <v>210</v>
      </c>
      <c r="AU640" s="230" t="s">
        <v>87</v>
      </c>
      <c r="AV640" s="12" t="s">
        <v>85</v>
      </c>
      <c r="AW640" s="12" t="s">
        <v>41</v>
      </c>
      <c r="AX640" s="12" t="s">
        <v>78</v>
      </c>
      <c r="AY640" s="230" t="s">
        <v>197</v>
      </c>
    </row>
    <row r="641" spans="2:65" s="13" customFormat="1">
      <c r="B641" s="231"/>
      <c r="C641" s="232"/>
      <c r="D641" s="221" t="s">
        <v>210</v>
      </c>
      <c r="E641" s="233" t="s">
        <v>34</v>
      </c>
      <c r="F641" s="234" t="s">
        <v>85</v>
      </c>
      <c r="G641" s="232"/>
      <c r="H641" s="235">
        <v>1</v>
      </c>
      <c r="I641" s="236"/>
      <c r="J641" s="232"/>
      <c r="K641" s="232"/>
      <c r="L641" s="237"/>
      <c r="M641" s="238"/>
      <c r="N641" s="239"/>
      <c r="O641" s="239"/>
      <c r="P641" s="239"/>
      <c r="Q641" s="239"/>
      <c r="R641" s="239"/>
      <c r="S641" s="239"/>
      <c r="T641" s="240"/>
      <c r="AT641" s="241" t="s">
        <v>210</v>
      </c>
      <c r="AU641" s="241" t="s">
        <v>87</v>
      </c>
      <c r="AV641" s="13" t="s">
        <v>87</v>
      </c>
      <c r="AW641" s="13" t="s">
        <v>41</v>
      </c>
      <c r="AX641" s="13" t="s">
        <v>78</v>
      </c>
      <c r="AY641" s="241" t="s">
        <v>197</v>
      </c>
    </row>
    <row r="642" spans="2:65" s="14" customFormat="1">
      <c r="B642" s="242"/>
      <c r="C642" s="243"/>
      <c r="D642" s="216" t="s">
        <v>210</v>
      </c>
      <c r="E642" s="244" t="s">
        <v>34</v>
      </c>
      <c r="F642" s="245" t="s">
        <v>221</v>
      </c>
      <c r="G642" s="243"/>
      <c r="H642" s="246">
        <v>2</v>
      </c>
      <c r="I642" s="247"/>
      <c r="J642" s="243"/>
      <c r="K642" s="243"/>
      <c r="L642" s="248"/>
      <c r="M642" s="249"/>
      <c r="N642" s="250"/>
      <c r="O642" s="250"/>
      <c r="P642" s="250"/>
      <c r="Q642" s="250"/>
      <c r="R642" s="250"/>
      <c r="S642" s="250"/>
      <c r="T642" s="251"/>
      <c r="AT642" s="252" t="s">
        <v>210</v>
      </c>
      <c r="AU642" s="252" t="s">
        <v>87</v>
      </c>
      <c r="AV642" s="14" t="s">
        <v>126</v>
      </c>
      <c r="AW642" s="14" t="s">
        <v>41</v>
      </c>
      <c r="AX642" s="14" t="s">
        <v>85</v>
      </c>
      <c r="AY642" s="252" t="s">
        <v>197</v>
      </c>
    </row>
    <row r="643" spans="2:65" s="1" customFormat="1" ht="25.5" customHeight="1">
      <c r="B643" s="43"/>
      <c r="C643" s="204" t="s">
        <v>898</v>
      </c>
      <c r="D643" s="204" t="s">
        <v>200</v>
      </c>
      <c r="E643" s="205" t="s">
        <v>2644</v>
      </c>
      <c r="F643" s="206" t="s">
        <v>2645</v>
      </c>
      <c r="G643" s="207" t="s">
        <v>536</v>
      </c>
      <c r="H643" s="208">
        <v>1</v>
      </c>
      <c r="I643" s="209"/>
      <c r="J643" s="210">
        <f>ROUND(I643*H643,2)</f>
        <v>0</v>
      </c>
      <c r="K643" s="206" t="s">
        <v>352</v>
      </c>
      <c r="L643" s="63"/>
      <c r="M643" s="211" t="s">
        <v>34</v>
      </c>
      <c r="N643" s="212" t="s">
        <v>49</v>
      </c>
      <c r="O643" s="44"/>
      <c r="P643" s="213">
        <f>O643*H643</f>
        <v>0</v>
      </c>
      <c r="Q643" s="213">
        <v>2.2005000000000001E-4</v>
      </c>
      <c r="R643" s="213">
        <f>Q643*H643</f>
        <v>2.2005000000000001E-4</v>
      </c>
      <c r="S643" s="213">
        <v>0</v>
      </c>
      <c r="T643" s="214">
        <f>S643*H643</f>
        <v>0</v>
      </c>
      <c r="AR643" s="25" t="s">
        <v>275</v>
      </c>
      <c r="AT643" s="25" t="s">
        <v>200</v>
      </c>
      <c r="AU643" s="25" t="s">
        <v>87</v>
      </c>
      <c r="AY643" s="25" t="s">
        <v>197</v>
      </c>
      <c r="BE643" s="215">
        <f>IF(N643="základní",J643,0)</f>
        <v>0</v>
      </c>
      <c r="BF643" s="215">
        <f>IF(N643="snížená",J643,0)</f>
        <v>0</v>
      </c>
      <c r="BG643" s="215">
        <f>IF(N643="zákl. přenesená",J643,0)</f>
        <v>0</v>
      </c>
      <c r="BH643" s="215">
        <f>IF(N643="sníž. přenesená",J643,0)</f>
        <v>0</v>
      </c>
      <c r="BI643" s="215">
        <f>IF(N643="nulová",J643,0)</f>
        <v>0</v>
      </c>
      <c r="BJ643" s="25" t="s">
        <v>85</v>
      </c>
      <c r="BK643" s="215">
        <f>ROUND(I643*H643,2)</f>
        <v>0</v>
      </c>
      <c r="BL643" s="25" t="s">
        <v>275</v>
      </c>
      <c r="BM643" s="25" t="s">
        <v>2646</v>
      </c>
    </row>
    <row r="644" spans="2:65" s="12" customFormat="1">
      <c r="B644" s="219"/>
      <c r="C644" s="220"/>
      <c r="D644" s="221" t="s">
        <v>210</v>
      </c>
      <c r="E644" s="222" t="s">
        <v>34</v>
      </c>
      <c r="F644" s="223" t="s">
        <v>2358</v>
      </c>
      <c r="G644" s="220"/>
      <c r="H644" s="224" t="s">
        <v>34</v>
      </c>
      <c r="I644" s="225"/>
      <c r="J644" s="220"/>
      <c r="K644" s="220"/>
      <c r="L644" s="226"/>
      <c r="M644" s="227"/>
      <c r="N644" s="228"/>
      <c r="O644" s="228"/>
      <c r="P644" s="228"/>
      <c r="Q644" s="228"/>
      <c r="R644" s="228"/>
      <c r="S644" s="228"/>
      <c r="T644" s="229"/>
      <c r="AT644" s="230" t="s">
        <v>210</v>
      </c>
      <c r="AU644" s="230" t="s">
        <v>87</v>
      </c>
      <c r="AV644" s="12" t="s">
        <v>85</v>
      </c>
      <c r="AW644" s="12" t="s">
        <v>41</v>
      </c>
      <c r="AX644" s="12" t="s">
        <v>78</v>
      </c>
      <c r="AY644" s="230" t="s">
        <v>197</v>
      </c>
    </row>
    <row r="645" spans="2:65" s="13" customFormat="1">
      <c r="B645" s="231"/>
      <c r="C645" s="232"/>
      <c r="D645" s="216" t="s">
        <v>210</v>
      </c>
      <c r="E645" s="260" t="s">
        <v>34</v>
      </c>
      <c r="F645" s="261" t="s">
        <v>85</v>
      </c>
      <c r="G645" s="232"/>
      <c r="H645" s="262">
        <v>1</v>
      </c>
      <c r="I645" s="236"/>
      <c r="J645" s="232"/>
      <c r="K645" s="232"/>
      <c r="L645" s="237"/>
      <c r="M645" s="238"/>
      <c r="N645" s="239"/>
      <c r="O645" s="239"/>
      <c r="P645" s="239"/>
      <c r="Q645" s="239"/>
      <c r="R645" s="239"/>
      <c r="S645" s="239"/>
      <c r="T645" s="240"/>
      <c r="AT645" s="241" t="s">
        <v>210</v>
      </c>
      <c r="AU645" s="241" t="s">
        <v>87</v>
      </c>
      <c r="AV645" s="13" t="s">
        <v>87</v>
      </c>
      <c r="AW645" s="13" t="s">
        <v>41</v>
      </c>
      <c r="AX645" s="13" t="s">
        <v>85</v>
      </c>
      <c r="AY645" s="241" t="s">
        <v>197</v>
      </c>
    </row>
    <row r="646" spans="2:65" s="1" customFormat="1" ht="16.5" customHeight="1">
      <c r="B646" s="43"/>
      <c r="C646" s="204" t="s">
        <v>903</v>
      </c>
      <c r="D646" s="204" t="s">
        <v>200</v>
      </c>
      <c r="E646" s="205" t="s">
        <v>2647</v>
      </c>
      <c r="F646" s="206" t="s">
        <v>2648</v>
      </c>
      <c r="G646" s="207" t="s">
        <v>536</v>
      </c>
      <c r="H646" s="208">
        <v>5</v>
      </c>
      <c r="I646" s="209"/>
      <c r="J646" s="210">
        <f>ROUND(I646*H646,2)</f>
        <v>0</v>
      </c>
      <c r="K646" s="206" t="s">
        <v>352</v>
      </c>
      <c r="L646" s="63"/>
      <c r="M646" s="211" t="s">
        <v>34</v>
      </c>
      <c r="N646" s="212" t="s">
        <v>49</v>
      </c>
      <c r="O646" s="44"/>
      <c r="P646" s="213">
        <f>O646*H646</f>
        <v>0</v>
      </c>
      <c r="Q646" s="213">
        <v>1.7005000000000001E-4</v>
      </c>
      <c r="R646" s="213">
        <f>Q646*H646</f>
        <v>8.5025000000000009E-4</v>
      </c>
      <c r="S646" s="213">
        <v>0</v>
      </c>
      <c r="T646" s="214">
        <f>S646*H646</f>
        <v>0</v>
      </c>
      <c r="AR646" s="25" t="s">
        <v>275</v>
      </c>
      <c r="AT646" s="25" t="s">
        <v>200</v>
      </c>
      <c r="AU646" s="25" t="s">
        <v>87</v>
      </c>
      <c r="AY646" s="25" t="s">
        <v>197</v>
      </c>
      <c r="BE646" s="215">
        <f>IF(N646="základní",J646,0)</f>
        <v>0</v>
      </c>
      <c r="BF646" s="215">
        <f>IF(N646="snížená",J646,0)</f>
        <v>0</v>
      </c>
      <c r="BG646" s="215">
        <f>IF(N646="zákl. přenesená",J646,0)</f>
        <v>0</v>
      </c>
      <c r="BH646" s="215">
        <f>IF(N646="sníž. přenesená",J646,0)</f>
        <v>0</v>
      </c>
      <c r="BI646" s="215">
        <f>IF(N646="nulová",J646,0)</f>
        <v>0</v>
      </c>
      <c r="BJ646" s="25" t="s">
        <v>85</v>
      </c>
      <c r="BK646" s="215">
        <f>ROUND(I646*H646,2)</f>
        <v>0</v>
      </c>
      <c r="BL646" s="25" t="s">
        <v>275</v>
      </c>
      <c r="BM646" s="25" t="s">
        <v>2649</v>
      </c>
    </row>
    <row r="647" spans="2:65" s="12" customFormat="1">
      <c r="B647" s="219"/>
      <c r="C647" s="220"/>
      <c r="D647" s="221" t="s">
        <v>210</v>
      </c>
      <c r="E647" s="222" t="s">
        <v>34</v>
      </c>
      <c r="F647" s="223" t="s">
        <v>2358</v>
      </c>
      <c r="G647" s="220"/>
      <c r="H647" s="224" t="s">
        <v>34</v>
      </c>
      <c r="I647" s="225"/>
      <c r="J647" s="220"/>
      <c r="K647" s="220"/>
      <c r="L647" s="226"/>
      <c r="M647" s="227"/>
      <c r="N647" s="228"/>
      <c r="O647" s="228"/>
      <c r="P647" s="228"/>
      <c r="Q647" s="228"/>
      <c r="R647" s="228"/>
      <c r="S647" s="228"/>
      <c r="T647" s="229"/>
      <c r="AT647" s="230" t="s">
        <v>210</v>
      </c>
      <c r="AU647" s="230" t="s">
        <v>87</v>
      </c>
      <c r="AV647" s="12" t="s">
        <v>85</v>
      </c>
      <c r="AW647" s="12" t="s">
        <v>41</v>
      </c>
      <c r="AX647" s="12" t="s">
        <v>78</v>
      </c>
      <c r="AY647" s="230" t="s">
        <v>197</v>
      </c>
    </row>
    <row r="648" spans="2:65" s="13" customFormat="1">
      <c r="B648" s="231"/>
      <c r="C648" s="232"/>
      <c r="D648" s="221" t="s">
        <v>210</v>
      </c>
      <c r="E648" s="233" t="s">
        <v>34</v>
      </c>
      <c r="F648" s="234" t="s">
        <v>85</v>
      </c>
      <c r="G648" s="232"/>
      <c r="H648" s="235">
        <v>1</v>
      </c>
      <c r="I648" s="236"/>
      <c r="J648" s="232"/>
      <c r="K648" s="232"/>
      <c r="L648" s="237"/>
      <c r="M648" s="238"/>
      <c r="N648" s="239"/>
      <c r="O648" s="239"/>
      <c r="P648" s="239"/>
      <c r="Q648" s="239"/>
      <c r="R648" s="239"/>
      <c r="S648" s="239"/>
      <c r="T648" s="240"/>
      <c r="AT648" s="241" t="s">
        <v>210</v>
      </c>
      <c r="AU648" s="241" t="s">
        <v>87</v>
      </c>
      <c r="AV648" s="13" t="s">
        <v>87</v>
      </c>
      <c r="AW648" s="13" t="s">
        <v>41</v>
      </c>
      <c r="AX648" s="13" t="s">
        <v>78</v>
      </c>
      <c r="AY648" s="241" t="s">
        <v>197</v>
      </c>
    </row>
    <row r="649" spans="2:65" s="12" customFormat="1">
      <c r="B649" s="219"/>
      <c r="C649" s="220"/>
      <c r="D649" s="221" t="s">
        <v>210</v>
      </c>
      <c r="E649" s="222" t="s">
        <v>34</v>
      </c>
      <c r="F649" s="223" t="s">
        <v>2350</v>
      </c>
      <c r="G649" s="220"/>
      <c r="H649" s="224" t="s">
        <v>34</v>
      </c>
      <c r="I649" s="225"/>
      <c r="J649" s="220"/>
      <c r="K649" s="220"/>
      <c r="L649" s="226"/>
      <c r="M649" s="227"/>
      <c r="N649" s="228"/>
      <c r="O649" s="228"/>
      <c r="P649" s="228"/>
      <c r="Q649" s="228"/>
      <c r="R649" s="228"/>
      <c r="S649" s="228"/>
      <c r="T649" s="229"/>
      <c r="AT649" s="230" t="s">
        <v>210</v>
      </c>
      <c r="AU649" s="230" t="s">
        <v>87</v>
      </c>
      <c r="AV649" s="12" t="s">
        <v>85</v>
      </c>
      <c r="AW649" s="12" t="s">
        <v>41</v>
      </c>
      <c r="AX649" s="12" t="s">
        <v>78</v>
      </c>
      <c r="AY649" s="230" t="s">
        <v>197</v>
      </c>
    </row>
    <row r="650" spans="2:65" s="13" customFormat="1">
      <c r="B650" s="231"/>
      <c r="C650" s="232"/>
      <c r="D650" s="221" t="s">
        <v>210</v>
      </c>
      <c r="E650" s="233" t="s">
        <v>34</v>
      </c>
      <c r="F650" s="234" t="s">
        <v>87</v>
      </c>
      <c r="G650" s="232"/>
      <c r="H650" s="235">
        <v>2</v>
      </c>
      <c r="I650" s="236"/>
      <c r="J650" s="232"/>
      <c r="K650" s="232"/>
      <c r="L650" s="237"/>
      <c r="M650" s="238"/>
      <c r="N650" s="239"/>
      <c r="O650" s="239"/>
      <c r="P650" s="239"/>
      <c r="Q650" s="239"/>
      <c r="R650" s="239"/>
      <c r="S650" s="239"/>
      <c r="T650" s="240"/>
      <c r="AT650" s="241" t="s">
        <v>210</v>
      </c>
      <c r="AU650" s="241" t="s">
        <v>87</v>
      </c>
      <c r="AV650" s="13" t="s">
        <v>87</v>
      </c>
      <c r="AW650" s="13" t="s">
        <v>41</v>
      </c>
      <c r="AX650" s="13" t="s">
        <v>78</v>
      </c>
      <c r="AY650" s="241" t="s">
        <v>197</v>
      </c>
    </row>
    <row r="651" spans="2:65" s="12" customFormat="1">
      <c r="B651" s="219"/>
      <c r="C651" s="220"/>
      <c r="D651" s="221" t="s">
        <v>210</v>
      </c>
      <c r="E651" s="222" t="s">
        <v>34</v>
      </c>
      <c r="F651" s="223" t="s">
        <v>2351</v>
      </c>
      <c r="G651" s="220"/>
      <c r="H651" s="224" t="s">
        <v>34</v>
      </c>
      <c r="I651" s="225"/>
      <c r="J651" s="220"/>
      <c r="K651" s="220"/>
      <c r="L651" s="226"/>
      <c r="M651" s="227"/>
      <c r="N651" s="228"/>
      <c r="O651" s="228"/>
      <c r="P651" s="228"/>
      <c r="Q651" s="228"/>
      <c r="R651" s="228"/>
      <c r="S651" s="228"/>
      <c r="T651" s="229"/>
      <c r="AT651" s="230" t="s">
        <v>210</v>
      </c>
      <c r="AU651" s="230" t="s">
        <v>87</v>
      </c>
      <c r="AV651" s="12" t="s">
        <v>85</v>
      </c>
      <c r="AW651" s="12" t="s">
        <v>41</v>
      </c>
      <c r="AX651" s="12" t="s">
        <v>78</v>
      </c>
      <c r="AY651" s="230" t="s">
        <v>197</v>
      </c>
    </row>
    <row r="652" spans="2:65" s="13" customFormat="1">
      <c r="B652" s="231"/>
      <c r="C652" s="232"/>
      <c r="D652" s="221" t="s">
        <v>210</v>
      </c>
      <c r="E652" s="233" t="s">
        <v>34</v>
      </c>
      <c r="F652" s="234" t="s">
        <v>87</v>
      </c>
      <c r="G652" s="232"/>
      <c r="H652" s="235">
        <v>2</v>
      </c>
      <c r="I652" s="236"/>
      <c r="J652" s="232"/>
      <c r="K652" s="232"/>
      <c r="L652" s="237"/>
      <c r="M652" s="238"/>
      <c r="N652" s="239"/>
      <c r="O652" s="239"/>
      <c r="P652" s="239"/>
      <c r="Q652" s="239"/>
      <c r="R652" s="239"/>
      <c r="S652" s="239"/>
      <c r="T652" s="240"/>
      <c r="AT652" s="241" t="s">
        <v>210</v>
      </c>
      <c r="AU652" s="241" t="s">
        <v>87</v>
      </c>
      <c r="AV652" s="13" t="s">
        <v>87</v>
      </c>
      <c r="AW652" s="13" t="s">
        <v>41</v>
      </c>
      <c r="AX652" s="13" t="s">
        <v>78</v>
      </c>
      <c r="AY652" s="241" t="s">
        <v>197</v>
      </c>
    </row>
    <row r="653" spans="2:65" s="14" customFormat="1">
      <c r="B653" s="242"/>
      <c r="C653" s="243"/>
      <c r="D653" s="216" t="s">
        <v>210</v>
      </c>
      <c r="E653" s="244" t="s">
        <v>34</v>
      </c>
      <c r="F653" s="245" t="s">
        <v>221</v>
      </c>
      <c r="G653" s="243"/>
      <c r="H653" s="246">
        <v>5</v>
      </c>
      <c r="I653" s="247"/>
      <c r="J653" s="243"/>
      <c r="K653" s="243"/>
      <c r="L653" s="248"/>
      <c r="M653" s="249"/>
      <c r="N653" s="250"/>
      <c r="O653" s="250"/>
      <c r="P653" s="250"/>
      <c r="Q653" s="250"/>
      <c r="R653" s="250"/>
      <c r="S653" s="250"/>
      <c r="T653" s="251"/>
      <c r="AT653" s="252" t="s">
        <v>210</v>
      </c>
      <c r="AU653" s="252" t="s">
        <v>87</v>
      </c>
      <c r="AV653" s="14" t="s">
        <v>126</v>
      </c>
      <c r="AW653" s="14" t="s">
        <v>41</v>
      </c>
      <c r="AX653" s="14" t="s">
        <v>85</v>
      </c>
      <c r="AY653" s="252" t="s">
        <v>197</v>
      </c>
    </row>
    <row r="654" spans="2:65" s="1" customFormat="1" ht="16.5" customHeight="1">
      <c r="B654" s="43"/>
      <c r="C654" s="204" t="s">
        <v>907</v>
      </c>
      <c r="D654" s="204" t="s">
        <v>200</v>
      </c>
      <c r="E654" s="205" t="s">
        <v>2650</v>
      </c>
      <c r="F654" s="206" t="s">
        <v>2651</v>
      </c>
      <c r="G654" s="207" t="s">
        <v>536</v>
      </c>
      <c r="H654" s="208">
        <v>2</v>
      </c>
      <c r="I654" s="209"/>
      <c r="J654" s="210">
        <f>ROUND(I654*H654,2)</f>
        <v>0</v>
      </c>
      <c r="K654" s="206" t="s">
        <v>352</v>
      </c>
      <c r="L654" s="63"/>
      <c r="M654" s="211" t="s">
        <v>34</v>
      </c>
      <c r="N654" s="212" t="s">
        <v>49</v>
      </c>
      <c r="O654" s="44"/>
      <c r="P654" s="213">
        <f>O654*H654</f>
        <v>0</v>
      </c>
      <c r="Q654" s="213">
        <v>3.6505000000000001E-4</v>
      </c>
      <c r="R654" s="213">
        <f>Q654*H654</f>
        <v>7.3010000000000002E-4</v>
      </c>
      <c r="S654" s="213">
        <v>0</v>
      </c>
      <c r="T654" s="214">
        <f>S654*H654</f>
        <v>0</v>
      </c>
      <c r="AR654" s="25" t="s">
        <v>275</v>
      </c>
      <c r="AT654" s="25" t="s">
        <v>200</v>
      </c>
      <c r="AU654" s="25" t="s">
        <v>87</v>
      </c>
      <c r="AY654" s="25" t="s">
        <v>197</v>
      </c>
      <c r="BE654" s="215">
        <f>IF(N654="základní",J654,0)</f>
        <v>0</v>
      </c>
      <c r="BF654" s="215">
        <f>IF(N654="snížená",J654,0)</f>
        <v>0</v>
      </c>
      <c r="BG654" s="215">
        <f>IF(N654="zákl. přenesená",J654,0)</f>
        <v>0</v>
      </c>
      <c r="BH654" s="215">
        <f>IF(N654="sníž. přenesená",J654,0)</f>
        <v>0</v>
      </c>
      <c r="BI654" s="215">
        <f>IF(N654="nulová",J654,0)</f>
        <v>0</v>
      </c>
      <c r="BJ654" s="25" t="s">
        <v>85</v>
      </c>
      <c r="BK654" s="215">
        <f>ROUND(I654*H654,2)</f>
        <v>0</v>
      </c>
      <c r="BL654" s="25" t="s">
        <v>275</v>
      </c>
      <c r="BM654" s="25" t="s">
        <v>2652</v>
      </c>
    </row>
    <row r="655" spans="2:65" s="12" customFormat="1">
      <c r="B655" s="219"/>
      <c r="C655" s="220"/>
      <c r="D655" s="221" t="s">
        <v>210</v>
      </c>
      <c r="E655" s="222" t="s">
        <v>34</v>
      </c>
      <c r="F655" s="223" t="s">
        <v>2350</v>
      </c>
      <c r="G655" s="220"/>
      <c r="H655" s="224" t="s">
        <v>34</v>
      </c>
      <c r="I655" s="225"/>
      <c r="J655" s="220"/>
      <c r="K655" s="220"/>
      <c r="L655" s="226"/>
      <c r="M655" s="227"/>
      <c r="N655" s="228"/>
      <c r="O655" s="228"/>
      <c r="P655" s="228"/>
      <c r="Q655" s="228"/>
      <c r="R655" s="228"/>
      <c r="S655" s="228"/>
      <c r="T655" s="229"/>
      <c r="AT655" s="230" t="s">
        <v>210</v>
      </c>
      <c r="AU655" s="230" t="s">
        <v>87</v>
      </c>
      <c r="AV655" s="12" t="s">
        <v>85</v>
      </c>
      <c r="AW655" s="12" t="s">
        <v>41</v>
      </c>
      <c r="AX655" s="12" t="s">
        <v>78</v>
      </c>
      <c r="AY655" s="230" t="s">
        <v>197</v>
      </c>
    </row>
    <row r="656" spans="2:65" s="13" customFormat="1">
      <c r="B656" s="231"/>
      <c r="C656" s="232"/>
      <c r="D656" s="216" t="s">
        <v>210</v>
      </c>
      <c r="E656" s="260" t="s">
        <v>34</v>
      </c>
      <c r="F656" s="261" t="s">
        <v>87</v>
      </c>
      <c r="G656" s="232"/>
      <c r="H656" s="262">
        <v>2</v>
      </c>
      <c r="I656" s="236"/>
      <c r="J656" s="232"/>
      <c r="K656" s="232"/>
      <c r="L656" s="237"/>
      <c r="M656" s="238"/>
      <c r="N656" s="239"/>
      <c r="O656" s="239"/>
      <c r="P656" s="239"/>
      <c r="Q656" s="239"/>
      <c r="R656" s="239"/>
      <c r="S656" s="239"/>
      <c r="T656" s="240"/>
      <c r="AT656" s="241" t="s">
        <v>210</v>
      </c>
      <c r="AU656" s="241" t="s">
        <v>87</v>
      </c>
      <c r="AV656" s="13" t="s">
        <v>87</v>
      </c>
      <c r="AW656" s="13" t="s">
        <v>41</v>
      </c>
      <c r="AX656" s="13" t="s">
        <v>85</v>
      </c>
      <c r="AY656" s="241" t="s">
        <v>197</v>
      </c>
    </row>
    <row r="657" spans="2:65" s="1" customFormat="1" ht="16.5" customHeight="1">
      <c r="B657" s="43"/>
      <c r="C657" s="204" t="s">
        <v>913</v>
      </c>
      <c r="D657" s="204" t="s">
        <v>200</v>
      </c>
      <c r="E657" s="205" t="s">
        <v>2653</v>
      </c>
      <c r="F657" s="206" t="s">
        <v>2654</v>
      </c>
      <c r="G657" s="207" t="s">
        <v>536</v>
      </c>
      <c r="H657" s="208">
        <v>2</v>
      </c>
      <c r="I657" s="209"/>
      <c r="J657" s="210">
        <f>ROUND(I657*H657,2)</f>
        <v>0</v>
      </c>
      <c r="K657" s="206" t="s">
        <v>352</v>
      </c>
      <c r="L657" s="63"/>
      <c r="M657" s="211" t="s">
        <v>34</v>
      </c>
      <c r="N657" s="212" t="s">
        <v>49</v>
      </c>
      <c r="O657" s="44"/>
      <c r="P657" s="213">
        <f>O657*H657</f>
        <v>0</v>
      </c>
      <c r="Q657" s="213">
        <v>2.8929999999999998E-4</v>
      </c>
      <c r="R657" s="213">
        <f>Q657*H657</f>
        <v>5.7859999999999997E-4</v>
      </c>
      <c r="S657" s="213">
        <v>0</v>
      </c>
      <c r="T657" s="214">
        <f>S657*H657</f>
        <v>0</v>
      </c>
      <c r="AR657" s="25" t="s">
        <v>275</v>
      </c>
      <c r="AT657" s="25" t="s">
        <v>200</v>
      </c>
      <c r="AU657" s="25" t="s">
        <v>87</v>
      </c>
      <c r="AY657" s="25" t="s">
        <v>197</v>
      </c>
      <c r="BE657" s="215">
        <f>IF(N657="základní",J657,0)</f>
        <v>0</v>
      </c>
      <c r="BF657" s="215">
        <f>IF(N657="snížená",J657,0)</f>
        <v>0</v>
      </c>
      <c r="BG657" s="215">
        <f>IF(N657="zákl. přenesená",J657,0)</f>
        <v>0</v>
      </c>
      <c r="BH657" s="215">
        <f>IF(N657="sníž. přenesená",J657,0)</f>
        <v>0</v>
      </c>
      <c r="BI657" s="215">
        <f>IF(N657="nulová",J657,0)</f>
        <v>0</v>
      </c>
      <c r="BJ657" s="25" t="s">
        <v>85</v>
      </c>
      <c r="BK657" s="215">
        <f>ROUND(I657*H657,2)</f>
        <v>0</v>
      </c>
      <c r="BL657" s="25" t="s">
        <v>275</v>
      </c>
      <c r="BM657" s="25" t="s">
        <v>2655</v>
      </c>
    </row>
    <row r="658" spans="2:65" s="12" customFormat="1">
      <c r="B658" s="219"/>
      <c r="C658" s="220"/>
      <c r="D658" s="221" t="s">
        <v>210</v>
      </c>
      <c r="E658" s="222" t="s">
        <v>34</v>
      </c>
      <c r="F658" s="223" t="s">
        <v>2350</v>
      </c>
      <c r="G658" s="220"/>
      <c r="H658" s="224" t="s">
        <v>34</v>
      </c>
      <c r="I658" s="225"/>
      <c r="J658" s="220"/>
      <c r="K658" s="220"/>
      <c r="L658" s="226"/>
      <c r="M658" s="227"/>
      <c r="N658" s="228"/>
      <c r="O658" s="228"/>
      <c r="P658" s="228"/>
      <c r="Q658" s="228"/>
      <c r="R658" s="228"/>
      <c r="S658" s="228"/>
      <c r="T658" s="229"/>
      <c r="AT658" s="230" t="s">
        <v>210</v>
      </c>
      <c r="AU658" s="230" t="s">
        <v>87</v>
      </c>
      <c r="AV658" s="12" t="s">
        <v>85</v>
      </c>
      <c r="AW658" s="12" t="s">
        <v>41</v>
      </c>
      <c r="AX658" s="12" t="s">
        <v>78</v>
      </c>
      <c r="AY658" s="230" t="s">
        <v>197</v>
      </c>
    </row>
    <row r="659" spans="2:65" s="13" customFormat="1">
      <c r="B659" s="231"/>
      <c r="C659" s="232"/>
      <c r="D659" s="221" t="s">
        <v>210</v>
      </c>
      <c r="E659" s="233" t="s">
        <v>34</v>
      </c>
      <c r="F659" s="234" t="s">
        <v>85</v>
      </c>
      <c r="G659" s="232"/>
      <c r="H659" s="235">
        <v>1</v>
      </c>
      <c r="I659" s="236"/>
      <c r="J659" s="232"/>
      <c r="K659" s="232"/>
      <c r="L659" s="237"/>
      <c r="M659" s="238"/>
      <c r="N659" s="239"/>
      <c r="O659" s="239"/>
      <c r="P659" s="239"/>
      <c r="Q659" s="239"/>
      <c r="R659" s="239"/>
      <c r="S659" s="239"/>
      <c r="T659" s="240"/>
      <c r="AT659" s="241" t="s">
        <v>210</v>
      </c>
      <c r="AU659" s="241" t="s">
        <v>87</v>
      </c>
      <c r="AV659" s="13" t="s">
        <v>87</v>
      </c>
      <c r="AW659" s="13" t="s">
        <v>41</v>
      </c>
      <c r="AX659" s="13" t="s">
        <v>78</v>
      </c>
      <c r="AY659" s="241" t="s">
        <v>197</v>
      </c>
    </row>
    <row r="660" spans="2:65" s="12" customFormat="1">
      <c r="B660" s="219"/>
      <c r="C660" s="220"/>
      <c r="D660" s="221" t="s">
        <v>210</v>
      </c>
      <c r="E660" s="222" t="s">
        <v>34</v>
      </c>
      <c r="F660" s="223" t="s">
        <v>2351</v>
      </c>
      <c r="G660" s="220"/>
      <c r="H660" s="224" t="s">
        <v>34</v>
      </c>
      <c r="I660" s="225"/>
      <c r="J660" s="220"/>
      <c r="K660" s="220"/>
      <c r="L660" s="226"/>
      <c r="M660" s="227"/>
      <c r="N660" s="228"/>
      <c r="O660" s="228"/>
      <c r="P660" s="228"/>
      <c r="Q660" s="228"/>
      <c r="R660" s="228"/>
      <c r="S660" s="228"/>
      <c r="T660" s="229"/>
      <c r="AT660" s="230" t="s">
        <v>210</v>
      </c>
      <c r="AU660" s="230" t="s">
        <v>87</v>
      </c>
      <c r="AV660" s="12" t="s">
        <v>85</v>
      </c>
      <c r="AW660" s="12" t="s">
        <v>41</v>
      </c>
      <c r="AX660" s="12" t="s">
        <v>78</v>
      </c>
      <c r="AY660" s="230" t="s">
        <v>197</v>
      </c>
    </row>
    <row r="661" spans="2:65" s="13" customFormat="1">
      <c r="B661" s="231"/>
      <c r="C661" s="232"/>
      <c r="D661" s="221" t="s">
        <v>210</v>
      </c>
      <c r="E661" s="233" t="s">
        <v>34</v>
      </c>
      <c r="F661" s="234" t="s">
        <v>85</v>
      </c>
      <c r="G661" s="232"/>
      <c r="H661" s="235">
        <v>1</v>
      </c>
      <c r="I661" s="236"/>
      <c r="J661" s="232"/>
      <c r="K661" s="232"/>
      <c r="L661" s="237"/>
      <c r="M661" s="238"/>
      <c r="N661" s="239"/>
      <c r="O661" s="239"/>
      <c r="P661" s="239"/>
      <c r="Q661" s="239"/>
      <c r="R661" s="239"/>
      <c r="S661" s="239"/>
      <c r="T661" s="240"/>
      <c r="AT661" s="241" t="s">
        <v>210</v>
      </c>
      <c r="AU661" s="241" t="s">
        <v>87</v>
      </c>
      <c r="AV661" s="13" t="s">
        <v>87</v>
      </c>
      <c r="AW661" s="13" t="s">
        <v>41</v>
      </c>
      <c r="AX661" s="13" t="s">
        <v>78</v>
      </c>
      <c r="AY661" s="241" t="s">
        <v>197</v>
      </c>
    </row>
    <row r="662" spans="2:65" s="14" customFormat="1">
      <c r="B662" s="242"/>
      <c r="C662" s="243"/>
      <c r="D662" s="216" t="s">
        <v>210</v>
      </c>
      <c r="E662" s="244" t="s">
        <v>34</v>
      </c>
      <c r="F662" s="245" t="s">
        <v>221</v>
      </c>
      <c r="G662" s="243"/>
      <c r="H662" s="246">
        <v>2</v>
      </c>
      <c r="I662" s="247"/>
      <c r="J662" s="243"/>
      <c r="K662" s="243"/>
      <c r="L662" s="248"/>
      <c r="M662" s="249"/>
      <c r="N662" s="250"/>
      <c r="O662" s="250"/>
      <c r="P662" s="250"/>
      <c r="Q662" s="250"/>
      <c r="R662" s="250"/>
      <c r="S662" s="250"/>
      <c r="T662" s="251"/>
      <c r="AT662" s="252" t="s">
        <v>210</v>
      </c>
      <c r="AU662" s="252" t="s">
        <v>87</v>
      </c>
      <c r="AV662" s="14" t="s">
        <v>126</v>
      </c>
      <c r="AW662" s="14" t="s">
        <v>41</v>
      </c>
      <c r="AX662" s="14" t="s">
        <v>85</v>
      </c>
      <c r="AY662" s="252" t="s">
        <v>197</v>
      </c>
    </row>
    <row r="663" spans="2:65" s="1" customFormat="1" ht="16.5" customHeight="1">
      <c r="B663" s="43"/>
      <c r="C663" s="204" t="s">
        <v>924</v>
      </c>
      <c r="D663" s="204" t="s">
        <v>200</v>
      </c>
      <c r="E663" s="205" t="s">
        <v>2656</v>
      </c>
      <c r="F663" s="206" t="s">
        <v>2657</v>
      </c>
      <c r="G663" s="207" t="s">
        <v>536</v>
      </c>
      <c r="H663" s="208">
        <v>7</v>
      </c>
      <c r="I663" s="209"/>
      <c r="J663" s="210">
        <f>ROUND(I663*H663,2)</f>
        <v>0</v>
      </c>
      <c r="K663" s="206" t="s">
        <v>352</v>
      </c>
      <c r="L663" s="63"/>
      <c r="M663" s="211" t="s">
        <v>34</v>
      </c>
      <c r="N663" s="212" t="s">
        <v>49</v>
      </c>
      <c r="O663" s="44"/>
      <c r="P663" s="213">
        <f>O663*H663</f>
        <v>0</v>
      </c>
      <c r="Q663" s="213">
        <v>3.3805E-4</v>
      </c>
      <c r="R663" s="213">
        <f>Q663*H663</f>
        <v>2.3663500000000001E-3</v>
      </c>
      <c r="S663" s="213">
        <v>0</v>
      </c>
      <c r="T663" s="214">
        <f>S663*H663</f>
        <v>0</v>
      </c>
      <c r="AR663" s="25" t="s">
        <v>275</v>
      </c>
      <c r="AT663" s="25" t="s">
        <v>200</v>
      </c>
      <c r="AU663" s="25" t="s">
        <v>87</v>
      </c>
      <c r="AY663" s="25" t="s">
        <v>197</v>
      </c>
      <c r="BE663" s="215">
        <f>IF(N663="základní",J663,0)</f>
        <v>0</v>
      </c>
      <c r="BF663" s="215">
        <f>IF(N663="snížená",J663,0)</f>
        <v>0</v>
      </c>
      <c r="BG663" s="215">
        <f>IF(N663="zákl. přenesená",J663,0)</f>
        <v>0</v>
      </c>
      <c r="BH663" s="215">
        <f>IF(N663="sníž. přenesená",J663,0)</f>
        <v>0</v>
      </c>
      <c r="BI663" s="215">
        <f>IF(N663="nulová",J663,0)</f>
        <v>0</v>
      </c>
      <c r="BJ663" s="25" t="s">
        <v>85</v>
      </c>
      <c r="BK663" s="215">
        <f>ROUND(I663*H663,2)</f>
        <v>0</v>
      </c>
      <c r="BL663" s="25" t="s">
        <v>275</v>
      </c>
      <c r="BM663" s="25" t="s">
        <v>2658</v>
      </c>
    </row>
    <row r="664" spans="2:65" s="12" customFormat="1">
      <c r="B664" s="219"/>
      <c r="C664" s="220"/>
      <c r="D664" s="221" t="s">
        <v>210</v>
      </c>
      <c r="E664" s="222" t="s">
        <v>34</v>
      </c>
      <c r="F664" s="223" t="s">
        <v>2358</v>
      </c>
      <c r="G664" s="220"/>
      <c r="H664" s="224" t="s">
        <v>34</v>
      </c>
      <c r="I664" s="225"/>
      <c r="J664" s="220"/>
      <c r="K664" s="220"/>
      <c r="L664" s="226"/>
      <c r="M664" s="227"/>
      <c r="N664" s="228"/>
      <c r="O664" s="228"/>
      <c r="P664" s="228"/>
      <c r="Q664" s="228"/>
      <c r="R664" s="228"/>
      <c r="S664" s="228"/>
      <c r="T664" s="229"/>
      <c r="AT664" s="230" t="s">
        <v>210</v>
      </c>
      <c r="AU664" s="230" t="s">
        <v>87</v>
      </c>
      <c r="AV664" s="12" t="s">
        <v>85</v>
      </c>
      <c r="AW664" s="12" t="s">
        <v>41</v>
      </c>
      <c r="AX664" s="12" t="s">
        <v>78</v>
      </c>
      <c r="AY664" s="230" t="s">
        <v>197</v>
      </c>
    </row>
    <row r="665" spans="2:65" s="13" customFormat="1">
      <c r="B665" s="231"/>
      <c r="C665" s="232"/>
      <c r="D665" s="221" t="s">
        <v>210</v>
      </c>
      <c r="E665" s="233" t="s">
        <v>34</v>
      </c>
      <c r="F665" s="234" t="s">
        <v>85</v>
      </c>
      <c r="G665" s="232"/>
      <c r="H665" s="235">
        <v>1</v>
      </c>
      <c r="I665" s="236"/>
      <c r="J665" s="232"/>
      <c r="K665" s="232"/>
      <c r="L665" s="237"/>
      <c r="M665" s="238"/>
      <c r="N665" s="239"/>
      <c r="O665" s="239"/>
      <c r="P665" s="239"/>
      <c r="Q665" s="239"/>
      <c r="R665" s="239"/>
      <c r="S665" s="239"/>
      <c r="T665" s="240"/>
      <c r="AT665" s="241" t="s">
        <v>210</v>
      </c>
      <c r="AU665" s="241" t="s">
        <v>87</v>
      </c>
      <c r="AV665" s="13" t="s">
        <v>87</v>
      </c>
      <c r="AW665" s="13" t="s">
        <v>41</v>
      </c>
      <c r="AX665" s="13" t="s">
        <v>78</v>
      </c>
      <c r="AY665" s="241" t="s">
        <v>197</v>
      </c>
    </row>
    <row r="666" spans="2:65" s="12" customFormat="1">
      <c r="B666" s="219"/>
      <c r="C666" s="220"/>
      <c r="D666" s="221" t="s">
        <v>210</v>
      </c>
      <c r="E666" s="222" t="s">
        <v>34</v>
      </c>
      <c r="F666" s="223" t="s">
        <v>2350</v>
      </c>
      <c r="G666" s="220"/>
      <c r="H666" s="224" t="s">
        <v>34</v>
      </c>
      <c r="I666" s="225"/>
      <c r="J666" s="220"/>
      <c r="K666" s="220"/>
      <c r="L666" s="226"/>
      <c r="M666" s="227"/>
      <c r="N666" s="228"/>
      <c r="O666" s="228"/>
      <c r="P666" s="228"/>
      <c r="Q666" s="228"/>
      <c r="R666" s="228"/>
      <c r="S666" s="228"/>
      <c r="T666" s="229"/>
      <c r="AT666" s="230" t="s">
        <v>210</v>
      </c>
      <c r="AU666" s="230" t="s">
        <v>87</v>
      </c>
      <c r="AV666" s="12" t="s">
        <v>85</v>
      </c>
      <c r="AW666" s="12" t="s">
        <v>41</v>
      </c>
      <c r="AX666" s="12" t="s">
        <v>78</v>
      </c>
      <c r="AY666" s="230" t="s">
        <v>197</v>
      </c>
    </row>
    <row r="667" spans="2:65" s="13" customFormat="1">
      <c r="B667" s="231"/>
      <c r="C667" s="232"/>
      <c r="D667" s="221" t="s">
        <v>210</v>
      </c>
      <c r="E667" s="233" t="s">
        <v>34</v>
      </c>
      <c r="F667" s="234" t="s">
        <v>126</v>
      </c>
      <c r="G667" s="232"/>
      <c r="H667" s="235">
        <v>4</v>
      </c>
      <c r="I667" s="236"/>
      <c r="J667" s="232"/>
      <c r="K667" s="232"/>
      <c r="L667" s="237"/>
      <c r="M667" s="238"/>
      <c r="N667" s="239"/>
      <c r="O667" s="239"/>
      <c r="P667" s="239"/>
      <c r="Q667" s="239"/>
      <c r="R667" s="239"/>
      <c r="S667" s="239"/>
      <c r="T667" s="240"/>
      <c r="AT667" s="241" t="s">
        <v>210</v>
      </c>
      <c r="AU667" s="241" t="s">
        <v>87</v>
      </c>
      <c r="AV667" s="13" t="s">
        <v>87</v>
      </c>
      <c r="AW667" s="13" t="s">
        <v>41</v>
      </c>
      <c r="AX667" s="13" t="s">
        <v>78</v>
      </c>
      <c r="AY667" s="241" t="s">
        <v>197</v>
      </c>
    </row>
    <row r="668" spans="2:65" s="12" customFormat="1">
      <c r="B668" s="219"/>
      <c r="C668" s="220"/>
      <c r="D668" s="221" t="s">
        <v>210</v>
      </c>
      <c r="E668" s="222" t="s">
        <v>34</v>
      </c>
      <c r="F668" s="223" t="s">
        <v>2351</v>
      </c>
      <c r="G668" s="220"/>
      <c r="H668" s="224" t="s">
        <v>34</v>
      </c>
      <c r="I668" s="225"/>
      <c r="J668" s="220"/>
      <c r="K668" s="220"/>
      <c r="L668" s="226"/>
      <c r="M668" s="227"/>
      <c r="N668" s="228"/>
      <c r="O668" s="228"/>
      <c r="P668" s="228"/>
      <c r="Q668" s="228"/>
      <c r="R668" s="228"/>
      <c r="S668" s="228"/>
      <c r="T668" s="229"/>
      <c r="AT668" s="230" t="s">
        <v>210</v>
      </c>
      <c r="AU668" s="230" t="s">
        <v>87</v>
      </c>
      <c r="AV668" s="12" t="s">
        <v>85</v>
      </c>
      <c r="AW668" s="12" t="s">
        <v>41</v>
      </c>
      <c r="AX668" s="12" t="s">
        <v>78</v>
      </c>
      <c r="AY668" s="230" t="s">
        <v>197</v>
      </c>
    </row>
    <row r="669" spans="2:65" s="13" customFormat="1">
      <c r="B669" s="231"/>
      <c r="C669" s="232"/>
      <c r="D669" s="221" t="s">
        <v>210</v>
      </c>
      <c r="E669" s="233" t="s">
        <v>34</v>
      </c>
      <c r="F669" s="234" t="s">
        <v>87</v>
      </c>
      <c r="G669" s="232"/>
      <c r="H669" s="235">
        <v>2</v>
      </c>
      <c r="I669" s="236"/>
      <c r="J669" s="232"/>
      <c r="K669" s="232"/>
      <c r="L669" s="237"/>
      <c r="M669" s="238"/>
      <c r="N669" s="239"/>
      <c r="O669" s="239"/>
      <c r="P669" s="239"/>
      <c r="Q669" s="239"/>
      <c r="R669" s="239"/>
      <c r="S669" s="239"/>
      <c r="T669" s="240"/>
      <c r="AT669" s="241" t="s">
        <v>210</v>
      </c>
      <c r="AU669" s="241" t="s">
        <v>87</v>
      </c>
      <c r="AV669" s="13" t="s">
        <v>87</v>
      </c>
      <c r="AW669" s="13" t="s">
        <v>41</v>
      </c>
      <c r="AX669" s="13" t="s">
        <v>78</v>
      </c>
      <c r="AY669" s="241" t="s">
        <v>197</v>
      </c>
    </row>
    <row r="670" spans="2:65" s="14" customFormat="1">
      <c r="B670" s="242"/>
      <c r="C670" s="243"/>
      <c r="D670" s="216" t="s">
        <v>210</v>
      </c>
      <c r="E670" s="244" t="s">
        <v>34</v>
      </c>
      <c r="F670" s="245" t="s">
        <v>221</v>
      </c>
      <c r="G670" s="243"/>
      <c r="H670" s="246">
        <v>7</v>
      </c>
      <c r="I670" s="247"/>
      <c r="J670" s="243"/>
      <c r="K670" s="243"/>
      <c r="L670" s="248"/>
      <c r="M670" s="249"/>
      <c r="N670" s="250"/>
      <c r="O670" s="250"/>
      <c r="P670" s="250"/>
      <c r="Q670" s="250"/>
      <c r="R670" s="250"/>
      <c r="S670" s="250"/>
      <c r="T670" s="251"/>
      <c r="AT670" s="252" t="s">
        <v>210</v>
      </c>
      <c r="AU670" s="252" t="s">
        <v>87</v>
      </c>
      <c r="AV670" s="14" t="s">
        <v>126</v>
      </c>
      <c r="AW670" s="14" t="s">
        <v>41</v>
      </c>
      <c r="AX670" s="14" t="s">
        <v>85</v>
      </c>
      <c r="AY670" s="252" t="s">
        <v>197</v>
      </c>
    </row>
    <row r="671" spans="2:65" s="1" customFormat="1" ht="16.5" customHeight="1">
      <c r="B671" s="43"/>
      <c r="C671" s="204" t="s">
        <v>929</v>
      </c>
      <c r="D671" s="204" t="s">
        <v>200</v>
      </c>
      <c r="E671" s="205" t="s">
        <v>2659</v>
      </c>
      <c r="F671" s="206" t="s">
        <v>2660</v>
      </c>
      <c r="G671" s="207" t="s">
        <v>536</v>
      </c>
      <c r="H671" s="208">
        <v>1</v>
      </c>
      <c r="I671" s="209"/>
      <c r="J671" s="210">
        <f>ROUND(I671*H671,2)</f>
        <v>0</v>
      </c>
      <c r="K671" s="206" t="s">
        <v>352</v>
      </c>
      <c r="L671" s="63"/>
      <c r="M671" s="211" t="s">
        <v>34</v>
      </c>
      <c r="N671" s="212" t="s">
        <v>49</v>
      </c>
      <c r="O671" s="44"/>
      <c r="P671" s="213">
        <f>O671*H671</f>
        <v>0</v>
      </c>
      <c r="Q671" s="213">
        <v>7.0505000000000003E-4</v>
      </c>
      <c r="R671" s="213">
        <f>Q671*H671</f>
        <v>7.0505000000000003E-4</v>
      </c>
      <c r="S671" s="213">
        <v>0</v>
      </c>
      <c r="T671" s="214">
        <f>S671*H671</f>
        <v>0</v>
      </c>
      <c r="AR671" s="25" t="s">
        <v>275</v>
      </c>
      <c r="AT671" s="25" t="s">
        <v>200</v>
      </c>
      <c r="AU671" s="25" t="s">
        <v>87</v>
      </c>
      <c r="AY671" s="25" t="s">
        <v>197</v>
      </c>
      <c r="BE671" s="215">
        <f>IF(N671="základní",J671,0)</f>
        <v>0</v>
      </c>
      <c r="BF671" s="215">
        <f>IF(N671="snížená",J671,0)</f>
        <v>0</v>
      </c>
      <c r="BG671" s="215">
        <f>IF(N671="zákl. přenesená",J671,0)</f>
        <v>0</v>
      </c>
      <c r="BH671" s="215">
        <f>IF(N671="sníž. přenesená",J671,0)</f>
        <v>0</v>
      </c>
      <c r="BI671" s="215">
        <f>IF(N671="nulová",J671,0)</f>
        <v>0</v>
      </c>
      <c r="BJ671" s="25" t="s">
        <v>85</v>
      </c>
      <c r="BK671" s="215">
        <f>ROUND(I671*H671,2)</f>
        <v>0</v>
      </c>
      <c r="BL671" s="25" t="s">
        <v>275</v>
      </c>
      <c r="BM671" s="25" t="s">
        <v>2661</v>
      </c>
    </row>
    <row r="672" spans="2:65" s="12" customFormat="1">
      <c r="B672" s="219"/>
      <c r="C672" s="220"/>
      <c r="D672" s="221" t="s">
        <v>210</v>
      </c>
      <c r="E672" s="222" t="s">
        <v>34</v>
      </c>
      <c r="F672" s="223" t="s">
        <v>2350</v>
      </c>
      <c r="G672" s="220"/>
      <c r="H672" s="224" t="s">
        <v>34</v>
      </c>
      <c r="I672" s="225"/>
      <c r="J672" s="220"/>
      <c r="K672" s="220"/>
      <c r="L672" s="226"/>
      <c r="M672" s="227"/>
      <c r="N672" s="228"/>
      <c r="O672" s="228"/>
      <c r="P672" s="228"/>
      <c r="Q672" s="228"/>
      <c r="R672" s="228"/>
      <c r="S672" s="228"/>
      <c r="T672" s="229"/>
      <c r="AT672" s="230" t="s">
        <v>210</v>
      </c>
      <c r="AU672" s="230" t="s">
        <v>87</v>
      </c>
      <c r="AV672" s="12" t="s">
        <v>85</v>
      </c>
      <c r="AW672" s="12" t="s">
        <v>41</v>
      </c>
      <c r="AX672" s="12" t="s">
        <v>78</v>
      </c>
      <c r="AY672" s="230" t="s">
        <v>197</v>
      </c>
    </row>
    <row r="673" spans="2:65" s="13" customFormat="1">
      <c r="B673" s="231"/>
      <c r="C673" s="232"/>
      <c r="D673" s="216" t="s">
        <v>210</v>
      </c>
      <c r="E673" s="260" t="s">
        <v>34</v>
      </c>
      <c r="F673" s="261" t="s">
        <v>85</v>
      </c>
      <c r="G673" s="232"/>
      <c r="H673" s="262">
        <v>1</v>
      </c>
      <c r="I673" s="236"/>
      <c r="J673" s="232"/>
      <c r="K673" s="232"/>
      <c r="L673" s="237"/>
      <c r="M673" s="238"/>
      <c r="N673" s="239"/>
      <c r="O673" s="239"/>
      <c r="P673" s="239"/>
      <c r="Q673" s="239"/>
      <c r="R673" s="239"/>
      <c r="S673" s="239"/>
      <c r="T673" s="240"/>
      <c r="AT673" s="241" t="s">
        <v>210</v>
      </c>
      <c r="AU673" s="241" t="s">
        <v>87</v>
      </c>
      <c r="AV673" s="13" t="s">
        <v>87</v>
      </c>
      <c r="AW673" s="13" t="s">
        <v>41</v>
      </c>
      <c r="AX673" s="13" t="s">
        <v>85</v>
      </c>
      <c r="AY673" s="241" t="s">
        <v>197</v>
      </c>
    </row>
    <row r="674" spans="2:65" s="1" customFormat="1" ht="16.5" customHeight="1">
      <c r="B674" s="43"/>
      <c r="C674" s="204" t="s">
        <v>933</v>
      </c>
      <c r="D674" s="204" t="s">
        <v>200</v>
      </c>
      <c r="E674" s="205" t="s">
        <v>2662</v>
      </c>
      <c r="F674" s="206" t="s">
        <v>2663</v>
      </c>
      <c r="G674" s="207" t="s">
        <v>536</v>
      </c>
      <c r="H674" s="208">
        <v>1</v>
      </c>
      <c r="I674" s="209"/>
      <c r="J674" s="210">
        <f>ROUND(I674*H674,2)</f>
        <v>0</v>
      </c>
      <c r="K674" s="206" t="s">
        <v>352</v>
      </c>
      <c r="L674" s="63"/>
      <c r="M674" s="211" t="s">
        <v>34</v>
      </c>
      <c r="N674" s="212" t="s">
        <v>49</v>
      </c>
      <c r="O674" s="44"/>
      <c r="P674" s="213">
        <f>O674*H674</f>
        <v>0</v>
      </c>
      <c r="Q674" s="213">
        <v>4.0204999999999999E-4</v>
      </c>
      <c r="R674" s="213">
        <f>Q674*H674</f>
        <v>4.0204999999999999E-4</v>
      </c>
      <c r="S674" s="213">
        <v>0</v>
      </c>
      <c r="T674" s="214">
        <f>S674*H674</f>
        <v>0</v>
      </c>
      <c r="AR674" s="25" t="s">
        <v>275</v>
      </c>
      <c r="AT674" s="25" t="s">
        <v>200</v>
      </c>
      <c r="AU674" s="25" t="s">
        <v>87</v>
      </c>
      <c r="AY674" s="25" t="s">
        <v>197</v>
      </c>
      <c r="BE674" s="215">
        <f>IF(N674="základní",J674,0)</f>
        <v>0</v>
      </c>
      <c r="BF674" s="215">
        <f>IF(N674="snížená",J674,0)</f>
        <v>0</v>
      </c>
      <c r="BG674" s="215">
        <f>IF(N674="zákl. přenesená",J674,0)</f>
        <v>0</v>
      </c>
      <c r="BH674" s="215">
        <f>IF(N674="sníž. přenesená",J674,0)</f>
        <v>0</v>
      </c>
      <c r="BI674" s="215">
        <f>IF(N674="nulová",J674,0)</f>
        <v>0</v>
      </c>
      <c r="BJ674" s="25" t="s">
        <v>85</v>
      </c>
      <c r="BK674" s="215">
        <f>ROUND(I674*H674,2)</f>
        <v>0</v>
      </c>
      <c r="BL674" s="25" t="s">
        <v>275</v>
      </c>
      <c r="BM674" s="25" t="s">
        <v>2664</v>
      </c>
    </row>
    <row r="675" spans="2:65" s="12" customFormat="1">
      <c r="B675" s="219"/>
      <c r="C675" s="220"/>
      <c r="D675" s="221" t="s">
        <v>210</v>
      </c>
      <c r="E675" s="222" t="s">
        <v>34</v>
      </c>
      <c r="F675" s="223" t="s">
        <v>2350</v>
      </c>
      <c r="G675" s="220"/>
      <c r="H675" s="224" t="s">
        <v>34</v>
      </c>
      <c r="I675" s="225"/>
      <c r="J675" s="220"/>
      <c r="K675" s="220"/>
      <c r="L675" s="226"/>
      <c r="M675" s="227"/>
      <c r="N675" s="228"/>
      <c r="O675" s="228"/>
      <c r="P675" s="228"/>
      <c r="Q675" s="228"/>
      <c r="R675" s="228"/>
      <c r="S675" s="228"/>
      <c r="T675" s="229"/>
      <c r="AT675" s="230" t="s">
        <v>210</v>
      </c>
      <c r="AU675" s="230" t="s">
        <v>87</v>
      </c>
      <c r="AV675" s="12" t="s">
        <v>85</v>
      </c>
      <c r="AW675" s="12" t="s">
        <v>41</v>
      </c>
      <c r="AX675" s="12" t="s">
        <v>78</v>
      </c>
      <c r="AY675" s="230" t="s">
        <v>197</v>
      </c>
    </row>
    <row r="676" spans="2:65" s="13" customFormat="1">
      <c r="B676" s="231"/>
      <c r="C676" s="232"/>
      <c r="D676" s="216" t="s">
        <v>210</v>
      </c>
      <c r="E676" s="260" t="s">
        <v>34</v>
      </c>
      <c r="F676" s="261" t="s">
        <v>85</v>
      </c>
      <c r="G676" s="232"/>
      <c r="H676" s="262">
        <v>1</v>
      </c>
      <c r="I676" s="236"/>
      <c r="J676" s="232"/>
      <c r="K676" s="232"/>
      <c r="L676" s="237"/>
      <c r="M676" s="238"/>
      <c r="N676" s="239"/>
      <c r="O676" s="239"/>
      <c r="P676" s="239"/>
      <c r="Q676" s="239"/>
      <c r="R676" s="239"/>
      <c r="S676" s="239"/>
      <c r="T676" s="240"/>
      <c r="AT676" s="241" t="s">
        <v>210</v>
      </c>
      <c r="AU676" s="241" t="s">
        <v>87</v>
      </c>
      <c r="AV676" s="13" t="s">
        <v>87</v>
      </c>
      <c r="AW676" s="13" t="s">
        <v>41</v>
      </c>
      <c r="AX676" s="13" t="s">
        <v>85</v>
      </c>
      <c r="AY676" s="241" t="s">
        <v>197</v>
      </c>
    </row>
    <row r="677" spans="2:65" s="1" customFormat="1" ht="16.5" customHeight="1">
      <c r="B677" s="43"/>
      <c r="C677" s="204" t="s">
        <v>938</v>
      </c>
      <c r="D677" s="204" t="s">
        <v>200</v>
      </c>
      <c r="E677" s="205" t="s">
        <v>2665</v>
      </c>
      <c r="F677" s="206" t="s">
        <v>2666</v>
      </c>
      <c r="G677" s="207" t="s">
        <v>536</v>
      </c>
      <c r="H677" s="208">
        <v>4</v>
      </c>
      <c r="I677" s="209"/>
      <c r="J677" s="210">
        <f>ROUND(I677*H677,2)</f>
        <v>0</v>
      </c>
      <c r="K677" s="206" t="s">
        <v>352</v>
      </c>
      <c r="L677" s="63"/>
      <c r="M677" s="211" t="s">
        <v>34</v>
      </c>
      <c r="N677" s="212" t="s">
        <v>49</v>
      </c>
      <c r="O677" s="44"/>
      <c r="P677" s="213">
        <f>O677*H677</f>
        <v>0</v>
      </c>
      <c r="Q677" s="213">
        <v>8.0205000000000001E-4</v>
      </c>
      <c r="R677" s="213">
        <f>Q677*H677</f>
        <v>3.2082E-3</v>
      </c>
      <c r="S677" s="213">
        <v>0</v>
      </c>
      <c r="T677" s="214">
        <f>S677*H677</f>
        <v>0</v>
      </c>
      <c r="AR677" s="25" t="s">
        <v>275</v>
      </c>
      <c r="AT677" s="25" t="s">
        <v>200</v>
      </c>
      <c r="AU677" s="25" t="s">
        <v>87</v>
      </c>
      <c r="AY677" s="25" t="s">
        <v>197</v>
      </c>
      <c r="BE677" s="215">
        <f>IF(N677="základní",J677,0)</f>
        <v>0</v>
      </c>
      <c r="BF677" s="215">
        <f>IF(N677="snížená",J677,0)</f>
        <v>0</v>
      </c>
      <c r="BG677" s="215">
        <f>IF(N677="zákl. přenesená",J677,0)</f>
        <v>0</v>
      </c>
      <c r="BH677" s="215">
        <f>IF(N677="sníž. přenesená",J677,0)</f>
        <v>0</v>
      </c>
      <c r="BI677" s="215">
        <f>IF(N677="nulová",J677,0)</f>
        <v>0</v>
      </c>
      <c r="BJ677" s="25" t="s">
        <v>85</v>
      </c>
      <c r="BK677" s="215">
        <f>ROUND(I677*H677,2)</f>
        <v>0</v>
      </c>
      <c r="BL677" s="25" t="s">
        <v>275</v>
      </c>
      <c r="BM677" s="25" t="s">
        <v>2667</v>
      </c>
    </row>
    <row r="678" spans="2:65" s="12" customFormat="1">
      <c r="B678" s="219"/>
      <c r="C678" s="220"/>
      <c r="D678" s="221" t="s">
        <v>210</v>
      </c>
      <c r="E678" s="222" t="s">
        <v>34</v>
      </c>
      <c r="F678" s="223" t="s">
        <v>2350</v>
      </c>
      <c r="G678" s="220"/>
      <c r="H678" s="224" t="s">
        <v>34</v>
      </c>
      <c r="I678" s="225"/>
      <c r="J678" s="220"/>
      <c r="K678" s="220"/>
      <c r="L678" s="226"/>
      <c r="M678" s="227"/>
      <c r="N678" s="228"/>
      <c r="O678" s="228"/>
      <c r="P678" s="228"/>
      <c r="Q678" s="228"/>
      <c r="R678" s="228"/>
      <c r="S678" s="228"/>
      <c r="T678" s="229"/>
      <c r="AT678" s="230" t="s">
        <v>210</v>
      </c>
      <c r="AU678" s="230" t="s">
        <v>87</v>
      </c>
      <c r="AV678" s="12" t="s">
        <v>85</v>
      </c>
      <c r="AW678" s="12" t="s">
        <v>41</v>
      </c>
      <c r="AX678" s="12" t="s">
        <v>78</v>
      </c>
      <c r="AY678" s="230" t="s">
        <v>197</v>
      </c>
    </row>
    <row r="679" spans="2:65" s="13" customFormat="1">
      <c r="B679" s="231"/>
      <c r="C679" s="232"/>
      <c r="D679" s="216" t="s">
        <v>210</v>
      </c>
      <c r="E679" s="260" t="s">
        <v>34</v>
      </c>
      <c r="F679" s="261" t="s">
        <v>126</v>
      </c>
      <c r="G679" s="232"/>
      <c r="H679" s="262">
        <v>4</v>
      </c>
      <c r="I679" s="236"/>
      <c r="J679" s="232"/>
      <c r="K679" s="232"/>
      <c r="L679" s="237"/>
      <c r="M679" s="238"/>
      <c r="N679" s="239"/>
      <c r="O679" s="239"/>
      <c r="P679" s="239"/>
      <c r="Q679" s="239"/>
      <c r="R679" s="239"/>
      <c r="S679" s="239"/>
      <c r="T679" s="240"/>
      <c r="AT679" s="241" t="s">
        <v>210</v>
      </c>
      <c r="AU679" s="241" t="s">
        <v>87</v>
      </c>
      <c r="AV679" s="13" t="s">
        <v>87</v>
      </c>
      <c r="AW679" s="13" t="s">
        <v>41</v>
      </c>
      <c r="AX679" s="13" t="s">
        <v>85</v>
      </c>
      <c r="AY679" s="241" t="s">
        <v>197</v>
      </c>
    </row>
    <row r="680" spans="2:65" s="1" customFormat="1" ht="16.5" customHeight="1">
      <c r="B680" s="43"/>
      <c r="C680" s="204" t="s">
        <v>943</v>
      </c>
      <c r="D680" s="204" t="s">
        <v>200</v>
      </c>
      <c r="E680" s="205" t="s">
        <v>2668</v>
      </c>
      <c r="F680" s="206" t="s">
        <v>2669</v>
      </c>
      <c r="G680" s="207" t="s">
        <v>536</v>
      </c>
      <c r="H680" s="208">
        <v>2</v>
      </c>
      <c r="I680" s="209"/>
      <c r="J680" s="210">
        <f>ROUND(I680*H680,2)</f>
        <v>0</v>
      </c>
      <c r="K680" s="206" t="s">
        <v>352</v>
      </c>
      <c r="L680" s="63"/>
      <c r="M680" s="211" t="s">
        <v>34</v>
      </c>
      <c r="N680" s="212" t="s">
        <v>49</v>
      </c>
      <c r="O680" s="44"/>
      <c r="P680" s="213">
        <f>O680*H680</f>
        <v>0</v>
      </c>
      <c r="Q680" s="213">
        <v>1.5904999999999999E-4</v>
      </c>
      <c r="R680" s="213">
        <f>Q680*H680</f>
        <v>3.1809999999999998E-4</v>
      </c>
      <c r="S680" s="213">
        <v>0</v>
      </c>
      <c r="T680" s="214">
        <f>S680*H680</f>
        <v>0</v>
      </c>
      <c r="AR680" s="25" t="s">
        <v>275</v>
      </c>
      <c r="AT680" s="25" t="s">
        <v>200</v>
      </c>
      <c r="AU680" s="25" t="s">
        <v>87</v>
      </c>
      <c r="AY680" s="25" t="s">
        <v>197</v>
      </c>
      <c r="BE680" s="215">
        <f>IF(N680="základní",J680,0)</f>
        <v>0</v>
      </c>
      <c r="BF680" s="215">
        <f>IF(N680="snížená",J680,0)</f>
        <v>0</v>
      </c>
      <c r="BG680" s="215">
        <f>IF(N680="zákl. přenesená",J680,0)</f>
        <v>0</v>
      </c>
      <c r="BH680" s="215">
        <f>IF(N680="sníž. přenesená",J680,0)</f>
        <v>0</v>
      </c>
      <c r="BI680" s="215">
        <f>IF(N680="nulová",J680,0)</f>
        <v>0</v>
      </c>
      <c r="BJ680" s="25" t="s">
        <v>85</v>
      </c>
      <c r="BK680" s="215">
        <f>ROUND(I680*H680,2)</f>
        <v>0</v>
      </c>
      <c r="BL680" s="25" t="s">
        <v>275</v>
      </c>
      <c r="BM680" s="25" t="s">
        <v>2670</v>
      </c>
    </row>
    <row r="681" spans="2:65" s="12" customFormat="1">
      <c r="B681" s="219"/>
      <c r="C681" s="220"/>
      <c r="D681" s="221" t="s">
        <v>210</v>
      </c>
      <c r="E681" s="222" t="s">
        <v>34</v>
      </c>
      <c r="F681" s="223" t="s">
        <v>2350</v>
      </c>
      <c r="G681" s="220"/>
      <c r="H681" s="224" t="s">
        <v>34</v>
      </c>
      <c r="I681" s="225"/>
      <c r="J681" s="220"/>
      <c r="K681" s="220"/>
      <c r="L681" s="226"/>
      <c r="M681" s="227"/>
      <c r="N681" s="228"/>
      <c r="O681" s="228"/>
      <c r="P681" s="228"/>
      <c r="Q681" s="228"/>
      <c r="R681" s="228"/>
      <c r="S681" s="228"/>
      <c r="T681" s="229"/>
      <c r="AT681" s="230" t="s">
        <v>210</v>
      </c>
      <c r="AU681" s="230" t="s">
        <v>87</v>
      </c>
      <c r="AV681" s="12" t="s">
        <v>85</v>
      </c>
      <c r="AW681" s="12" t="s">
        <v>41</v>
      </c>
      <c r="AX681" s="12" t="s">
        <v>78</v>
      </c>
      <c r="AY681" s="230" t="s">
        <v>197</v>
      </c>
    </row>
    <row r="682" spans="2:65" s="13" customFormat="1">
      <c r="B682" s="231"/>
      <c r="C682" s="232"/>
      <c r="D682" s="221" t="s">
        <v>210</v>
      </c>
      <c r="E682" s="233" t="s">
        <v>34</v>
      </c>
      <c r="F682" s="234" t="s">
        <v>85</v>
      </c>
      <c r="G682" s="232"/>
      <c r="H682" s="235">
        <v>1</v>
      </c>
      <c r="I682" s="236"/>
      <c r="J682" s="232"/>
      <c r="K682" s="232"/>
      <c r="L682" s="237"/>
      <c r="M682" s="238"/>
      <c r="N682" s="239"/>
      <c r="O682" s="239"/>
      <c r="P682" s="239"/>
      <c r="Q682" s="239"/>
      <c r="R682" s="239"/>
      <c r="S682" s="239"/>
      <c r="T682" s="240"/>
      <c r="AT682" s="241" t="s">
        <v>210</v>
      </c>
      <c r="AU682" s="241" t="s">
        <v>87</v>
      </c>
      <c r="AV682" s="13" t="s">
        <v>87</v>
      </c>
      <c r="AW682" s="13" t="s">
        <v>41</v>
      </c>
      <c r="AX682" s="13" t="s">
        <v>78</v>
      </c>
      <c r="AY682" s="241" t="s">
        <v>197</v>
      </c>
    </row>
    <row r="683" spans="2:65" s="12" customFormat="1">
      <c r="B683" s="219"/>
      <c r="C683" s="220"/>
      <c r="D683" s="221" t="s">
        <v>210</v>
      </c>
      <c r="E683" s="222" t="s">
        <v>34</v>
      </c>
      <c r="F683" s="223" t="s">
        <v>2351</v>
      </c>
      <c r="G683" s="220"/>
      <c r="H683" s="224" t="s">
        <v>34</v>
      </c>
      <c r="I683" s="225"/>
      <c r="J683" s="220"/>
      <c r="K683" s="220"/>
      <c r="L683" s="226"/>
      <c r="M683" s="227"/>
      <c r="N683" s="228"/>
      <c r="O683" s="228"/>
      <c r="P683" s="228"/>
      <c r="Q683" s="228"/>
      <c r="R683" s="228"/>
      <c r="S683" s="228"/>
      <c r="T683" s="229"/>
      <c r="AT683" s="230" t="s">
        <v>210</v>
      </c>
      <c r="AU683" s="230" t="s">
        <v>87</v>
      </c>
      <c r="AV683" s="12" t="s">
        <v>85</v>
      </c>
      <c r="AW683" s="12" t="s">
        <v>41</v>
      </c>
      <c r="AX683" s="12" t="s">
        <v>78</v>
      </c>
      <c r="AY683" s="230" t="s">
        <v>197</v>
      </c>
    </row>
    <row r="684" spans="2:65" s="13" customFormat="1">
      <c r="B684" s="231"/>
      <c r="C684" s="232"/>
      <c r="D684" s="221" t="s">
        <v>210</v>
      </c>
      <c r="E684" s="233" t="s">
        <v>34</v>
      </c>
      <c r="F684" s="234" t="s">
        <v>85</v>
      </c>
      <c r="G684" s="232"/>
      <c r="H684" s="235">
        <v>1</v>
      </c>
      <c r="I684" s="236"/>
      <c r="J684" s="232"/>
      <c r="K684" s="232"/>
      <c r="L684" s="237"/>
      <c r="M684" s="238"/>
      <c r="N684" s="239"/>
      <c r="O684" s="239"/>
      <c r="P684" s="239"/>
      <c r="Q684" s="239"/>
      <c r="R684" s="239"/>
      <c r="S684" s="239"/>
      <c r="T684" s="240"/>
      <c r="AT684" s="241" t="s">
        <v>210</v>
      </c>
      <c r="AU684" s="241" t="s">
        <v>87</v>
      </c>
      <c r="AV684" s="13" t="s">
        <v>87</v>
      </c>
      <c r="AW684" s="13" t="s">
        <v>41</v>
      </c>
      <c r="AX684" s="13" t="s">
        <v>78</v>
      </c>
      <c r="AY684" s="241" t="s">
        <v>197</v>
      </c>
    </row>
    <row r="685" spans="2:65" s="14" customFormat="1">
      <c r="B685" s="242"/>
      <c r="C685" s="243"/>
      <c r="D685" s="216" t="s">
        <v>210</v>
      </c>
      <c r="E685" s="244" t="s">
        <v>34</v>
      </c>
      <c r="F685" s="245" t="s">
        <v>221</v>
      </c>
      <c r="G685" s="243"/>
      <c r="H685" s="246">
        <v>2</v>
      </c>
      <c r="I685" s="247"/>
      <c r="J685" s="243"/>
      <c r="K685" s="243"/>
      <c r="L685" s="248"/>
      <c r="M685" s="249"/>
      <c r="N685" s="250"/>
      <c r="O685" s="250"/>
      <c r="P685" s="250"/>
      <c r="Q685" s="250"/>
      <c r="R685" s="250"/>
      <c r="S685" s="250"/>
      <c r="T685" s="251"/>
      <c r="AT685" s="252" t="s">
        <v>210</v>
      </c>
      <c r="AU685" s="252" t="s">
        <v>87</v>
      </c>
      <c r="AV685" s="14" t="s">
        <v>126</v>
      </c>
      <c r="AW685" s="14" t="s">
        <v>41</v>
      </c>
      <c r="AX685" s="14" t="s">
        <v>85</v>
      </c>
      <c r="AY685" s="252" t="s">
        <v>197</v>
      </c>
    </row>
    <row r="686" spans="2:65" s="1" customFormat="1" ht="16.5" customHeight="1">
      <c r="B686" s="43"/>
      <c r="C686" s="204" t="s">
        <v>947</v>
      </c>
      <c r="D686" s="204" t="s">
        <v>200</v>
      </c>
      <c r="E686" s="205" t="s">
        <v>2671</v>
      </c>
      <c r="F686" s="206" t="s">
        <v>2672</v>
      </c>
      <c r="G686" s="207" t="s">
        <v>203</v>
      </c>
      <c r="H686" s="208">
        <v>3</v>
      </c>
      <c r="I686" s="209"/>
      <c r="J686" s="210">
        <f>ROUND(I686*H686,2)</f>
        <v>0</v>
      </c>
      <c r="K686" s="206" t="s">
        <v>34</v>
      </c>
      <c r="L686" s="63"/>
      <c r="M686" s="211" t="s">
        <v>34</v>
      </c>
      <c r="N686" s="212" t="s">
        <v>49</v>
      </c>
      <c r="O686" s="44"/>
      <c r="P686" s="213">
        <f>O686*H686</f>
        <v>0</v>
      </c>
      <c r="Q686" s="213">
        <v>2.9139999999999999E-2</v>
      </c>
      <c r="R686" s="213">
        <f>Q686*H686</f>
        <v>8.7419999999999998E-2</v>
      </c>
      <c r="S686" s="213">
        <v>0</v>
      </c>
      <c r="T686" s="214">
        <f>S686*H686</f>
        <v>0</v>
      </c>
      <c r="AR686" s="25" t="s">
        <v>275</v>
      </c>
      <c r="AT686" s="25" t="s">
        <v>200</v>
      </c>
      <c r="AU686" s="25" t="s">
        <v>87</v>
      </c>
      <c r="AY686" s="25" t="s">
        <v>197</v>
      </c>
      <c r="BE686" s="215">
        <f>IF(N686="základní",J686,0)</f>
        <v>0</v>
      </c>
      <c r="BF686" s="215">
        <f>IF(N686="snížená",J686,0)</f>
        <v>0</v>
      </c>
      <c r="BG686" s="215">
        <f>IF(N686="zákl. přenesená",J686,0)</f>
        <v>0</v>
      </c>
      <c r="BH686" s="215">
        <f>IF(N686="sníž. přenesená",J686,0)</f>
        <v>0</v>
      </c>
      <c r="BI686" s="215">
        <f>IF(N686="nulová",J686,0)</f>
        <v>0</v>
      </c>
      <c r="BJ686" s="25" t="s">
        <v>85</v>
      </c>
      <c r="BK686" s="215">
        <f>ROUND(I686*H686,2)</f>
        <v>0</v>
      </c>
      <c r="BL686" s="25" t="s">
        <v>275</v>
      </c>
      <c r="BM686" s="25" t="s">
        <v>2673</v>
      </c>
    </row>
    <row r="687" spans="2:65" s="1" customFormat="1" ht="25.5" customHeight="1">
      <c r="B687" s="43"/>
      <c r="C687" s="204" t="s">
        <v>952</v>
      </c>
      <c r="D687" s="204" t="s">
        <v>200</v>
      </c>
      <c r="E687" s="205" t="s">
        <v>2674</v>
      </c>
      <c r="F687" s="206" t="s">
        <v>2675</v>
      </c>
      <c r="G687" s="207" t="s">
        <v>536</v>
      </c>
      <c r="H687" s="208">
        <v>1</v>
      </c>
      <c r="I687" s="209"/>
      <c r="J687" s="210">
        <f>ROUND(I687*H687,2)</f>
        <v>0</v>
      </c>
      <c r="K687" s="206" t="s">
        <v>352</v>
      </c>
      <c r="L687" s="63"/>
      <c r="M687" s="211" t="s">
        <v>34</v>
      </c>
      <c r="N687" s="212" t="s">
        <v>49</v>
      </c>
      <c r="O687" s="44"/>
      <c r="P687" s="213">
        <f>O687*H687</f>
        <v>0</v>
      </c>
      <c r="Q687" s="213">
        <v>3.4841E-3</v>
      </c>
      <c r="R687" s="213">
        <f>Q687*H687</f>
        <v>3.4841E-3</v>
      </c>
      <c r="S687" s="213">
        <v>0</v>
      </c>
      <c r="T687" s="214">
        <f>S687*H687</f>
        <v>0</v>
      </c>
      <c r="AR687" s="25" t="s">
        <v>275</v>
      </c>
      <c r="AT687" s="25" t="s">
        <v>200</v>
      </c>
      <c r="AU687" s="25" t="s">
        <v>87</v>
      </c>
      <c r="AY687" s="25" t="s">
        <v>197</v>
      </c>
      <c r="BE687" s="215">
        <f>IF(N687="základní",J687,0)</f>
        <v>0</v>
      </c>
      <c r="BF687" s="215">
        <f>IF(N687="snížená",J687,0)</f>
        <v>0</v>
      </c>
      <c r="BG687" s="215">
        <f>IF(N687="zákl. přenesená",J687,0)</f>
        <v>0</v>
      </c>
      <c r="BH687" s="215">
        <f>IF(N687="sníž. přenesená",J687,0)</f>
        <v>0</v>
      </c>
      <c r="BI687" s="215">
        <f>IF(N687="nulová",J687,0)</f>
        <v>0</v>
      </c>
      <c r="BJ687" s="25" t="s">
        <v>85</v>
      </c>
      <c r="BK687" s="215">
        <f>ROUND(I687*H687,2)</f>
        <v>0</v>
      </c>
      <c r="BL687" s="25" t="s">
        <v>275</v>
      </c>
      <c r="BM687" s="25" t="s">
        <v>2676</v>
      </c>
    </row>
    <row r="688" spans="2:65" s="12" customFormat="1">
      <c r="B688" s="219"/>
      <c r="C688" s="220"/>
      <c r="D688" s="221" t="s">
        <v>210</v>
      </c>
      <c r="E688" s="222" t="s">
        <v>34</v>
      </c>
      <c r="F688" s="223" t="s">
        <v>2677</v>
      </c>
      <c r="G688" s="220"/>
      <c r="H688" s="224" t="s">
        <v>34</v>
      </c>
      <c r="I688" s="225"/>
      <c r="J688" s="220"/>
      <c r="K688" s="220"/>
      <c r="L688" s="226"/>
      <c r="M688" s="227"/>
      <c r="N688" s="228"/>
      <c r="O688" s="228"/>
      <c r="P688" s="228"/>
      <c r="Q688" s="228"/>
      <c r="R688" s="228"/>
      <c r="S688" s="228"/>
      <c r="T688" s="229"/>
      <c r="AT688" s="230" t="s">
        <v>210</v>
      </c>
      <c r="AU688" s="230" t="s">
        <v>87</v>
      </c>
      <c r="AV688" s="12" t="s">
        <v>85</v>
      </c>
      <c r="AW688" s="12" t="s">
        <v>41</v>
      </c>
      <c r="AX688" s="12" t="s">
        <v>78</v>
      </c>
      <c r="AY688" s="230" t="s">
        <v>197</v>
      </c>
    </row>
    <row r="689" spans="2:65" s="13" customFormat="1">
      <c r="B689" s="231"/>
      <c r="C689" s="232"/>
      <c r="D689" s="216" t="s">
        <v>210</v>
      </c>
      <c r="E689" s="260" t="s">
        <v>34</v>
      </c>
      <c r="F689" s="261" t="s">
        <v>85</v>
      </c>
      <c r="G689" s="232"/>
      <c r="H689" s="262">
        <v>1</v>
      </c>
      <c r="I689" s="236"/>
      <c r="J689" s="232"/>
      <c r="K689" s="232"/>
      <c r="L689" s="237"/>
      <c r="M689" s="238"/>
      <c r="N689" s="239"/>
      <c r="O689" s="239"/>
      <c r="P689" s="239"/>
      <c r="Q689" s="239"/>
      <c r="R689" s="239"/>
      <c r="S689" s="239"/>
      <c r="T689" s="240"/>
      <c r="AT689" s="241" t="s">
        <v>210</v>
      </c>
      <c r="AU689" s="241" t="s">
        <v>87</v>
      </c>
      <c r="AV689" s="13" t="s">
        <v>87</v>
      </c>
      <c r="AW689" s="13" t="s">
        <v>41</v>
      </c>
      <c r="AX689" s="13" t="s">
        <v>85</v>
      </c>
      <c r="AY689" s="241" t="s">
        <v>197</v>
      </c>
    </row>
    <row r="690" spans="2:65" s="1" customFormat="1" ht="16.5" customHeight="1">
      <c r="B690" s="43"/>
      <c r="C690" s="204" t="s">
        <v>956</v>
      </c>
      <c r="D690" s="204" t="s">
        <v>200</v>
      </c>
      <c r="E690" s="205" t="s">
        <v>2678</v>
      </c>
      <c r="F690" s="206" t="s">
        <v>2679</v>
      </c>
      <c r="G690" s="207" t="s">
        <v>445</v>
      </c>
      <c r="H690" s="208">
        <v>349</v>
      </c>
      <c r="I690" s="209"/>
      <c r="J690" s="210">
        <f>ROUND(I690*H690,2)</f>
        <v>0</v>
      </c>
      <c r="K690" s="206" t="s">
        <v>352</v>
      </c>
      <c r="L690" s="63"/>
      <c r="M690" s="211" t="s">
        <v>34</v>
      </c>
      <c r="N690" s="212" t="s">
        <v>49</v>
      </c>
      <c r="O690" s="44"/>
      <c r="P690" s="213">
        <f>O690*H690</f>
        <v>0</v>
      </c>
      <c r="Q690" s="213">
        <v>1.8979399999999999E-4</v>
      </c>
      <c r="R690" s="213">
        <f>Q690*H690</f>
        <v>6.6238105999999991E-2</v>
      </c>
      <c r="S690" s="213">
        <v>0</v>
      </c>
      <c r="T690" s="214">
        <f>S690*H690</f>
        <v>0</v>
      </c>
      <c r="AR690" s="25" t="s">
        <v>275</v>
      </c>
      <c r="AT690" s="25" t="s">
        <v>200</v>
      </c>
      <c r="AU690" s="25" t="s">
        <v>87</v>
      </c>
      <c r="AY690" s="25" t="s">
        <v>197</v>
      </c>
      <c r="BE690" s="215">
        <f>IF(N690="základní",J690,0)</f>
        <v>0</v>
      </c>
      <c r="BF690" s="215">
        <f>IF(N690="snížená",J690,0)</f>
        <v>0</v>
      </c>
      <c r="BG690" s="215">
        <f>IF(N690="zákl. přenesená",J690,0)</f>
        <v>0</v>
      </c>
      <c r="BH690" s="215">
        <f>IF(N690="sníž. přenesená",J690,0)</f>
        <v>0</v>
      </c>
      <c r="BI690" s="215">
        <f>IF(N690="nulová",J690,0)</f>
        <v>0</v>
      </c>
      <c r="BJ690" s="25" t="s">
        <v>85</v>
      </c>
      <c r="BK690" s="215">
        <f>ROUND(I690*H690,2)</f>
        <v>0</v>
      </c>
      <c r="BL690" s="25" t="s">
        <v>275</v>
      </c>
      <c r="BM690" s="25" t="s">
        <v>2680</v>
      </c>
    </row>
    <row r="691" spans="2:65" s="13" customFormat="1">
      <c r="B691" s="231"/>
      <c r="C691" s="232"/>
      <c r="D691" s="216" t="s">
        <v>210</v>
      </c>
      <c r="E691" s="260" t="s">
        <v>34</v>
      </c>
      <c r="F691" s="261" t="s">
        <v>2681</v>
      </c>
      <c r="G691" s="232"/>
      <c r="H691" s="262">
        <v>349</v>
      </c>
      <c r="I691" s="236"/>
      <c r="J691" s="232"/>
      <c r="K691" s="232"/>
      <c r="L691" s="237"/>
      <c r="M691" s="238"/>
      <c r="N691" s="239"/>
      <c r="O691" s="239"/>
      <c r="P691" s="239"/>
      <c r="Q691" s="239"/>
      <c r="R691" s="239"/>
      <c r="S691" s="239"/>
      <c r="T691" s="240"/>
      <c r="AT691" s="241" t="s">
        <v>210</v>
      </c>
      <c r="AU691" s="241" t="s">
        <v>87</v>
      </c>
      <c r="AV691" s="13" t="s">
        <v>87</v>
      </c>
      <c r="AW691" s="13" t="s">
        <v>41</v>
      </c>
      <c r="AX691" s="13" t="s">
        <v>85</v>
      </c>
      <c r="AY691" s="241" t="s">
        <v>197</v>
      </c>
    </row>
    <row r="692" spans="2:65" s="1" customFormat="1" ht="16.5" customHeight="1">
      <c r="B692" s="43"/>
      <c r="C692" s="204" t="s">
        <v>961</v>
      </c>
      <c r="D692" s="204" t="s">
        <v>200</v>
      </c>
      <c r="E692" s="205" t="s">
        <v>2682</v>
      </c>
      <c r="F692" s="206" t="s">
        <v>2683</v>
      </c>
      <c r="G692" s="207" t="s">
        <v>445</v>
      </c>
      <c r="H692" s="208">
        <v>349</v>
      </c>
      <c r="I692" s="209"/>
      <c r="J692" s="210">
        <f>ROUND(I692*H692,2)</f>
        <v>0</v>
      </c>
      <c r="K692" s="206" t="s">
        <v>352</v>
      </c>
      <c r="L692" s="63"/>
      <c r="M692" s="211" t="s">
        <v>34</v>
      </c>
      <c r="N692" s="212" t="s">
        <v>49</v>
      </c>
      <c r="O692" s="44"/>
      <c r="P692" s="213">
        <f>O692*H692</f>
        <v>0</v>
      </c>
      <c r="Q692" s="213">
        <v>1.0000000000000001E-5</v>
      </c>
      <c r="R692" s="213">
        <f>Q692*H692</f>
        <v>3.4900000000000005E-3</v>
      </c>
      <c r="S692" s="213">
        <v>0</v>
      </c>
      <c r="T692" s="214">
        <f>S692*H692</f>
        <v>0</v>
      </c>
      <c r="AR692" s="25" t="s">
        <v>275</v>
      </c>
      <c r="AT692" s="25" t="s">
        <v>200</v>
      </c>
      <c r="AU692" s="25" t="s">
        <v>87</v>
      </c>
      <c r="AY692" s="25" t="s">
        <v>197</v>
      </c>
      <c r="BE692" s="215">
        <f>IF(N692="základní",J692,0)</f>
        <v>0</v>
      </c>
      <c r="BF692" s="215">
        <f>IF(N692="snížená",J692,0)</f>
        <v>0</v>
      </c>
      <c r="BG692" s="215">
        <f>IF(N692="zákl. přenesená",J692,0)</f>
        <v>0</v>
      </c>
      <c r="BH692" s="215">
        <f>IF(N692="sníž. přenesená",J692,0)</f>
        <v>0</v>
      </c>
      <c r="BI692" s="215">
        <f>IF(N692="nulová",J692,0)</f>
        <v>0</v>
      </c>
      <c r="BJ692" s="25" t="s">
        <v>85</v>
      </c>
      <c r="BK692" s="215">
        <f>ROUND(I692*H692,2)</f>
        <v>0</v>
      </c>
      <c r="BL692" s="25" t="s">
        <v>275</v>
      </c>
      <c r="BM692" s="25" t="s">
        <v>2684</v>
      </c>
    </row>
    <row r="693" spans="2:65" s="13" customFormat="1">
      <c r="B693" s="231"/>
      <c r="C693" s="232"/>
      <c r="D693" s="216" t="s">
        <v>210</v>
      </c>
      <c r="E693" s="260" t="s">
        <v>34</v>
      </c>
      <c r="F693" s="261" t="s">
        <v>2685</v>
      </c>
      <c r="G693" s="232"/>
      <c r="H693" s="262">
        <v>349</v>
      </c>
      <c r="I693" s="236"/>
      <c r="J693" s="232"/>
      <c r="K693" s="232"/>
      <c r="L693" s="237"/>
      <c r="M693" s="238"/>
      <c r="N693" s="239"/>
      <c r="O693" s="239"/>
      <c r="P693" s="239"/>
      <c r="Q693" s="239"/>
      <c r="R693" s="239"/>
      <c r="S693" s="239"/>
      <c r="T693" s="240"/>
      <c r="AT693" s="241" t="s">
        <v>210</v>
      </c>
      <c r="AU693" s="241" t="s">
        <v>87</v>
      </c>
      <c r="AV693" s="13" t="s">
        <v>87</v>
      </c>
      <c r="AW693" s="13" t="s">
        <v>41</v>
      </c>
      <c r="AX693" s="13" t="s">
        <v>85</v>
      </c>
      <c r="AY693" s="241" t="s">
        <v>197</v>
      </c>
    </row>
    <row r="694" spans="2:65" s="1" customFormat="1" ht="16.5" customHeight="1">
      <c r="B694" s="43"/>
      <c r="C694" s="263" t="s">
        <v>965</v>
      </c>
      <c r="D694" s="263" t="s">
        <v>415</v>
      </c>
      <c r="E694" s="264" t="s">
        <v>2686</v>
      </c>
      <c r="F694" s="265" t="s">
        <v>2687</v>
      </c>
      <c r="G694" s="266" t="s">
        <v>1598</v>
      </c>
      <c r="H694" s="267">
        <v>3</v>
      </c>
      <c r="I694" s="268"/>
      <c r="J694" s="269">
        <f>ROUND(I694*H694,2)</f>
        <v>0</v>
      </c>
      <c r="K694" s="265" t="s">
        <v>34</v>
      </c>
      <c r="L694" s="270"/>
      <c r="M694" s="271" t="s">
        <v>34</v>
      </c>
      <c r="N694" s="272" t="s">
        <v>49</v>
      </c>
      <c r="O694" s="44"/>
      <c r="P694" s="213">
        <f>O694*H694</f>
        <v>0</v>
      </c>
      <c r="Q694" s="213">
        <v>6.6200000000000005E-4</v>
      </c>
      <c r="R694" s="213">
        <f>Q694*H694</f>
        <v>1.9859999999999999E-3</v>
      </c>
      <c r="S694" s="213">
        <v>0</v>
      </c>
      <c r="T694" s="214">
        <f>S694*H694</f>
        <v>0</v>
      </c>
      <c r="AR694" s="25" t="s">
        <v>491</v>
      </c>
      <c r="AT694" s="25" t="s">
        <v>415</v>
      </c>
      <c r="AU694" s="25" t="s">
        <v>87</v>
      </c>
      <c r="AY694" s="25" t="s">
        <v>197</v>
      </c>
      <c r="BE694" s="215">
        <f>IF(N694="základní",J694,0)</f>
        <v>0</v>
      </c>
      <c r="BF694" s="215">
        <f>IF(N694="snížená",J694,0)</f>
        <v>0</v>
      </c>
      <c r="BG694" s="215">
        <f>IF(N694="zákl. přenesená",J694,0)</f>
        <v>0</v>
      </c>
      <c r="BH694" s="215">
        <f>IF(N694="sníž. přenesená",J694,0)</f>
        <v>0</v>
      </c>
      <c r="BI694" s="215">
        <f>IF(N694="nulová",J694,0)</f>
        <v>0</v>
      </c>
      <c r="BJ694" s="25" t="s">
        <v>85</v>
      </c>
      <c r="BK694" s="215">
        <f>ROUND(I694*H694,2)</f>
        <v>0</v>
      </c>
      <c r="BL694" s="25" t="s">
        <v>275</v>
      </c>
      <c r="BM694" s="25" t="s">
        <v>2688</v>
      </c>
    </row>
    <row r="695" spans="2:65" s="12" customFormat="1">
      <c r="B695" s="219"/>
      <c r="C695" s="220"/>
      <c r="D695" s="221" t="s">
        <v>210</v>
      </c>
      <c r="E695" s="222" t="s">
        <v>34</v>
      </c>
      <c r="F695" s="223" t="s">
        <v>2689</v>
      </c>
      <c r="G695" s="220"/>
      <c r="H695" s="224" t="s">
        <v>34</v>
      </c>
      <c r="I695" s="225"/>
      <c r="J695" s="220"/>
      <c r="K695" s="220"/>
      <c r="L695" s="226"/>
      <c r="M695" s="227"/>
      <c r="N695" s="228"/>
      <c r="O695" s="228"/>
      <c r="P695" s="228"/>
      <c r="Q695" s="228"/>
      <c r="R695" s="228"/>
      <c r="S695" s="228"/>
      <c r="T695" s="229"/>
      <c r="AT695" s="230" t="s">
        <v>210</v>
      </c>
      <c r="AU695" s="230" t="s">
        <v>87</v>
      </c>
      <c r="AV695" s="12" t="s">
        <v>85</v>
      </c>
      <c r="AW695" s="12" t="s">
        <v>41</v>
      </c>
      <c r="AX695" s="12" t="s">
        <v>78</v>
      </c>
      <c r="AY695" s="230" t="s">
        <v>197</v>
      </c>
    </row>
    <row r="696" spans="2:65" s="13" customFormat="1">
      <c r="B696" s="231"/>
      <c r="C696" s="232"/>
      <c r="D696" s="216" t="s">
        <v>210</v>
      </c>
      <c r="E696" s="260" t="s">
        <v>34</v>
      </c>
      <c r="F696" s="261" t="s">
        <v>107</v>
      </c>
      <c r="G696" s="232"/>
      <c r="H696" s="262">
        <v>3</v>
      </c>
      <c r="I696" s="236"/>
      <c r="J696" s="232"/>
      <c r="K696" s="232"/>
      <c r="L696" s="237"/>
      <c r="M696" s="238"/>
      <c r="N696" s="239"/>
      <c r="O696" s="239"/>
      <c r="P696" s="239"/>
      <c r="Q696" s="239"/>
      <c r="R696" s="239"/>
      <c r="S696" s="239"/>
      <c r="T696" s="240"/>
      <c r="AT696" s="241" t="s">
        <v>210</v>
      </c>
      <c r="AU696" s="241" t="s">
        <v>87</v>
      </c>
      <c r="AV696" s="13" t="s">
        <v>87</v>
      </c>
      <c r="AW696" s="13" t="s">
        <v>41</v>
      </c>
      <c r="AX696" s="13" t="s">
        <v>85</v>
      </c>
      <c r="AY696" s="241" t="s">
        <v>197</v>
      </c>
    </row>
    <row r="697" spans="2:65" s="1" customFormat="1" ht="16.5" customHeight="1">
      <c r="B697" s="43"/>
      <c r="C697" s="263" t="s">
        <v>969</v>
      </c>
      <c r="D697" s="263" t="s">
        <v>415</v>
      </c>
      <c r="E697" s="264" t="s">
        <v>2690</v>
      </c>
      <c r="F697" s="265" t="s">
        <v>2691</v>
      </c>
      <c r="G697" s="266" t="s">
        <v>1598</v>
      </c>
      <c r="H697" s="267">
        <v>48</v>
      </c>
      <c r="I697" s="268"/>
      <c r="J697" s="269">
        <f>ROUND(I697*H697,2)</f>
        <v>0</v>
      </c>
      <c r="K697" s="265" t="s">
        <v>34</v>
      </c>
      <c r="L697" s="270"/>
      <c r="M697" s="271" t="s">
        <v>34</v>
      </c>
      <c r="N697" s="272" t="s">
        <v>49</v>
      </c>
      <c r="O697" s="44"/>
      <c r="P697" s="213">
        <f>O697*H697</f>
        <v>0</v>
      </c>
      <c r="Q697" s="213">
        <v>8.5999999999999998E-4</v>
      </c>
      <c r="R697" s="213">
        <f>Q697*H697</f>
        <v>4.1279999999999997E-2</v>
      </c>
      <c r="S697" s="213">
        <v>0</v>
      </c>
      <c r="T697" s="214">
        <f>S697*H697</f>
        <v>0</v>
      </c>
      <c r="AR697" s="25" t="s">
        <v>491</v>
      </c>
      <c r="AT697" s="25" t="s">
        <v>415</v>
      </c>
      <c r="AU697" s="25" t="s">
        <v>87</v>
      </c>
      <c r="AY697" s="25" t="s">
        <v>197</v>
      </c>
      <c r="BE697" s="215">
        <f>IF(N697="základní",J697,0)</f>
        <v>0</v>
      </c>
      <c r="BF697" s="215">
        <f>IF(N697="snížená",J697,0)</f>
        <v>0</v>
      </c>
      <c r="BG697" s="215">
        <f>IF(N697="zákl. přenesená",J697,0)</f>
        <v>0</v>
      </c>
      <c r="BH697" s="215">
        <f>IF(N697="sníž. přenesená",J697,0)</f>
        <v>0</v>
      </c>
      <c r="BI697" s="215">
        <f>IF(N697="nulová",J697,0)</f>
        <v>0</v>
      </c>
      <c r="BJ697" s="25" t="s">
        <v>85</v>
      </c>
      <c r="BK697" s="215">
        <f>ROUND(I697*H697,2)</f>
        <v>0</v>
      </c>
      <c r="BL697" s="25" t="s">
        <v>275</v>
      </c>
      <c r="BM697" s="25" t="s">
        <v>2692</v>
      </c>
    </row>
    <row r="698" spans="2:65" s="12" customFormat="1">
      <c r="B698" s="219"/>
      <c r="C698" s="220"/>
      <c r="D698" s="221" t="s">
        <v>210</v>
      </c>
      <c r="E698" s="222" t="s">
        <v>34</v>
      </c>
      <c r="F698" s="223" t="s">
        <v>2689</v>
      </c>
      <c r="G698" s="220"/>
      <c r="H698" s="224" t="s">
        <v>34</v>
      </c>
      <c r="I698" s="225"/>
      <c r="J698" s="220"/>
      <c r="K698" s="220"/>
      <c r="L698" s="226"/>
      <c r="M698" s="227"/>
      <c r="N698" s="228"/>
      <c r="O698" s="228"/>
      <c r="P698" s="228"/>
      <c r="Q698" s="228"/>
      <c r="R698" s="228"/>
      <c r="S698" s="228"/>
      <c r="T698" s="229"/>
      <c r="AT698" s="230" t="s">
        <v>210</v>
      </c>
      <c r="AU698" s="230" t="s">
        <v>87</v>
      </c>
      <c r="AV698" s="12" t="s">
        <v>85</v>
      </c>
      <c r="AW698" s="12" t="s">
        <v>41</v>
      </c>
      <c r="AX698" s="12" t="s">
        <v>78</v>
      </c>
      <c r="AY698" s="230" t="s">
        <v>197</v>
      </c>
    </row>
    <row r="699" spans="2:65" s="13" customFormat="1">
      <c r="B699" s="231"/>
      <c r="C699" s="232"/>
      <c r="D699" s="216" t="s">
        <v>210</v>
      </c>
      <c r="E699" s="260" t="s">
        <v>34</v>
      </c>
      <c r="F699" s="261" t="s">
        <v>574</v>
      </c>
      <c r="G699" s="232"/>
      <c r="H699" s="262">
        <v>48</v>
      </c>
      <c r="I699" s="236"/>
      <c r="J699" s="232"/>
      <c r="K699" s="232"/>
      <c r="L699" s="237"/>
      <c r="M699" s="238"/>
      <c r="N699" s="239"/>
      <c r="O699" s="239"/>
      <c r="P699" s="239"/>
      <c r="Q699" s="239"/>
      <c r="R699" s="239"/>
      <c r="S699" s="239"/>
      <c r="T699" s="240"/>
      <c r="AT699" s="241" t="s">
        <v>210</v>
      </c>
      <c r="AU699" s="241" t="s">
        <v>87</v>
      </c>
      <c r="AV699" s="13" t="s">
        <v>87</v>
      </c>
      <c r="AW699" s="13" t="s">
        <v>41</v>
      </c>
      <c r="AX699" s="13" t="s">
        <v>85</v>
      </c>
      <c r="AY699" s="241" t="s">
        <v>197</v>
      </c>
    </row>
    <row r="700" spans="2:65" s="1" customFormat="1" ht="16.5" customHeight="1">
      <c r="B700" s="43"/>
      <c r="C700" s="263" t="s">
        <v>974</v>
      </c>
      <c r="D700" s="263" t="s">
        <v>415</v>
      </c>
      <c r="E700" s="264" t="s">
        <v>2693</v>
      </c>
      <c r="F700" s="265" t="s">
        <v>2694</v>
      </c>
      <c r="G700" s="266" t="s">
        <v>1598</v>
      </c>
      <c r="H700" s="267">
        <v>12</v>
      </c>
      <c r="I700" s="268"/>
      <c r="J700" s="269">
        <f>ROUND(I700*H700,2)</f>
        <v>0</v>
      </c>
      <c r="K700" s="265" t="s">
        <v>34</v>
      </c>
      <c r="L700" s="270"/>
      <c r="M700" s="271" t="s">
        <v>34</v>
      </c>
      <c r="N700" s="272" t="s">
        <v>49</v>
      </c>
      <c r="O700" s="44"/>
      <c r="P700" s="213">
        <f>O700*H700</f>
        <v>0</v>
      </c>
      <c r="Q700" s="213">
        <v>1.0319999999999999E-3</v>
      </c>
      <c r="R700" s="213">
        <f>Q700*H700</f>
        <v>1.2383999999999999E-2</v>
      </c>
      <c r="S700" s="213">
        <v>0</v>
      </c>
      <c r="T700" s="214">
        <f>S700*H700</f>
        <v>0</v>
      </c>
      <c r="AR700" s="25" t="s">
        <v>491</v>
      </c>
      <c r="AT700" s="25" t="s">
        <v>415</v>
      </c>
      <c r="AU700" s="25" t="s">
        <v>87</v>
      </c>
      <c r="AY700" s="25" t="s">
        <v>197</v>
      </c>
      <c r="BE700" s="215">
        <f>IF(N700="základní",J700,0)</f>
        <v>0</v>
      </c>
      <c r="BF700" s="215">
        <f>IF(N700="snížená",J700,0)</f>
        <v>0</v>
      </c>
      <c r="BG700" s="215">
        <f>IF(N700="zákl. přenesená",J700,0)</f>
        <v>0</v>
      </c>
      <c r="BH700" s="215">
        <f>IF(N700="sníž. přenesená",J700,0)</f>
        <v>0</v>
      </c>
      <c r="BI700" s="215">
        <f>IF(N700="nulová",J700,0)</f>
        <v>0</v>
      </c>
      <c r="BJ700" s="25" t="s">
        <v>85</v>
      </c>
      <c r="BK700" s="215">
        <f>ROUND(I700*H700,2)</f>
        <v>0</v>
      </c>
      <c r="BL700" s="25" t="s">
        <v>275</v>
      </c>
      <c r="BM700" s="25" t="s">
        <v>2695</v>
      </c>
    </row>
    <row r="701" spans="2:65" s="12" customFormat="1">
      <c r="B701" s="219"/>
      <c r="C701" s="220"/>
      <c r="D701" s="221" t="s">
        <v>210</v>
      </c>
      <c r="E701" s="222" t="s">
        <v>34</v>
      </c>
      <c r="F701" s="223" t="s">
        <v>2689</v>
      </c>
      <c r="G701" s="220"/>
      <c r="H701" s="224" t="s">
        <v>34</v>
      </c>
      <c r="I701" s="225"/>
      <c r="J701" s="220"/>
      <c r="K701" s="220"/>
      <c r="L701" s="226"/>
      <c r="M701" s="227"/>
      <c r="N701" s="228"/>
      <c r="O701" s="228"/>
      <c r="P701" s="228"/>
      <c r="Q701" s="228"/>
      <c r="R701" s="228"/>
      <c r="S701" s="228"/>
      <c r="T701" s="229"/>
      <c r="AT701" s="230" t="s">
        <v>210</v>
      </c>
      <c r="AU701" s="230" t="s">
        <v>87</v>
      </c>
      <c r="AV701" s="12" t="s">
        <v>85</v>
      </c>
      <c r="AW701" s="12" t="s">
        <v>41</v>
      </c>
      <c r="AX701" s="12" t="s">
        <v>78</v>
      </c>
      <c r="AY701" s="230" t="s">
        <v>197</v>
      </c>
    </row>
    <row r="702" spans="2:65" s="13" customFormat="1">
      <c r="B702" s="231"/>
      <c r="C702" s="232"/>
      <c r="D702" s="216" t="s">
        <v>210</v>
      </c>
      <c r="E702" s="260" t="s">
        <v>34</v>
      </c>
      <c r="F702" s="261" t="s">
        <v>260</v>
      </c>
      <c r="G702" s="232"/>
      <c r="H702" s="262">
        <v>12</v>
      </c>
      <c r="I702" s="236"/>
      <c r="J702" s="232"/>
      <c r="K702" s="232"/>
      <c r="L702" s="237"/>
      <c r="M702" s="238"/>
      <c r="N702" s="239"/>
      <c r="O702" s="239"/>
      <c r="P702" s="239"/>
      <c r="Q702" s="239"/>
      <c r="R702" s="239"/>
      <c r="S702" s="239"/>
      <c r="T702" s="240"/>
      <c r="AT702" s="241" t="s">
        <v>210</v>
      </c>
      <c r="AU702" s="241" t="s">
        <v>87</v>
      </c>
      <c r="AV702" s="13" t="s">
        <v>87</v>
      </c>
      <c r="AW702" s="13" t="s">
        <v>41</v>
      </c>
      <c r="AX702" s="13" t="s">
        <v>85</v>
      </c>
      <c r="AY702" s="241" t="s">
        <v>197</v>
      </c>
    </row>
    <row r="703" spans="2:65" s="1" customFormat="1" ht="16.5" customHeight="1">
      <c r="B703" s="43"/>
      <c r="C703" s="263" t="s">
        <v>978</v>
      </c>
      <c r="D703" s="263" t="s">
        <v>415</v>
      </c>
      <c r="E703" s="264" t="s">
        <v>2696</v>
      </c>
      <c r="F703" s="265" t="s">
        <v>2697</v>
      </c>
      <c r="G703" s="266" t="s">
        <v>1598</v>
      </c>
      <c r="H703" s="267">
        <v>4</v>
      </c>
      <c r="I703" s="268"/>
      <c r="J703" s="269">
        <f>ROUND(I703*H703,2)</f>
        <v>0</v>
      </c>
      <c r="K703" s="265" t="s">
        <v>34</v>
      </c>
      <c r="L703" s="270"/>
      <c r="M703" s="271" t="s">
        <v>34</v>
      </c>
      <c r="N703" s="272" t="s">
        <v>49</v>
      </c>
      <c r="O703" s="44"/>
      <c r="P703" s="213">
        <f>O703*H703</f>
        <v>0</v>
      </c>
      <c r="Q703" s="213">
        <v>1.214E-3</v>
      </c>
      <c r="R703" s="213">
        <f>Q703*H703</f>
        <v>4.8560000000000001E-3</v>
      </c>
      <c r="S703" s="213">
        <v>0</v>
      </c>
      <c r="T703" s="214">
        <f>S703*H703</f>
        <v>0</v>
      </c>
      <c r="AR703" s="25" t="s">
        <v>491</v>
      </c>
      <c r="AT703" s="25" t="s">
        <v>415</v>
      </c>
      <c r="AU703" s="25" t="s">
        <v>87</v>
      </c>
      <c r="AY703" s="25" t="s">
        <v>197</v>
      </c>
      <c r="BE703" s="215">
        <f>IF(N703="základní",J703,0)</f>
        <v>0</v>
      </c>
      <c r="BF703" s="215">
        <f>IF(N703="snížená",J703,0)</f>
        <v>0</v>
      </c>
      <c r="BG703" s="215">
        <f>IF(N703="zákl. přenesená",J703,0)</f>
        <v>0</v>
      </c>
      <c r="BH703" s="215">
        <f>IF(N703="sníž. přenesená",J703,0)</f>
        <v>0</v>
      </c>
      <c r="BI703" s="215">
        <f>IF(N703="nulová",J703,0)</f>
        <v>0</v>
      </c>
      <c r="BJ703" s="25" t="s">
        <v>85</v>
      </c>
      <c r="BK703" s="215">
        <f>ROUND(I703*H703,2)</f>
        <v>0</v>
      </c>
      <c r="BL703" s="25" t="s">
        <v>275</v>
      </c>
      <c r="BM703" s="25" t="s">
        <v>2698</v>
      </c>
    </row>
    <row r="704" spans="2:65" s="12" customFormat="1">
      <c r="B704" s="219"/>
      <c r="C704" s="220"/>
      <c r="D704" s="221" t="s">
        <v>210</v>
      </c>
      <c r="E704" s="222" t="s">
        <v>34</v>
      </c>
      <c r="F704" s="223" t="s">
        <v>2699</v>
      </c>
      <c r="G704" s="220"/>
      <c r="H704" s="224" t="s">
        <v>34</v>
      </c>
      <c r="I704" s="225"/>
      <c r="J704" s="220"/>
      <c r="K704" s="220"/>
      <c r="L704" s="226"/>
      <c r="M704" s="227"/>
      <c r="N704" s="228"/>
      <c r="O704" s="228"/>
      <c r="P704" s="228"/>
      <c r="Q704" s="228"/>
      <c r="R704" s="228"/>
      <c r="S704" s="228"/>
      <c r="T704" s="229"/>
      <c r="AT704" s="230" t="s">
        <v>210</v>
      </c>
      <c r="AU704" s="230" t="s">
        <v>87</v>
      </c>
      <c r="AV704" s="12" t="s">
        <v>85</v>
      </c>
      <c r="AW704" s="12" t="s">
        <v>41</v>
      </c>
      <c r="AX704" s="12" t="s">
        <v>78</v>
      </c>
      <c r="AY704" s="230" t="s">
        <v>197</v>
      </c>
    </row>
    <row r="705" spans="2:65" s="13" customFormat="1">
      <c r="B705" s="231"/>
      <c r="C705" s="232"/>
      <c r="D705" s="216" t="s">
        <v>210</v>
      </c>
      <c r="E705" s="260" t="s">
        <v>34</v>
      </c>
      <c r="F705" s="261" t="s">
        <v>126</v>
      </c>
      <c r="G705" s="232"/>
      <c r="H705" s="262">
        <v>4</v>
      </c>
      <c r="I705" s="236"/>
      <c r="J705" s="232"/>
      <c r="K705" s="232"/>
      <c r="L705" s="237"/>
      <c r="M705" s="238"/>
      <c r="N705" s="239"/>
      <c r="O705" s="239"/>
      <c r="P705" s="239"/>
      <c r="Q705" s="239"/>
      <c r="R705" s="239"/>
      <c r="S705" s="239"/>
      <c r="T705" s="240"/>
      <c r="AT705" s="241" t="s">
        <v>210</v>
      </c>
      <c r="AU705" s="241" t="s">
        <v>87</v>
      </c>
      <c r="AV705" s="13" t="s">
        <v>87</v>
      </c>
      <c r="AW705" s="13" t="s">
        <v>41</v>
      </c>
      <c r="AX705" s="13" t="s">
        <v>85</v>
      </c>
      <c r="AY705" s="241" t="s">
        <v>197</v>
      </c>
    </row>
    <row r="706" spans="2:65" s="1" customFormat="1" ht="16.5" customHeight="1">
      <c r="B706" s="43"/>
      <c r="C706" s="204" t="s">
        <v>983</v>
      </c>
      <c r="D706" s="204" t="s">
        <v>200</v>
      </c>
      <c r="E706" s="205" t="s">
        <v>2700</v>
      </c>
      <c r="F706" s="206" t="s">
        <v>2701</v>
      </c>
      <c r="G706" s="207" t="s">
        <v>404</v>
      </c>
      <c r="H706" s="208">
        <v>0.65700000000000003</v>
      </c>
      <c r="I706" s="209"/>
      <c r="J706" s="210">
        <f>ROUND(I706*H706,2)</f>
        <v>0</v>
      </c>
      <c r="K706" s="206" t="s">
        <v>352</v>
      </c>
      <c r="L706" s="63"/>
      <c r="M706" s="211" t="s">
        <v>34</v>
      </c>
      <c r="N706" s="212" t="s">
        <v>49</v>
      </c>
      <c r="O706" s="44"/>
      <c r="P706" s="213">
        <f>O706*H706</f>
        <v>0</v>
      </c>
      <c r="Q706" s="213">
        <v>0</v>
      </c>
      <c r="R706" s="213">
        <f>Q706*H706</f>
        <v>0</v>
      </c>
      <c r="S706" s="213">
        <v>0</v>
      </c>
      <c r="T706" s="214">
        <f>S706*H706</f>
        <v>0</v>
      </c>
      <c r="AR706" s="25" t="s">
        <v>275</v>
      </c>
      <c r="AT706" s="25" t="s">
        <v>200</v>
      </c>
      <c r="AU706" s="25" t="s">
        <v>87</v>
      </c>
      <c r="AY706" s="25" t="s">
        <v>197</v>
      </c>
      <c r="BE706" s="215">
        <f>IF(N706="základní",J706,0)</f>
        <v>0</v>
      </c>
      <c r="BF706" s="215">
        <f>IF(N706="snížená",J706,0)</f>
        <v>0</v>
      </c>
      <c r="BG706" s="215">
        <f>IF(N706="zákl. přenesená",J706,0)</f>
        <v>0</v>
      </c>
      <c r="BH706" s="215">
        <f>IF(N706="sníž. přenesená",J706,0)</f>
        <v>0</v>
      </c>
      <c r="BI706" s="215">
        <f>IF(N706="nulová",J706,0)</f>
        <v>0</v>
      </c>
      <c r="BJ706" s="25" t="s">
        <v>85</v>
      </c>
      <c r="BK706" s="215">
        <f>ROUND(I706*H706,2)</f>
        <v>0</v>
      </c>
      <c r="BL706" s="25" t="s">
        <v>275</v>
      </c>
      <c r="BM706" s="25" t="s">
        <v>2702</v>
      </c>
    </row>
    <row r="707" spans="2:65" s="11" customFormat="1" ht="29.85" customHeight="1">
      <c r="B707" s="187"/>
      <c r="C707" s="188"/>
      <c r="D707" s="201" t="s">
        <v>77</v>
      </c>
      <c r="E707" s="202" t="s">
        <v>2703</v>
      </c>
      <c r="F707" s="202" t="s">
        <v>2401</v>
      </c>
      <c r="G707" s="188"/>
      <c r="H707" s="188"/>
      <c r="I707" s="191"/>
      <c r="J707" s="203">
        <f>BK707</f>
        <v>0</v>
      </c>
      <c r="K707" s="188"/>
      <c r="L707" s="193"/>
      <c r="M707" s="194"/>
      <c r="N707" s="195"/>
      <c r="O707" s="195"/>
      <c r="P707" s="196">
        <f>SUM(P708:P744)</f>
        <v>0</v>
      </c>
      <c r="Q707" s="195"/>
      <c r="R707" s="196">
        <f>SUM(R708:R744)</f>
        <v>0.17387815750000002</v>
      </c>
      <c r="S707" s="195"/>
      <c r="T707" s="197">
        <f>SUM(T708:T744)</f>
        <v>0</v>
      </c>
      <c r="AR707" s="198" t="s">
        <v>87</v>
      </c>
      <c r="AT707" s="199" t="s">
        <v>77</v>
      </c>
      <c r="AU707" s="199" t="s">
        <v>85</v>
      </c>
      <c r="AY707" s="198" t="s">
        <v>197</v>
      </c>
      <c r="BK707" s="200">
        <f>SUM(BK708:BK744)</f>
        <v>0</v>
      </c>
    </row>
    <row r="708" spans="2:65" s="1" customFormat="1" ht="16.5" customHeight="1">
      <c r="B708" s="43"/>
      <c r="C708" s="204" t="s">
        <v>989</v>
      </c>
      <c r="D708" s="204" t="s">
        <v>200</v>
      </c>
      <c r="E708" s="205" t="s">
        <v>2704</v>
      </c>
      <c r="F708" s="206" t="s">
        <v>2705</v>
      </c>
      <c r="G708" s="207" t="s">
        <v>445</v>
      </c>
      <c r="H708" s="208">
        <v>2</v>
      </c>
      <c r="I708" s="209"/>
      <c r="J708" s="210">
        <f>ROUND(I708*H708,2)</f>
        <v>0</v>
      </c>
      <c r="K708" s="206" t="s">
        <v>352</v>
      </c>
      <c r="L708" s="63"/>
      <c r="M708" s="211" t="s">
        <v>34</v>
      </c>
      <c r="N708" s="212" t="s">
        <v>49</v>
      </c>
      <c r="O708" s="44"/>
      <c r="P708" s="213">
        <f>O708*H708</f>
        <v>0</v>
      </c>
      <c r="Q708" s="213">
        <v>8.6057000000000008E-3</v>
      </c>
      <c r="R708" s="213">
        <f>Q708*H708</f>
        <v>1.7211400000000002E-2</v>
      </c>
      <c r="S708" s="213">
        <v>0</v>
      </c>
      <c r="T708" s="214">
        <f>S708*H708</f>
        <v>0</v>
      </c>
      <c r="AR708" s="25" t="s">
        <v>275</v>
      </c>
      <c r="AT708" s="25" t="s">
        <v>200</v>
      </c>
      <c r="AU708" s="25" t="s">
        <v>87</v>
      </c>
      <c r="AY708" s="25" t="s">
        <v>197</v>
      </c>
      <c r="BE708" s="215">
        <f>IF(N708="základní",J708,0)</f>
        <v>0</v>
      </c>
      <c r="BF708" s="215">
        <f>IF(N708="snížená",J708,0)</f>
        <v>0</v>
      </c>
      <c r="BG708" s="215">
        <f>IF(N708="zákl. přenesená",J708,0)</f>
        <v>0</v>
      </c>
      <c r="BH708" s="215">
        <f>IF(N708="sníž. přenesená",J708,0)</f>
        <v>0</v>
      </c>
      <c r="BI708" s="215">
        <f>IF(N708="nulová",J708,0)</f>
        <v>0</v>
      </c>
      <c r="BJ708" s="25" t="s">
        <v>85</v>
      </c>
      <c r="BK708" s="215">
        <f>ROUND(I708*H708,2)</f>
        <v>0</v>
      </c>
      <c r="BL708" s="25" t="s">
        <v>275</v>
      </c>
      <c r="BM708" s="25" t="s">
        <v>2706</v>
      </c>
    </row>
    <row r="709" spans="2:65" s="1" customFormat="1" ht="16.5" customHeight="1">
      <c r="B709" s="43"/>
      <c r="C709" s="204" t="s">
        <v>995</v>
      </c>
      <c r="D709" s="204" t="s">
        <v>200</v>
      </c>
      <c r="E709" s="205" t="s">
        <v>2707</v>
      </c>
      <c r="F709" s="206" t="s">
        <v>2708</v>
      </c>
      <c r="G709" s="207" t="s">
        <v>203</v>
      </c>
      <c r="H709" s="208">
        <v>2</v>
      </c>
      <c r="I709" s="209"/>
      <c r="J709" s="210">
        <f>ROUND(I709*H709,2)</f>
        <v>0</v>
      </c>
      <c r="K709" s="206" t="s">
        <v>352</v>
      </c>
      <c r="L709" s="63"/>
      <c r="M709" s="211" t="s">
        <v>34</v>
      </c>
      <c r="N709" s="212" t="s">
        <v>49</v>
      </c>
      <c r="O709" s="44"/>
      <c r="P709" s="213">
        <f>O709*H709</f>
        <v>0</v>
      </c>
      <c r="Q709" s="213">
        <v>5.2923500000000004E-3</v>
      </c>
      <c r="R709" s="213">
        <f>Q709*H709</f>
        <v>1.0584700000000001E-2</v>
      </c>
      <c r="S709" s="213">
        <v>0</v>
      </c>
      <c r="T709" s="214">
        <f>S709*H709</f>
        <v>0</v>
      </c>
      <c r="AR709" s="25" t="s">
        <v>275</v>
      </c>
      <c r="AT709" s="25" t="s">
        <v>200</v>
      </c>
      <c r="AU709" s="25" t="s">
        <v>87</v>
      </c>
      <c r="AY709" s="25" t="s">
        <v>197</v>
      </c>
      <c r="BE709" s="215">
        <f>IF(N709="základní",J709,0)</f>
        <v>0</v>
      </c>
      <c r="BF709" s="215">
        <f>IF(N709="snížená",J709,0)</f>
        <v>0</v>
      </c>
      <c r="BG709" s="215">
        <f>IF(N709="zákl. přenesená",J709,0)</f>
        <v>0</v>
      </c>
      <c r="BH709" s="215">
        <f>IF(N709="sníž. přenesená",J709,0)</f>
        <v>0</v>
      </c>
      <c r="BI709" s="215">
        <f>IF(N709="nulová",J709,0)</f>
        <v>0</v>
      </c>
      <c r="BJ709" s="25" t="s">
        <v>85</v>
      </c>
      <c r="BK709" s="215">
        <f>ROUND(I709*H709,2)</f>
        <v>0</v>
      </c>
      <c r="BL709" s="25" t="s">
        <v>275</v>
      </c>
      <c r="BM709" s="25" t="s">
        <v>2709</v>
      </c>
    </row>
    <row r="710" spans="2:65" s="1" customFormat="1" ht="16.5" customHeight="1">
      <c r="B710" s="43"/>
      <c r="C710" s="204" t="s">
        <v>1022</v>
      </c>
      <c r="D710" s="204" t="s">
        <v>200</v>
      </c>
      <c r="E710" s="205" t="s">
        <v>2710</v>
      </c>
      <c r="F710" s="206" t="s">
        <v>2711</v>
      </c>
      <c r="G710" s="207" t="s">
        <v>203</v>
      </c>
      <c r="H710" s="208">
        <v>2</v>
      </c>
      <c r="I710" s="209"/>
      <c r="J710" s="210">
        <f>ROUND(I710*H710,2)</f>
        <v>0</v>
      </c>
      <c r="K710" s="206" t="s">
        <v>352</v>
      </c>
      <c r="L710" s="63"/>
      <c r="M710" s="211" t="s">
        <v>34</v>
      </c>
      <c r="N710" s="212" t="s">
        <v>49</v>
      </c>
      <c r="O710" s="44"/>
      <c r="P710" s="213">
        <f>O710*H710</f>
        <v>0</v>
      </c>
      <c r="Q710" s="213">
        <v>1.4689600000000001E-3</v>
      </c>
      <c r="R710" s="213">
        <f>Q710*H710</f>
        <v>2.9379200000000001E-3</v>
      </c>
      <c r="S710" s="213">
        <v>0</v>
      </c>
      <c r="T710" s="214">
        <f>S710*H710</f>
        <v>0</v>
      </c>
      <c r="AR710" s="25" t="s">
        <v>275</v>
      </c>
      <c r="AT710" s="25" t="s">
        <v>200</v>
      </c>
      <c r="AU710" s="25" t="s">
        <v>87</v>
      </c>
      <c r="AY710" s="25" t="s">
        <v>197</v>
      </c>
      <c r="BE710" s="215">
        <f>IF(N710="základní",J710,0)</f>
        <v>0</v>
      </c>
      <c r="BF710" s="215">
        <f>IF(N710="snížená",J710,0)</f>
        <v>0</v>
      </c>
      <c r="BG710" s="215">
        <f>IF(N710="zákl. přenesená",J710,0)</f>
        <v>0</v>
      </c>
      <c r="BH710" s="215">
        <f>IF(N710="sníž. přenesená",J710,0)</f>
        <v>0</v>
      </c>
      <c r="BI710" s="215">
        <f>IF(N710="nulová",J710,0)</f>
        <v>0</v>
      </c>
      <c r="BJ710" s="25" t="s">
        <v>85</v>
      </c>
      <c r="BK710" s="215">
        <f>ROUND(I710*H710,2)</f>
        <v>0</v>
      </c>
      <c r="BL710" s="25" t="s">
        <v>275</v>
      </c>
      <c r="BM710" s="25" t="s">
        <v>2712</v>
      </c>
    </row>
    <row r="711" spans="2:65" s="1" customFormat="1" ht="16.5" customHeight="1">
      <c r="B711" s="43"/>
      <c r="C711" s="204" t="s">
        <v>1026</v>
      </c>
      <c r="D711" s="204" t="s">
        <v>200</v>
      </c>
      <c r="E711" s="205" t="s">
        <v>2713</v>
      </c>
      <c r="F711" s="206" t="s">
        <v>2714</v>
      </c>
      <c r="G711" s="207" t="s">
        <v>445</v>
      </c>
      <c r="H711" s="208">
        <v>2.5</v>
      </c>
      <c r="I711" s="209"/>
      <c r="J711" s="210">
        <f>ROUND(I711*H711,2)</f>
        <v>0</v>
      </c>
      <c r="K711" s="206" t="s">
        <v>352</v>
      </c>
      <c r="L711" s="63"/>
      <c r="M711" s="211" t="s">
        <v>34</v>
      </c>
      <c r="N711" s="212" t="s">
        <v>49</v>
      </c>
      <c r="O711" s="44"/>
      <c r="P711" s="213">
        <f>O711*H711</f>
        <v>0</v>
      </c>
      <c r="Q711" s="213">
        <v>4.4781500000000001E-4</v>
      </c>
      <c r="R711" s="213">
        <f>Q711*H711</f>
        <v>1.1195375E-3</v>
      </c>
      <c r="S711" s="213">
        <v>0</v>
      </c>
      <c r="T711" s="214">
        <f>S711*H711</f>
        <v>0</v>
      </c>
      <c r="AR711" s="25" t="s">
        <v>275</v>
      </c>
      <c r="AT711" s="25" t="s">
        <v>200</v>
      </c>
      <c r="AU711" s="25" t="s">
        <v>87</v>
      </c>
      <c r="AY711" s="25" t="s">
        <v>197</v>
      </c>
      <c r="BE711" s="215">
        <f>IF(N711="základní",J711,0)</f>
        <v>0</v>
      </c>
      <c r="BF711" s="215">
        <f>IF(N711="snížená",J711,0)</f>
        <v>0</v>
      </c>
      <c r="BG711" s="215">
        <f>IF(N711="zákl. přenesená",J711,0)</f>
        <v>0</v>
      </c>
      <c r="BH711" s="215">
        <f>IF(N711="sníž. přenesená",J711,0)</f>
        <v>0</v>
      </c>
      <c r="BI711" s="215">
        <f>IF(N711="nulová",J711,0)</f>
        <v>0</v>
      </c>
      <c r="BJ711" s="25" t="s">
        <v>85</v>
      </c>
      <c r="BK711" s="215">
        <f>ROUND(I711*H711,2)</f>
        <v>0</v>
      </c>
      <c r="BL711" s="25" t="s">
        <v>275</v>
      </c>
      <c r="BM711" s="25" t="s">
        <v>2715</v>
      </c>
    </row>
    <row r="712" spans="2:65" s="12" customFormat="1">
      <c r="B712" s="219"/>
      <c r="C712" s="220"/>
      <c r="D712" s="221" t="s">
        <v>210</v>
      </c>
      <c r="E712" s="222" t="s">
        <v>34</v>
      </c>
      <c r="F712" s="223" t="s">
        <v>2358</v>
      </c>
      <c r="G712" s="220"/>
      <c r="H712" s="224" t="s">
        <v>34</v>
      </c>
      <c r="I712" s="225"/>
      <c r="J712" s="220"/>
      <c r="K712" s="220"/>
      <c r="L712" s="226"/>
      <c r="M712" s="227"/>
      <c r="N712" s="228"/>
      <c r="O712" s="228"/>
      <c r="P712" s="228"/>
      <c r="Q712" s="228"/>
      <c r="R712" s="228"/>
      <c r="S712" s="228"/>
      <c r="T712" s="229"/>
      <c r="AT712" s="230" t="s">
        <v>210</v>
      </c>
      <c r="AU712" s="230" t="s">
        <v>87</v>
      </c>
      <c r="AV712" s="12" t="s">
        <v>85</v>
      </c>
      <c r="AW712" s="12" t="s">
        <v>41</v>
      </c>
      <c r="AX712" s="12" t="s">
        <v>78</v>
      </c>
      <c r="AY712" s="230" t="s">
        <v>197</v>
      </c>
    </row>
    <row r="713" spans="2:65" s="13" customFormat="1">
      <c r="B713" s="231"/>
      <c r="C713" s="232"/>
      <c r="D713" s="221" t="s">
        <v>210</v>
      </c>
      <c r="E713" s="233" t="s">
        <v>34</v>
      </c>
      <c r="F713" s="234" t="s">
        <v>2352</v>
      </c>
      <c r="G713" s="232"/>
      <c r="H713" s="235">
        <v>2.2999999999999998</v>
      </c>
      <c r="I713" s="236"/>
      <c r="J713" s="232"/>
      <c r="K713" s="232"/>
      <c r="L713" s="237"/>
      <c r="M713" s="238"/>
      <c r="N713" s="239"/>
      <c r="O713" s="239"/>
      <c r="P713" s="239"/>
      <c r="Q713" s="239"/>
      <c r="R713" s="239"/>
      <c r="S713" s="239"/>
      <c r="T713" s="240"/>
      <c r="AT713" s="241" t="s">
        <v>210</v>
      </c>
      <c r="AU713" s="241" t="s">
        <v>87</v>
      </c>
      <c r="AV713" s="13" t="s">
        <v>87</v>
      </c>
      <c r="AW713" s="13" t="s">
        <v>41</v>
      </c>
      <c r="AX713" s="13" t="s">
        <v>78</v>
      </c>
      <c r="AY713" s="241" t="s">
        <v>197</v>
      </c>
    </row>
    <row r="714" spans="2:65" s="14" customFormat="1">
      <c r="B714" s="242"/>
      <c r="C714" s="243"/>
      <c r="D714" s="221" t="s">
        <v>210</v>
      </c>
      <c r="E714" s="273" t="s">
        <v>34</v>
      </c>
      <c r="F714" s="274" t="s">
        <v>221</v>
      </c>
      <c r="G714" s="243"/>
      <c r="H714" s="275">
        <v>2.2999999999999998</v>
      </c>
      <c r="I714" s="247"/>
      <c r="J714" s="243"/>
      <c r="K714" s="243"/>
      <c r="L714" s="248"/>
      <c r="M714" s="249"/>
      <c r="N714" s="250"/>
      <c r="O714" s="250"/>
      <c r="P714" s="250"/>
      <c r="Q714" s="250"/>
      <c r="R714" s="250"/>
      <c r="S714" s="250"/>
      <c r="T714" s="251"/>
      <c r="AT714" s="252" t="s">
        <v>210</v>
      </c>
      <c r="AU714" s="252" t="s">
        <v>87</v>
      </c>
      <c r="AV714" s="14" t="s">
        <v>126</v>
      </c>
      <c r="AW714" s="14" t="s">
        <v>41</v>
      </c>
      <c r="AX714" s="14" t="s">
        <v>78</v>
      </c>
      <c r="AY714" s="252" t="s">
        <v>197</v>
      </c>
    </row>
    <row r="715" spans="2:65" s="13" customFormat="1">
      <c r="B715" s="231"/>
      <c r="C715" s="232"/>
      <c r="D715" s="216" t="s">
        <v>210</v>
      </c>
      <c r="E715" s="260" t="s">
        <v>34</v>
      </c>
      <c r="F715" s="261" t="s">
        <v>2353</v>
      </c>
      <c r="G715" s="232"/>
      <c r="H715" s="262">
        <v>2.5</v>
      </c>
      <c r="I715" s="236"/>
      <c r="J715" s="232"/>
      <c r="K715" s="232"/>
      <c r="L715" s="237"/>
      <c r="M715" s="238"/>
      <c r="N715" s="239"/>
      <c r="O715" s="239"/>
      <c r="P715" s="239"/>
      <c r="Q715" s="239"/>
      <c r="R715" s="239"/>
      <c r="S715" s="239"/>
      <c r="T715" s="240"/>
      <c r="AT715" s="241" t="s">
        <v>210</v>
      </c>
      <c r="AU715" s="241" t="s">
        <v>87</v>
      </c>
      <c r="AV715" s="13" t="s">
        <v>87</v>
      </c>
      <c r="AW715" s="13" t="s">
        <v>41</v>
      </c>
      <c r="AX715" s="13" t="s">
        <v>85</v>
      </c>
      <c r="AY715" s="241" t="s">
        <v>197</v>
      </c>
    </row>
    <row r="716" spans="2:65" s="1" customFormat="1" ht="16.5" customHeight="1">
      <c r="B716" s="43"/>
      <c r="C716" s="204" t="s">
        <v>1034</v>
      </c>
      <c r="D716" s="204" t="s">
        <v>200</v>
      </c>
      <c r="E716" s="205" t="s">
        <v>2716</v>
      </c>
      <c r="F716" s="206" t="s">
        <v>2717</v>
      </c>
      <c r="G716" s="207" t="s">
        <v>445</v>
      </c>
      <c r="H716" s="208">
        <v>67.5</v>
      </c>
      <c r="I716" s="209"/>
      <c r="J716" s="210">
        <f>ROUND(I716*H716,2)</f>
        <v>0</v>
      </c>
      <c r="K716" s="206" t="s">
        <v>352</v>
      </c>
      <c r="L716" s="63"/>
      <c r="M716" s="211" t="s">
        <v>34</v>
      </c>
      <c r="N716" s="212" t="s">
        <v>49</v>
      </c>
      <c r="O716" s="44"/>
      <c r="P716" s="213">
        <f>O716*H716</f>
        <v>0</v>
      </c>
      <c r="Q716" s="213">
        <v>1.9645000000000001E-3</v>
      </c>
      <c r="R716" s="213">
        <f>Q716*H716</f>
        <v>0.13260375000000002</v>
      </c>
      <c r="S716" s="213">
        <v>0</v>
      </c>
      <c r="T716" s="214">
        <f>S716*H716</f>
        <v>0</v>
      </c>
      <c r="AR716" s="25" t="s">
        <v>275</v>
      </c>
      <c r="AT716" s="25" t="s">
        <v>200</v>
      </c>
      <c r="AU716" s="25" t="s">
        <v>87</v>
      </c>
      <c r="AY716" s="25" t="s">
        <v>197</v>
      </c>
      <c r="BE716" s="215">
        <f>IF(N716="základní",J716,0)</f>
        <v>0</v>
      </c>
      <c r="BF716" s="215">
        <f>IF(N716="snížená",J716,0)</f>
        <v>0</v>
      </c>
      <c r="BG716" s="215">
        <f>IF(N716="zákl. přenesená",J716,0)</f>
        <v>0</v>
      </c>
      <c r="BH716" s="215">
        <f>IF(N716="sníž. přenesená",J716,0)</f>
        <v>0</v>
      </c>
      <c r="BI716" s="215">
        <f>IF(N716="nulová",J716,0)</f>
        <v>0</v>
      </c>
      <c r="BJ716" s="25" t="s">
        <v>85</v>
      </c>
      <c r="BK716" s="215">
        <f>ROUND(I716*H716,2)</f>
        <v>0</v>
      </c>
      <c r="BL716" s="25" t="s">
        <v>275</v>
      </c>
      <c r="BM716" s="25" t="s">
        <v>2718</v>
      </c>
    </row>
    <row r="717" spans="2:65" s="12" customFormat="1">
      <c r="B717" s="219"/>
      <c r="C717" s="220"/>
      <c r="D717" s="221" t="s">
        <v>210</v>
      </c>
      <c r="E717" s="222" t="s">
        <v>34</v>
      </c>
      <c r="F717" s="223" t="s">
        <v>2358</v>
      </c>
      <c r="G717" s="220"/>
      <c r="H717" s="224" t="s">
        <v>34</v>
      </c>
      <c r="I717" s="225"/>
      <c r="J717" s="220"/>
      <c r="K717" s="220"/>
      <c r="L717" s="226"/>
      <c r="M717" s="227"/>
      <c r="N717" s="228"/>
      <c r="O717" s="228"/>
      <c r="P717" s="228"/>
      <c r="Q717" s="228"/>
      <c r="R717" s="228"/>
      <c r="S717" s="228"/>
      <c r="T717" s="229"/>
      <c r="AT717" s="230" t="s">
        <v>210</v>
      </c>
      <c r="AU717" s="230" t="s">
        <v>87</v>
      </c>
      <c r="AV717" s="12" t="s">
        <v>85</v>
      </c>
      <c r="AW717" s="12" t="s">
        <v>41</v>
      </c>
      <c r="AX717" s="12" t="s">
        <v>78</v>
      </c>
      <c r="AY717" s="230" t="s">
        <v>197</v>
      </c>
    </row>
    <row r="718" spans="2:65" s="13" customFormat="1">
      <c r="B718" s="231"/>
      <c r="C718" s="232"/>
      <c r="D718" s="221" t="s">
        <v>210</v>
      </c>
      <c r="E718" s="233" t="s">
        <v>34</v>
      </c>
      <c r="F718" s="234" t="s">
        <v>1544</v>
      </c>
      <c r="G718" s="232"/>
      <c r="H718" s="235">
        <v>10.5</v>
      </c>
      <c r="I718" s="236"/>
      <c r="J718" s="232"/>
      <c r="K718" s="232"/>
      <c r="L718" s="237"/>
      <c r="M718" s="238"/>
      <c r="N718" s="239"/>
      <c r="O718" s="239"/>
      <c r="P718" s="239"/>
      <c r="Q718" s="239"/>
      <c r="R718" s="239"/>
      <c r="S718" s="239"/>
      <c r="T718" s="240"/>
      <c r="AT718" s="241" t="s">
        <v>210</v>
      </c>
      <c r="AU718" s="241" t="s">
        <v>87</v>
      </c>
      <c r="AV718" s="13" t="s">
        <v>87</v>
      </c>
      <c r="AW718" s="13" t="s">
        <v>41</v>
      </c>
      <c r="AX718" s="13" t="s">
        <v>78</v>
      </c>
      <c r="AY718" s="241" t="s">
        <v>197</v>
      </c>
    </row>
    <row r="719" spans="2:65" s="12" customFormat="1">
      <c r="B719" s="219"/>
      <c r="C719" s="220"/>
      <c r="D719" s="221" t="s">
        <v>210</v>
      </c>
      <c r="E719" s="222" t="s">
        <v>34</v>
      </c>
      <c r="F719" s="223" t="s">
        <v>2350</v>
      </c>
      <c r="G719" s="220"/>
      <c r="H719" s="224" t="s">
        <v>34</v>
      </c>
      <c r="I719" s="225"/>
      <c r="J719" s="220"/>
      <c r="K719" s="220"/>
      <c r="L719" s="226"/>
      <c r="M719" s="227"/>
      <c r="N719" s="228"/>
      <c r="O719" s="228"/>
      <c r="P719" s="228"/>
      <c r="Q719" s="228"/>
      <c r="R719" s="228"/>
      <c r="S719" s="228"/>
      <c r="T719" s="229"/>
      <c r="AT719" s="230" t="s">
        <v>210</v>
      </c>
      <c r="AU719" s="230" t="s">
        <v>87</v>
      </c>
      <c r="AV719" s="12" t="s">
        <v>85</v>
      </c>
      <c r="AW719" s="12" t="s">
        <v>41</v>
      </c>
      <c r="AX719" s="12" t="s">
        <v>78</v>
      </c>
      <c r="AY719" s="230" t="s">
        <v>197</v>
      </c>
    </row>
    <row r="720" spans="2:65" s="13" customFormat="1">
      <c r="B720" s="231"/>
      <c r="C720" s="232"/>
      <c r="D720" s="221" t="s">
        <v>210</v>
      </c>
      <c r="E720" s="233" t="s">
        <v>34</v>
      </c>
      <c r="F720" s="234" t="s">
        <v>574</v>
      </c>
      <c r="G720" s="232"/>
      <c r="H720" s="235">
        <v>48</v>
      </c>
      <c r="I720" s="236"/>
      <c r="J720" s="232"/>
      <c r="K720" s="232"/>
      <c r="L720" s="237"/>
      <c r="M720" s="238"/>
      <c r="N720" s="239"/>
      <c r="O720" s="239"/>
      <c r="P720" s="239"/>
      <c r="Q720" s="239"/>
      <c r="R720" s="239"/>
      <c r="S720" s="239"/>
      <c r="T720" s="240"/>
      <c r="AT720" s="241" t="s">
        <v>210</v>
      </c>
      <c r="AU720" s="241" t="s">
        <v>87</v>
      </c>
      <c r="AV720" s="13" t="s">
        <v>87</v>
      </c>
      <c r="AW720" s="13" t="s">
        <v>41</v>
      </c>
      <c r="AX720" s="13" t="s">
        <v>78</v>
      </c>
      <c r="AY720" s="241" t="s">
        <v>197</v>
      </c>
    </row>
    <row r="721" spans="2:65" s="14" customFormat="1">
      <c r="B721" s="242"/>
      <c r="C721" s="243"/>
      <c r="D721" s="221" t="s">
        <v>210</v>
      </c>
      <c r="E721" s="273" t="s">
        <v>34</v>
      </c>
      <c r="F721" s="274" t="s">
        <v>221</v>
      </c>
      <c r="G721" s="243"/>
      <c r="H721" s="275">
        <v>58.5</v>
      </c>
      <c r="I721" s="247"/>
      <c r="J721" s="243"/>
      <c r="K721" s="243"/>
      <c r="L721" s="248"/>
      <c r="M721" s="249"/>
      <c r="N721" s="250"/>
      <c r="O721" s="250"/>
      <c r="P721" s="250"/>
      <c r="Q721" s="250"/>
      <c r="R721" s="250"/>
      <c r="S721" s="250"/>
      <c r="T721" s="251"/>
      <c r="AT721" s="252" t="s">
        <v>210</v>
      </c>
      <c r="AU721" s="252" t="s">
        <v>87</v>
      </c>
      <c r="AV721" s="14" t="s">
        <v>126</v>
      </c>
      <c r="AW721" s="14" t="s">
        <v>41</v>
      </c>
      <c r="AX721" s="14" t="s">
        <v>78</v>
      </c>
      <c r="AY721" s="252" t="s">
        <v>197</v>
      </c>
    </row>
    <row r="722" spans="2:65" s="13" customFormat="1">
      <c r="B722" s="231"/>
      <c r="C722" s="232"/>
      <c r="D722" s="221" t="s">
        <v>210</v>
      </c>
      <c r="E722" s="233" t="s">
        <v>34</v>
      </c>
      <c r="F722" s="234" t="s">
        <v>2719</v>
      </c>
      <c r="G722" s="232"/>
      <c r="H722" s="235">
        <v>67.275000000000006</v>
      </c>
      <c r="I722" s="236"/>
      <c r="J722" s="232"/>
      <c r="K722" s="232"/>
      <c r="L722" s="237"/>
      <c r="M722" s="238"/>
      <c r="N722" s="239"/>
      <c r="O722" s="239"/>
      <c r="P722" s="239"/>
      <c r="Q722" s="239"/>
      <c r="R722" s="239"/>
      <c r="S722" s="239"/>
      <c r="T722" s="240"/>
      <c r="AT722" s="241" t="s">
        <v>210</v>
      </c>
      <c r="AU722" s="241" t="s">
        <v>87</v>
      </c>
      <c r="AV722" s="13" t="s">
        <v>87</v>
      </c>
      <c r="AW722" s="13" t="s">
        <v>41</v>
      </c>
      <c r="AX722" s="13" t="s">
        <v>78</v>
      </c>
      <c r="AY722" s="241" t="s">
        <v>197</v>
      </c>
    </row>
    <row r="723" spans="2:65" s="14" customFormat="1">
      <c r="B723" s="242"/>
      <c r="C723" s="243"/>
      <c r="D723" s="221" t="s">
        <v>210</v>
      </c>
      <c r="E723" s="273" t="s">
        <v>34</v>
      </c>
      <c r="F723" s="274" t="s">
        <v>221</v>
      </c>
      <c r="G723" s="243"/>
      <c r="H723" s="275">
        <v>67.275000000000006</v>
      </c>
      <c r="I723" s="247"/>
      <c r="J723" s="243"/>
      <c r="K723" s="243"/>
      <c r="L723" s="248"/>
      <c r="M723" s="249"/>
      <c r="N723" s="250"/>
      <c r="O723" s="250"/>
      <c r="P723" s="250"/>
      <c r="Q723" s="250"/>
      <c r="R723" s="250"/>
      <c r="S723" s="250"/>
      <c r="T723" s="251"/>
      <c r="AT723" s="252" t="s">
        <v>210</v>
      </c>
      <c r="AU723" s="252" t="s">
        <v>87</v>
      </c>
      <c r="AV723" s="14" t="s">
        <v>126</v>
      </c>
      <c r="AW723" s="14" t="s">
        <v>41</v>
      </c>
      <c r="AX723" s="14" t="s">
        <v>78</v>
      </c>
      <c r="AY723" s="252" t="s">
        <v>197</v>
      </c>
    </row>
    <row r="724" spans="2:65" s="13" customFormat="1">
      <c r="B724" s="231"/>
      <c r="C724" s="232"/>
      <c r="D724" s="216" t="s">
        <v>210</v>
      </c>
      <c r="E724" s="260" t="s">
        <v>34</v>
      </c>
      <c r="F724" s="261" t="s">
        <v>2720</v>
      </c>
      <c r="G724" s="232"/>
      <c r="H724" s="262">
        <v>67.5</v>
      </c>
      <c r="I724" s="236"/>
      <c r="J724" s="232"/>
      <c r="K724" s="232"/>
      <c r="L724" s="237"/>
      <c r="M724" s="238"/>
      <c r="N724" s="239"/>
      <c r="O724" s="239"/>
      <c r="P724" s="239"/>
      <c r="Q724" s="239"/>
      <c r="R724" s="239"/>
      <c r="S724" s="239"/>
      <c r="T724" s="240"/>
      <c r="AT724" s="241" t="s">
        <v>210</v>
      </c>
      <c r="AU724" s="241" t="s">
        <v>87</v>
      </c>
      <c r="AV724" s="13" t="s">
        <v>87</v>
      </c>
      <c r="AW724" s="13" t="s">
        <v>41</v>
      </c>
      <c r="AX724" s="13" t="s">
        <v>85</v>
      </c>
      <c r="AY724" s="241" t="s">
        <v>197</v>
      </c>
    </row>
    <row r="725" spans="2:65" s="1" customFormat="1" ht="16.5" customHeight="1">
      <c r="B725" s="43"/>
      <c r="C725" s="204" t="s">
        <v>1038</v>
      </c>
      <c r="D725" s="204" t="s">
        <v>200</v>
      </c>
      <c r="E725" s="205" t="s">
        <v>2721</v>
      </c>
      <c r="F725" s="206" t="s">
        <v>2722</v>
      </c>
      <c r="G725" s="207" t="s">
        <v>536</v>
      </c>
      <c r="H725" s="208">
        <v>2</v>
      </c>
      <c r="I725" s="209"/>
      <c r="J725" s="210">
        <f>ROUND(I725*H725,2)</f>
        <v>0</v>
      </c>
      <c r="K725" s="206" t="s">
        <v>352</v>
      </c>
      <c r="L725" s="63"/>
      <c r="M725" s="211" t="s">
        <v>34</v>
      </c>
      <c r="N725" s="212" t="s">
        <v>49</v>
      </c>
      <c r="O725" s="44"/>
      <c r="P725" s="213">
        <f>O725*H725</f>
        <v>0</v>
      </c>
      <c r="Q725" s="213">
        <v>0</v>
      </c>
      <c r="R725" s="213">
        <f>Q725*H725</f>
        <v>0</v>
      </c>
      <c r="S725" s="213">
        <v>0</v>
      </c>
      <c r="T725" s="214">
        <f>S725*H725</f>
        <v>0</v>
      </c>
      <c r="AR725" s="25" t="s">
        <v>275</v>
      </c>
      <c r="AT725" s="25" t="s">
        <v>200</v>
      </c>
      <c r="AU725" s="25" t="s">
        <v>87</v>
      </c>
      <c r="AY725" s="25" t="s">
        <v>197</v>
      </c>
      <c r="BE725" s="215">
        <f>IF(N725="základní",J725,0)</f>
        <v>0</v>
      </c>
      <c r="BF725" s="215">
        <f>IF(N725="snížená",J725,0)</f>
        <v>0</v>
      </c>
      <c r="BG725" s="215">
        <f>IF(N725="zákl. přenesená",J725,0)</f>
        <v>0</v>
      </c>
      <c r="BH725" s="215">
        <f>IF(N725="sníž. přenesená",J725,0)</f>
        <v>0</v>
      </c>
      <c r="BI725" s="215">
        <f>IF(N725="nulová",J725,0)</f>
        <v>0</v>
      </c>
      <c r="BJ725" s="25" t="s">
        <v>85</v>
      </c>
      <c r="BK725" s="215">
        <f>ROUND(I725*H725,2)</f>
        <v>0</v>
      </c>
      <c r="BL725" s="25" t="s">
        <v>275</v>
      </c>
      <c r="BM725" s="25" t="s">
        <v>2723</v>
      </c>
    </row>
    <row r="726" spans="2:65" s="13" customFormat="1">
      <c r="B726" s="231"/>
      <c r="C726" s="232"/>
      <c r="D726" s="216" t="s">
        <v>210</v>
      </c>
      <c r="E726" s="260" t="s">
        <v>34</v>
      </c>
      <c r="F726" s="261" t="s">
        <v>87</v>
      </c>
      <c r="G726" s="232"/>
      <c r="H726" s="262">
        <v>2</v>
      </c>
      <c r="I726" s="236"/>
      <c r="J726" s="232"/>
      <c r="K726" s="232"/>
      <c r="L726" s="237"/>
      <c r="M726" s="238"/>
      <c r="N726" s="239"/>
      <c r="O726" s="239"/>
      <c r="P726" s="239"/>
      <c r="Q726" s="239"/>
      <c r="R726" s="239"/>
      <c r="S726" s="239"/>
      <c r="T726" s="240"/>
      <c r="AT726" s="241" t="s">
        <v>210</v>
      </c>
      <c r="AU726" s="241" t="s">
        <v>87</v>
      </c>
      <c r="AV726" s="13" t="s">
        <v>87</v>
      </c>
      <c r="AW726" s="13" t="s">
        <v>41</v>
      </c>
      <c r="AX726" s="13" t="s">
        <v>85</v>
      </c>
      <c r="AY726" s="241" t="s">
        <v>197</v>
      </c>
    </row>
    <row r="727" spans="2:65" s="1" customFormat="1" ht="16.5" customHeight="1">
      <c r="B727" s="43"/>
      <c r="C727" s="204" t="s">
        <v>1042</v>
      </c>
      <c r="D727" s="204" t="s">
        <v>200</v>
      </c>
      <c r="E727" s="205" t="s">
        <v>2724</v>
      </c>
      <c r="F727" s="206" t="s">
        <v>2725</v>
      </c>
      <c r="G727" s="207" t="s">
        <v>445</v>
      </c>
      <c r="H727" s="208">
        <v>70</v>
      </c>
      <c r="I727" s="209"/>
      <c r="J727" s="210">
        <f>ROUND(I727*H727,2)</f>
        <v>0</v>
      </c>
      <c r="K727" s="206" t="s">
        <v>352</v>
      </c>
      <c r="L727" s="63"/>
      <c r="M727" s="211" t="s">
        <v>34</v>
      </c>
      <c r="N727" s="212" t="s">
        <v>49</v>
      </c>
      <c r="O727" s="44"/>
      <c r="P727" s="213">
        <f>O727*H727</f>
        <v>0</v>
      </c>
      <c r="Q727" s="213">
        <v>0</v>
      </c>
      <c r="R727" s="213">
        <f>Q727*H727</f>
        <v>0</v>
      </c>
      <c r="S727" s="213">
        <v>0</v>
      </c>
      <c r="T727" s="214">
        <f>S727*H727</f>
        <v>0</v>
      </c>
      <c r="AR727" s="25" t="s">
        <v>275</v>
      </c>
      <c r="AT727" s="25" t="s">
        <v>200</v>
      </c>
      <c r="AU727" s="25" t="s">
        <v>87</v>
      </c>
      <c r="AY727" s="25" t="s">
        <v>197</v>
      </c>
      <c r="BE727" s="215">
        <f>IF(N727="základní",J727,0)</f>
        <v>0</v>
      </c>
      <c r="BF727" s="215">
        <f>IF(N727="snížená",J727,0)</f>
        <v>0</v>
      </c>
      <c r="BG727" s="215">
        <f>IF(N727="zákl. přenesená",J727,0)</f>
        <v>0</v>
      </c>
      <c r="BH727" s="215">
        <f>IF(N727="sníž. přenesená",J727,0)</f>
        <v>0</v>
      </c>
      <c r="BI727" s="215">
        <f>IF(N727="nulová",J727,0)</f>
        <v>0</v>
      </c>
      <c r="BJ727" s="25" t="s">
        <v>85</v>
      </c>
      <c r="BK727" s="215">
        <f>ROUND(I727*H727,2)</f>
        <v>0</v>
      </c>
      <c r="BL727" s="25" t="s">
        <v>275</v>
      </c>
      <c r="BM727" s="25" t="s">
        <v>2726</v>
      </c>
    </row>
    <row r="728" spans="2:65" s="13" customFormat="1">
      <c r="B728" s="231"/>
      <c r="C728" s="232"/>
      <c r="D728" s="216" t="s">
        <v>210</v>
      </c>
      <c r="E728" s="260" t="s">
        <v>34</v>
      </c>
      <c r="F728" s="261" t="s">
        <v>679</v>
      </c>
      <c r="G728" s="232"/>
      <c r="H728" s="262">
        <v>70</v>
      </c>
      <c r="I728" s="236"/>
      <c r="J728" s="232"/>
      <c r="K728" s="232"/>
      <c r="L728" s="237"/>
      <c r="M728" s="238"/>
      <c r="N728" s="239"/>
      <c r="O728" s="239"/>
      <c r="P728" s="239"/>
      <c r="Q728" s="239"/>
      <c r="R728" s="239"/>
      <c r="S728" s="239"/>
      <c r="T728" s="240"/>
      <c r="AT728" s="241" t="s">
        <v>210</v>
      </c>
      <c r="AU728" s="241" t="s">
        <v>87</v>
      </c>
      <c r="AV728" s="13" t="s">
        <v>87</v>
      </c>
      <c r="AW728" s="13" t="s">
        <v>41</v>
      </c>
      <c r="AX728" s="13" t="s">
        <v>85</v>
      </c>
      <c r="AY728" s="241" t="s">
        <v>197</v>
      </c>
    </row>
    <row r="729" spans="2:65" s="1" customFormat="1" ht="25.5" customHeight="1">
      <c r="B729" s="43"/>
      <c r="C729" s="204" t="s">
        <v>1047</v>
      </c>
      <c r="D729" s="204" t="s">
        <v>200</v>
      </c>
      <c r="E729" s="205" t="s">
        <v>2727</v>
      </c>
      <c r="F729" s="206" t="s">
        <v>2728</v>
      </c>
      <c r="G729" s="207" t="s">
        <v>536</v>
      </c>
      <c r="H729" s="208">
        <v>2</v>
      </c>
      <c r="I729" s="209"/>
      <c r="J729" s="210">
        <f>ROUND(I729*H729,2)</f>
        <v>0</v>
      </c>
      <c r="K729" s="206" t="s">
        <v>352</v>
      </c>
      <c r="L729" s="63"/>
      <c r="M729" s="211" t="s">
        <v>34</v>
      </c>
      <c r="N729" s="212" t="s">
        <v>49</v>
      </c>
      <c r="O729" s="44"/>
      <c r="P729" s="213">
        <f>O729*H729</f>
        <v>0</v>
      </c>
      <c r="Q729" s="213">
        <v>3.9120000000000002E-4</v>
      </c>
      <c r="R729" s="213">
        <f>Q729*H729</f>
        <v>7.8240000000000004E-4</v>
      </c>
      <c r="S729" s="213">
        <v>0</v>
      </c>
      <c r="T729" s="214">
        <f>S729*H729</f>
        <v>0</v>
      </c>
      <c r="AR729" s="25" t="s">
        <v>275</v>
      </c>
      <c r="AT729" s="25" t="s">
        <v>200</v>
      </c>
      <c r="AU729" s="25" t="s">
        <v>87</v>
      </c>
      <c r="AY729" s="25" t="s">
        <v>197</v>
      </c>
      <c r="BE729" s="215">
        <f>IF(N729="základní",J729,0)</f>
        <v>0</v>
      </c>
      <c r="BF729" s="215">
        <f>IF(N729="snížená",J729,0)</f>
        <v>0</v>
      </c>
      <c r="BG729" s="215">
        <f>IF(N729="zákl. přenesená",J729,0)</f>
        <v>0</v>
      </c>
      <c r="BH729" s="215">
        <f>IF(N729="sníž. přenesená",J729,0)</f>
        <v>0</v>
      </c>
      <c r="BI729" s="215">
        <f>IF(N729="nulová",J729,0)</f>
        <v>0</v>
      </c>
      <c r="BJ729" s="25" t="s">
        <v>85</v>
      </c>
      <c r="BK729" s="215">
        <f>ROUND(I729*H729,2)</f>
        <v>0</v>
      </c>
      <c r="BL729" s="25" t="s">
        <v>275</v>
      </c>
      <c r="BM729" s="25" t="s">
        <v>2729</v>
      </c>
    </row>
    <row r="730" spans="2:65" s="12" customFormat="1">
      <c r="B730" s="219"/>
      <c r="C730" s="220"/>
      <c r="D730" s="221" t="s">
        <v>210</v>
      </c>
      <c r="E730" s="222" t="s">
        <v>34</v>
      </c>
      <c r="F730" s="223" t="s">
        <v>2358</v>
      </c>
      <c r="G730" s="220"/>
      <c r="H730" s="224" t="s">
        <v>34</v>
      </c>
      <c r="I730" s="225"/>
      <c r="J730" s="220"/>
      <c r="K730" s="220"/>
      <c r="L730" s="226"/>
      <c r="M730" s="227"/>
      <c r="N730" s="228"/>
      <c r="O730" s="228"/>
      <c r="P730" s="228"/>
      <c r="Q730" s="228"/>
      <c r="R730" s="228"/>
      <c r="S730" s="228"/>
      <c r="T730" s="229"/>
      <c r="AT730" s="230" t="s">
        <v>210</v>
      </c>
      <c r="AU730" s="230" t="s">
        <v>87</v>
      </c>
      <c r="AV730" s="12" t="s">
        <v>85</v>
      </c>
      <c r="AW730" s="12" t="s">
        <v>41</v>
      </c>
      <c r="AX730" s="12" t="s">
        <v>78</v>
      </c>
      <c r="AY730" s="230" t="s">
        <v>197</v>
      </c>
    </row>
    <row r="731" spans="2:65" s="13" customFormat="1">
      <c r="B731" s="231"/>
      <c r="C731" s="232"/>
      <c r="D731" s="216" t="s">
        <v>210</v>
      </c>
      <c r="E731" s="260" t="s">
        <v>34</v>
      </c>
      <c r="F731" s="261" t="s">
        <v>87</v>
      </c>
      <c r="G731" s="232"/>
      <c r="H731" s="262">
        <v>2</v>
      </c>
      <c r="I731" s="236"/>
      <c r="J731" s="232"/>
      <c r="K731" s="232"/>
      <c r="L731" s="237"/>
      <c r="M731" s="238"/>
      <c r="N731" s="239"/>
      <c r="O731" s="239"/>
      <c r="P731" s="239"/>
      <c r="Q731" s="239"/>
      <c r="R731" s="239"/>
      <c r="S731" s="239"/>
      <c r="T731" s="240"/>
      <c r="AT731" s="241" t="s">
        <v>210</v>
      </c>
      <c r="AU731" s="241" t="s">
        <v>87</v>
      </c>
      <c r="AV731" s="13" t="s">
        <v>87</v>
      </c>
      <c r="AW731" s="13" t="s">
        <v>41</v>
      </c>
      <c r="AX731" s="13" t="s">
        <v>85</v>
      </c>
      <c r="AY731" s="241" t="s">
        <v>197</v>
      </c>
    </row>
    <row r="732" spans="2:65" s="1" customFormat="1" ht="16.5" customHeight="1">
      <c r="B732" s="43"/>
      <c r="C732" s="204" t="s">
        <v>1051</v>
      </c>
      <c r="D732" s="204" t="s">
        <v>200</v>
      </c>
      <c r="E732" s="205" t="s">
        <v>2730</v>
      </c>
      <c r="F732" s="206" t="s">
        <v>2731</v>
      </c>
      <c r="G732" s="207" t="s">
        <v>536</v>
      </c>
      <c r="H732" s="208">
        <v>2</v>
      </c>
      <c r="I732" s="209"/>
      <c r="J732" s="210">
        <f>ROUND(I732*H732,2)</f>
        <v>0</v>
      </c>
      <c r="K732" s="206" t="s">
        <v>352</v>
      </c>
      <c r="L732" s="63"/>
      <c r="M732" s="211" t="s">
        <v>34</v>
      </c>
      <c r="N732" s="212" t="s">
        <v>49</v>
      </c>
      <c r="O732" s="44"/>
      <c r="P732" s="213">
        <f>O732*H732</f>
        <v>0</v>
      </c>
      <c r="Q732" s="213">
        <v>3.5120000000000003E-4</v>
      </c>
      <c r="R732" s="213">
        <f>Q732*H732</f>
        <v>7.0240000000000005E-4</v>
      </c>
      <c r="S732" s="213">
        <v>0</v>
      </c>
      <c r="T732" s="214">
        <f>S732*H732</f>
        <v>0</v>
      </c>
      <c r="AR732" s="25" t="s">
        <v>275</v>
      </c>
      <c r="AT732" s="25" t="s">
        <v>200</v>
      </c>
      <c r="AU732" s="25" t="s">
        <v>87</v>
      </c>
      <c r="AY732" s="25" t="s">
        <v>197</v>
      </c>
      <c r="BE732" s="215">
        <f>IF(N732="základní",J732,0)</f>
        <v>0</v>
      </c>
      <c r="BF732" s="215">
        <f>IF(N732="snížená",J732,0)</f>
        <v>0</v>
      </c>
      <c r="BG732" s="215">
        <f>IF(N732="zákl. přenesená",J732,0)</f>
        <v>0</v>
      </c>
      <c r="BH732" s="215">
        <f>IF(N732="sníž. přenesená",J732,0)</f>
        <v>0</v>
      </c>
      <c r="BI732" s="215">
        <f>IF(N732="nulová",J732,0)</f>
        <v>0</v>
      </c>
      <c r="BJ732" s="25" t="s">
        <v>85</v>
      </c>
      <c r="BK732" s="215">
        <f>ROUND(I732*H732,2)</f>
        <v>0</v>
      </c>
      <c r="BL732" s="25" t="s">
        <v>275</v>
      </c>
      <c r="BM732" s="25" t="s">
        <v>2732</v>
      </c>
    </row>
    <row r="733" spans="2:65" s="1" customFormat="1" ht="16.5" customHeight="1">
      <c r="B733" s="43"/>
      <c r="C733" s="204" t="s">
        <v>1056</v>
      </c>
      <c r="D733" s="204" t="s">
        <v>200</v>
      </c>
      <c r="E733" s="205" t="s">
        <v>2733</v>
      </c>
      <c r="F733" s="206" t="s">
        <v>2734</v>
      </c>
      <c r="G733" s="207" t="s">
        <v>445</v>
      </c>
      <c r="H733" s="208">
        <v>2</v>
      </c>
      <c r="I733" s="209"/>
      <c r="J733" s="210">
        <f>ROUND(I733*H733,2)</f>
        <v>0</v>
      </c>
      <c r="K733" s="206" t="s">
        <v>34</v>
      </c>
      <c r="L733" s="63"/>
      <c r="M733" s="211" t="s">
        <v>34</v>
      </c>
      <c r="N733" s="212" t="s">
        <v>49</v>
      </c>
      <c r="O733" s="44"/>
      <c r="P733" s="213">
        <f>O733*H733</f>
        <v>0</v>
      </c>
      <c r="Q733" s="213">
        <v>5.5999999999999995E-4</v>
      </c>
      <c r="R733" s="213">
        <f>Q733*H733</f>
        <v>1.1199999999999999E-3</v>
      </c>
      <c r="S733" s="213">
        <v>0</v>
      </c>
      <c r="T733" s="214">
        <f>S733*H733</f>
        <v>0</v>
      </c>
      <c r="AR733" s="25" t="s">
        <v>275</v>
      </c>
      <c r="AT733" s="25" t="s">
        <v>200</v>
      </c>
      <c r="AU733" s="25" t="s">
        <v>87</v>
      </c>
      <c r="AY733" s="25" t="s">
        <v>197</v>
      </c>
      <c r="BE733" s="215">
        <f>IF(N733="základní",J733,0)</f>
        <v>0</v>
      </c>
      <c r="BF733" s="215">
        <f>IF(N733="snížená",J733,0)</f>
        <v>0</v>
      </c>
      <c r="BG733" s="215">
        <f>IF(N733="zákl. přenesená",J733,0)</f>
        <v>0</v>
      </c>
      <c r="BH733" s="215">
        <f>IF(N733="sníž. přenesená",J733,0)</f>
        <v>0</v>
      </c>
      <c r="BI733" s="215">
        <f>IF(N733="nulová",J733,0)</f>
        <v>0</v>
      </c>
      <c r="BJ733" s="25" t="s">
        <v>85</v>
      </c>
      <c r="BK733" s="215">
        <f>ROUND(I733*H733,2)</f>
        <v>0</v>
      </c>
      <c r="BL733" s="25" t="s">
        <v>275</v>
      </c>
      <c r="BM733" s="25" t="s">
        <v>2735</v>
      </c>
    </row>
    <row r="734" spans="2:65" s="1" customFormat="1" ht="25.5" customHeight="1">
      <c r="B734" s="43"/>
      <c r="C734" s="204" t="s">
        <v>1064</v>
      </c>
      <c r="D734" s="204" t="s">
        <v>200</v>
      </c>
      <c r="E734" s="205" t="s">
        <v>2736</v>
      </c>
      <c r="F734" s="206" t="s">
        <v>2737</v>
      </c>
      <c r="G734" s="207" t="s">
        <v>536</v>
      </c>
      <c r="H734" s="208">
        <v>1</v>
      </c>
      <c r="I734" s="209"/>
      <c r="J734" s="210">
        <f>ROUND(I734*H734,2)</f>
        <v>0</v>
      </c>
      <c r="K734" s="206" t="s">
        <v>352</v>
      </c>
      <c r="L734" s="63"/>
      <c r="M734" s="211" t="s">
        <v>34</v>
      </c>
      <c r="N734" s="212" t="s">
        <v>49</v>
      </c>
      <c r="O734" s="44"/>
      <c r="P734" s="213">
        <f>O734*H734</f>
        <v>0</v>
      </c>
      <c r="Q734" s="213">
        <v>2.3719999999999999E-4</v>
      </c>
      <c r="R734" s="213">
        <f>Q734*H734</f>
        <v>2.3719999999999999E-4</v>
      </c>
      <c r="S734" s="213">
        <v>0</v>
      </c>
      <c r="T734" s="214">
        <f>S734*H734</f>
        <v>0</v>
      </c>
      <c r="AR734" s="25" t="s">
        <v>275</v>
      </c>
      <c r="AT734" s="25" t="s">
        <v>200</v>
      </c>
      <c r="AU734" s="25" t="s">
        <v>87</v>
      </c>
      <c r="AY734" s="25" t="s">
        <v>197</v>
      </c>
      <c r="BE734" s="215">
        <f>IF(N734="základní",J734,0)</f>
        <v>0</v>
      </c>
      <c r="BF734" s="215">
        <f>IF(N734="snížená",J734,0)</f>
        <v>0</v>
      </c>
      <c r="BG734" s="215">
        <f>IF(N734="zákl. přenesená",J734,0)</f>
        <v>0</v>
      </c>
      <c r="BH734" s="215">
        <f>IF(N734="sníž. přenesená",J734,0)</f>
        <v>0</v>
      </c>
      <c r="BI734" s="215">
        <f>IF(N734="nulová",J734,0)</f>
        <v>0</v>
      </c>
      <c r="BJ734" s="25" t="s">
        <v>85</v>
      </c>
      <c r="BK734" s="215">
        <f>ROUND(I734*H734,2)</f>
        <v>0</v>
      </c>
      <c r="BL734" s="25" t="s">
        <v>275</v>
      </c>
      <c r="BM734" s="25" t="s">
        <v>2738</v>
      </c>
    </row>
    <row r="735" spans="2:65" s="12" customFormat="1">
      <c r="B735" s="219"/>
      <c r="C735" s="220"/>
      <c r="D735" s="221" t="s">
        <v>210</v>
      </c>
      <c r="E735" s="222" t="s">
        <v>34</v>
      </c>
      <c r="F735" s="223" t="s">
        <v>2358</v>
      </c>
      <c r="G735" s="220"/>
      <c r="H735" s="224" t="s">
        <v>34</v>
      </c>
      <c r="I735" s="225"/>
      <c r="J735" s="220"/>
      <c r="K735" s="220"/>
      <c r="L735" s="226"/>
      <c r="M735" s="227"/>
      <c r="N735" s="228"/>
      <c r="O735" s="228"/>
      <c r="P735" s="228"/>
      <c r="Q735" s="228"/>
      <c r="R735" s="228"/>
      <c r="S735" s="228"/>
      <c r="T735" s="229"/>
      <c r="AT735" s="230" t="s">
        <v>210</v>
      </c>
      <c r="AU735" s="230" t="s">
        <v>87</v>
      </c>
      <c r="AV735" s="12" t="s">
        <v>85</v>
      </c>
      <c r="AW735" s="12" t="s">
        <v>41</v>
      </c>
      <c r="AX735" s="12" t="s">
        <v>78</v>
      </c>
      <c r="AY735" s="230" t="s">
        <v>197</v>
      </c>
    </row>
    <row r="736" spans="2:65" s="13" customFormat="1">
      <c r="B736" s="231"/>
      <c r="C736" s="232"/>
      <c r="D736" s="216" t="s">
        <v>210</v>
      </c>
      <c r="E736" s="260" t="s">
        <v>34</v>
      </c>
      <c r="F736" s="261" t="s">
        <v>85</v>
      </c>
      <c r="G736" s="232"/>
      <c r="H736" s="262">
        <v>1</v>
      </c>
      <c r="I736" s="236"/>
      <c r="J736" s="232"/>
      <c r="K736" s="232"/>
      <c r="L736" s="237"/>
      <c r="M736" s="238"/>
      <c r="N736" s="239"/>
      <c r="O736" s="239"/>
      <c r="P736" s="239"/>
      <c r="Q736" s="239"/>
      <c r="R736" s="239"/>
      <c r="S736" s="239"/>
      <c r="T736" s="240"/>
      <c r="AT736" s="241" t="s">
        <v>210</v>
      </c>
      <c r="AU736" s="241" t="s">
        <v>87</v>
      </c>
      <c r="AV736" s="13" t="s">
        <v>87</v>
      </c>
      <c r="AW736" s="13" t="s">
        <v>41</v>
      </c>
      <c r="AX736" s="13" t="s">
        <v>85</v>
      </c>
      <c r="AY736" s="241" t="s">
        <v>197</v>
      </c>
    </row>
    <row r="737" spans="2:65" s="1" customFormat="1" ht="25.5" customHeight="1">
      <c r="B737" s="43"/>
      <c r="C737" s="204" t="s">
        <v>1069</v>
      </c>
      <c r="D737" s="204" t="s">
        <v>200</v>
      </c>
      <c r="E737" s="205" t="s">
        <v>2739</v>
      </c>
      <c r="F737" s="206" t="s">
        <v>2740</v>
      </c>
      <c r="G737" s="207" t="s">
        <v>536</v>
      </c>
      <c r="H737" s="208">
        <v>2</v>
      </c>
      <c r="I737" s="209"/>
      <c r="J737" s="210">
        <f>ROUND(I737*H737,2)</f>
        <v>0</v>
      </c>
      <c r="K737" s="206" t="s">
        <v>352</v>
      </c>
      <c r="L737" s="63"/>
      <c r="M737" s="211" t="s">
        <v>34</v>
      </c>
      <c r="N737" s="212" t="s">
        <v>49</v>
      </c>
      <c r="O737" s="44"/>
      <c r="P737" s="213">
        <f>O737*H737</f>
        <v>0</v>
      </c>
      <c r="Q737" s="213">
        <v>1.3041000000000001E-3</v>
      </c>
      <c r="R737" s="213">
        <f>Q737*H737</f>
        <v>2.6082000000000002E-3</v>
      </c>
      <c r="S737" s="213">
        <v>0</v>
      </c>
      <c r="T737" s="214">
        <f>S737*H737</f>
        <v>0</v>
      </c>
      <c r="AR737" s="25" t="s">
        <v>275</v>
      </c>
      <c r="AT737" s="25" t="s">
        <v>200</v>
      </c>
      <c r="AU737" s="25" t="s">
        <v>87</v>
      </c>
      <c r="AY737" s="25" t="s">
        <v>197</v>
      </c>
      <c r="BE737" s="215">
        <f>IF(N737="základní",J737,0)</f>
        <v>0</v>
      </c>
      <c r="BF737" s="215">
        <f>IF(N737="snížená",J737,0)</f>
        <v>0</v>
      </c>
      <c r="BG737" s="215">
        <f>IF(N737="zákl. přenesená",J737,0)</f>
        <v>0</v>
      </c>
      <c r="BH737" s="215">
        <f>IF(N737="sníž. přenesená",J737,0)</f>
        <v>0</v>
      </c>
      <c r="BI737" s="215">
        <f>IF(N737="nulová",J737,0)</f>
        <v>0</v>
      </c>
      <c r="BJ737" s="25" t="s">
        <v>85</v>
      </c>
      <c r="BK737" s="215">
        <f>ROUND(I737*H737,2)</f>
        <v>0</v>
      </c>
      <c r="BL737" s="25" t="s">
        <v>275</v>
      </c>
      <c r="BM737" s="25" t="s">
        <v>2741</v>
      </c>
    </row>
    <row r="738" spans="2:65" s="12" customFormat="1">
      <c r="B738" s="219"/>
      <c r="C738" s="220"/>
      <c r="D738" s="221" t="s">
        <v>210</v>
      </c>
      <c r="E738" s="222" t="s">
        <v>34</v>
      </c>
      <c r="F738" s="223" t="s">
        <v>2350</v>
      </c>
      <c r="G738" s="220"/>
      <c r="H738" s="224" t="s">
        <v>34</v>
      </c>
      <c r="I738" s="225"/>
      <c r="J738" s="220"/>
      <c r="K738" s="220"/>
      <c r="L738" s="226"/>
      <c r="M738" s="227"/>
      <c r="N738" s="228"/>
      <c r="O738" s="228"/>
      <c r="P738" s="228"/>
      <c r="Q738" s="228"/>
      <c r="R738" s="228"/>
      <c r="S738" s="228"/>
      <c r="T738" s="229"/>
      <c r="AT738" s="230" t="s">
        <v>210</v>
      </c>
      <c r="AU738" s="230" t="s">
        <v>87</v>
      </c>
      <c r="AV738" s="12" t="s">
        <v>85</v>
      </c>
      <c r="AW738" s="12" t="s">
        <v>41</v>
      </c>
      <c r="AX738" s="12" t="s">
        <v>78</v>
      </c>
      <c r="AY738" s="230" t="s">
        <v>197</v>
      </c>
    </row>
    <row r="739" spans="2:65" s="13" customFormat="1">
      <c r="B739" s="231"/>
      <c r="C739" s="232"/>
      <c r="D739" s="216" t="s">
        <v>210</v>
      </c>
      <c r="E739" s="260" t="s">
        <v>34</v>
      </c>
      <c r="F739" s="261" t="s">
        <v>87</v>
      </c>
      <c r="G739" s="232"/>
      <c r="H739" s="262">
        <v>2</v>
      </c>
      <c r="I739" s="236"/>
      <c r="J739" s="232"/>
      <c r="K739" s="232"/>
      <c r="L739" s="237"/>
      <c r="M739" s="238"/>
      <c r="N739" s="239"/>
      <c r="O739" s="239"/>
      <c r="P739" s="239"/>
      <c r="Q739" s="239"/>
      <c r="R739" s="239"/>
      <c r="S739" s="239"/>
      <c r="T739" s="240"/>
      <c r="AT739" s="241" t="s">
        <v>210</v>
      </c>
      <c r="AU739" s="241" t="s">
        <v>87</v>
      </c>
      <c r="AV739" s="13" t="s">
        <v>87</v>
      </c>
      <c r="AW739" s="13" t="s">
        <v>41</v>
      </c>
      <c r="AX739" s="13" t="s">
        <v>85</v>
      </c>
      <c r="AY739" s="241" t="s">
        <v>197</v>
      </c>
    </row>
    <row r="740" spans="2:65" s="1" customFormat="1" ht="16.5" customHeight="1">
      <c r="B740" s="43"/>
      <c r="C740" s="204" t="s">
        <v>1075</v>
      </c>
      <c r="D740" s="204" t="s">
        <v>200</v>
      </c>
      <c r="E740" s="205" t="s">
        <v>2742</v>
      </c>
      <c r="F740" s="206" t="s">
        <v>2743</v>
      </c>
      <c r="G740" s="207" t="s">
        <v>536</v>
      </c>
      <c r="H740" s="208">
        <v>1</v>
      </c>
      <c r="I740" s="209"/>
      <c r="J740" s="210">
        <f>ROUND(I740*H740,2)</f>
        <v>0</v>
      </c>
      <c r="K740" s="206" t="s">
        <v>352</v>
      </c>
      <c r="L740" s="63"/>
      <c r="M740" s="211" t="s">
        <v>34</v>
      </c>
      <c r="N740" s="212" t="s">
        <v>49</v>
      </c>
      <c r="O740" s="44"/>
      <c r="P740" s="213">
        <f>O740*H740</f>
        <v>0</v>
      </c>
      <c r="Q740" s="213">
        <v>1.7065E-4</v>
      </c>
      <c r="R740" s="213">
        <f>Q740*H740</f>
        <v>1.7065E-4</v>
      </c>
      <c r="S740" s="213">
        <v>0</v>
      </c>
      <c r="T740" s="214">
        <f>S740*H740</f>
        <v>0</v>
      </c>
      <c r="AR740" s="25" t="s">
        <v>275</v>
      </c>
      <c r="AT740" s="25" t="s">
        <v>200</v>
      </c>
      <c r="AU740" s="25" t="s">
        <v>87</v>
      </c>
      <c r="AY740" s="25" t="s">
        <v>197</v>
      </c>
      <c r="BE740" s="215">
        <f>IF(N740="základní",J740,0)</f>
        <v>0</v>
      </c>
      <c r="BF740" s="215">
        <f>IF(N740="snížená",J740,0)</f>
        <v>0</v>
      </c>
      <c r="BG740" s="215">
        <f>IF(N740="zákl. přenesená",J740,0)</f>
        <v>0</v>
      </c>
      <c r="BH740" s="215">
        <f>IF(N740="sníž. přenesená",J740,0)</f>
        <v>0</v>
      </c>
      <c r="BI740" s="215">
        <f>IF(N740="nulová",J740,0)</f>
        <v>0</v>
      </c>
      <c r="BJ740" s="25" t="s">
        <v>85</v>
      </c>
      <c r="BK740" s="215">
        <f>ROUND(I740*H740,2)</f>
        <v>0</v>
      </c>
      <c r="BL740" s="25" t="s">
        <v>275</v>
      </c>
      <c r="BM740" s="25" t="s">
        <v>2744</v>
      </c>
    </row>
    <row r="741" spans="2:65" s="13" customFormat="1">
      <c r="B741" s="231"/>
      <c r="C741" s="232"/>
      <c r="D741" s="216" t="s">
        <v>210</v>
      </c>
      <c r="E741" s="260" t="s">
        <v>34</v>
      </c>
      <c r="F741" s="261" t="s">
        <v>85</v>
      </c>
      <c r="G741" s="232"/>
      <c r="H741" s="262">
        <v>1</v>
      </c>
      <c r="I741" s="236"/>
      <c r="J741" s="232"/>
      <c r="K741" s="232"/>
      <c r="L741" s="237"/>
      <c r="M741" s="238"/>
      <c r="N741" s="239"/>
      <c r="O741" s="239"/>
      <c r="P741" s="239"/>
      <c r="Q741" s="239"/>
      <c r="R741" s="239"/>
      <c r="S741" s="239"/>
      <c r="T741" s="240"/>
      <c r="AT741" s="241" t="s">
        <v>210</v>
      </c>
      <c r="AU741" s="241" t="s">
        <v>87</v>
      </c>
      <c r="AV741" s="13" t="s">
        <v>87</v>
      </c>
      <c r="AW741" s="13" t="s">
        <v>41</v>
      </c>
      <c r="AX741" s="13" t="s">
        <v>85</v>
      </c>
      <c r="AY741" s="241" t="s">
        <v>197</v>
      </c>
    </row>
    <row r="742" spans="2:65" s="1" customFormat="1" ht="16.5" customHeight="1">
      <c r="B742" s="43"/>
      <c r="C742" s="263" t="s">
        <v>1079</v>
      </c>
      <c r="D742" s="263" t="s">
        <v>415</v>
      </c>
      <c r="E742" s="264" t="s">
        <v>2745</v>
      </c>
      <c r="F742" s="265" t="s">
        <v>2746</v>
      </c>
      <c r="G742" s="266" t="s">
        <v>536</v>
      </c>
      <c r="H742" s="267">
        <v>1</v>
      </c>
      <c r="I742" s="268"/>
      <c r="J742" s="269">
        <f>ROUND(I742*H742,2)</f>
        <v>0</v>
      </c>
      <c r="K742" s="265" t="s">
        <v>352</v>
      </c>
      <c r="L742" s="270"/>
      <c r="M742" s="271" t="s">
        <v>34</v>
      </c>
      <c r="N742" s="272" t="s">
        <v>49</v>
      </c>
      <c r="O742" s="44"/>
      <c r="P742" s="213">
        <f>O742*H742</f>
        <v>0</v>
      </c>
      <c r="Q742" s="213">
        <v>3.8E-3</v>
      </c>
      <c r="R742" s="213">
        <f>Q742*H742</f>
        <v>3.8E-3</v>
      </c>
      <c r="S742" s="213">
        <v>0</v>
      </c>
      <c r="T742" s="214">
        <f>S742*H742</f>
        <v>0</v>
      </c>
      <c r="AR742" s="25" t="s">
        <v>491</v>
      </c>
      <c r="AT742" s="25" t="s">
        <v>415</v>
      </c>
      <c r="AU742" s="25" t="s">
        <v>87</v>
      </c>
      <c r="AY742" s="25" t="s">
        <v>197</v>
      </c>
      <c r="BE742" s="215">
        <f>IF(N742="základní",J742,0)</f>
        <v>0</v>
      </c>
      <c r="BF742" s="215">
        <f>IF(N742="snížená",J742,0)</f>
        <v>0</v>
      </c>
      <c r="BG742" s="215">
        <f>IF(N742="zákl. přenesená",J742,0)</f>
        <v>0</v>
      </c>
      <c r="BH742" s="215">
        <f>IF(N742="sníž. přenesená",J742,0)</f>
        <v>0</v>
      </c>
      <c r="BI742" s="215">
        <f>IF(N742="nulová",J742,0)</f>
        <v>0</v>
      </c>
      <c r="BJ742" s="25" t="s">
        <v>85</v>
      </c>
      <c r="BK742" s="215">
        <f>ROUND(I742*H742,2)</f>
        <v>0</v>
      </c>
      <c r="BL742" s="25" t="s">
        <v>275</v>
      </c>
      <c r="BM742" s="25" t="s">
        <v>2747</v>
      </c>
    </row>
    <row r="743" spans="2:65" s="13" customFormat="1">
      <c r="B743" s="231"/>
      <c r="C743" s="232"/>
      <c r="D743" s="216" t="s">
        <v>210</v>
      </c>
      <c r="E743" s="260" t="s">
        <v>34</v>
      </c>
      <c r="F743" s="261" t="s">
        <v>85</v>
      </c>
      <c r="G743" s="232"/>
      <c r="H743" s="262">
        <v>1</v>
      </c>
      <c r="I743" s="236"/>
      <c r="J743" s="232"/>
      <c r="K743" s="232"/>
      <c r="L743" s="237"/>
      <c r="M743" s="238"/>
      <c r="N743" s="239"/>
      <c r="O743" s="239"/>
      <c r="P743" s="239"/>
      <c r="Q743" s="239"/>
      <c r="R743" s="239"/>
      <c r="S743" s="239"/>
      <c r="T743" s="240"/>
      <c r="AT743" s="241" t="s">
        <v>210</v>
      </c>
      <c r="AU743" s="241" t="s">
        <v>87</v>
      </c>
      <c r="AV743" s="13" t="s">
        <v>87</v>
      </c>
      <c r="AW743" s="13" t="s">
        <v>41</v>
      </c>
      <c r="AX743" s="13" t="s">
        <v>85</v>
      </c>
      <c r="AY743" s="241" t="s">
        <v>197</v>
      </c>
    </row>
    <row r="744" spans="2:65" s="1" customFormat="1" ht="16.5" customHeight="1">
      <c r="B744" s="43"/>
      <c r="C744" s="204" t="s">
        <v>1082</v>
      </c>
      <c r="D744" s="204" t="s">
        <v>200</v>
      </c>
      <c r="E744" s="205" t="s">
        <v>2748</v>
      </c>
      <c r="F744" s="206" t="s">
        <v>2749</v>
      </c>
      <c r="G744" s="207" t="s">
        <v>404</v>
      </c>
      <c r="H744" s="208">
        <v>0.17399999999999999</v>
      </c>
      <c r="I744" s="209"/>
      <c r="J744" s="210">
        <f>ROUND(I744*H744,2)</f>
        <v>0</v>
      </c>
      <c r="K744" s="206" t="s">
        <v>352</v>
      </c>
      <c r="L744" s="63"/>
      <c r="M744" s="211" t="s">
        <v>34</v>
      </c>
      <c r="N744" s="212" t="s">
        <v>49</v>
      </c>
      <c r="O744" s="44"/>
      <c r="P744" s="213">
        <f>O744*H744</f>
        <v>0</v>
      </c>
      <c r="Q744" s="213">
        <v>0</v>
      </c>
      <c r="R744" s="213">
        <f>Q744*H744</f>
        <v>0</v>
      </c>
      <c r="S744" s="213">
        <v>0</v>
      </c>
      <c r="T744" s="214">
        <f>S744*H744</f>
        <v>0</v>
      </c>
      <c r="AR744" s="25" t="s">
        <v>275</v>
      </c>
      <c r="AT744" s="25" t="s">
        <v>200</v>
      </c>
      <c r="AU744" s="25" t="s">
        <v>87</v>
      </c>
      <c r="AY744" s="25" t="s">
        <v>197</v>
      </c>
      <c r="BE744" s="215">
        <f>IF(N744="základní",J744,0)</f>
        <v>0</v>
      </c>
      <c r="BF744" s="215">
        <f>IF(N744="snížená",J744,0)</f>
        <v>0</v>
      </c>
      <c r="BG744" s="215">
        <f>IF(N744="zákl. přenesená",J744,0)</f>
        <v>0</v>
      </c>
      <c r="BH744" s="215">
        <f>IF(N744="sníž. přenesená",J744,0)</f>
        <v>0</v>
      </c>
      <c r="BI744" s="215">
        <f>IF(N744="nulová",J744,0)</f>
        <v>0</v>
      </c>
      <c r="BJ744" s="25" t="s">
        <v>85</v>
      </c>
      <c r="BK744" s="215">
        <f>ROUND(I744*H744,2)</f>
        <v>0</v>
      </c>
      <c r="BL744" s="25" t="s">
        <v>275</v>
      </c>
      <c r="BM744" s="25" t="s">
        <v>2750</v>
      </c>
    </row>
    <row r="745" spans="2:65" s="11" customFormat="1" ht="29.85" customHeight="1">
      <c r="B745" s="187"/>
      <c r="C745" s="188"/>
      <c r="D745" s="201" t="s">
        <v>77</v>
      </c>
      <c r="E745" s="202" t="s">
        <v>1284</v>
      </c>
      <c r="F745" s="202" t="s">
        <v>2401</v>
      </c>
      <c r="G745" s="188"/>
      <c r="H745" s="188"/>
      <c r="I745" s="191"/>
      <c r="J745" s="203">
        <f>BK745</f>
        <v>0</v>
      </c>
      <c r="K745" s="188"/>
      <c r="L745" s="193"/>
      <c r="M745" s="194"/>
      <c r="N745" s="195"/>
      <c r="O745" s="195"/>
      <c r="P745" s="196">
        <f>SUM(P746:P932)</f>
        <v>0</v>
      </c>
      <c r="Q745" s="195"/>
      <c r="R745" s="196">
        <f>SUM(R746:R932)</f>
        <v>0.84214240239999993</v>
      </c>
      <c r="S745" s="195"/>
      <c r="T745" s="197">
        <f>SUM(T746:T932)</f>
        <v>0</v>
      </c>
      <c r="AR745" s="198" t="s">
        <v>87</v>
      </c>
      <c r="AT745" s="199" t="s">
        <v>77</v>
      </c>
      <c r="AU745" s="199" t="s">
        <v>85</v>
      </c>
      <c r="AY745" s="198" t="s">
        <v>197</v>
      </c>
      <c r="BK745" s="200">
        <f>SUM(BK746:BK932)</f>
        <v>0</v>
      </c>
    </row>
    <row r="746" spans="2:65" s="1" customFormat="1" ht="16.5" customHeight="1">
      <c r="B746" s="43"/>
      <c r="C746" s="204" t="s">
        <v>1088</v>
      </c>
      <c r="D746" s="204" t="s">
        <v>200</v>
      </c>
      <c r="E746" s="205" t="s">
        <v>2751</v>
      </c>
      <c r="F746" s="206" t="s">
        <v>2752</v>
      </c>
      <c r="G746" s="207" t="s">
        <v>203</v>
      </c>
      <c r="H746" s="208">
        <v>2</v>
      </c>
      <c r="I746" s="209"/>
      <c r="J746" s="210">
        <f>ROUND(I746*H746,2)</f>
        <v>0</v>
      </c>
      <c r="K746" s="206" t="s">
        <v>352</v>
      </c>
      <c r="L746" s="63"/>
      <c r="M746" s="211" t="s">
        <v>34</v>
      </c>
      <c r="N746" s="212" t="s">
        <v>49</v>
      </c>
      <c r="O746" s="44"/>
      <c r="P746" s="213">
        <f>O746*H746</f>
        <v>0</v>
      </c>
      <c r="Q746" s="213">
        <v>3.2184100000000001E-3</v>
      </c>
      <c r="R746" s="213">
        <f>Q746*H746</f>
        <v>6.4368200000000002E-3</v>
      </c>
      <c r="S746" s="213">
        <v>0</v>
      </c>
      <c r="T746" s="214">
        <f>S746*H746</f>
        <v>0</v>
      </c>
      <c r="AR746" s="25" t="s">
        <v>275</v>
      </c>
      <c r="AT746" s="25" t="s">
        <v>200</v>
      </c>
      <c r="AU746" s="25" t="s">
        <v>87</v>
      </c>
      <c r="AY746" s="25" t="s">
        <v>197</v>
      </c>
      <c r="BE746" s="215">
        <f>IF(N746="základní",J746,0)</f>
        <v>0</v>
      </c>
      <c r="BF746" s="215">
        <f>IF(N746="snížená",J746,0)</f>
        <v>0</v>
      </c>
      <c r="BG746" s="215">
        <f>IF(N746="zákl. přenesená",J746,0)</f>
        <v>0</v>
      </c>
      <c r="BH746" s="215">
        <f>IF(N746="sníž. přenesená",J746,0)</f>
        <v>0</v>
      </c>
      <c r="BI746" s="215">
        <f>IF(N746="nulová",J746,0)</f>
        <v>0</v>
      </c>
      <c r="BJ746" s="25" t="s">
        <v>85</v>
      </c>
      <c r="BK746" s="215">
        <f>ROUND(I746*H746,2)</f>
        <v>0</v>
      </c>
      <c r="BL746" s="25" t="s">
        <v>275</v>
      </c>
      <c r="BM746" s="25" t="s">
        <v>2753</v>
      </c>
    </row>
    <row r="747" spans="2:65" s="12" customFormat="1">
      <c r="B747" s="219"/>
      <c r="C747" s="220"/>
      <c r="D747" s="221" t="s">
        <v>210</v>
      </c>
      <c r="E747" s="222" t="s">
        <v>34</v>
      </c>
      <c r="F747" s="223" t="s">
        <v>2754</v>
      </c>
      <c r="G747" s="220"/>
      <c r="H747" s="224" t="s">
        <v>34</v>
      </c>
      <c r="I747" s="225"/>
      <c r="J747" s="220"/>
      <c r="K747" s="220"/>
      <c r="L747" s="226"/>
      <c r="M747" s="227"/>
      <c r="N747" s="228"/>
      <c r="O747" s="228"/>
      <c r="P747" s="228"/>
      <c r="Q747" s="228"/>
      <c r="R747" s="228"/>
      <c r="S747" s="228"/>
      <c r="T747" s="229"/>
      <c r="AT747" s="230" t="s">
        <v>210</v>
      </c>
      <c r="AU747" s="230" t="s">
        <v>87</v>
      </c>
      <c r="AV747" s="12" t="s">
        <v>85</v>
      </c>
      <c r="AW747" s="12" t="s">
        <v>41</v>
      </c>
      <c r="AX747" s="12" t="s">
        <v>78</v>
      </c>
      <c r="AY747" s="230" t="s">
        <v>197</v>
      </c>
    </row>
    <row r="748" spans="2:65" s="12" customFormat="1">
      <c r="B748" s="219"/>
      <c r="C748" s="220"/>
      <c r="D748" s="221" t="s">
        <v>210</v>
      </c>
      <c r="E748" s="222" t="s">
        <v>34</v>
      </c>
      <c r="F748" s="223" t="s">
        <v>2350</v>
      </c>
      <c r="G748" s="220"/>
      <c r="H748" s="224" t="s">
        <v>34</v>
      </c>
      <c r="I748" s="225"/>
      <c r="J748" s="220"/>
      <c r="K748" s="220"/>
      <c r="L748" s="226"/>
      <c r="M748" s="227"/>
      <c r="N748" s="228"/>
      <c r="O748" s="228"/>
      <c r="P748" s="228"/>
      <c r="Q748" s="228"/>
      <c r="R748" s="228"/>
      <c r="S748" s="228"/>
      <c r="T748" s="229"/>
      <c r="AT748" s="230" t="s">
        <v>210</v>
      </c>
      <c r="AU748" s="230" t="s">
        <v>87</v>
      </c>
      <c r="AV748" s="12" t="s">
        <v>85</v>
      </c>
      <c r="AW748" s="12" t="s">
        <v>41</v>
      </c>
      <c r="AX748" s="12" t="s">
        <v>78</v>
      </c>
      <c r="AY748" s="230" t="s">
        <v>197</v>
      </c>
    </row>
    <row r="749" spans="2:65" s="13" customFormat="1">
      <c r="B749" s="231"/>
      <c r="C749" s="232"/>
      <c r="D749" s="221" t="s">
        <v>210</v>
      </c>
      <c r="E749" s="233" t="s">
        <v>34</v>
      </c>
      <c r="F749" s="234" t="s">
        <v>85</v>
      </c>
      <c r="G749" s="232"/>
      <c r="H749" s="235">
        <v>1</v>
      </c>
      <c r="I749" s="236"/>
      <c r="J749" s="232"/>
      <c r="K749" s="232"/>
      <c r="L749" s="237"/>
      <c r="M749" s="238"/>
      <c r="N749" s="239"/>
      <c r="O749" s="239"/>
      <c r="P749" s="239"/>
      <c r="Q749" s="239"/>
      <c r="R749" s="239"/>
      <c r="S749" s="239"/>
      <c r="T749" s="240"/>
      <c r="AT749" s="241" t="s">
        <v>210</v>
      </c>
      <c r="AU749" s="241" t="s">
        <v>87</v>
      </c>
      <c r="AV749" s="13" t="s">
        <v>87</v>
      </c>
      <c r="AW749" s="13" t="s">
        <v>41</v>
      </c>
      <c r="AX749" s="13" t="s">
        <v>78</v>
      </c>
      <c r="AY749" s="241" t="s">
        <v>197</v>
      </c>
    </row>
    <row r="750" spans="2:65" s="12" customFormat="1">
      <c r="B750" s="219"/>
      <c r="C750" s="220"/>
      <c r="D750" s="221" t="s">
        <v>210</v>
      </c>
      <c r="E750" s="222" t="s">
        <v>34</v>
      </c>
      <c r="F750" s="223" t="s">
        <v>2351</v>
      </c>
      <c r="G750" s="220"/>
      <c r="H750" s="224" t="s">
        <v>34</v>
      </c>
      <c r="I750" s="225"/>
      <c r="J750" s="220"/>
      <c r="K750" s="220"/>
      <c r="L750" s="226"/>
      <c r="M750" s="227"/>
      <c r="N750" s="228"/>
      <c r="O750" s="228"/>
      <c r="P750" s="228"/>
      <c r="Q750" s="228"/>
      <c r="R750" s="228"/>
      <c r="S750" s="228"/>
      <c r="T750" s="229"/>
      <c r="AT750" s="230" t="s">
        <v>210</v>
      </c>
      <c r="AU750" s="230" t="s">
        <v>87</v>
      </c>
      <c r="AV750" s="12" t="s">
        <v>85</v>
      </c>
      <c r="AW750" s="12" t="s">
        <v>41</v>
      </c>
      <c r="AX750" s="12" t="s">
        <v>78</v>
      </c>
      <c r="AY750" s="230" t="s">
        <v>197</v>
      </c>
    </row>
    <row r="751" spans="2:65" s="13" customFormat="1">
      <c r="B751" s="231"/>
      <c r="C751" s="232"/>
      <c r="D751" s="221" t="s">
        <v>210</v>
      </c>
      <c r="E751" s="233" t="s">
        <v>34</v>
      </c>
      <c r="F751" s="234" t="s">
        <v>85</v>
      </c>
      <c r="G751" s="232"/>
      <c r="H751" s="235">
        <v>1</v>
      </c>
      <c r="I751" s="236"/>
      <c r="J751" s="232"/>
      <c r="K751" s="232"/>
      <c r="L751" s="237"/>
      <c r="M751" s="238"/>
      <c r="N751" s="239"/>
      <c r="O751" s="239"/>
      <c r="P751" s="239"/>
      <c r="Q751" s="239"/>
      <c r="R751" s="239"/>
      <c r="S751" s="239"/>
      <c r="T751" s="240"/>
      <c r="AT751" s="241" t="s">
        <v>210</v>
      </c>
      <c r="AU751" s="241" t="s">
        <v>87</v>
      </c>
      <c r="AV751" s="13" t="s">
        <v>87</v>
      </c>
      <c r="AW751" s="13" t="s">
        <v>41</v>
      </c>
      <c r="AX751" s="13" t="s">
        <v>78</v>
      </c>
      <c r="AY751" s="241" t="s">
        <v>197</v>
      </c>
    </row>
    <row r="752" spans="2:65" s="14" customFormat="1">
      <c r="B752" s="242"/>
      <c r="C752" s="243"/>
      <c r="D752" s="216" t="s">
        <v>210</v>
      </c>
      <c r="E752" s="244" t="s">
        <v>34</v>
      </c>
      <c r="F752" s="245" t="s">
        <v>221</v>
      </c>
      <c r="G752" s="243"/>
      <c r="H752" s="246">
        <v>2</v>
      </c>
      <c r="I752" s="247"/>
      <c r="J752" s="243"/>
      <c r="K752" s="243"/>
      <c r="L752" s="248"/>
      <c r="M752" s="249"/>
      <c r="N752" s="250"/>
      <c r="O752" s="250"/>
      <c r="P752" s="250"/>
      <c r="Q752" s="250"/>
      <c r="R752" s="250"/>
      <c r="S752" s="250"/>
      <c r="T752" s="251"/>
      <c r="AT752" s="252" t="s">
        <v>210</v>
      </c>
      <c r="AU752" s="252" t="s">
        <v>87</v>
      </c>
      <c r="AV752" s="14" t="s">
        <v>126</v>
      </c>
      <c r="AW752" s="14" t="s">
        <v>41</v>
      </c>
      <c r="AX752" s="14" t="s">
        <v>85</v>
      </c>
      <c r="AY752" s="252" t="s">
        <v>197</v>
      </c>
    </row>
    <row r="753" spans="2:65" s="1" customFormat="1" ht="16.5" customHeight="1">
      <c r="B753" s="43"/>
      <c r="C753" s="204" t="s">
        <v>1094</v>
      </c>
      <c r="D753" s="204" t="s">
        <v>200</v>
      </c>
      <c r="E753" s="205" t="s">
        <v>2755</v>
      </c>
      <c r="F753" s="206" t="s">
        <v>2756</v>
      </c>
      <c r="G753" s="207" t="s">
        <v>536</v>
      </c>
      <c r="H753" s="208">
        <v>12</v>
      </c>
      <c r="I753" s="209"/>
      <c r="J753" s="210">
        <f>ROUND(I753*H753,2)</f>
        <v>0</v>
      </c>
      <c r="K753" s="206" t="s">
        <v>352</v>
      </c>
      <c r="L753" s="63"/>
      <c r="M753" s="211" t="s">
        <v>34</v>
      </c>
      <c r="N753" s="212" t="s">
        <v>49</v>
      </c>
      <c r="O753" s="44"/>
      <c r="P753" s="213">
        <f>O753*H753</f>
        <v>0</v>
      </c>
      <c r="Q753" s="213">
        <v>9.2200000000000008E-3</v>
      </c>
      <c r="R753" s="213">
        <f>Q753*H753</f>
        <v>0.11064000000000002</v>
      </c>
      <c r="S753" s="213">
        <v>0</v>
      </c>
      <c r="T753" s="214">
        <f>S753*H753</f>
        <v>0</v>
      </c>
      <c r="AR753" s="25" t="s">
        <v>275</v>
      </c>
      <c r="AT753" s="25" t="s">
        <v>200</v>
      </c>
      <c r="AU753" s="25" t="s">
        <v>87</v>
      </c>
      <c r="AY753" s="25" t="s">
        <v>197</v>
      </c>
      <c r="BE753" s="215">
        <f>IF(N753="základní",J753,0)</f>
        <v>0</v>
      </c>
      <c r="BF753" s="215">
        <f>IF(N753="snížená",J753,0)</f>
        <v>0</v>
      </c>
      <c r="BG753" s="215">
        <f>IF(N753="zákl. přenesená",J753,0)</f>
        <v>0</v>
      </c>
      <c r="BH753" s="215">
        <f>IF(N753="sníž. přenesená",J753,0)</f>
        <v>0</v>
      </c>
      <c r="BI753" s="215">
        <f>IF(N753="nulová",J753,0)</f>
        <v>0</v>
      </c>
      <c r="BJ753" s="25" t="s">
        <v>85</v>
      </c>
      <c r="BK753" s="215">
        <f>ROUND(I753*H753,2)</f>
        <v>0</v>
      </c>
      <c r="BL753" s="25" t="s">
        <v>275</v>
      </c>
      <c r="BM753" s="25" t="s">
        <v>2757</v>
      </c>
    </row>
    <row r="754" spans="2:65" s="12" customFormat="1">
      <c r="B754" s="219"/>
      <c r="C754" s="220"/>
      <c r="D754" s="221" t="s">
        <v>210</v>
      </c>
      <c r="E754" s="222" t="s">
        <v>34</v>
      </c>
      <c r="F754" s="223" t="s">
        <v>2758</v>
      </c>
      <c r="G754" s="220"/>
      <c r="H754" s="224" t="s">
        <v>34</v>
      </c>
      <c r="I754" s="225"/>
      <c r="J754" s="220"/>
      <c r="K754" s="220"/>
      <c r="L754" s="226"/>
      <c r="M754" s="227"/>
      <c r="N754" s="228"/>
      <c r="O754" s="228"/>
      <c r="P754" s="228"/>
      <c r="Q754" s="228"/>
      <c r="R754" s="228"/>
      <c r="S754" s="228"/>
      <c r="T754" s="229"/>
      <c r="AT754" s="230" t="s">
        <v>210</v>
      </c>
      <c r="AU754" s="230" t="s">
        <v>87</v>
      </c>
      <c r="AV754" s="12" t="s">
        <v>85</v>
      </c>
      <c r="AW754" s="12" t="s">
        <v>41</v>
      </c>
      <c r="AX754" s="12" t="s">
        <v>78</v>
      </c>
      <c r="AY754" s="230" t="s">
        <v>197</v>
      </c>
    </row>
    <row r="755" spans="2:65" s="12" customFormat="1" ht="27">
      <c r="B755" s="219"/>
      <c r="C755" s="220"/>
      <c r="D755" s="221" t="s">
        <v>210</v>
      </c>
      <c r="E755" s="222" t="s">
        <v>34</v>
      </c>
      <c r="F755" s="223" t="s">
        <v>2759</v>
      </c>
      <c r="G755" s="220"/>
      <c r="H755" s="224" t="s">
        <v>34</v>
      </c>
      <c r="I755" s="225"/>
      <c r="J755" s="220"/>
      <c r="K755" s="220"/>
      <c r="L755" s="226"/>
      <c r="M755" s="227"/>
      <c r="N755" s="228"/>
      <c r="O755" s="228"/>
      <c r="P755" s="228"/>
      <c r="Q755" s="228"/>
      <c r="R755" s="228"/>
      <c r="S755" s="228"/>
      <c r="T755" s="229"/>
      <c r="AT755" s="230" t="s">
        <v>210</v>
      </c>
      <c r="AU755" s="230" t="s">
        <v>87</v>
      </c>
      <c r="AV755" s="12" t="s">
        <v>85</v>
      </c>
      <c r="AW755" s="12" t="s">
        <v>41</v>
      </c>
      <c r="AX755" s="12" t="s">
        <v>78</v>
      </c>
      <c r="AY755" s="230" t="s">
        <v>197</v>
      </c>
    </row>
    <row r="756" spans="2:65" s="12" customFormat="1">
      <c r="B756" s="219"/>
      <c r="C756" s="220"/>
      <c r="D756" s="221" t="s">
        <v>210</v>
      </c>
      <c r="E756" s="222" t="s">
        <v>34</v>
      </c>
      <c r="F756" s="223" t="s">
        <v>2760</v>
      </c>
      <c r="G756" s="220"/>
      <c r="H756" s="224" t="s">
        <v>34</v>
      </c>
      <c r="I756" s="225"/>
      <c r="J756" s="220"/>
      <c r="K756" s="220"/>
      <c r="L756" s="226"/>
      <c r="M756" s="227"/>
      <c r="N756" s="228"/>
      <c r="O756" s="228"/>
      <c r="P756" s="228"/>
      <c r="Q756" s="228"/>
      <c r="R756" s="228"/>
      <c r="S756" s="228"/>
      <c r="T756" s="229"/>
      <c r="AT756" s="230" t="s">
        <v>210</v>
      </c>
      <c r="AU756" s="230" t="s">
        <v>87</v>
      </c>
      <c r="AV756" s="12" t="s">
        <v>85</v>
      </c>
      <c r="AW756" s="12" t="s">
        <v>41</v>
      </c>
      <c r="AX756" s="12" t="s">
        <v>78</v>
      </c>
      <c r="AY756" s="230" t="s">
        <v>197</v>
      </c>
    </row>
    <row r="757" spans="2:65" s="12" customFormat="1">
      <c r="B757" s="219"/>
      <c r="C757" s="220"/>
      <c r="D757" s="221" t="s">
        <v>210</v>
      </c>
      <c r="E757" s="222" t="s">
        <v>34</v>
      </c>
      <c r="F757" s="223" t="s">
        <v>2350</v>
      </c>
      <c r="G757" s="220"/>
      <c r="H757" s="224" t="s">
        <v>34</v>
      </c>
      <c r="I757" s="225"/>
      <c r="J757" s="220"/>
      <c r="K757" s="220"/>
      <c r="L757" s="226"/>
      <c r="M757" s="227"/>
      <c r="N757" s="228"/>
      <c r="O757" s="228"/>
      <c r="P757" s="228"/>
      <c r="Q757" s="228"/>
      <c r="R757" s="228"/>
      <c r="S757" s="228"/>
      <c r="T757" s="229"/>
      <c r="AT757" s="230" t="s">
        <v>210</v>
      </c>
      <c r="AU757" s="230" t="s">
        <v>87</v>
      </c>
      <c r="AV757" s="12" t="s">
        <v>85</v>
      </c>
      <c r="AW757" s="12" t="s">
        <v>41</v>
      </c>
      <c r="AX757" s="12" t="s">
        <v>78</v>
      </c>
      <c r="AY757" s="230" t="s">
        <v>197</v>
      </c>
    </row>
    <row r="758" spans="2:65" s="13" customFormat="1">
      <c r="B758" s="231"/>
      <c r="C758" s="232"/>
      <c r="D758" s="221" t="s">
        <v>210</v>
      </c>
      <c r="E758" s="233" t="s">
        <v>34</v>
      </c>
      <c r="F758" s="234" t="s">
        <v>2761</v>
      </c>
      <c r="G758" s="232"/>
      <c r="H758" s="235">
        <v>7</v>
      </c>
      <c r="I758" s="236"/>
      <c r="J758" s="232"/>
      <c r="K758" s="232"/>
      <c r="L758" s="237"/>
      <c r="M758" s="238"/>
      <c r="N758" s="239"/>
      <c r="O758" s="239"/>
      <c r="P758" s="239"/>
      <c r="Q758" s="239"/>
      <c r="R758" s="239"/>
      <c r="S758" s="239"/>
      <c r="T758" s="240"/>
      <c r="AT758" s="241" t="s">
        <v>210</v>
      </c>
      <c r="AU758" s="241" t="s">
        <v>87</v>
      </c>
      <c r="AV758" s="13" t="s">
        <v>87</v>
      </c>
      <c r="AW758" s="13" t="s">
        <v>41</v>
      </c>
      <c r="AX758" s="13" t="s">
        <v>78</v>
      </c>
      <c r="AY758" s="241" t="s">
        <v>197</v>
      </c>
    </row>
    <row r="759" spans="2:65" s="12" customFormat="1">
      <c r="B759" s="219"/>
      <c r="C759" s="220"/>
      <c r="D759" s="221" t="s">
        <v>210</v>
      </c>
      <c r="E759" s="222" t="s">
        <v>34</v>
      </c>
      <c r="F759" s="223" t="s">
        <v>2351</v>
      </c>
      <c r="G759" s="220"/>
      <c r="H759" s="224" t="s">
        <v>34</v>
      </c>
      <c r="I759" s="225"/>
      <c r="J759" s="220"/>
      <c r="K759" s="220"/>
      <c r="L759" s="226"/>
      <c r="M759" s="227"/>
      <c r="N759" s="228"/>
      <c r="O759" s="228"/>
      <c r="P759" s="228"/>
      <c r="Q759" s="228"/>
      <c r="R759" s="228"/>
      <c r="S759" s="228"/>
      <c r="T759" s="229"/>
      <c r="AT759" s="230" t="s">
        <v>210</v>
      </c>
      <c r="AU759" s="230" t="s">
        <v>87</v>
      </c>
      <c r="AV759" s="12" t="s">
        <v>85</v>
      </c>
      <c r="AW759" s="12" t="s">
        <v>41</v>
      </c>
      <c r="AX759" s="12" t="s">
        <v>78</v>
      </c>
      <c r="AY759" s="230" t="s">
        <v>197</v>
      </c>
    </row>
    <row r="760" spans="2:65" s="13" customFormat="1">
      <c r="B760" s="231"/>
      <c r="C760" s="232"/>
      <c r="D760" s="221" t="s">
        <v>210</v>
      </c>
      <c r="E760" s="233" t="s">
        <v>34</v>
      </c>
      <c r="F760" s="234" t="s">
        <v>2481</v>
      </c>
      <c r="G760" s="232"/>
      <c r="H760" s="235">
        <v>5</v>
      </c>
      <c r="I760" s="236"/>
      <c r="J760" s="232"/>
      <c r="K760" s="232"/>
      <c r="L760" s="237"/>
      <c r="M760" s="238"/>
      <c r="N760" s="239"/>
      <c r="O760" s="239"/>
      <c r="P760" s="239"/>
      <c r="Q760" s="239"/>
      <c r="R760" s="239"/>
      <c r="S760" s="239"/>
      <c r="T760" s="240"/>
      <c r="AT760" s="241" t="s">
        <v>210</v>
      </c>
      <c r="AU760" s="241" t="s">
        <v>87</v>
      </c>
      <c r="AV760" s="13" t="s">
        <v>87</v>
      </c>
      <c r="AW760" s="13" t="s">
        <v>41</v>
      </c>
      <c r="AX760" s="13" t="s">
        <v>78</v>
      </c>
      <c r="AY760" s="241" t="s">
        <v>197</v>
      </c>
    </row>
    <row r="761" spans="2:65" s="14" customFormat="1">
      <c r="B761" s="242"/>
      <c r="C761" s="243"/>
      <c r="D761" s="216" t="s">
        <v>210</v>
      </c>
      <c r="E761" s="244" t="s">
        <v>34</v>
      </c>
      <c r="F761" s="245" t="s">
        <v>221</v>
      </c>
      <c r="G761" s="243"/>
      <c r="H761" s="246">
        <v>12</v>
      </c>
      <c r="I761" s="247"/>
      <c r="J761" s="243"/>
      <c r="K761" s="243"/>
      <c r="L761" s="248"/>
      <c r="M761" s="249"/>
      <c r="N761" s="250"/>
      <c r="O761" s="250"/>
      <c r="P761" s="250"/>
      <c r="Q761" s="250"/>
      <c r="R761" s="250"/>
      <c r="S761" s="250"/>
      <c r="T761" s="251"/>
      <c r="AT761" s="252" t="s">
        <v>210</v>
      </c>
      <c r="AU761" s="252" t="s">
        <v>87</v>
      </c>
      <c r="AV761" s="14" t="s">
        <v>126</v>
      </c>
      <c r="AW761" s="14" t="s">
        <v>41</v>
      </c>
      <c r="AX761" s="14" t="s">
        <v>85</v>
      </c>
      <c r="AY761" s="252" t="s">
        <v>197</v>
      </c>
    </row>
    <row r="762" spans="2:65" s="1" customFormat="1" ht="16.5" customHeight="1">
      <c r="B762" s="43"/>
      <c r="C762" s="263" t="s">
        <v>1098</v>
      </c>
      <c r="D762" s="263" t="s">
        <v>415</v>
      </c>
      <c r="E762" s="264" t="s">
        <v>2762</v>
      </c>
      <c r="F762" s="265" t="s">
        <v>2763</v>
      </c>
      <c r="G762" s="266" t="s">
        <v>536</v>
      </c>
      <c r="H762" s="267">
        <v>10</v>
      </c>
      <c r="I762" s="268"/>
      <c r="J762" s="269">
        <f>ROUND(I762*H762,2)</f>
        <v>0</v>
      </c>
      <c r="K762" s="265" t="s">
        <v>34</v>
      </c>
      <c r="L762" s="270"/>
      <c r="M762" s="271" t="s">
        <v>34</v>
      </c>
      <c r="N762" s="272" t="s">
        <v>49</v>
      </c>
      <c r="O762" s="44"/>
      <c r="P762" s="213">
        <f>O762*H762</f>
        <v>0</v>
      </c>
      <c r="Q762" s="213">
        <v>1.4E-2</v>
      </c>
      <c r="R762" s="213">
        <f>Q762*H762</f>
        <v>0.14000000000000001</v>
      </c>
      <c r="S762" s="213">
        <v>0</v>
      </c>
      <c r="T762" s="214">
        <f>S762*H762</f>
        <v>0</v>
      </c>
      <c r="AR762" s="25" t="s">
        <v>491</v>
      </c>
      <c r="AT762" s="25" t="s">
        <v>415</v>
      </c>
      <c r="AU762" s="25" t="s">
        <v>87</v>
      </c>
      <c r="AY762" s="25" t="s">
        <v>197</v>
      </c>
      <c r="BE762" s="215">
        <f>IF(N762="základní",J762,0)</f>
        <v>0</v>
      </c>
      <c r="BF762" s="215">
        <f>IF(N762="snížená",J762,0)</f>
        <v>0</v>
      </c>
      <c r="BG762" s="215">
        <f>IF(N762="zákl. přenesená",J762,0)</f>
        <v>0</v>
      </c>
      <c r="BH762" s="215">
        <f>IF(N762="sníž. přenesená",J762,0)</f>
        <v>0</v>
      </c>
      <c r="BI762" s="215">
        <f>IF(N762="nulová",J762,0)</f>
        <v>0</v>
      </c>
      <c r="BJ762" s="25" t="s">
        <v>85</v>
      </c>
      <c r="BK762" s="215">
        <f>ROUND(I762*H762,2)</f>
        <v>0</v>
      </c>
      <c r="BL762" s="25" t="s">
        <v>275</v>
      </c>
      <c r="BM762" s="25" t="s">
        <v>2764</v>
      </c>
    </row>
    <row r="763" spans="2:65" s="12" customFormat="1">
      <c r="B763" s="219"/>
      <c r="C763" s="220"/>
      <c r="D763" s="221" t="s">
        <v>210</v>
      </c>
      <c r="E763" s="222" t="s">
        <v>34</v>
      </c>
      <c r="F763" s="223" t="s">
        <v>200</v>
      </c>
      <c r="G763" s="220"/>
      <c r="H763" s="224" t="s">
        <v>34</v>
      </c>
      <c r="I763" s="225"/>
      <c r="J763" s="220"/>
      <c r="K763" s="220"/>
      <c r="L763" s="226"/>
      <c r="M763" s="227"/>
      <c r="N763" s="228"/>
      <c r="O763" s="228"/>
      <c r="P763" s="228"/>
      <c r="Q763" s="228"/>
      <c r="R763" s="228"/>
      <c r="S763" s="228"/>
      <c r="T763" s="229"/>
      <c r="AT763" s="230" t="s">
        <v>210</v>
      </c>
      <c r="AU763" s="230" t="s">
        <v>87</v>
      </c>
      <c r="AV763" s="12" t="s">
        <v>85</v>
      </c>
      <c r="AW763" s="12" t="s">
        <v>41</v>
      </c>
      <c r="AX763" s="12" t="s">
        <v>78</v>
      </c>
      <c r="AY763" s="230" t="s">
        <v>197</v>
      </c>
    </row>
    <row r="764" spans="2:65" s="12" customFormat="1">
      <c r="B764" s="219"/>
      <c r="C764" s="220"/>
      <c r="D764" s="221" t="s">
        <v>210</v>
      </c>
      <c r="E764" s="222" t="s">
        <v>34</v>
      </c>
      <c r="F764" s="223" t="s">
        <v>2765</v>
      </c>
      <c r="G764" s="220"/>
      <c r="H764" s="224" t="s">
        <v>34</v>
      </c>
      <c r="I764" s="225"/>
      <c r="J764" s="220"/>
      <c r="K764" s="220"/>
      <c r="L764" s="226"/>
      <c r="M764" s="227"/>
      <c r="N764" s="228"/>
      <c r="O764" s="228"/>
      <c r="P764" s="228"/>
      <c r="Q764" s="228"/>
      <c r="R764" s="228"/>
      <c r="S764" s="228"/>
      <c r="T764" s="229"/>
      <c r="AT764" s="230" t="s">
        <v>210</v>
      </c>
      <c r="AU764" s="230" t="s">
        <v>87</v>
      </c>
      <c r="AV764" s="12" t="s">
        <v>85</v>
      </c>
      <c r="AW764" s="12" t="s">
        <v>41</v>
      </c>
      <c r="AX764" s="12" t="s">
        <v>78</v>
      </c>
      <c r="AY764" s="230" t="s">
        <v>197</v>
      </c>
    </row>
    <row r="765" spans="2:65" s="12" customFormat="1">
      <c r="B765" s="219"/>
      <c r="C765" s="220"/>
      <c r="D765" s="221" t="s">
        <v>210</v>
      </c>
      <c r="E765" s="222" t="s">
        <v>34</v>
      </c>
      <c r="F765" s="223" t="s">
        <v>2766</v>
      </c>
      <c r="G765" s="220"/>
      <c r="H765" s="224" t="s">
        <v>34</v>
      </c>
      <c r="I765" s="225"/>
      <c r="J765" s="220"/>
      <c r="K765" s="220"/>
      <c r="L765" s="226"/>
      <c r="M765" s="227"/>
      <c r="N765" s="228"/>
      <c r="O765" s="228"/>
      <c r="P765" s="228"/>
      <c r="Q765" s="228"/>
      <c r="R765" s="228"/>
      <c r="S765" s="228"/>
      <c r="T765" s="229"/>
      <c r="AT765" s="230" t="s">
        <v>210</v>
      </c>
      <c r="AU765" s="230" t="s">
        <v>87</v>
      </c>
      <c r="AV765" s="12" t="s">
        <v>85</v>
      </c>
      <c r="AW765" s="12" t="s">
        <v>41</v>
      </c>
      <c r="AX765" s="12" t="s">
        <v>78</v>
      </c>
      <c r="AY765" s="230" t="s">
        <v>197</v>
      </c>
    </row>
    <row r="766" spans="2:65" s="13" customFormat="1">
      <c r="B766" s="231"/>
      <c r="C766" s="232"/>
      <c r="D766" s="216" t="s">
        <v>210</v>
      </c>
      <c r="E766" s="260" t="s">
        <v>34</v>
      </c>
      <c r="F766" s="261" t="s">
        <v>2767</v>
      </c>
      <c r="G766" s="232"/>
      <c r="H766" s="262">
        <v>10</v>
      </c>
      <c r="I766" s="236"/>
      <c r="J766" s="232"/>
      <c r="K766" s="232"/>
      <c r="L766" s="237"/>
      <c r="M766" s="238"/>
      <c r="N766" s="239"/>
      <c r="O766" s="239"/>
      <c r="P766" s="239"/>
      <c r="Q766" s="239"/>
      <c r="R766" s="239"/>
      <c r="S766" s="239"/>
      <c r="T766" s="240"/>
      <c r="AT766" s="241" t="s">
        <v>210</v>
      </c>
      <c r="AU766" s="241" t="s">
        <v>87</v>
      </c>
      <c r="AV766" s="13" t="s">
        <v>87</v>
      </c>
      <c r="AW766" s="13" t="s">
        <v>41</v>
      </c>
      <c r="AX766" s="13" t="s">
        <v>85</v>
      </c>
      <c r="AY766" s="241" t="s">
        <v>197</v>
      </c>
    </row>
    <row r="767" spans="2:65" s="1" customFormat="1" ht="16.5" customHeight="1">
      <c r="B767" s="43"/>
      <c r="C767" s="263" t="s">
        <v>1103</v>
      </c>
      <c r="D767" s="263" t="s">
        <v>415</v>
      </c>
      <c r="E767" s="264" t="s">
        <v>2768</v>
      </c>
      <c r="F767" s="265" t="s">
        <v>2769</v>
      </c>
      <c r="G767" s="266" t="s">
        <v>536</v>
      </c>
      <c r="H767" s="267">
        <v>2</v>
      </c>
      <c r="I767" s="268"/>
      <c r="J767" s="269">
        <f>ROUND(I767*H767,2)</f>
        <v>0</v>
      </c>
      <c r="K767" s="265" t="s">
        <v>34</v>
      </c>
      <c r="L767" s="270"/>
      <c r="M767" s="271" t="s">
        <v>34</v>
      </c>
      <c r="N767" s="272" t="s">
        <v>49</v>
      </c>
      <c r="O767" s="44"/>
      <c r="P767" s="213">
        <f>O767*H767</f>
        <v>0</v>
      </c>
      <c r="Q767" s="213">
        <v>1.6E-2</v>
      </c>
      <c r="R767" s="213">
        <f>Q767*H767</f>
        <v>3.2000000000000001E-2</v>
      </c>
      <c r="S767" s="213">
        <v>0</v>
      </c>
      <c r="T767" s="214">
        <f>S767*H767</f>
        <v>0</v>
      </c>
      <c r="AR767" s="25" t="s">
        <v>491</v>
      </c>
      <c r="AT767" s="25" t="s">
        <v>415</v>
      </c>
      <c r="AU767" s="25" t="s">
        <v>87</v>
      </c>
      <c r="AY767" s="25" t="s">
        <v>197</v>
      </c>
      <c r="BE767" s="215">
        <f>IF(N767="základní",J767,0)</f>
        <v>0</v>
      </c>
      <c r="BF767" s="215">
        <f>IF(N767="snížená",J767,0)</f>
        <v>0</v>
      </c>
      <c r="BG767" s="215">
        <f>IF(N767="zákl. přenesená",J767,0)</f>
        <v>0</v>
      </c>
      <c r="BH767" s="215">
        <f>IF(N767="sníž. přenesená",J767,0)</f>
        <v>0</v>
      </c>
      <c r="BI767" s="215">
        <f>IF(N767="nulová",J767,0)</f>
        <v>0</v>
      </c>
      <c r="BJ767" s="25" t="s">
        <v>85</v>
      </c>
      <c r="BK767" s="215">
        <f>ROUND(I767*H767,2)</f>
        <v>0</v>
      </c>
      <c r="BL767" s="25" t="s">
        <v>275</v>
      </c>
      <c r="BM767" s="25" t="s">
        <v>2770</v>
      </c>
    </row>
    <row r="768" spans="2:65" s="12" customFormat="1">
      <c r="B768" s="219"/>
      <c r="C768" s="220"/>
      <c r="D768" s="221" t="s">
        <v>210</v>
      </c>
      <c r="E768" s="222" t="s">
        <v>34</v>
      </c>
      <c r="F768" s="223" t="s">
        <v>2771</v>
      </c>
      <c r="G768" s="220"/>
      <c r="H768" s="224" t="s">
        <v>34</v>
      </c>
      <c r="I768" s="225"/>
      <c r="J768" s="220"/>
      <c r="K768" s="220"/>
      <c r="L768" s="226"/>
      <c r="M768" s="227"/>
      <c r="N768" s="228"/>
      <c r="O768" s="228"/>
      <c r="P768" s="228"/>
      <c r="Q768" s="228"/>
      <c r="R768" s="228"/>
      <c r="S768" s="228"/>
      <c r="T768" s="229"/>
      <c r="AT768" s="230" t="s">
        <v>210</v>
      </c>
      <c r="AU768" s="230" t="s">
        <v>87</v>
      </c>
      <c r="AV768" s="12" t="s">
        <v>85</v>
      </c>
      <c r="AW768" s="12" t="s">
        <v>41</v>
      </c>
      <c r="AX768" s="12" t="s">
        <v>78</v>
      </c>
      <c r="AY768" s="230" t="s">
        <v>197</v>
      </c>
    </row>
    <row r="769" spans="2:65" s="12" customFormat="1" ht="27">
      <c r="B769" s="219"/>
      <c r="C769" s="220"/>
      <c r="D769" s="221" t="s">
        <v>210</v>
      </c>
      <c r="E769" s="222" t="s">
        <v>34</v>
      </c>
      <c r="F769" s="223" t="s">
        <v>2772</v>
      </c>
      <c r="G769" s="220"/>
      <c r="H769" s="224" t="s">
        <v>34</v>
      </c>
      <c r="I769" s="225"/>
      <c r="J769" s="220"/>
      <c r="K769" s="220"/>
      <c r="L769" s="226"/>
      <c r="M769" s="227"/>
      <c r="N769" s="228"/>
      <c r="O769" s="228"/>
      <c r="P769" s="228"/>
      <c r="Q769" s="228"/>
      <c r="R769" s="228"/>
      <c r="S769" s="228"/>
      <c r="T769" s="229"/>
      <c r="AT769" s="230" t="s">
        <v>210</v>
      </c>
      <c r="AU769" s="230" t="s">
        <v>87</v>
      </c>
      <c r="AV769" s="12" t="s">
        <v>85</v>
      </c>
      <c r="AW769" s="12" t="s">
        <v>41</v>
      </c>
      <c r="AX769" s="12" t="s">
        <v>78</v>
      </c>
      <c r="AY769" s="230" t="s">
        <v>197</v>
      </c>
    </row>
    <row r="770" spans="2:65" s="12" customFormat="1">
      <c r="B770" s="219"/>
      <c r="C770" s="220"/>
      <c r="D770" s="221" t="s">
        <v>210</v>
      </c>
      <c r="E770" s="222" t="s">
        <v>34</v>
      </c>
      <c r="F770" s="223" t="s">
        <v>2773</v>
      </c>
      <c r="G770" s="220"/>
      <c r="H770" s="224" t="s">
        <v>34</v>
      </c>
      <c r="I770" s="225"/>
      <c r="J770" s="220"/>
      <c r="K770" s="220"/>
      <c r="L770" s="226"/>
      <c r="M770" s="227"/>
      <c r="N770" s="228"/>
      <c r="O770" s="228"/>
      <c r="P770" s="228"/>
      <c r="Q770" s="228"/>
      <c r="R770" s="228"/>
      <c r="S770" s="228"/>
      <c r="T770" s="229"/>
      <c r="AT770" s="230" t="s">
        <v>210</v>
      </c>
      <c r="AU770" s="230" t="s">
        <v>87</v>
      </c>
      <c r="AV770" s="12" t="s">
        <v>85</v>
      </c>
      <c r="AW770" s="12" t="s">
        <v>41</v>
      </c>
      <c r="AX770" s="12" t="s">
        <v>78</v>
      </c>
      <c r="AY770" s="230" t="s">
        <v>197</v>
      </c>
    </row>
    <row r="771" spans="2:65" s="13" customFormat="1">
      <c r="B771" s="231"/>
      <c r="C771" s="232"/>
      <c r="D771" s="216" t="s">
        <v>210</v>
      </c>
      <c r="E771" s="260" t="s">
        <v>34</v>
      </c>
      <c r="F771" s="261" t="s">
        <v>2774</v>
      </c>
      <c r="G771" s="232"/>
      <c r="H771" s="262">
        <v>2</v>
      </c>
      <c r="I771" s="236"/>
      <c r="J771" s="232"/>
      <c r="K771" s="232"/>
      <c r="L771" s="237"/>
      <c r="M771" s="238"/>
      <c r="N771" s="239"/>
      <c r="O771" s="239"/>
      <c r="P771" s="239"/>
      <c r="Q771" s="239"/>
      <c r="R771" s="239"/>
      <c r="S771" s="239"/>
      <c r="T771" s="240"/>
      <c r="AT771" s="241" t="s">
        <v>210</v>
      </c>
      <c r="AU771" s="241" t="s">
        <v>87</v>
      </c>
      <c r="AV771" s="13" t="s">
        <v>87</v>
      </c>
      <c r="AW771" s="13" t="s">
        <v>41</v>
      </c>
      <c r="AX771" s="13" t="s">
        <v>85</v>
      </c>
      <c r="AY771" s="241" t="s">
        <v>197</v>
      </c>
    </row>
    <row r="772" spans="2:65" s="1" customFormat="1" ht="16.5" customHeight="1">
      <c r="B772" s="43"/>
      <c r="C772" s="263" t="s">
        <v>1107</v>
      </c>
      <c r="D772" s="263" t="s">
        <v>415</v>
      </c>
      <c r="E772" s="264" t="s">
        <v>2775</v>
      </c>
      <c r="F772" s="265" t="s">
        <v>2776</v>
      </c>
      <c r="G772" s="266" t="s">
        <v>536</v>
      </c>
      <c r="H772" s="267">
        <v>12</v>
      </c>
      <c r="I772" s="268"/>
      <c r="J772" s="269">
        <f>ROUND(I772*H772,2)</f>
        <v>0</v>
      </c>
      <c r="K772" s="265" t="s">
        <v>34</v>
      </c>
      <c r="L772" s="270"/>
      <c r="M772" s="271" t="s">
        <v>34</v>
      </c>
      <c r="N772" s="272" t="s">
        <v>49</v>
      </c>
      <c r="O772" s="44"/>
      <c r="P772" s="213">
        <f>O772*H772</f>
        <v>0</v>
      </c>
      <c r="Q772" s="213">
        <v>1.6E-2</v>
      </c>
      <c r="R772" s="213">
        <f>Q772*H772</f>
        <v>0.192</v>
      </c>
      <c r="S772" s="213">
        <v>0</v>
      </c>
      <c r="T772" s="214">
        <f>S772*H772</f>
        <v>0</v>
      </c>
      <c r="AR772" s="25" t="s">
        <v>491</v>
      </c>
      <c r="AT772" s="25" t="s">
        <v>415</v>
      </c>
      <c r="AU772" s="25" t="s">
        <v>87</v>
      </c>
      <c r="AY772" s="25" t="s">
        <v>197</v>
      </c>
      <c r="BE772" s="215">
        <f>IF(N772="základní",J772,0)</f>
        <v>0</v>
      </c>
      <c r="BF772" s="215">
        <f>IF(N772="snížená",J772,0)</f>
        <v>0</v>
      </c>
      <c r="BG772" s="215">
        <f>IF(N772="zákl. přenesená",J772,0)</f>
        <v>0</v>
      </c>
      <c r="BH772" s="215">
        <f>IF(N772="sníž. přenesená",J772,0)</f>
        <v>0</v>
      </c>
      <c r="BI772" s="215">
        <f>IF(N772="nulová",J772,0)</f>
        <v>0</v>
      </c>
      <c r="BJ772" s="25" t="s">
        <v>85</v>
      </c>
      <c r="BK772" s="215">
        <f>ROUND(I772*H772,2)</f>
        <v>0</v>
      </c>
      <c r="BL772" s="25" t="s">
        <v>275</v>
      </c>
      <c r="BM772" s="25" t="s">
        <v>2777</v>
      </c>
    </row>
    <row r="773" spans="2:65" s="12" customFormat="1">
      <c r="B773" s="219"/>
      <c r="C773" s="220"/>
      <c r="D773" s="221" t="s">
        <v>210</v>
      </c>
      <c r="E773" s="222" t="s">
        <v>34</v>
      </c>
      <c r="F773" s="223" t="s">
        <v>2778</v>
      </c>
      <c r="G773" s="220"/>
      <c r="H773" s="224" t="s">
        <v>34</v>
      </c>
      <c r="I773" s="225"/>
      <c r="J773" s="220"/>
      <c r="K773" s="220"/>
      <c r="L773" s="226"/>
      <c r="M773" s="227"/>
      <c r="N773" s="228"/>
      <c r="O773" s="228"/>
      <c r="P773" s="228"/>
      <c r="Q773" s="228"/>
      <c r="R773" s="228"/>
      <c r="S773" s="228"/>
      <c r="T773" s="229"/>
      <c r="AT773" s="230" t="s">
        <v>210</v>
      </c>
      <c r="AU773" s="230" t="s">
        <v>87</v>
      </c>
      <c r="AV773" s="12" t="s">
        <v>85</v>
      </c>
      <c r="AW773" s="12" t="s">
        <v>41</v>
      </c>
      <c r="AX773" s="12" t="s">
        <v>78</v>
      </c>
      <c r="AY773" s="230" t="s">
        <v>197</v>
      </c>
    </row>
    <row r="774" spans="2:65" s="12" customFormat="1" ht="27">
      <c r="B774" s="219"/>
      <c r="C774" s="220"/>
      <c r="D774" s="221" t="s">
        <v>210</v>
      </c>
      <c r="E774" s="222" t="s">
        <v>34</v>
      </c>
      <c r="F774" s="223" t="s">
        <v>2779</v>
      </c>
      <c r="G774" s="220"/>
      <c r="H774" s="224" t="s">
        <v>34</v>
      </c>
      <c r="I774" s="225"/>
      <c r="J774" s="220"/>
      <c r="K774" s="220"/>
      <c r="L774" s="226"/>
      <c r="M774" s="227"/>
      <c r="N774" s="228"/>
      <c r="O774" s="228"/>
      <c r="P774" s="228"/>
      <c r="Q774" s="228"/>
      <c r="R774" s="228"/>
      <c r="S774" s="228"/>
      <c r="T774" s="229"/>
      <c r="AT774" s="230" t="s">
        <v>210</v>
      </c>
      <c r="AU774" s="230" t="s">
        <v>87</v>
      </c>
      <c r="AV774" s="12" t="s">
        <v>85</v>
      </c>
      <c r="AW774" s="12" t="s">
        <v>41</v>
      </c>
      <c r="AX774" s="12" t="s">
        <v>78</v>
      </c>
      <c r="AY774" s="230" t="s">
        <v>197</v>
      </c>
    </row>
    <row r="775" spans="2:65" s="13" customFormat="1">
      <c r="B775" s="231"/>
      <c r="C775" s="232"/>
      <c r="D775" s="216" t="s">
        <v>210</v>
      </c>
      <c r="E775" s="260" t="s">
        <v>34</v>
      </c>
      <c r="F775" s="261" t="s">
        <v>2780</v>
      </c>
      <c r="G775" s="232"/>
      <c r="H775" s="262">
        <v>12</v>
      </c>
      <c r="I775" s="236"/>
      <c r="J775" s="232"/>
      <c r="K775" s="232"/>
      <c r="L775" s="237"/>
      <c r="M775" s="238"/>
      <c r="N775" s="239"/>
      <c r="O775" s="239"/>
      <c r="P775" s="239"/>
      <c r="Q775" s="239"/>
      <c r="R775" s="239"/>
      <c r="S775" s="239"/>
      <c r="T775" s="240"/>
      <c r="AT775" s="241" t="s">
        <v>210</v>
      </c>
      <c r="AU775" s="241" t="s">
        <v>87</v>
      </c>
      <c r="AV775" s="13" t="s">
        <v>87</v>
      </c>
      <c r="AW775" s="13" t="s">
        <v>41</v>
      </c>
      <c r="AX775" s="13" t="s">
        <v>85</v>
      </c>
      <c r="AY775" s="241" t="s">
        <v>197</v>
      </c>
    </row>
    <row r="776" spans="2:65" s="1" customFormat="1" ht="16.5" customHeight="1">
      <c r="B776" s="43"/>
      <c r="C776" s="204" t="s">
        <v>1112</v>
      </c>
      <c r="D776" s="204" t="s">
        <v>200</v>
      </c>
      <c r="E776" s="205" t="s">
        <v>2781</v>
      </c>
      <c r="F776" s="206" t="s">
        <v>2782</v>
      </c>
      <c r="G776" s="207" t="s">
        <v>203</v>
      </c>
      <c r="H776" s="208">
        <v>4</v>
      </c>
      <c r="I776" s="209"/>
      <c r="J776" s="210">
        <f>ROUND(I776*H776,2)</f>
        <v>0</v>
      </c>
      <c r="K776" s="206" t="s">
        <v>34</v>
      </c>
      <c r="L776" s="63"/>
      <c r="M776" s="211" t="s">
        <v>34</v>
      </c>
      <c r="N776" s="212" t="s">
        <v>49</v>
      </c>
      <c r="O776" s="44"/>
      <c r="P776" s="213">
        <f>O776*H776</f>
        <v>0</v>
      </c>
      <c r="Q776" s="213">
        <v>1.9990000000000001E-2</v>
      </c>
      <c r="R776" s="213">
        <f>Q776*H776</f>
        <v>7.9960000000000003E-2</v>
      </c>
      <c r="S776" s="213">
        <v>0</v>
      </c>
      <c r="T776" s="214">
        <f>S776*H776</f>
        <v>0</v>
      </c>
      <c r="AR776" s="25" t="s">
        <v>275</v>
      </c>
      <c r="AT776" s="25" t="s">
        <v>200</v>
      </c>
      <c r="AU776" s="25" t="s">
        <v>87</v>
      </c>
      <c r="AY776" s="25" t="s">
        <v>197</v>
      </c>
      <c r="BE776" s="215">
        <f>IF(N776="základní",J776,0)</f>
        <v>0</v>
      </c>
      <c r="BF776" s="215">
        <f>IF(N776="snížená",J776,0)</f>
        <v>0</v>
      </c>
      <c r="BG776" s="215">
        <f>IF(N776="zákl. přenesená",J776,0)</f>
        <v>0</v>
      </c>
      <c r="BH776" s="215">
        <f>IF(N776="sníž. přenesená",J776,0)</f>
        <v>0</v>
      </c>
      <c r="BI776" s="215">
        <f>IF(N776="nulová",J776,0)</f>
        <v>0</v>
      </c>
      <c r="BJ776" s="25" t="s">
        <v>85</v>
      </c>
      <c r="BK776" s="215">
        <f>ROUND(I776*H776,2)</f>
        <v>0</v>
      </c>
      <c r="BL776" s="25" t="s">
        <v>275</v>
      </c>
      <c r="BM776" s="25" t="s">
        <v>2783</v>
      </c>
    </row>
    <row r="777" spans="2:65" s="12" customFormat="1">
      <c r="B777" s="219"/>
      <c r="C777" s="220"/>
      <c r="D777" s="221" t="s">
        <v>210</v>
      </c>
      <c r="E777" s="222" t="s">
        <v>34</v>
      </c>
      <c r="F777" s="223" t="s">
        <v>2784</v>
      </c>
      <c r="G777" s="220"/>
      <c r="H777" s="224" t="s">
        <v>34</v>
      </c>
      <c r="I777" s="225"/>
      <c r="J777" s="220"/>
      <c r="K777" s="220"/>
      <c r="L777" s="226"/>
      <c r="M777" s="227"/>
      <c r="N777" s="228"/>
      <c r="O777" s="228"/>
      <c r="P777" s="228"/>
      <c r="Q777" s="228"/>
      <c r="R777" s="228"/>
      <c r="S777" s="228"/>
      <c r="T777" s="229"/>
      <c r="AT777" s="230" t="s">
        <v>210</v>
      </c>
      <c r="AU777" s="230" t="s">
        <v>87</v>
      </c>
      <c r="AV777" s="12" t="s">
        <v>85</v>
      </c>
      <c r="AW777" s="12" t="s">
        <v>41</v>
      </c>
      <c r="AX777" s="12" t="s">
        <v>78</v>
      </c>
      <c r="AY777" s="230" t="s">
        <v>197</v>
      </c>
    </row>
    <row r="778" spans="2:65" s="12" customFormat="1" ht="27">
      <c r="B778" s="219"/>
      <c r="C778" s="220"/>
      <c r="D778" s="221" t="s">
        <v>210</v>
      </c>
      <c r="E778" s="222" t="s">
        <v>34</v>
      </c>
      <c r="F778" s="223" t="s">
        <v>2785</v>
      </c>
      <c r="G778" s="220"/>
      <c r="H778" s="224" t="s">
        <v>34</v>
      </c>
      <c r="I778" s="225"/>
      <c r="J778" s="220"/>
      <c r="K778" s="220"/>
      <c r="L778" s="226"/>
      <c r="M778" s="227"/>
      <c r="N778" s="228"/>
      <c r="O778" s="228"/>
      <c r="P778" s="228"/>
      <c r="Q778" s="228"/>
      <c r="R778" s="228"/>
      <c r="S778" s="228"/>
      <c r="T778" s="229"/>
      <c r="AT778" s="230" t="s">
        <v>210</v>
      </c>
      <c r="AU778" s="230" t="s">
        <v>87</v>
      </c>
      <c r="AV778" s="12" t="s">
        <v>85</v>
      </c>
      <c r="AW778" s="12" t="s">
        <v>41</v>
      </c>
      <c r="AX778" s="12" t="s">
        <v>78</v>
      </c>
      <c r="AY778" s="230" t="s">
        <v>197</v>
      </c>
    </row>
    <row r="779" spans="2:65" s="12" customFormat="1" ht="27">
      <c r="B779" s="219"/>
      <c r="C779" s="220"/>
      <c r="D779" s="221" t="s">
        <v>210</v>
      </c>
      <c r="E779" s="222" t="s">
        <v>34</v>
      </c>
      <c r="F779" s="223" t="s">
        <v>2786</v>
      </c>
      <c r="G779" s="220"/>
      <c r="H779" s="224" t="s">
        <v>34</v>
      </c>
      <c r="I779" s="225"/>
      <c r="J779" s="220"/>
      <c r="K779" s="220"/>
      <c r="L779" s="226"/>
      <c r="M779" s="227"/>
      <c r="N779" s="228"/>
      <c r="O779" s="228"/>
      <c r="P779" s="228"/>
      <c r="Q779" s="228"/>
      <c r="R779" s="228"/>
      <c r="S779" s="228"/>
      <c r="T779" s="229"/>
      <c r="AT779" s="230" t="s">
        <v>210</v>
      </c>
      <c r="AU779" s="230" t="s">
        <v>87</v>
      </c>
      <c r="AV779" s="12" t="s">
        <v>85</v>
      </c>
      <c r="AW779" s="12" t="s">
        <v>41</v>
      </c>
      <c r="AX779" s="12" t="s">
        <v>78</v>
      </c>
      <c r="AY779" s="230" t="s">
        <v>197</v>
      </c>
    </row>
    <row r="780" spans="2:65" s="12" customFormat="1">
      <c r="B780" s="219"/>
      <c r="C780" s="220"/>
      <c r="D780" s="221" t="s">
        <v>210</v>
      </c>
      <c r="E780" s="222" t="s">
        <v>34</v>
      </c>
      <c r="F780" s="223" t="s">
        <v>2350</v>
      </c>
      <c r="G780" s="220"/>
      <c r="H780" s="224" t="s">
        <v>34</v>
      </c>
      <c r="I780" s="225"/>
      <c r="J780" s="220"/>
      <c r="K780" s="220"/>
      <c r="L780" s="226"/>
      <c r="M780" s="227"/>
      <c r="N780" s="228"/>
      <c r="O780" s="228"/>
      <c r="P780" s="228"/>
      <c r="Q780" s="228"/>
      <c r="R780" s="228"/>
      <c r="S780" s="228"/>
      <c r="T780" s="229"/>
      <c r="AT780" s="230" t="s">
        <v>210</v>
      </c>
      <c r="AU780" s="230" t="s">
        <v>87</v>
      </c>
      <c r="AV780" s="12" t="s">
        <v>85</v>
      </c>
      <c r="AW780" s="12" t="s">
        <v>41</v>
      </c>
      <c r="AX780" s="12" t="s">
        <v>78</v>
      </c>
      <c r="AY780" s="230" t="s">
        <v>197</v>
      </c>
    </row>
    <row r="781" spans="2:65" s="13" customFormat="1">
      <c r="B781" s="231"/>
      <c r="C781" s="232"/>
      <c r="D781" s="221" t="s">
        <v>210</v>
      </c>
      <c r="E781" s="233" t="s">
        <v>34</v>
      </c>
      <c r="F781" s="234" t="s">
        <v>87</v>
      </c>
      <c r="G781" s="232"/>
      <c r="H781" s="235">
        <v>2</v>
      </c>
      <c r="I781" s="236"/>
      <c r="J781" s="232"/>
      <c r="K781" s="232"/>
      <c r="L781" s="237"/>
      <c r="M781" s="238"/>
      <c r="N781" s="239"/>
      <c r="O781" s="239"/>
      <c r="P781" s="239"/>
      <c r="Q781" s="239"/>
      <c r="R781" s="239"/>
      <c r="S781" s="239"/>
      <c r="T781" s="240"/>
      <c r="AT781" s="241" t="s">
        <v>210</v>
      </c>
      <c r="AU781" s="241" t="s">
        <v>87</v>
      </c>
      <c r="AV781" s="13" t="s">
        <v>87</v>
      </c>
      <c r="AW781" s="13" t="s">
        <v>41</v>
      </c>
      <c r="AX781" s="13" t="s">
        <v>78</v>
      </c>
      <c r="AY781" s="241" t="s">
        <v>197</v>
      </c>
    </row>
    <row r="782" spans="2:65" s="12" customFormat="1">
      <c r="B782" s="219"/>
      <c r="C782" s="220"/>
      <c r="D782" s="221" t="s">
        <v>210</v>
      </c>
      <c r="E782" s="222" t="s">
        <v>34</v>
      </c>
      <c r="F782" s="223" t="s">
        <v>2351</v>
      </c>
      <c r="G782" s="220"/>
      <c r="H782" s="224" t="s">
        <v>34</v>
      </c>
      <c r="I782" s="225"/>
      <c r="J782" s="220"/>
      <c r="K782" s="220"/>
      <c r="L782" s="226"/>
      <c r="M782" s="227"/>
      <c r="N782" s="228"/>
      <c r="O782" s="228"/>
      <c r="P782" s="228"/>
      <c r="Q782" s="228"/>
      <c r="R782" s="228"/>
      <c r="S782" s="228"/>
      <c r="T782" s="229"/>
      <c r="AT782" s="230" t="s">
        <v>210</v>
      </c>
      <c r="AU782" s="230" t="s">
        <v>87</v>
      </c>
      <c r="AV782" s="12" t="s">
        <v>85</v>
      </c>
      <c r="AW782" s="12" t="s">
        <v>41</v>
      </c>
      <c r="AX782" s="12" t="s">
        <v>78</v>
      </c>
      <c r="AY782" s="230" t="s">
        <v>197</v>
      </c>
    </row>
    <row r="783" spans="2:65" s="13" customFormat="1">
      <c r="B783" s="231"/>
      <c r="C783" s="232"/>
      <c r="D783" s="221" t="s">
        <v>210</v>
      </c>
      <c r="E783" s="233" t="s">
        <v>34</v>
      </c>
      <c r="F783" s="234" t="s">
        <v>87</v>
      </c>
      <c r="G783" s="232"/>
      <c r="H783" s="235">
        <v>2</v>
      </c>
      <c r="I783" s="236"/>
      <c r="J783" s="232"/>
      <c r="K783" s="232"/>
      <c r="L783" s="237"/>
      <c r="M783" s="238"/>
      <c r="N783" s="239"/>
      <c r="O783" s="239"/>
      <c r="P783" s="239"/>
      <c r="Q783" s="239"/>
      <c r="R783" s="239"/>
      <c r="S783" s="239"/>
      <c r="T783" s="240"/>
      <c r="AT783" s="241" t="s">
        <v>210</v>
      </c>
      <c r="AU783" s="241" t="s">
        <v>87</v>
      </c>
      <c r="AV783" s="13" t="s">
        <v>87</v>
      </c>
      <c r="AW783" s="13" t="s">
        <v>41</v>
      </c>
      <c r="AX783" s="13" t="s">
        <v>78</v>
      </c>
      <c r="AY783" s="241" t="s">
        <v>197</v>
      </c>
    </row>
    <row r="784" spans="2:65" s="14" customFormat="1">
      <c r="B784" s="242"/>
      <c r="C784" s="243"/>
      <c r="D784" s="216" t="s">
        <v>210</v>
      </c>
      <c r="E784" s="244" t="s">
        <v>34</v>
      </c>
      <c r="F784" s="245" t="s">
        <v>221</v>
      </c>
      <c r="G784" s="243"/>
      <c r="H784" s="246">
        <v>4</v>
      </c>
      <c r="I784" s="247"/>
      <c r="J784" s="243"/>
      <c r="K784" s="243"/>
      <c r="L784" s="248"/>
      <c r="M784" s="249"/>
      <c r="N784" s="250"/>
      <c r="O784" s="250"/>
      <c r="P784" s="250"/>
      <c r="Q784" s="250"/>
      <c r="R784" s="250"/>
      <c r="S784" s="250"/>
      <c r="T784" s="251"/>
      <c r="AT784" s="252" t="s">
        <v>210</v>
      </c>
      <c r="AU784" s="252" t="s">
        <v>87</v>
      </c>
      <c r="AV784" s="14" t="s">
        <v>126</v>
      </c>
      <c r="AW784" s="14" t="s">
        <v>41</v>
      </c>
      <c r="AX784" s="14" t="s">
        <v>85</v>
      </c>
      <c r="AY784" s="252" t="s">
        <v>197</v>
      </c>
    </row>
    <row r="785" spans="2:65" s="1" customFormat="1" ht="16.5" customHeight="1">
      <c r="B785" s="43"/>
      <c r="C785" s="204" t="s">
        <v>1116</v>
      </c>
      <c r="D785" s="204" t="s">
        <v>200</v>
      </c>
      <c r="E785" s="205" t="s">
        <v>2787</v>
      </c>
      <c r="F785" s="206" t="s">
        <v>2788</v>
      </c>
      <c r="G785" s="207" t="s">
        <v>203</v>
      </c>
      <c r="H785" s="208">
        <v>8</v>
      </c>
      <c r="I785" s="209"/>
      <c r="J785" s="210">
        <f>ROUND(I785*H785,2)</f>
        <v>0</v>
      </c>
      <c r="K785" s="206" t="s">
        <v>34</v>
      </c>
      <c r="L785" s="63"/>
      <c r="M785" s="211" t="s">
        <v>34</v>
      </c>
      <c r="N785" s="212" t="s">
        <v>49</v>
      </c>
      <c r="O785" s="44"/>
      <c r="P785" s="213">
        <f>O785*H785</f>
        <v>0</v>
      </c>
      <c r="Q785" s="213">
        <v>2.64E-3</v>
      </c>
      <c r="R785" s="213">
        <f>Q785*H785</f>
        <v>2.112E-2</v>
      </c>
      <c r="S785" s="213">
        <v>0</v>
      </c>
      <c r="T785" s="214">
        <f>S785*H785</f>
        <v>0</v>
      </c>
      <c r="AR785" s="25" t="s">
        <v>275</v>
      </c>
      <c r="AT785" s="25" t="s">
        <v>200</v>
      </c>
      <c r="AU785" s="25" t="s">
        <v>87</v>
      </c>
      <c r="AY785" s="25" t="s">
        <v>197</v>
      </c>
      <c r="BE785" s="215">
        <f>IF(N785="základní",J785,0)</f>
        <v>0</v>
      </c>
      <c r="BF785" s="215">
        <f>IF(N785="snížená",J785,0)</f>
        <v>0</v>
      </c>
      <c r="BG785" s="215">
        <f>IF(N785="zákl. přenesená",J785,0)</f>
        <v>0</v>
      </c>
      <c r="BH785" s="215">
        <f>IF(N785="sníž. přenesená",J785,0)</f>
        <v>0</v>
      </c>
      <c r="BI785" s="215">
        <f>IF(N785="nulová",J785,0)</f>
        <v>0</v>
      </c>
      <c r="BJ785" s="25" t="s">
        <v>85</v>
      </c>
      <c r="BK785" s="215">
        <f>ROUND(I785*H785,2)</f>
        <v>0</v>
      </c>
      <c r="BL785" s="25" t="s">
        <v>275</v>
      </c>
      <c r="BM785" s="25" t="s">
        <v>2789</v>
      </c>
    </row>
    <row r="786" spans="2:65" s="12" customFormat="1">
      <c r="B786" s="219"/>
      <c r="C786" s="220"/>
      <c r="D786" s="221" t="s">
        <v>210</v>
      </c>
      <c r="E786" s="222" t="s">
        <v>34</v>
      </c>
      <c r="F786" s="223" t="s">
        <v>2790</v>
      </c>
      <c r="G786" s="220"/>
      <c r="H786" s="224" t="s">
        <v>34</v>
      </c>
      <c r="I786" s="225"/>
      <c r="J786" s="220"/>
      <c r="K786" s="220"/>
      <c r="L786" s="226"/>
      <c r="M786" s="227"/>
      <c r="N786" s="228"/>
      <c r="O786" s="228"/>
      <c r="P786" s="228"/>
      <c r="Q786" s="228"/>
      <c r="R786" s="228"/>
      <c r="S786" s="228"/>
      <c r="T786" s="229"/>
      <c r="AT786" s="230" t="s">
        <v>210</v>
      </c>
      <c r="AU786" s="230" t="s">
        <v>87</v>
      </c>
      <c r="AV786" s="12" t="s">
        <v>85</v>
      </c>
      <c r="AW786" s="12" t="s">
        <v>41</v>
      </c>
      <c r="AX786" s="12" t="s">
        <v>78</v>
      </c>
      <c r="AY786" s="230" t="s">
        <v>197</v>
      </c>
    </row>
    <row r="787" spans="2:65" s="12" customFormat="1">
      <c r="B787" s="219"/>
      <c r="C787" s="220"/>
      <c r="D787" s="221" t="s">
        <v>210</v>
      </c>
      <c r="E787" s="222" t="s">
        <v>34</v>
      </c>
      <c r="F787" s="223" t="s">
        <v>2791</v>
      </c>
      <c r="G787" s="220"/>
      <c r="H787" s="224" t="s">
        <v>34</v>
      </c>
      <c r="I787" s="225"/>
      <c r="J787" s="220"/>
      <c r="K787" s="220"/>
      <c r="L787" s="226"/>
      <c r="M787" s="227"/>
      <c r="N787" s="228"/>
      <c r="O787" s="228"/>
      <c r="P787" s="228"/>
      <c r="Q787" s="228"/>
      <c r="R787" s="228"/>
      <c r="S787" s="228"/>
      <c r="T787" s="229"/>
      <c r="AT787" s="230" t="s">
        <v>210</v>
      </c>
      <c r="AU787" s="230" t="s">
        <v>87</v>
      </c>
      <c r="AV787" s="12" t="s">
        <v>85</v>
      </c>
      <c r="AW787" s="12" t="s">
        <v>41</v>
      </c>
      <c r="AX787" s="12" t="s">
        <v>78</v>
      </c>
      <c r="AY787" s="230" t="s">
        <v>197</v>
      </c>
    </row>
    <row r="788" spans="2:65" s="13" customFormat="1">
      <c r="B788" s="231"/>
      <c r="C788" s="232"/>
      <c r="D788" s="221" t="s">
        <v>210</v>
      </c>
      <c r="E788" s="233" t="s">
        <v>34</v>
      </c>
      <c r="F788" s="234" t="s">
        <v>2481</v>
      </c>
      <c r="G788" s="232"/>
      <c r="H788" s="235">
        <v>5</v>
      </c>
      <c r="I788" s="236"/>
      <c r="J788" s="232"/>
      <c r="K788" s="232"/>
      <c r="L788" s="237"/>
      <c r="M788" s="238"/>
      <c r="N788" s="239"/>
      <c r="O788" s="239"/>
      <c r="P788" s="239"/>
      <c r="Q788" s="239"/>
      <c r="R788" s="239"/>
      <c r="S788" s="239"/>
      <c r="T788" s="240"/>
      <c r="AT788" s="241" t="s">
        <v>210</v>
      </c>
      <c r="AU788" s="241" t="s">
        <v>87</v>
      </c>
      <c r="AV788" s="13" t="s">
        <v>87</v>
      </c>
      <c r="AW788" s="13" t="s">
        <v>41</v>
      </c>
      <c r="AX788" s="13" t="s">
        <v>78</v>
      </c>
      <c r="AY788" s="241" t="s">
        <v>197</v>
      </c>
    </row>
    <row r="789" spans="2:65" s="12" customFormat="1">
      <c r="B789" s="219"/>
      <c r="C789" s="220"/>
      <c r="D789" s="221" t="s">
        <v>210</v>
      </c>
      <c r="E789" s="222" t="s">
        <v>34</v>
      </c>
      <c r="F789" s="223" t="s">
        <v>2792</v>
      </c>
      <c r="G789" s="220"/>
      <c r="H789" s="224" t="s">
        <v>34</v>
      </c>
      <c r="I789" s="225"/>
      <c r="J789" s="220"/>
      <c r="K789" s="220"/>
      <c r="L789" s="226"/>
      <c r="M789" s="227"/>
      <c r="N789" s="228"/>
      <c r="O789" s="228"/>
      <c r="P789" s="228"/>
      <c r="Q789" s="228"/>
      <c r="R789" s="228"/>
      <c r="S789" s="228"/>
      <c r="T789" s="229"/>
      <c r="AT789" s="230" t="s">
        <v>210</v>
      </c>
      <c r="AU789" s="230" t="s">
        <v>87</v>
      </c>
      <c r="AV789" s="12" t="s">
        <v>85</v>
      </c>
      <c r="AW789" s="12" t="s">
        <v>41</v>
      </c>
      <c r="AX789" s="12" t="s">
        <v>78</v>
      </c>
      <c r="AY789" s="230" t="s">
        <v>197</v>
      </c>
    </row>
    <row r="790" spans="2:65" s="13" customFormat="1">
      <c r="B790" s="231"/>
      <c r="C790" s="232"/>
      <c r="D790" s="221" t="s">
        <v>210</v>
      </c>
      <c r="E790" s="233" t="s">
        <v>34</v>
      </c>
      <c r="F790" s="234" t="s">
        <v>2482</v>
      </c>
      <c r="G790" s="232"/>
      <c r="H790" s="235">
        <v>3</v>
      </c>
      <c r="I790" s="236"/>
      <c r="J790" s="232"/>
      <c r="K790" s="232"/>
      <c r="L790" s="237"/>
      <c r="M790" s="238"/>
      <c r="N790" s="239"/>
      <c r="O790" s="239"/>
      <c r="P790" s="239"/>
      <c r="Q790" s="239"/>
      <c r="R790" s="239"/>
      <c r="S790" s="239"/>
      <c r="T790" s="240"/>
      <c r="AT790" s="241" t="s">
        <v>210</v>
      </c>
      <c r="AU790" s="241" t="s">
        <v>87</v>
      </c>
      <c r="AV790" s="13" t="s">
        <v>87</v>
      </c>
      <c r="AW790" s="13" t="s">
        <v>41</v>
      </c>
      <c r="AX790" s="13" t="s">
        <v>78</v>
      </c>
      <c r="AY790" s="241" t="s">
        <v>197</v>
      </c>
    </row>
    <row r="791" spans="2:65" s="14" customFormat="1">
      <c r="B791" s="242"/>
      <c r="C791" s="243"/>
      <c r="D791" s="216" t="s">
        <v>210</v>
      </c>
      <c r="E791" s="244" t="s">
        <v>34</v>
      </c>
      <c r="F791" s="245" t="s">
        <v>221</v>
      </c>
      <c r="G791" s="243"/>
      <c r="H791" s="246">
        <v>8</v>
      </c>
      <c r="I791" s="247"/>
      <c r="J791" s="243"/>
      <c r="K791" s="243"/>
      <c r="L791" s="248"/>
      <c r="M791" s="249"/>
      <c r="N791" s="250"/>
      <c r="O791" s="250"/>
      <c r="P791" s="250"/>
      <c r="Q791" s="250"/>
      <c r="R791" s="250"/>
      <c r="S791" s="250"/>
      <c r="T791" s="251"/>
      <c r="AT791" s="252" t="s">
        <v>210</v>
      </c>
      <c r="AU791" s="252" t="s">
        <v>87</v>
      </c>
      <c r="AV791" s="14" t="s">
        <v>126</v>
      </c>
      <c r="AW791" s="14" t="s">
        <v>41</v>
      </c>
      <c r="AX791" s="14" t="s">
        <v>85</v>
      </c>
      <c r="AY791" s="252" t="s">
        <v>197</v>
      </c>
    </row>
    <row r="792" spans="2:65" s="1" customFormat="1" ht="16.5" customHeight="1">
      <c r="B792" s="43"/>
      <c r="C792" s="263" t="s">
        <v>1120</v>
      </c>
      <c r="D792" s="263" t="s">
        <v>415</v>
      </c>
      <c r="E792" s="264" t="s">
        <v>2793</v>
      </c>
      <c r="F792" s="265" t="s">
        <v>2794</v>
      </c>
      <c r="G792" s="266" t="s">
        <v>536</v>
      </c>
      <c r="H792" s="267">
        <v>6</v>
      </c>
      <c r="I792" s="268"/>
      <c r="J792" s="269">
        <f>ROUND(I792*H792,2)</f>
        <v>0</v>
      </c>
      <c r="K792" s="265" t="s">
        <v>34</v>
      </c>
      <c r="L792" s="270"/>
      <c r="M792" s="271" t="s">
        <v>34</v>
      </c>
      <c r="N792" s="272" t="s">
        <v>49</v>
      </c>
      <c r="O792" s="44"/>
      <c r="P792" s="213">
        <f>O792*H792</f>
        <v>0</v>
      </c>
      <c r="Q792" s="213">
        <v>1.2E-2</v>
      </c>
      <c r="R792" s="213">
        <f>Q792*H792</f>
        <v>7.2000000000000008E-2</v>
      </c>
      <c r="S792" s="213">
        <v>0</v>
      </c>
      <c r="T792" s="214">
        <f>S792*H792</f>
        <v>0</v>
      </c>
      <c r="AR792" s="25" t="s">
        <v>491</v>
      </c>
      <c r="AT792" s="25" t="s">
        <v>415</v>
      </c>
      <c r="AU792" s="25" t="s">
        <v>87</v>
      </c>
      <c r="AY792" s="25" t="s">
        <v>197</v>
      </c>
      <c r="BE792" s="215">
        <f>IF(N792="základní",J792,0)</f>
        <v>0</v>
      </c>
      <c r="BF792" s="215">
        <f>IF(N792="snížená",J792,0)</f>
        <v>0</v>
      </c>
      <c r="BG792" s="215">
        <f>IF(N792="zákl. přenesená",J792,0)</f>
        <v>0</v>
      </c>
      <c r="BH792" s="215">
        <f>IF(N792="sníž. přenesená",J792,0)</f>
        <v>0</v>
      </c>
      <c r="BI792" s="215">
        <f>IF(N792="nulová",J792,0)</f>
        <v>0</v>
      </c>
      <c r="BJ792" s="25" t="s">
        <v>85</v>
      </c>
      <c r="BK792" s="215">
        <f>ROUND(I792*H792,2)</f>
        <v>0</v>
      </c>
      <c r="BL792" s="25" t="s">
        <v>275</v>
      </c>
      <c r="BM792" s="25" t="s">
        <v>2795</v>
      </c>
    </row>
    <row r="793" spans="2:65" s="12" customFormat="1">
      <c r="B793" s="219"/>
      <c r="C793" s="220"/>
      <c r="D793" s="221" t="s">
        <v>210</v>
      </c>
      <c r="E793" s="222" t="s">
        <v>34</v>
      </c>
      <c r="F793" s="223" t="s">
        <v>2796</v>
      </c>
      <c r="G793" s="220"/>
      <c r="H793" s="224" t="s">
        <v>34</v>
      </c>
      <c r="I793" s="225"/>
      <c r="J793" s="220"/>
      <c r="K793" s="220"/>
      <c r="L793" s="226"/>
      <c r="M793" s="227"/>
      <c r="N793" s="228"/>
      <c r="O793" s="228"/>
      <c r="P793" s="228"/>
      <c r="Q793" s="228"/>
      <c r="R793" s="228"/>
      <c r="S793" s="228"/>
      <c r="T793" s="229"/>
      <c r="AT793" s="230" t="s">
        <v>210</v>
      </c>
      <c r="AU793" s="230" t="s">
        <v>87</v>
      </c>
      <c r="AV793" s="12" t="s">
        <v>85</v>
      </c>
      <c r="AW793" s="12" t="s">
        <v>41</v>
      </c>
      <c r="AX793" s="12" t="s">
        <v>78</v>
      </c>
      <c r="AY793" s="230" t="s">
        <v>197</v>
      </c>
    </row>
    <row r="794" spans="2:65" s="13" customFormat="1">
      <c r="B794" s="231"/>
      <c r="C794" s="232"/>
      <c r="D794" s="216" t="s">
        <v>210</v>
      </c>
      <c r="E794" s="260" t="s">
        <v>34</v>
      </c>
      <c r="F794" s="261" t="s">
        <v>2797</v>
      </c>
      <c r="G794" s="232"/>
      <c r="H794" s="262">
        <v>6</v>
      </c>
      <c r="I794" s="236"/>
      <c r="J794" s="232"/>
      <c r="K794" s="232"/>
      <c r="L794" s="237"/>
      <c r="M794" s="238"/>
      <c r="N794" s="239"/>
      <c r="O794" s="239"/>
      <c r="P794" s="239"/>
      <c r="Q794" s="239"/>
      <c r="R794" s="239"/>
      <c r="S794" s="239"/>
      <c r="T794" s="240"/>
      <c r="AT794" s="241" t="s">
        <v>210</v>
      </c>
      <c r="AU794" s="241" t="s">
        <v>87</v>
      </c>
      <c r="AV794" s="13" t="s">
        <v>87</v>
      </c>
      <c r="AW794" s="13" t="s">
        <v>41</v>
      </c>
      <c r="AX794" s="13" t="s">
        <v>85</v>
      </c>
      <c r="AY794" s="241" t="s">
        <v>197</v>
      </c>
    </row>
    <row r="795" spans="2:65" s="1" customFormat="1" ht="25.5" customHeight="1">
      <c r="B795" s="43"/>
      <c r="C795" s="263" t="s">
        <v>1125</v>
      </c>
      <c r="D795" s="263" t="s">
        <v>415</v>
      </c>
      <c r="E795" s="264" t="s">
        <v>2798</v>
      </c>
      <c r="F795" s="265" t="s">
        <v>2799</v>
      </c>
      <c r="G795" s="266" t="s">
        <v>536</v>
      </c>
      <c r="H795" s="267">
        <v>2</v>
      </c>
      <c r="I795" s="268"/>
      <c r="J795" s="269">
        <f>ROUND(I795*H795,2)</f>
        <v>0</v>
      </c>
      <c r="K795" s="265" t="s">
        <v>34</v>
      </c>
      <c r="L795" s="270"/>
      <c r="M795" s="271" t="s">
        <v>34</v>
      </c>
      <c r="N795" s="272" t="s">
        <v>49</v>
      </c>
      <c r="O795" s="44"/>
      <c r="P795" s="213">
        <f>O795*H795</f>
        <v>0</v>
      </c>
      <c r="Q795" s="213">
        <v>1.4999999999999999E-2</v>
      </c>
      <c r="R795" s="213">
        <f>Q795*H795</f>
        <v>0.03</v>
      </c>
      <c r="S795" s="213">
        <v>0</v>
      </c>
      <c r="T795" s="214">
        <f>S795*H795</f>
        <v>0</v>
      </c>
      <c r="AR795" s="25" t="s">
        <v>491</v>
      </c>
      <c r="AT795" s="25" t="s">
        <v>415</v>
      </c>
      <c r="AU795" s="25" t="s">
        <v>87</v>
      </c>
      <c r="AY795" s="25" t="s">
        <v>197</v>
      </c>
      <c r="BE795" s="215">
        <f>IF(N795="základní",J795,0)</f>
        <v>0</v>
      </c>
      <c r="BF795" s="215">
        <f>IF(N795="snížená",J795,0)</f>
        <v>0</v>
      </c>
      <c r="BG795" s="215">
        <f>IF(N795="zákl. přenesená",J795,0)</f>
        <v>0</v>
      </c>
      <c r="BH795" s="215">
        <f>IF(N795="sníž. přenesená",J795,0)</f>
        <v>0</v>
      </c>
      <c r="BI795" s="215">
        <f>IF(N795="nulová",J795,0)</f>
        <v>0</v>
      </c>
      <c r="BJ795" s="25" t="s">
        <v>85</v>
      </c>
      <c r="BK795" s="215">
        <f>ROUND(I795*H795,2)</f>
        <v>0</v>
      </c>
      <c r="BL795" s="25" t="s">
        <v>275</v>
      </c>
      <c r="BM795" s="25" t="s">
        <v>2800</v>
      </c>
    </row>
    <row r="796" spans="2:65" s="12" customFormat="1">
      <c r="B796" s="219"/>
      <c r="C796" s="220"/>
      <c r="D796" s="221" t="s">
        <v>210</v>
      </c>
      <c r="E796" s="222" t="s">
        <v>34</v>
      </c>
      <c r="F796" s="223" t="s">
        <v>2801</v>
      </c>
      <c r="G796" s="220"/>
      <c r="H796" s="224" t="s">
        <v>34</v>
      </c>
      <c r="I796" s="225"/>
      <c r="J796" s="220"/>
      <c r="K796" s="220"/>
      <c r="L796" s="226"/>
      <c r="M796" s="227"/>
      <c r="N796" s="228"/>
      <c r="O796" s="228"/>
      <c r="P796" s="228"/>
      <c r="Q796" s="228"/>
      <c r="R796" s="228"/>
      <c r="S796" s="228"/>
      <c r="T796" s="229"/>
      <c r="AT796" s="230" t="s">
        <v>210</v>
      </c>
      <c r="AU796" s="230" t="s">
        <v>87</v>
      </c>
      <c r="AV796" s="12" t="s">
        <v>85</v>
      </c>
      <c r="AW796" s="12" t="s">
        <v>41</v>
      </c>
      <c r="AX796" s="12" t="s">
        <v>78</v>
      </c>
      <c r="AY796" s="230" t="s">
        <v>197</v>
      </c>
    </row>
    <row r="797" spans="2:65" s="13" customFormat="1">
      <c r="B797" s="231"/>
      <c r="C797" s="232"/>
      <c r="D797" s="216" t="s">
        <v>210</v>
      </c>
      <c r="E797" s="260" t="s">
        <v>34</v>
      </c>
      <c r="F797" s="261" t="s">
        <v>2774</v>
      </c>
      <c r="G797" s="232"/>
      <c r="H797" s="262">
        <v>2</v>
      </c>
      <c r="I797" s="236"/>
      <c r="J797" s="232"/>
      <c r="K797" s="232"/>
      <c r="L797" s="237"/>
      <c r="M797" s="238"/>
      <c r="N797" s="239"/>
      <c r="O797" s="239"/>
      <c r="P797" s="239"/>
      <c r="Q797" s="239"/>
      <c r="R797" s="239"/>
      <c r="S797" s="239"/>
      <c r="T797" s="240"/>
      <c r="AT797" s="241" t="s">
        <v>210</v>
      </c>
      <c r="AU797" s="241" t="s">
        <v>87</v>
      </c>
      <c r="AV797" s="13" t="s">
        <v>87</v>
      </c>
      <c r="AW797" s="13" t="s">
        <v>41</v>
      </c>
      <c r="AX797" s="13" t="s">
        <v>85</v>
      </c>
      <c r="AY797" s="241" t="s">
        <v>197</v>
      </c>
    </row>
    <row r="798" spans="2:65" s="1" customFormat="1" ht="16.5" customHeight="1">
      <c r="B798" s="43"/>
      <c r="C798" s="204" t="s">
        <v>1129</v>
      </c>
      <c r="D798" s="204" t="s">
        <v>200</v>
      </c>
      <c r="E798" s="205" t="s">
        <v>2802</v>
      </c>
      <c r="F798" s="206" t="s">
        <v>2803</v>
      </c>
      <c r="G798" s="207" t="s">
        <v>203</v>
      </c>
      <c r="H798" s="208">
        <v>3</v>
      </c>
      <c r="I798" s="209"/>
      <c r="J798" s="210">
        <f>ROUND(I798*H798,2)</f>
        <v>0</v>
      </c>
      <c r="K798" s="206" t="s">
        <v>352</v>
      </c>
      <c r="L798" s="63"/>
      <c r="M798" s="211" t="s">
        <v>34</v>
      </c>
      <c r="N798" s="212" t="s">
        <v>49</v>
      </c>
      <c r="O798" s="44"/>
      <c r="P798" s="213">
        <f>O798*H798</f>
        <v>0</v>
      </c>
      <c r="Q798" s="213">
        <v>4.2999999999999999E-4</v>
      </c>
      <c r="R798" s="213">
        <f>Q798*H798</f>
        <v>1.2899999999999999E-3</v>
      </c>
      <c r="S798" s="213">
        <v>0</v>
      </c>
      <c r="T798" s="214">
        <f>S798*H798</f>
        <v>0</v>
      </c>
      <c r="AR798" s="25" t="s">
        <v>275</v>
      </c>
      <c r="AT798" s="25" t="s">
        <v>200</v>
      </c>
      <c r="AU798" s="25" t="s">
        <v>87</v>
      </c>
      <c r="AY798" s="25" t="s">
        <v>197</v>
      </c>
      <c r="BE798" s="215">
        <f>IF(N798="základní",J798,0)</f>
        <v>0</v>
      </c>
      <c r="BF798" s="215">
        <f>IF(N798="snížená",J798,0)</f>
        <v>0</v>
      </c>
      <c r="BG798" s="215">
        <f>IF(N798="zákl. přenesená",J798,0)</f>
        <v>0</v>
      </c>
      <c r="BH798" s="215">
        <f>IF(N798="sníž. přenesená",J798,0)</f>
        <v>0</v>
      </c>
      <c r="BI798" s="215">
        <f>IF(N798="nulová",J798,0)</f>
        <v>0</v>
      </c>
      <c r="BJ798" s="25" t="s">
        <v>85</v>
      </c>
      <c r="BK798" s="215">
        <f>ROUND(I798*H798,2)</f>
        <v>0</v>
      </c>
      <c r="BL798" s="25" t="s">
        <v>275</v>
      </c>
      <c r="BM798" s="25" t="s">
        <v>2804</v>
      </c>
    </row>
    <row r="799" spans="2:65" s="12" customFormat="1">
      <c r="B799" s="219"/>
      <c r="C799" s="220"/>
      <c r="D799" s="221" t="s">
        <v>210</v>
      </c>
      <c r="E799" s="222" t="s">
        <v>34</v>
      </c>
      <c r="F799" s="223" t="s">
        <v>2805</v>
      </c>
      <c r="G799" s="220"/>
      <c r="H799" s="224" t="s">
        <v>34</v>
      </c>
      <c r="I799" s="225"/>
      <c r="J799" s="220"/>
      <c r="K799" s="220"/>
      <c r="L799" s="226"/>
      <c r="M799" s="227"/>
      <c r="N799" s="228"/>
      <c r="O799" s="228"/>
      <c r="P799" s="228"/>
      <c r="Q799" s="228"/>
      <c r="R799" s="228"/>
      <c r="S799" s="228"/>
      <c r="T799" s="229"/>
      <c r="AT799" s="230" t="s">
        <v>210</v>
      </c>
      <c r="AU799" s="230" t="s">
        <v>87</v>
      </c>
      <c r="AV799" s="12" t="s">
        <v>85</v>
      </c>
      <c r="AW799" s="12" t="s">
        <v>41</v>
      </c>
      <c r="AX799" s="12" t="s">
        <v>78</v>
      </c>
      <c r="AY799" s="230" t="s">
        <v>197</v>
      </c>
    </row>
    <row r="800" spans="2:65" s="12" customFormat="1">
      <c r="B800" s="219"/>
      <c r="C800" s="220"/>
      <c r="D800" s="221" t="s">
        <v>210</v>
      </c>
      <c r="E800" s="222" t="s">
        <v>34</v>
      </c>
      <c r="F800" s="223" t="s">
        <v>2806</v>
      </c>
      <c r="G800" s="220"/>
      <c r="H800" s="224" t="s">
        <v>34</v>
      </c>
      <c r="I800" s="225"/>
      <c r="J800" s="220"/>
      <c r="K800" s="220"/>
      <c r="L800" s="226"/>
      <c r="M800" s="227"/>
      <c r="N800" s="228"/>
      <c r="O800" s="228"/>
      <c r="P800" s="228"/>
      <c r="Q800" s="228"/>
      <c r="R800" s="228"/>
      <c r="S800" s="228"/>
      <c r="T800" s="229"/>
      <c r="AT800" s="230" t="s">
        <v>210</v>
      </c>
      <c r="AU800" s="230" t="s">
        <v>87</v>
      </c>
      <c r="AV800" s="12" t="s">
        <v>85</v>
      </c>
      <c r="AW800" s="12" t="s">
        <v>41</v>
      </c>
      <c r="AX800" s="12" t="s">
        <v>78</v>
      </c>
      <c r="AY800" s="230" t="s">
        <v>197</v>
      </c>
    </row>
    <row r="801" spans="2:65" s="13" customFormat="1">
      <c r="B801" s="231"/>
      <c r="C801" s="232"/>
      <c r="D801" s="221" t="s">
        <v>210</v>
      </c>
      <c r="E801" s="233" t="s">
        <v>34</v>
      </c>
      <c r="F801" s="234" t="s">
        <v>2774</v>
      </c>
      <c r="G801" s="232"/>
      <c r="H801" s="235">
        <v>2</v>
      </c>
      <c r="I801" s="236"/>
      <c r="J801" s="232"/>
      <c r="K801" s="232"/>
      <c r="L801" s="237"/>
      <c r="M801" s="238"/>
      <c r="N801" s="239"/>
      <c r="O801" s="239"/>
      <c r="P801" s="239"/>
      <c r="Q801" s="239"/>
      <c r="R801" s="239"/>
      <c r="S801" s="239"/>
      <c r="T801" s="240"/>
      <c r="AT801" s="241" t="s">
        <v>210</v>
      </c>
      <c r="AU801" s="241" t="s">
        <v>87</v>
      </c>
      <c r="AV801" s="13" t="s">
        <v>87</v>
      </c>
      <c r="AW801" s="13" t="s">
        <v>41</v>
      </c>
      <c r="AX801" s="13" t="s">
        <v>78</v>
      </c>
      <c r="AY801" s="241" t="s">
        <v>197</v>
      </c>
    </row>
    <row r="802" spans="2:65" s="12" customFormat="1">
      <c r="B802" s="219"/>
      <c r="C802" s="220"/>
      <c r="D802" s="221" t="s">
        <v>210</v>
      </c>
      <c r="E802" s="222" t="s">
        <v>34</v>
      </c>
      <c r="F802" s="223" t="s">
        <v>2807</v>
      </c>
      <c r="G802" s="220"/>
      <c r="H802" s="224" t="s">
        <v>34</v>
      </c>
      <c r="I802" s="225"/>
      <c r="J802" s="220"/>
      <c r="K802" s="220"/>
      <c r="L802" s="226"/>
      <c r="M802" s="227"/>
      <c r="N802" s="228"/>
      <c r="O802" s="228"/>
      <c r="P802" s="228"/>
      <c r="Q802" s="228"/>
      <c r="R802" s="228"/>
      <c r="S802" s="228"/>
      <c r="T802" s="229"/>
      <c r="AT802" s="230" t="s">
        <v>210</v>
      </c>
      <c r="AU802" s="230" t="s">
        <v>87</v>
      </c>
      <c r="AV802" s="12" t="s">
        <v>85</v>
      </c>
      <c r="AW802" s="12" t="s">
        <v>41</v>
      </c>
      <c r="AX802" s="12" t="s">
        <v>78</v>
      </c>
      <c r="AY802" s="230" t="s">
        <v>197</v>
      </c>
    </row>
    <row r="803" spans="2:65" s="13" customFormat="1">
      <c r="B803" s="231"/>
      <c r="C803" s="232"/>
      <c r="D803" s="221" t="s">
        <v>210</v>
      </c>
      <c r="E803" s="233" t="s">
        <v>34</v>
      </c>
      <c r="F803" s="234" t="s">
        <v>85</v>
      </c>
      <c r="G803" s="232"/>
      <c r="H803" s="235">
        <v>1</v>
      </c>
      <c r="I803" s="236"/>
      <c r="J803" s="232"/>
      <c r="K803" s="232"/>
      <c r="L803" s="237"/>
      <c r="M803" s="238"/>
      <c r="N803" s="239"/>
      <c r="O803" s="239"/>
      <c r="P803" s="239"/>
      <c r="Q803" s="239"/>
      <c r="R803" s="239"/>
      <c r="S803" s="239"/>
      <c r="T803" s="240"/>
      <c r="AT803" s="241" t="s">
        <v>210</v>
      </c>
      <c r="AU803" s="241" t="s">
        <v>87</v>
      </c>
      <c r="AV803" s="13" t="s">
        <v>87</v>
      </c>
      <c r="AW803" s="13" t="s">
        <v>41</v>
      </c>
      <c r="AX803" s="13" t="s">
        <v>78</v>
      </c>
      <c r="AY803" s="241" t="s">
        <v>197</v>
      </c>
    </row>
    <row r="804" spans="2:65" s="14" customFormat="1">
      <c r="B804" s="242"/>
      <c r="C804" s="243"/>
      <c r="D804" s="216" t="s">
        <v>210</v>
      </c>
      <c r="E804" s="244" t="s">
        <v>34</v>
      </c>
      <c r="F804" s="245" t="s">
        <v>221</v>
      </c>
      <c r="G804" s="243"/>
      <c r="H804" s="246">
        <v>3</v>
      </c>
      <c r="I804" s="247"/>
      <c r="J804" s="243"/>
      <c r="K804" s="243"/>
      <c r="L804" s="248"/>
      <c r="M804" s="249"/>
      <c r="N804" s="250"/>
      <c r="O804" s="250"/>
      <c r="P804" s="250"/>
      <c r="Q804" s="250"/>
      <c r="R804" s="250"/>
      <c r="S804" s="250"/>
      <c r="T804" s="251"/>
      <c r="AT804" s="252" t="s">
        <v>210</v>
      </c>
      <c r="AU804" s="252" t="s">
        <v>87</v>
      </c>
      <c r="AV804" s="14" t="s">
        <v>126</v>
      </c>
      <c r="AW804" s="14" t="s">
        <v>41</v>
      </c>
      <c r="AX804" s="14" t="s">
        <v>85</v>
      </c>
      <c r="AY804" s="252" t="s">
        <v>197</v>
      </c>
    </row>
    <row r="805" spans="2:65" s="1" customFormat="1" ht="25.5" customHeight="1">
      <c r="B805" s="43"/>
      <c r="C805" s="204" t="s">
        <v>1135</v>
      </c>
      <c r="D805" s="204" t="s">
        <v>200</v>
      </c>
      <c r="E805" s="205" t="s">
        <v>2808</v>
      </c>
      <c r="F805" s="206" t="s">
        <v>2809</v>
      </c>
      <c r="G805" s="207" t="s">
        <v>203</v>
      </c>
      <c r="H805" s="208">
        <v>2</v>
      </c>
      <c r="I805" s="209"/>
      <c r="J805" s="210">
        <f>ROUND(I805*H805,2)</f>
        <v>0</v>
      </c>
      <c r="K805" s="206" t="s">
        <v>352</v>
      </c>
      <c r="L805" s="63"/>
      <c r="M805" s="211" t="s">
        <v>34</v>
      </c>
      <c r="N805" s="212" t="s">
        <v>49</v>
      </c>
      <c r="O805" s="44"/>
      <c r="P805" s="213">
        <f>O805*H805</f>
        <v>0</v>
      </c>
      <c r="Q805" s="213">
        <v>1.47E-2</v>
      </c>
      <c r="R805" s="213">
        <f>Q805*H805</f>
        <v>2.9399999999999999E-2</v>
      </c>
      <c r="S805" s="213">
        <v>0</v>
      </c>
      <c r="T805" s="214">
        <f>S805*H805</f>
        <v>0</v>
      </c>
      <c r="AR805" s="25" t="s">
        <v>275</v>
      </c>
      <c r="AT805" s="25" t="s">
        <v>200</v>
      </c>
      <c r="AU805" s="25" t="s">
        <v>87</v>
      </c>
      <c r="AY805" s="25" t="s">
        <v>197</v>
      </c>
      <c r="BE805" s="215">
        <f>IF(N805="základní",J805,0)</f>
        <v>0</v>
      </c>
      <c r="BF805" s="215">
        <f>IF(N805="snížená",J805,0)</f>
        <v>0</v>
      </c>
      <c r="BG805" s="215">
        <f>IF(N805="zákl. přenesená",J805,0)</f>
        <v>0</v>
      </c>
      <c r="BH805" s="215">
        <f>IF(N805="sníž. přenesená",J805,0)</f>
        <v>0</v>
      </c>
      <c r="BI805" s="215">
        <f>IF(N805="nulová",J805,0)</f>
        <v>0</v>
      </c>
      <c r="BJ805" s="25" t="s">
        <v>85</v>
      </c>
      <c r="BK805" s="215">
        <f>ROUND(I805*H805,2)</f>
        <v>0</v>
      </c>
      <c r="BL805" s="25" t="s">
        <v>275</v>
      </c>
      <c r="BM805" s="25" t="s">
        <v>2810</v>
      </c>
    </row>
    <row r="806" spans="2:65" s="12" customFormat="1">
      <c r="B806" s="219"/>
      <c r="C806" s="220"/>
      <c r="D806" s="221" t="s">
        <v>210</v>
      </c>
      <c r="E806" s="222" t="s">
        <v>34</v>
      </c>
      <c r="F806" s="223" t="s">
        <v>2811</v>
      </c>
      <c r="G806" s="220"/>
      <c r="H806" s="224" t="s">
        <v>34</v>
      </c>
      <c r="I806" s="225"/>
      <c r="J806" s="220"/>
      <c r="K806" s="220"/>
      <c r="L806" s="226"/>
      <c r="M806" s="227"/>
      <c r="N806" s="228"/>
      <c r="O806" s="228"/>
      <c r="P806" s="228"/>
      <c r="Q806" s="228"/>
      <c r="R806" s="228"/>
      <c r="S806" s="228"/>
      <c r="T806" s="229"/>
      <c r="AT806" s="230" t="s">
        <v>210</v>
      </c>
      <c r="AU806" s="230" t="s">
        <v>87</v>
      </c>
      <c r="AV806" s="12" t="s">
        <v>85</v>
      </c>
      <c r="AW806" s="12" t="s">
        <v>41</v>
      </c>
      <c r="AX806" s="12" t="s">
        <v>78</v>
      </c>
      <c r="AY806" s="230" t="s">
        <v>197</v>
      </c>
    </row>
    <row r="807" spans="2:65" s="12" customFormat="1">
      <c r="B807" s="219"/>
      <c r="C807" s="220"/>
      <c r="D807" s="221" t="s">
        <v>210</v>
      </c>
      <c r="E807" s="222" t="s">
        <v>34</v>
      </c>
      <c r="F807" s="223" t="s">
        <v>2350</v>
      </c>
      <c r="G807" s="220"/>
      <c r="H807" s="224" t="s">
        <v>34</v>
      </c>
      <c r="I807" s="225"/>
      <c r="J807" s="220"/>
      <c r="K807" s="220"/>
      <c r="L807" s="226"/>
      <c r="M807" s="227"/>
      <c r="N807" s="228"/>
      <c r="O807" s="228"/>
      <c r="P807" s="228"/>
      <c r="Q807" s="228"/>
      <c r="R807" s="228"/>
      <c r="S807" s="228"/>
      <c r="T807" s="229"/>
      <c r="AT807" s="230" t="s">
        <v>210</v>
      </c>
      <c r="AU807" s="230" t="s">
        <v>87</v>
      </c>
      <c r="AV807" s="12" t="s">
        <v>85</v>
      </c>
      <c r="AW807" s="12" t="s">
        <v>41</v>
      </c>
      <c r="AX807" s="12" t="s">
        <v>78</v>
      </c>
      <c r="AY807" s="230" t="s">
        <v>197</v>
      </c>
    </row>
    <row r="808" spans="2:65" s="13" customFormat="1">
      <c r="B808" s="231"/>
      <c r="C808" s="232"/>
      <c r="D808" s="221" t="s">
        <v>210</v>
      </c>
      <c r="E808" s="233" t="s">
        <v>34</v>
      </c>
      <c r="F808" s="234" t="s">
        <v>85</v>
      </c>
      <c r="G808" s="232"/>
      <c r="H808" s="235">
        <v>1</v>
      </c>
      <c r="I808" s="236"/>
      <c r="J808" s="232"/>
      <c r="K808" s="232"/>
      <c r="L808" s="237"/>
      <c r="M808" s="238"/>
      <c r="N808" s="239"/>
      <c r="O808" s="239"/>
      <c r="P808" s="239"/>
      <c r="Q808" s="239"/>
      <c r="R808" s="239"/>
      <c r="S808" s="239"/>
      <c r="T808" s="240"/>
      <c r="AT808" s="241" t="s">
        <v>210</v>
      </c>
      <c r="AU808" s="241" t="s">
        <v>87</v>
      </c>
      <c r="AV808" s="13" t="s">
        <v>87</v>
      </c>
      <c r="AW808" s="13" t="s">
        <v>41</v>
      </c>
      <c r="AX808" s="13" t="s">
        <v>78</v>
      </c>
      <c r="AY808" s="241" t="s">
        <v>197</v>
      </c>
    </row>
    <row r="809" spans="2:65" s="12" customFormat="1">
      <c r="B809" s="219"/>
      <c r="C809" s="220"/>
      <c r="D809" s="221" t="s">
        <v>210</v>
      </c>
      <c r="E809" s="222" t="s">
        <v>34</v>
      </c>
      <c r="F809" s="223" t="s">
        <v>2351</v>
      </c>
      <c r="G809" s="220"/>
      <c r="H809" s="224" t="s">
        <v>34</v>
      </c>
      <c r="I809" s="225"/>
      <c r="J809" s="220"/>
      <c r="K809" s="220"/>
      <c r="L809" s="226"/>
      <c r="M809" s="227"/>
      <c r="N809" s="228"/>
      <c r="O809" s="228"/>
      <c r="P809" s="228"/>
      <c r="Q809" s="228"/>
      <c r="R809" s="228"/>
      <c r="S809" s="228"/>
      <c r="T809" s="229"/>
      <c r="AT809" s="230" t="s">
        <v>210</v>
      </c>
      <c r="AU809" s="230" t="s">
        <v>87</v>
      </c>
      <c r="AV809" s="12" t="s">
        <v>85</v>
      </c>
      <c r="AW809" s="12" t="s">
        <v>41</v>
      </c>
      <c r="AX809" s="12" t="s">
        <v>78</v>
      </c>
      <c r="AY809" s="230" t="s">
        <v>197</v>
      </c>
    </row>
    <row r="810" spans="2:65" s="13" customFormat="1">
      <c r="B810" s="231"/>
      <c r="C810" s="232"/>
      <c r="D810" s="221" t="s">
        <v>210</v>
      </c>
      <c r="E810" s="233" t="s">
        <v>34</v>
      </c>
      <c r="F810" s="234" t="s">
        <v>85</v>
      </c>
      <c r="G810" s="232"/>
      <c r="H810" s="235">
        <v>1</v>
      </c>
      <c r="I810" s="236"/>
      <c r="J810" s="232"/>
      <c r="K810" s="232"/>
      <c r="L810" s="237"/>
      <c r="M810" s="238"/>
      <c r="N810" s="239"/>
      <c r="O810" s="239"/>
      <c r="P810" s="239"/>
      <c r="Q810" s="239"/>
      <c r="R810" s="239"/>
      <c r="S810" s="239"/>
      <c r="T810" s="240"/>
      <c r="AT810" s="241" t="s">
        <v>210</v>
      </c>
      <c r="AU810" s="241" t="s">
        <v>87</v>
      </c>
      <c r="AV810" s="13" t="s">
        <v>87</v>
      </c>
      <c r="AW810" s="13" t="s">
        <v>41</v>
      </c>
      <c r="AX810" s="13" t="s">
        <v>78</v>
      </c>
      <c r="AY810" s="241" t="s">
        <v>197</v>
      </c>
    </row>
    <row r="811" spans="2:65" s="14" customFormat="1">
      <c r="B811" s="242"/>
      <c r="C811" s="243"/>
      <c r="D811" s="216" t="s">
        <v>210</v>
      </c>
      <c r="E811" s="244" t="s">
        <v>34</v>
      </c>
      <c r="F811" s="245" t="s">
        <v>221</v>
      </c>
      <c r="G811" s="243"/>
      <c r="H811" s="246">
        <v>2</v>
      </c>
      <c r="I811" s="247"/>
      <c r="J811" s="243"/>
      <c r="K811" s="243"/>
      <c r="L811" s="248"/>
      <c r="M811" s="249"/>
      <c r="N811" s="250"/>
      <c r="O811" s="250"/>
      <c r="P811" s="250"/>
      <c r="Q811" s="250"/>
      <c r="R811" s="250"/>
      <c r="S811" s="250"/>
      <c r="T811" s="251"/>
      <c r="AT811" s="252" t="s">
        <v>210</v>
      </c>
      <c r="AU811" s="252" t="s">
        <v>87</v>
      </c>
      <c r="AV811" s="14" t="s">
        <v>126</v>
      </c>
      <c r="AW811" s="14" t="s">
        <v>41</v>
      </c>
      <c r="AX811" s="14" t="s">
        <v>85</v>
      </c>
      <c r="AY811" s="252" t="s">
        <v>197</v>
      </c>
    </row>
    <row r="812" spans="2:65" s="1" customFormat="1" ht="16.5" customHeight="1">
      <c r="B812" s="43"/>
      <c r="C812" s="204" t="s">
        <v>1141</v>
      </c>
      <c r="D812" s="204" t="s">
        <v>200</v>
      </c>
      <c r="E812" s="205" t="s">
        <v>2812</v>
      </c>
      <c r="F812" s="206" t="s">
        <v>2813</v>
      </c>
      <c r="G812" s="207" t="s">
        <v>203</v>
      </c>
      <c r="H812" s="208">
        <v>2</v>
      </c>
      <c r="I812" s="209"/>
      <c r="J812" s="210">
        <f>ROUND(I812*H812,2)</f>
        <v>0</v>
      </c>
      <c r="K812" s="206" t="s">
        <v>352</v>
      </c>
      <c r="L812" s="63"/>
      <c r="M812" s="211" t="s">
        <v>34</v>
      </c>
      <c r="N812" s="212" t="s">
        <v>49</v>
      </c>
      <c r="O812" s="44"/>
      <c r="P812" s="213">
        <f>O812*H812</f>
        <v>0</v>
      </c>
      <c r="Q812" s="213">
        <v>1.066025E-2</v>
      </c>
      <c r="R812" s="213">
        <f>Q812*H812</f>
        <v>2.1320499999999999E-2</v>
      </c>
      <c r="S812" s="213">
        <v>0</v>
      </c>
      <c r="T812" s="214">
        <f>S812*H812</f>
        <v>0</v>
      </c>
      <c r="AR812" s="25" t="s">
        <v>275</v>
      </c>
      <c r="AT812" s="25" t="s">
        <v>200</v>
      </c>
      <c r="AU812" s="25" t="s">
        <v>87</v>
      </c>
      <c r="AY812" s="25" t="s">
        <v>197</v>
      </c>
      <c r="BE812" s="215">
        <f>IF(N812="základní",J812,0)</f>
        <v>0</v>
      </c>
      <c r="BF812" s="215">
        <f>IF(N812="snížená",J812,0)</f>
        <v>0</v>
      </c>
      <c r="BG812" s="215">
        <f>IF(N812="zákl. přenesená",J812,0)</f>
        <v>0</v>
      </c>
      <c r="BH812" s="215">
        <f>IF(N812="sníž. přenesená",J812,0)</f>
        <v>0</v>
      </c>
      <c r="BI812" s="215">
        <f>IF(N812="nulová",J812,0)</f>
        <v>0</v>
      </c>
      <c r="BJ812" s="25" t="s">
        <v>85</v>
      </c>
      <c r="BK812" s="215">
        <f>ROUND(I812*H812,2)</f>
        <v>0</v>
      </c>
      <c r="BL812" s="25" t="s">
        <v>275</v>
      </c>
      <c r="BM812" s="25" t="s">
        <v>2814</v>
      </c>
    </row>
    <row r="813" spans="2:65" s="12" customFormat="1">
      <c r="B813" s="219"/>
      <c r="C813" s="220"/>
      <c r="D813" s="221" t="s">
        <v>210</v>
      </c>
      <c r="E813" s="222" t="s">
        <v>34</v>
      </c>
      <c r="F813" s="223" t="s">
        <v>2815</v>
      </c>
      <c r="G813" s="220"/>
      <c r="H813" s="224" t="s">
        <v>34</v>
      </c>
      <c r="I813" s="225"/>
      <c r="J813" s="220"/>
      <c r="K813" s="220"/>
      <c r="L813" s="226"/>
      <c r="M813" s="227"/>
      <c r="N813" s="228"/>
      <c r="O813" s="228"/>
      <c r="P813" s="228"/>
      <c r="Q813" s="228"/>
      <c r="R813" s="228"/>
      <c r="S813" s="228"/>
      <c r="T813" s="229"/>
      <c r="AT813" s="230" t="s">
        <v>210</v>
      </c>
      <c r="AU813" s="230" t="s">
        <v>87</v>
      </c>
      <c r="AV813" s="12" t="s">
        <v>85</v>
      </c>
      <c r="AW813" s="12" t="s">
        <v>41</v>
      </c>
      <c r="AX813" s="12" t="s">
        <v>78</v>
      </c>
      <c r="AY813" s="230" t="s">
        <v>197</v>
      </c>
    </row>
    <row r="814" spans="2:65" s="13" customFormat="1">
      <c r="B814" s="231"/>
      <c r="C814" s="232"/>
      <c r="D814" s="216" t="s">
        <v>210</v>
      </c>
      <c r="E814" s="260" t="s">
        <v>34</v>
      </c>
      <c r="F814" s="261" t="s">
        <v>87</v>
      </c>
      <c r="G814" s="232"/>
      <c r="H814" s="262">
        <v>2</v>
      </c>
      <c r="I814" s="236"/>
      <c r="J814" s="232"/>
      <c r="K814" s="232"/>
      <c r="L814" s="237"/>
      <c r="M814" s="238"/>
      <c r="N814" s="239"/>
      <c r="O814" s="239"/>
      <c r="P814" s="239"/>
      <c r="Q814" s="239"/>
      <c r="R814" s="239"/>
      <c r="S814" s="239"/>
      <c r="T814" s="240"/>
      <c r="AT814" s="241" t="s">
        <v>210</v>
      </c>
      <c r="AU814" s="241" t="s">
        <v>87</v>
      </c>
      <c r="AV814" s="13" t="s">
        <v>87</v>
      </c>
      <c r="AW814" s="13" t="s">
        <v>41</v>
      </c>
      <c r="AX814" s="13" t="s">
        <v>85</v>
      </c>
      <c r="AY814" s="241" t="s">
        <v>197</v>
      </c>
    </row>
    <row r="815" spans="2:65" s="1" customFormat="1" ht="16.5" customHeight="1">
      <c r="B815" s="43"/>
      <c r="C815" s="204" t="s">
        <v>1146</v>
      </c>
      <c r="D815" s="204" t="s">
        <v>200</v>
      </c>
      <c r="E815" s="205" t="s">
        <v>2816</v>
      </c>
      <c r="F815" s="206" t="s">
        <v>2817</v>
      </c>
      <c r="G815" s="207" t="s">
        <v>203</v>
      </c>
      <c r="H815" s="208">
        <v>1</v>
      </c>
      <c r="I815" s="209"/>
      <c r="J815" s="210">
        <f>ROUND(I815*H815,2)</f>
        <v>0</v>
      </c>
      <c r="K815" s="206" t="s">
        <v>352</v>
      </c>
      <c r="L815" s="63"/>
      <c r="M815" s="211" t="s">
        <v>34</v>
      </c>
      <c r="N815" s="212" t="s">
        <v>49</v>
      </c>
      <c r="O815" s="44"/>
      <c r="P815" s="213">
        <f>O815*H815</f>
        <v>0</v>
      </c>
      <c r="Q815" s="213">
        <v>1.066025E-2</v>
      </c>
      <c r="R815" s="213">
        <f>Q815*H815</f>
        <v>1.066025E-2</v>
      </c>
      <c r="S815" s="213">
        <v>0</v>
      </c>
      <c r="T815" s="214">
        <f>S815*H815</f>
        <v>0</v>
      </c>
      <c r="AR815" s="25" t="s">
        <v>275</v>
      </c>
      <c r="AT815" s="25" t="s">
        <v>200</v>
      </c>
      <c r="AU815" s="25" t="s">
        <v>87</v>
      </c>
      <c r="AY815" s="25" t="s">
        <v>197</v>
      </c>
      <c r="BE815" s="215">
        <f>IF(N815="základní",J815,0)</f>
        <v>0</v>
      </c>
      <c r="BF815" s="215">
        <f>IF(N815="snížená",J815,0)</f>
        <v>0</v>
      </c>
      <c r="BG815" s="215">
        <f>IF(N815="zákl. přenesená",J815,0)</f>
        <v>0</v>
      </c>
      <c r="BH815" s="215">
        <f>IF(N815="sníž. přenesená",J815,0)</f>
        <v>0</v>
      </c>
      <c r="BI815" s="215">
        <f>IF(N815="nulová",J815,0)</f>
        <v>0</v>
      </c>
      <c r="BJ815" s="25" t="s">
        <v>85</v>
      </c>
      <c r="BK815" s="215">
        <f>ROUND(I815*H815,2)</f>
        <v>0</v>
      </c>
      <c r="BL815" s="25" t="s">
        <v>275</v>
      </c>
      <c r="BM815" s="25" t="s">
        <v>2818</v>
      </c>
    </row>
    <row r="816" spans="2:65" s="12" customFormat="1" ht="27">
      <c r="B816" s="219"/>
      <c r="C816" s="220"/>
      <c r="D816" s="221" t="s">
        <v>210</v>
      </c>
      <c r="E816" s="222" t="s">
        <v>34</v>
      </c>
      <c r="F816" s="223" t="s">
        <v>2819</v>
      </c>
      <c r="G816" s="220"/>
      <c r="H816" s="224" t="s">
        <v>34</v>
      </c>
      <c r="I816" s="225"/>
      <c r="J816" s="220"/>
      <c r="K816" s="220"/>
      <c r="L816" s="226"/>
      <c r="M816" s="227"/>
      <c r="N816" s="228"/>
      <c r="O816" s="228"/>
      <c r="P816" s="228"/>
      <c r="Q816" s="228"/>
      <c r="R816" s="228"/>
      <c r="S816" s="228"/>
      <c r="T816" s="229"/>
      <c r="AT816" s="230" t="s">
        <v>210</v>
      </c>
      <c r="AU816" s="230" t="s">
        <v>87</v>
      </c>
      <c r="AV816" s="12" t="s">
        <v>85</v>
      </c>
      <c r="AW816" s="12" t="s">
        <v>41</v>
      </c>
      <c r="AX816" s="12" t="s">
        <v>78</v>
      </c>
      <c r="AY816" s="230" t="s">
        <v>197</v>
      </c>
    </row>
    <row r="817" spans="2:65" s="13" customFormat="1">
      <c r="B817" s="231"/>
      <c r="C817" s="232"/>
      <c r="D817" s="221" t="s">
        <v>210</v>
      </c>
      <c r="E817" s="233" t="s">
        <v>34</v>
      </c>
      <c r="F817" s="234" t="s">
        <v>85</v>
      </c>
      <c r="G817" s="232"/>
      <c r="H817" s="235">
        <v>1</v>
      </c>
      <c r="I817" s="236"/>
      <c r="J817" s="232"/>
      <c r="K817" s="232"/>
      <c r="L817" s="237"/>
      <c r="M817" s="238"/>
      <c r="N817" s="239"/>
      <c r="O817" s="239"/>
      <c r="P817" s="239"/>
      <c r="Q817" s="239"/>
      <c r="R817" s="239"/>
      <c r="S817" s="239"/>
      <c r="T817" s="240"/>
      <c r="AT817" s="241" t="s">
        <v>210</v>
      </c>
      <c r="AU817" s="241" t="s">
        <v>87</v>
      </c>
      <c r="AV817" s="13" t="s">
        <v>87</v>
      </c>
      <c r="AW817" s="13" t="s">
        <v>41</v>
      </c>
      <c r="AX817" s="13" t="s">
        <v>78</v>
      </c>
      <c r="AY817" s="241" t="s">
        <v>197</v>
      </c>
    </row>
    <row r="818" spans="2:65" s="14" customFormat="1">
      <c r="B818" s="242"/>
      <c r="C818" s="243"/>
      <c r="D818" s="216" t="s">
        <v>210</v>
      </c>
      <c r="E818" s="244" t="s">
        <v>34</v>
      </c>
      <c r="F818" s="245" t="s">
        <v>221</v>
      </c>
      <c r="G818" s="243"/>
      <c r="H818" s="246">
        <v>1</v>
      </c>
      <c r="I818" s="247"/>
      <c r="J818" s="243"/>
      <c r="K818" s="243"/>
      <c r="L818" s="248"/>
      <c r="M818" s="249"/>
      <c r="N818" s="250"/>
      <c r="O818" s="250"/>
      <c r="P818" s="250"/>
      <c r="Q818" s="250"/>
      <c r="R818" s="250"/>
      <c r="S818" s="250"/>
      <c r="T818" s="251"/>
      <c r="AT818" s="252" t="s">
        <v>210</v>
      </c>
      <c r="AU818" s="252" t="s">
        <v>87</v>
      </c>
      <c r="AV818" s="14" t="s">
        <v>126</v>
      </c>
      <c r="AW818" s="14" t="s">
        <v>41</v>
      </c>
      <c r="AX818" s="14" t="s">
        <v>85</v>
      </c>
      <c r="AY818" s="252" t="s">
        <v>197</v>
      </c>
    </row>
    <row r="819" spans="2:65" s="1" customFormat="1" ht="16.5" customHeight="1">
      <c r="B819" s="43"/>
      <c r="C819" s="204" t="s">
        <v>1151</v>
      </c>
      <c r="D819" s="204" t="s">
        <v>200</v>
      </c>
      <c r="E819" s="205" t="s">
        <v>2820</v>
      </c>
      <c r="F819" s="206" t="s">
        <v>2821</v>
      </c>
      <c r="G819" s="207" t="s">
        <v>203</v>
      </c>
      <c r="H819" s="208">
        <v>2</v>
      </c>
      <c r="I819" s="209"/>
      <c r="J819" s="210">
        <f>ROUND(I819*H819,2)</f>
        <v>0</v>
      </c>
      <c r="K819" s="206" t="s">
        <v>352</v>
      </c>
      <c r="L819" s="63"/>
      <c r="M819" s="211" t="s">
        <v>34</v>
      </c>
      <c r="N819" s="212" t="s">
        <v>49</v>
      </c>
      <c r="O819" s="44"/>
      <c r="P819" s="213">
        <f>O819*H819</f>
        <v>0</v>
      </c>
      <c r="Q819" s="213">
        <v>2.426155E-2</v>
      </c>
      <c r="R819" s="213">
        <f>Q819*H819</f>
        <v>4.85231E-2</v>
      </c>
      <c r="S819" s="213">
        <v>0</v>
      </c>
      <c r="T819" s="214">
        <f>S819*H819</f>
        <v>0</v>
      </c>
      <c r="AR819" s="25" t="s">
        <v>275</v>
      </c>
      <c r="AT819" s="25" t="s">
        <v>200</v>
      </c>
      <c r="AU819" s="25" t="s">
        <v>87</v>
      </c>
      <c r="AY819" s="25" t="s">
        <v>197</v>
      </c>
      <c r="BE819" s="215">
        <f>IF(N819="základní",J819,0)</f>
        <v>0</v>
      </c>
      <c r="BF819" s="215">
        <f>IF(N819="snížená",J819,0)</f>
        <v>0</v>
      </c>
      <c r="BG819" s="215">
        <f>IF(N819="zákl. přenesená",J819,0)</f>
        <v>0</v>
      </c>
      <c r="BH819" s="215">
        <f>IF(N819="sníž. přenesená",J819,0)</f>
        <v>0</v>
      </c>
      <c r="BI819" s="215">
        <f>IF(N819="nulová",J819,0)</f>
        <v>0</v>
      </c>
      <c r="BJ819" s="25" t="s">
        <v>85</v>
      </c>
      <c r="BK819" s="215">
        <f>ROUND(I819*H819,2)</f>
        <v>0</v>
      </c>
      <c r="BL819" s="25" t="s">
        <v>275</v>
      </c>
      <c r="BM819" s="25" t="s">
        <v>2822</v>
      </c>
    </row>
    <row r="820" spans="2:65" s="12" customFormat="1">
      <c r="B820" s="219"/>
      <c r="C820" s="220"/>
      <c r="D820" s="221" t="s">
        <v>210</v>
      </c>
      <c r="E820" s="222" t="s">
        <v>34</v>
      </c>
      <c r="F820" s="223" t="s">
        <v>2350</v>
      </c>
      <c r="G820" s="220"/>
      <c r="H820" s="224" t="s">
        <v>34</v>
      </c>
      <c r="I820" s="225"/>
      <c r="J820" s="220"/>
      <c r="K820" s="220"/>
      <c r="L820" s="226"/>
      <c r="M820" s="227"/>
      <c r="N820" s="228"/>
      <c r="O820" s="228"/>
      <c r="P820" s="228"/>
      <c r="Q820" s="228"/>
      <c r="R820" s="228"/>
      <c r="S820" s="228"/>
      <c r="T820" s="229"/>
      <c r="AT820" s="230" t="s">
        <v>210</v>
      </c>
      <c r="AU820" s="230" t="s">
        <v>87</v>
      </c>
      <c r="AV820" s="12" t="s">
        <v>85</v>
      </c>
      <c r="AW820" s="12" t="s">
        <v>41</v>
      </c>
      <c r="AX820" s="12" t="s">
        <v>78</v>
      </c>
      <c r="AY820" s="230" t="s">
        <v>197</v>
      </c>
    </row>
    <row r="821" spans="2:65" s="13" customFormat="1">
      <c r="B821" s="231"/>
      <c r="C821" s="232"/>
      <c r="D821" s="221" t="s">
        <v>210</v>
      </c>
      <c r="E821" s="233" t="s">
        <v>34</v>
      </c>
      <c r="F821" s="234" t="s">
        <v>85</v>
      </c>
      <c r="G821" s="232"/>
      <c r="H821" s="235">
        <v>1</v>
      </c>
      <c r="I821" s="236"/>
      <c r="J821" s="232"/>
      <c r="K821" s="232"/>
      <c r="L821" s="237"/>
      <c r="M821" s="238"/>
      <c r="N821" s="239"/>
      <c r="O821" s="239"/>
      <c r="P821" s="239"/>
      <c r="Q821" s="239"/>
      <c r="R821" s="239"/>
      <c r="S821" s="239"/>
      <c r="T821" s="240"/>
      <c r="AT821" s="241" t="s">
        <v>210</v>
      </c>
      <c r="AU821" s="241" t="s">
        <v>87</v>
      </c>
      <c r="AV821" s="13" t="s">
        <v>87</v>
      </c>
      <c r="AW821" s="13" t="s">
        <v>41</v>
      </c>
      <c r="AX821" s="13" t="s">
        <v>78</v>
      </c>
      <c r="AY821" s="241" t="s">
        <v>197</v>
      </c>
    </row>
    <row r="822" spans="2:65" s="12" customFormat="1">
      <c r="B822" s="219"/>
      <c r="C822" s="220"/>
      <c r="D822" s="221" t="s">
        <v>210</v>
      </c>
      <c r="E822" s="222" t="s">
        <v>34</v>
      </c>
      <c r="F822" s="223" t="s">
        <v>2351</v>
      </c>
      <c r="G822" s="220"/>
      <c r="H822" s="224" t="s">
        <v>34</v>
      </c>
      <c r="I822" s="225"/>
      <c r="J822" s="220"/>
      <c r="K822" s="220"/>
      <c r="L822" s="226"/>
      <c r="M822" s="227"/>
      <c r="N822" s="228"/>
      <c r="O822" s="228"/>
      <c r="P822" s="228"/>
      <c r="Q822" s="228"/>
      <c r="R822" s="228"/>
      <c r="S822" s="228"/>
      <c r="T822" s="229"/>
      <c r="AT822" s="230" t="s">
        <v>210</v>
      </c>
      <c r="AU822" s="230" t="s">
        <v>87</v>
      </c>
      <c r="AV822" s="12" t="s">
        <v>85</v>
      </c>
      <c r="AW822" s="12" t="s">
        <v>41</v>
      </c>
      <c r="AX822" s="12" t="s">
        <v>78</v>
      </c>
      <c r="AY822" s="230" t="s">
        <v>197</v>
      </c>
    </row>
    <row r="823" spans="2:65" s="13" customFormat="1">
      <c r="B823" s="231"/>
      <c r="C823" s="232"/>
      <c r="D823" s="221" t="s">
        <v>210</v>
      </c>
      <c r="E823" s="233" t="s">
        <v>34</v>
      </c>
      <c r="F823" s="234" t="s">
        <v>85</v>
      </c>
      <c r="G823" s="232"/>
      <c r="H823" s="235">
        <v>1</v>
      </c>
      <c r="I823" s="236"/>
      <c r="J823" s="232"/>
      <c r="K823" s="232"/>
      <c r="L823" s="237"/>
      <c r="M823" s="238"/>
      <c r="N823" s="239"/>
      <c r="O823" s="239"/>
      <c r="P823" s="239"/>
      <c r="Q823" s="239"/>
      <c r="R823" s="239"/>
      <c r="S823" s="239"/>
      <c r="T823" s="240"/>
      <c r="AT823" s="241" t="s">
        <v>210</v>
      </c>
      <c r="AU823" s="241" t="s">
        <v>87</v>
      </c>
      <c r="AV823" s="13" t="s">
        <v>87</v>
      </c>
      <c r="AW823" s="13" t="s">
        <v>41</v>
      </c>
      <c r="AX823" s="13" t="s">
        <v>78</v>
      </c>
      <c r="AY823" s="241" t="s">
        <v>197</v>
      </c>
    </row>
    <row r="824" spans="2:65" s="14" customFormat="1">
      <c r="B824" s="242"/>
      <c r="C824" s="243"/>
      <c r="D824" s="216" t="s">
        <v>210</v>
      </c>
      <c r="E824" s="244" t="s">
        <v>34</v>
      </c>
      <c r="F824" s="245" t="s">
        <v>221</v>
      </c>
      <c r="G824" s="243"/>
      <c r="H824" s="246">
        <v>2</v>
      </c>
      <c r="I824" s="247"/>
      <c r="J824" s="243"/>
      <c r="K824" s="243"/>
      <c r="L824" s="248"/>
      <c r="M824" s="249"/>
      <c r="N824" s="250"/>
      <c r="O824" s="250"/>
      <c r="P824" s="250"/>
      <c r="Q824" s="250"/>
      <c r="R824" s="250"/>
      <c r="S824" s="250"/>
      <c r="T824" s="251"/>
      <c r="AT824" s="252" t="s">
        <v>210</v>
      </c>
      <c r="AU824" s="252" t="s">
        <v>87</v>
      </c>
      <c r="AV824" s="14" t="s">
        <v>126</v>
      </c>
      <c r="AW824" s="14" t="s">
        <v>41</v>
      </c>
      <c r="AX824" s="14" t="s">
        <v>85</v>
      </c>
      <c r="AY824" s="252" t="s">
        <v>197</v>
      </c>
    </row>
    <row r="825" spans="2:65" s="1" customFormat="1" ht="16.5" customHeight="1">
      <c r="B825" s="43"/>
      <c r="C825" s="204" t="s">
        <v>1157</v>
      </c>
      <c r="D825" s="204" t="s">
        <v>200</v>
      </c>
      <c r="E825" s="205" t="s">
        <v>2823</v>
      </c>
      <c r="F825" s="206" t="s">
        <v>2824</v>
      </c>
      <c r="G825" s="207" t="s">
        <v>203</v>
      </c>
      <c r="H825" s="208">
        <v>22</v>
      </c>
      <c r="I825" s="209"/>
      <c r="J825" s="210">
        <f>ROUND(I825*H825,2)</f>
        <v>0</v>
      </c>
      <c r="K825" s="206" t="s">
        <v>352</v>
      </c>
      <c r="L825" s="63"/>
      <c r="M825" s="211" t="s">
        <v>34</v>
      </c>
      <c r="N825" s="212" t="s">
        <v>49</v>
      </c>
      <c r="O825" s="44"/>
      <c r="P825" s="213">
        <f>O825*H825</f>
        <v>0</v>
      </c>
      <c r="Q825" s="213">
        <v>3.0009999999999998E-4</v>
      </c>
      <c r="R825" s="213">
        <f>Q825*H825</f>
        <v>6.602199999999999E-3</v>
      </c>
      <c r="S825" s="213">
        <v>0</v>
      </c>
      <c r="T825" s="214">
        <f>S825*H825</f>
        <v>0</v>
      </c>
      <c r="AR825" s="25" t="s">
        <v>275</v>
      </c>
      <c r="AT825" s="25" t="s">
        <v>200</v>
      </c>
      <c r="AU825" s="25" t="s">
        <v>87</v>
      </c>
      <c r="AY825" s="25" t="s">
        <v>197</v>
      </c>
      <c r="BE825" s="215">
        <f>IF(N825="základní",J825,0)</f>
        <v>0</v>
      </c>
      <c r="BF825" s="215">
        <f>IF(N825="snížená",J825,0)</f>
        <v>0</v>
      </c>
      <c r="BG825" s="215">
        <f>IF(N825="zákl. přenesená",J825,0)</f>
        <v>0</v>
      </c>
      <c r="BH825" s="215">
        <f>IF(N825="sníž. přenesená",J825,0)</f>
        <v>0</v>
      </c>
      <c r="BI825" s="215">
        <f>IF(N825="nulová",J825,0)</f>
        <v>0</v>
      </c>
      <c r="BJ825" s="25" t="s">
        <v>85</v>
      </c>
      <c r="BK825" s="215">
        <f>ROUND(I825*H825,2)</f>
        <v>0</v>
      </c>
      <c r="BL825" s="25" t="s">
        <v>275</v>
      </c>
      <c r="BM825" s="25" t="s">
        <v>2825</v>
      </c>
    </row>
    <row r="826" spans="2:65" s="12" customFormat="1">
      <c r="B826" s="219"/>
      <c r="C826" s="220"/>
      <c r="D826" s="221" t="s">
        <v>210</v>
      </c>
      <c r="E826" s="222" t="s">
        <v>34</v>
      </c>
      <c r="F826" s="223" t="s">
        <v>2826</v>
      </c>
      <c r="G826" s="220"/>
      <c r="H826" s="224" t="s">
        <v>34</v>
      </c>
      <c r="I826" s="225"/>
      <c r="J826" s="220"/>
      <c r="K826" s="220"/>
      <c r="L826" s="226"/>
      <c r="M826" s="227"/>
      <c r="N826" s="228"/>
      <c r="O826" s="228"/>
      <c r="P826" s="228"/>
      <c r="Q826" s="228"/>
      <c r="R826" s="228"/>
      <c r="S826" s="228"/>
      <c r="T826" s="229"/>
      <c r="AT826" s="230" t="s">
        <v>210</v>
      </c>
      <c r="AU826" s="230" t="s">
        <v>87</v>
      </c>
      <c r="AV826" s="12" t="s">
        <v>85</v>
      </c>
      <c r="AW826" s="12" t="s">
        <v>41</v>
      </c>
      <c r="AX826" s="12" t="s">
        <v>78</v>
      </c>
      <c r="AY826" s="230" t="s">
        <v>197</v>
      </c>
    </row>
    <row r="827" spans="2:65" s="12" customFormat="1">
      <c r="B827" s="219"/>
      <c r="C827" s="220"/>
      <c r="D827" s="221" t="s">
        <v>210</v>
      </c>
      <c r="E827" s="222" t="s">
        <v>34</v>
      </c>
      <c r="F827" s="223" t="s">
        <v>2827</v>
      </c>
      <c r="G827" s="220"/>
      <c r="H827" s="224" t="s">
        <v>34</v>
      </c>
      <c r="I827" s="225"/>
      <c r="J827" s="220"/>
      <c r="K827" s="220"/>
      <c r="L827" s="226"/>
      <c r="M827" s="227"/>
      <c r="N827" s="228"/>
      <c r="O827" s="228"/>
      <c r="P827" s="228"/>
      <c r="Q827" s="228"/>
      <c r="R827" s="228"/>
      <c r="S827" s="228"/>
      <c r="T827" s="229"/>
      <c r="AT827" s="230" t="s">
        <v>210</v>
      </c>
      <c r="AU827" s="230" t="s">
        <v>87</v>
      </c>
      <c r="AV827" s="12" t="s">
        <v>85</v>
      </c>
      <c r="AW827" s="12" t="s">
        <v>41</v>
      </c>
      <c r="AX827" s="12" t="s">
        <v>78</v>
      </c>
      <c r="AY827" s="230" t="s">
        <v>197</v>
      </c>
    </row>
    <row r="828" spans="2:65" s="13" customFormat="1">
      <c r="B828" s="231"/>
      <c r="C828" s="232"/>
      <c r="D828" s="221" t="s">
        <v>210</v>
      </c>
      <c r="E828" s="233" t="s">
        <v>34</v>
      </c>
      <c r="F828" s="234" t="s">
        <v>2828</v>
      </c>
      <c r="G828" s="232"/>
      <c r="H828" s="235">
        <v>14</v>
      </c>
      <c r="I828" s="236"/>
      <c r="J828" s="232"/>
      <c r="K828" s="232"/>
      <c r="L828" s="237"/>
      <c r="M828" s="238"/>
      <c r="N828" s="239"/>
      <c r="O828" s="239"/>
      <c r="P828" s="239"/>
      <c r="Q828" s="239"/>
      <c r="R828" s="239"/>
      <c r="S828" s="239"/>
      <c r="T828" s="240"/>
      <c r="AT828" s="241" t="s">
        <v>210</v>
      </c>
      <c r="AU828" s="241" t="s">
        <v>87</v>
      </c>
      <c r="AV828" s="13" t="s">
        <v>87</v>
      </c>
      <c r="AW828" s="13" t="s">
        <v>41</v>
      </c>
      <c r="AX828" s="13" t="s">
        <v>78</v>
      </c>
      <c r="AY828" s="241" t="s">
        <v>197</v>
      </c>
    </row>
    <row r="829" spans="2:65" s="12" customFormat="1">
      <c r="B829" s="219"/>
      <c r="C829" s="220"/>
      <c r="D829" s="221" t="s">
        <v>210</v>
      </c>
      <c r="E829" s="222" t="s">
        <v>34</v>
      </c>
      <c r="F829" s="223" t="s">
        <v>2829</v>
      </c>
      <c r="G829" s="220"/>
      <c r="H829" s="224" t="s">
        <v>34</v>
      </c>
      <c r="I829" s="225"/>
      <c r="J829" s="220"/>
      <c r="K829" s="220"/>
      <c r="L829" s="226"/>
      <c r="M829" s="227"/>
      <c r="N829" s="228"/>
      <c r="O829" s="228"/>
      <c r="P829" s="228"/>
      <c r="Q829" s="228"/>
      <c r="R829" s="228"/>
      <c r="S829" s="228"/>
      <c r="T829" s="229"/>
      <c r="AT829" s="230" t="s">
        <v>210</v>
      </c>
      <c r="AU829" s="230" t="s">
        <v>87</v>
      </c>
      <c r="AV829" s="12" t="s">
        <v>85</v>
      </c>
      <c r="AW829" s="12" t="s">
        <v>41</v>
      </c>
      <c r="AX829" s="12" t="s">
        <v>78</v>
      </c>
      <c r="AY829" s="230" t="s">
        <v>197</v>
      </c>
    </row>
    <row r="830" spans="2:65" s="13" customFormat="1">
      <c r="B830" s="231"/>
      <c r="C830" s="232"/>
      <c r="D830" s="221" t="s">
        <v>210</v>
      </c>
      <c r="E830" s="233" t="s">
        <v>34</v>
      </c>
      <c r="F830" s="234" t="s">
        <v>2830</v>
      </c>
      <c r="G830" s="232"/>
      <c r="H830" s="235">
        <v>8</v>
      </c>
      <c r="I830" s="236"/>
      <c r="J830" s="232"/>
      <c r="K830" s="232"/>
      <c r="L830" s="237"/>
      <c r="M830" s="238"/>
      <c r="N830" s="239"/>
      <c r="O830" s="239"/>
      <c r="P830" s="239"/>
      <c r="Q830" s="239"/>
      <c r="R830" s="239"/>
      <c r="S830" s="239"/>
      <c r="T830" s="240"/>
      <c r="AT830" s="241" t="s">
        <v>210</v>
      </c>
      <c r="AU830" s="241" t="s">
        <v>87</v>
      </c>
      <c r="AV830" s="13" t="s">
        <v>87</v>
      </c>
      <c r="AW830" s="13" t="s">
        <v>41</v>
      </c>
      <c r="AX830" s="13" t="s">
        <v>78</v>
      </c>
      <c r="AY830" s="241" t="s">
        <v>197</v>
      </c>
    </row>
    <row r="831" spans="2:65" s="14" customFormat="1">
      <c r="B831" s="242"/>
      <c r="C831" s="243"/>
      <c r="D831" s="216" t="s">
        <v>210</v>
      </c>
      <c r="E831" s="244" t="s">
        <v>34</v>
      </c>
      <c r="F831" s="245" t="s">
        <v>221</v>
      </c>
      <c r="G831" s="243"/>
      <c r="H831" s="246">
        <v>22</v>
      </c>
      <c r="I831" s="247"/>
      <c r="J831" s="243"/>
      <c r="K831" s="243"/>
      <c r="L831" s="248"/>
      <c r="M831" s="249"/>
      <c r="N831" s="250"/>
      <c r="O831" s="250"/>
      <c r="P831" s="250"/>
      <c r="Q831" s="250"/>
      <c r="R831" s="250"/>
      <c r="S831" s="250"/>
      <c r="T831" s="251"/>
      <c r="AT831" s="252" t="s">
        <v>210</v>
      </c>
      <c r="AU831" s="252" t="s">
        <v>87</v>
      </c>
      <c r="AV831" s="14" t="s">
        <v>126</v>
      </c>
      <c r="AW831" s="14" t="s">
        <v>41</v>
      </c>
      <c r="AX831" s="14" t="s">
        <v>85</v>
      </c>
      <c r="AY831" s="252" t="s">
        <v>197</v>
      </c>
    </row>
    <row r="832" spans="2:65" s="1" customFormat="1" ht="16.5" customHeight="1">
      <c r="B832" s="43"/>
      <c r="C832" s="204" t="s">
        <v>1162</v>
      </c>
      <c r="D832" s="204" t="s">
        <v>200</v>
      </c>
      <c r="E832" s="205" t="s">
        <v>2831</v>
      </c>
      <c r="F832" s="206" t="s">
        <v>2832</v>
      </c>
      <c r="G832" s="207" t="s">
        <v>536</v>
      </c>
      <c r="H832" s="208">
        <v>4</v>
      </c>
      <c r="I832" s="209"/>
      <c r="J832" s="210">
        <f>ROUND(I832*H832,2)</f>
        <v>0</v>
      </c>
      <c r="K832" s="206" t="s">
        <v>34</v>
      </c>
      <c r="L832" s="63"/>
      <c r="M832" s="211" t="s">
        <v>34</v>
      </c>
      <c r="N832" s="212" t="s">
        <v>49</v>
      </c>
      <c r="O832" s="44"/>
      <c r="P832" s="213">
        <f>O832*H832</f>
        <v>0</v>
      </c>
      <c r="Q832" s="213">
        <v>1.09E-3</v>
      </c>
      <c r="R832" s="213">
        <f>Q832*H832</f>
        <v>4.3600000000000002E-3</v>
      </c>
      <c r="S832" s="213">
        <v>0</v>
      </c>
      <c r="T832" s="214">
        <f>S832*H832</f>
        <v>0</v>
      </c>
      <c r="AR832" s="25" t="s">
        <v>275</v>
      </c>
      <c r="AT832" s="25" t="s">
        <v>200</v>
      </c>
      <c r="AU832" s="25" t="s">
        <v>87</v>
      </c>
      <c r="AY832" s="25" t="s">
        <v>197</v>
      </c>
      <c r="BE832" s="215">
        <f>IF(N832="základní",J832,0)</f>
        <v>0</v>
      </c>
      <c r="BF832" s="215">
        <f>IF(N832="snížená",J832,0)</f>
        <v>0</v>
      </c>
      <c r="BG832" s="215">
        <f>IF(N832="zákl. přenesená",J832,0)</f>
        <v>0</v>
      </c>
      <c r="BH832" s="215">
        <f>IF(N832="sníž. přenesená",J832,0)</f>
        <v>0</v>
      </c>
      <c r="BI832" s="215">
        <f>IF(N832="nulová",J832,0)</f>
        <v>0</v>
      </c>
      <c r="BJ832" s="25" t="s">
        <v>85</v>
      </c>
      <c r="BK832" s="215">
        <f>ROUND(I832*H832,2)</f>
        <v>0</v>
      </c>
      <c r="BL832" s="25" t="s">
        <v>275</v>
      </c>
      <c r="BM832" s="25" t="s">
        <v>2833</v>
      </c>
    </row>
    <row r="833" spans="2:65" s="12" customFormat="1">
      <c r="B833" s="219"/>
      <c r="C833" s="220"/>
      <c r="D833" s="221" t="s">
        <v>210</v>
      </c>
      <c r="E833" s="222" t="s">
        <v>34</v>
      </c>
      <c r="F833" s="223" t="s">
        <v>2834</v>
      </c>
      <c r="G833" s="220"/>
      <c r="H833" s="224" t="s">
        <v>34</v>
      </c>
      <c r="I833" s="225"/>
      <c r="J833" s="220"/>
      <c r="K833" s="220"/>
      <c r="L833" s="226"/>
      <c r="M833" s="227"/>
      <c r="N833" s="228"/>
      <c r="O833" s="228"/>
      <c r="P833" s="228"/>
      <c r="Q833" s="228"/>
      <c r="R833" s="228"/>
      <c r="S833" s="228"/>
      <c r="T833" s="229"/>
      <c r="AT833" s="230" t="s">
        <v>210</v>
      </c>
      <c r="AU833" s="230" t="s">
        <v>87</v>
      </c>
      <c r="AV833" s="12" t="s">
        <v>85</v>
      </c>
      <c r="AW833" s="12" t="s">
        <v>41</v>
      </c>
      <c r="AX833" s="12" t="s">
        <v>78</v>
      </c>
      <c r="AY833" s="230" t="s">
        <v>197</v>
      </c>
    </row>
    <row r="834" spans="2:65" s="12" customFormat="1">
      <c r="B834" s="219"/>
      <c r="C834" s="220"/>
      <c r="D834" s="221" t="s">
        <v>210</v>
      </c>
      <c r="E834" s="222" t="s">
        <v>34</v>
      </c>
      <c r="F834" s="223" t="s">
        <v>2350</v>
      </c>
      <c r="G834" s="220"/>
      <c r="H834" s="224" t="s">
        <v>34</v>
      </c>
      <c r="I834" s="225"/>
      <c r="J834" s="220"/>
      <c r="K834" s="220"/>
      <c r="L834" s="226"/>
      <c r="M834" s="227"/>
      <c r="N834" s="228"/>
      <c r="O834" s="228"/>
      <c r="P834" s="228"/>
      <c r="Q834" s="228"/>
      <c r="R834" s="228"/>
      <c r="S834" s="228"/>
      <c r="T834" s="229"/>
      <c r="AT834" s="230" t="s">
        <v>210</v>
      </c>
      <c r="AU834" s="230" t="s">
        <v>87</v>
      </c>
      <c r="AV834" s="12" t="s">
        <v>85</v>
      </c>
      <c r="AW834" s="12" t="s">
        <v>41</v>
      </c>
      <c r="AX834" s="12" t="s">
        <v>78</v>
      </c>
      <c r="AY834" s="230" t="s">
        <v>197</v>
      </c>
    </row>
    <row r="835" spans="2:65" s="13" customFormat="1">
      <c r="B835" s="231"/>
      <c r="C835" s="232"/>
      <c r="D835" s="221" t="s">
        <v>210</v>
      </c>
      <c r="E835" s="233" t="s">
        <v>34</v>
      </c>
      <c r="F835" s="234" t="s">
        <v>2487</v>
      </c>
      <c r="G835" s="232"/>
      <c r="H835" s="235">
        <v>3</v>
      </c>
      <c r="I835" s="236"/>
      <c r="J835" s="232"/>
      <c r="K835" s="232"/>
      <c r="L835" s="237"/>
      <c r="M835" s="238"/>
      <c r="N835" s="239"/>
      <c r="O835" s="239"/>
      <c r="P835" s="239"/>
      <c r="Q835" s="239"/>
      <c r="R835" s="239"/>
      <c r="S835" s="239"/>
      <c r="T835" s="240"/>
      <c r="AT835" s="241" t="s">
        <v>210</v>
      </c>
      <c r="AU835" s="241" t="s">
        <v>87</v>
      </c>
      <c r="AV835" s="13" t="s">
        <v>87</v>
      </c>
      <c r="AW835" s="13" t="s">
        <v>41</v>
      </c>
      <c r="AX835" s="13" t="s">
        <v>78</v>
      </c>
      <c r="AY835" s="241" t="s">
        <v>197</v>
      </c>
    </row>
    <row r="836" spans="2:65" s="12" customFormat="1">
      <c r="B836" s="219"/>
      <c r="C836" s="220"/>
      <c r="D836" s="221" t="s">
        <v>210</v>
      </c>
      <c r="E836" s="222" t="s">
        <v>34</v>
      </c>
      <c r="F836" s="223" t="s">
        <v>2835</v>
      </c>
      <c r="G836" s="220"/>
      <c r="H836" s="224" t="s">
        <v>34</v>
      </c>
      <c r="I836" s="225"/>
      <c r="J836" s="220"/>
      <c r="K836" s="220"/>
      <c r="L836" s="226"/>
      <c r="M836" s="227"/>
      <c r="N836" s="228"/>
      <c r="O836" s="228"/>
      <c r="P836" s="228"/>
      <c r="Q836" s="228"/>
      <c r="R836" s="228"/>
      <c r="S836" s="228"/>
      <c r="T836" s="229"/>
      <c r="AT836" s="230" t="s">
        <v>210</v>
      </c>
      <c r="AU836" s="230" t="s">
        <v>87</v>
      </c>
      <c r="AV836" s="12" t="s">
        <v>85</v>
      </c>
      <c r="AW836" s="12" t="s">
        <v>41</v>
      </c>
      <c r="AX836" s="12" t="s">
        <v>78</v>
      </c>
      <c r="AY836" s="230" t="s">
        <v>197</v>
      </c>
    </row>
    <row r="837" spans="2:65" s="13" customFormat="1">
      <c r="B837" s="231"/>
      <c r="C837" s="232"/>
      <c r="D837" s="221" t="s">
        <v>210</v>
      </c>
      <c r="E837" s="233" t="s">
        <v>34</v>
      </c>
      <c r="F837" s="234" t="s">
        <v>85</v>
      </c>
      <c r="G837" s="232"/>
      <c r="H837" s="235">
        <v>1</v>
      </c>
      <c r="I837" s="236"/>
      <c r="J837" s="232"/>
      <c r="K837" s="232"/>
      <c r="L837" s="237"/>
      <c r="M837" s="238"/>
      <c r="N837" s="239"/>
      <c r="O837" s="239"/>
      <c r="P837" s="239"/>
      <c r="Q837" s="239"/>
      <c r="R837" s="239"/>
      <c r="S837" s="239"/>
      <c r="T837" s="240"/>
      <c r="AT837" s="241" t="s">
        <v>210</v>
      </c>
      <c r="AU837" s="241" t="s">
        <v>87</v>
      </c>
      <c r="AV837" s="13" t="s">
        <v>87</v>
      </c>
      <c r="AW837" s="13" t="s">
        <v>41</v>
      </c>
      <c r="AX837" s="13" t="s">
        <v>78</v>
      </c>
      <c r="AY837" s="241" t="s">
        <v>197</v>
      </c>
    </row>
    <row r="838" spans="2:65" s="14" customFormat="1">
      <c r="B838" s="242"/>
      <c r="C838" s="243"/>
      <c r="D838" s="216" t="s">
        <v>210</v>
      </c>
      <c r="E838" s="244" t="s">
        <v>34</v>
      </c>
      <c r="F838" s="245" t="s">
        <v>221</v>
      </c>
      <c r="G838" s="243"/>
      <c r="H838" s="246">
        <v>4</v>
      </c>
      <c r="I838" s="247"/>
      <c r="J838" s="243"/>
      <c r="K838" s="243"/>
      <c r="L838" s="248"/>
      <c r="M838" s="249"/>
      <c r="N838" s="250"/>
      <c r="O838" s="250"/>
      <c r="P838" s="250"/>
      <c r="Q838" s="250"/>
      <c r="R838" s="250"/>
      <c r="S838" s="250"/>
      <c r="T838" s="251"/>
      <c r="AT838" s="252" t="s">
        <v>210</v>
      </c>
      <c r="AU838" s="252" t="s">
        <v>87</v>
      </c>
      <c r="AV838" s="14" t="s">
        <v>126</v>
      </c>
      <c r="AW838" s="14" t="s">
        <v>41</v>
      </c>
      <c r="AX838" s="14" t="s">
        <v>85</v>
      </c>
      <c r="AY838" s="252" t="s">
        <v>197</v>
      </c>
    </row>
    <row r="839" spans="2:65" s="1" customFormat="1" ht="16.5" customHeight="1">
      <c r="B839" s="43"/>
      <c r="C839" s="204" t="s">
        <v>1166</v>
      </c>
      <c r="D839" s="204" t="s">
        <v>200</v>
      </c>
      <c r="E839" s="205" t="s">
        <v>2836</v>
      </c>
      <c r="F839" s="206" t="s">
        <v>2837</v>
      </c>
      <c r="G839" s="207" t="s">
        <v>203</v>
      </c>
      <c r="H839" s="208">
        <v>2</v>
      </c>
      <c r="I839" s="209"/>
      <c r="J839" s="210">
        <f>ROUND(I839*H839,2)</f>
        <v>0</v>
      </c>
      <c r="K839" s="206" t="s">
        <v>352</v>
      </c>
      <c r="L839" s="63"/>
      <c r="M839" s="211" t="s">
        <v>34</v>
      </c>
      <c r="N839" s="212" t="s">
        <v>49</v>
      </c>
      <c r="O839" s="44"/>
      <c r="P839" s="213">
        <f>O839*H839</f>
        <v>0</v>
      </c>
      <c r="Q839" s="213">
        <v>9.0099999999999995E-5</v>
      </c>
      <c r="R839" s="213">
        <f>Q839*H839</f>
        <v>1.8019999999999999E-4</v>
      </c>
      <c r="S839" s="213">
        <v>0</v>
      </c>
      <c r="T839" s="214">
        <f>S839*H839</f>
        <v>0</v>
      </c>
      <c r="AR839" s="25" t="s">
        <v>275</v>
      </c>
      <c r="AT839" s="25" t="s">
        <v>200</v>
      </c>
      <c r="AU839" s="25" t="s">
        <v>87</v>
      </c>
      <c r="AY839" s="25" t="s">
        <v>197</v>
      </c>
      <c r="BE839" s="215">
        <f>IF(N839="základní",J839,0)</f>
        <v>0</v>
      </c>
      <c r="BF839" s="215">
        <f>IF(N839="snížená",J839,0)</f>
        <v>0</v>
      </c>
      <c r="BG839" s="215">
        <f>IF(N839="zákl. přenesená",J839,0)</f>
        <v>0</v>
      </c>
      <c r="BH839" s="215">
        <f>IF(N839="sníž. přenesená",J839,0)</f>
        <v>0</v>
      </c>
      <c r="BI839" s="215">
        <f>IF(N839="nulová",J839,0)</f>
        <v>0</v>
      </c>
      <c r="BJ839" s="25" t="s">
        <v>85</v>
      </c>
      <c r="BK839" s="215">
        <f>ROUND(I839*H839,2)</f>
        <v>0</v>
      </c>
      <c r="BL839" s="25" t="s">
        <v>275</v>
      </c>
      <c r="BM839" s="25" t="s">
        <v>2838</v>
      </c>
    </row>
    <row r="840" spans="2:65" s="12" customFormat="1">
      <c r="B840" s="219"/>
      <c r="C840" s="220"/>
      <c r="D840" s="221" t="s">
        <v>210</v>
      </c>
      <c r="E840" s="222" t="s">
        <v>34</v>
      </c>
      <c r="F840" s="223" t="s">
        <v>2839</v>
      </c>
      <c r="G840" s="220"/>
      <c r="H840" s="224" t="s">
        <v>34</v>
      </c>
      <c r="I840" s="225"/>
      <c r="J840" s="220"/>
      <c r="K840" s="220"/>
      <c r="L840" s="226"/>
      <c r="M840" s="227"/>
      <c r="N840" s="228"/>
      <c r="O840" s="228"/>
      <c r="P840" s="228"/>
      <c r="Q840" s="228"/>
      <c r="R840" s="228"/>
      <c r="S840" s="228"/>
      <c r="T840" s="229"/>
      <c r="AT840" s="230" t="s">
        <v>210</v>
      </c>
      <c r="AU840" s="230" t="s">
        <v>87</v>
      </c>
      <c r="AV840" s="12" t="s">
        <v>85</v>
      </c>
      <c r="AW840" s="12" t="s">
        <v>41</v>
      </c>
      <c r="AX840" s="12" t="s">
        <v>78</v>
      </c>
      <c r="AY840" s="230" t="s">
        <v>197</v>
      </c>
    </row>
    <row r="841" spans="2:65" s="13" customFormat="1">
      <c r="B841" s="231"/>
      <c r="C841" s="232"/>
      <c r="D841" s="216" t="s">
        <v>210</v>
      </c>
      <c r="E841" s="260" t="s">
        <v>34</v>
      </c>
      <c r="F841" s="261" t="s">
        <v>87</v>
      </c>
      <c r="G841" s="232"/>
      <c r="H841" s="262">
        <v>2</v>
      </c>
      <c r="I841" s="236"/>
      <c r="J841" s="232"/>
      <c r="K841" s="232"/>
      <c r="L841" s="237"/>
      <c r="M841" s="238"/>
      <c r="N841" s="239"/>
      <c r="O841" s="239"/>
      <c r="P841" s="239"/>
      <c r="Q841" s="239"/>
      <c r="R841" s="239"/>
      <c r="S841" s="239"/>
      <c r="T841" s="240"/>
      <c r="AT841" s="241" t="s">
        <v>210</v>
      </c>
      <c r="AU841" s="241" t="s">
        <v>87</v>
      </c>
      <c r="AV841" s="13" t="s">
        <v>87</v>
      </c>
      <c r="AW841" s="13" t="s">
        <v>41</v>
      </c>
      <c r="AX841" s="13" t="s">
        <v>85</v>
      </c>
      <c r="AY841" s="241" t="s">
        <v>197</v>
      </c>
    </row>
    <row r="842" spans="2:65" s="1" customFormat="1" ht="16.5" customHeight="1">
      <c r="B842" s="43"/>
      <c r="C842" s="263" t="s">
        <v>1173</v>
      </c>
      <c r="D842" s="263" t="s">
        <v>415</v>
      </c>
      <c r="E842" s="264" t="s">
        <v>2840</v>
      </c>
      <c r="F842" s="265" t="s">
        <v>2841</v>
      </c>
      <c r="G842" s="266" t="s">
        <v>536</v>
      </c>
      <c r="H842" s="267">
        <v>2</v>
      </c>
      <c r="I842" s="268"/>
      <c r="J842" s="269">
        <f>ROUND(I842*H842,2)</f>
        <v>0</v>
      </c>
      <c r="K842" s="265" t="s">
        <v>352</v>
      </c>
      <c r="L842" s="270"/>
      <c r="M842" s="271" t="s">
        <v>34</v>
      </c>
      <c r="N842" s="272" t="s">
        <v>49</v>
      </c>
      <c r="O842" s="44"/>
      <c r="P842" s="213">
        <f>O842*H842</f>
        <v>0</v>
      </c>
      <c r="Q842" s="213">
        <v>5.0000000000000001E-4</v>
      </c>
      <c r="R842" s="213">
        <f>Q842*H842</f>
        <v>1E-3</v>
      </c>
      <c r="S842" s="213">
        <v>0</v>
      </c>
      <c r="T842" s="214">
        <f>S842*H842</f>
        <v>0</v>
      </c>
      <c r="AR842" s="25" t="s">
        <v>491</v>
      </c>
      <c r="AT842" s="25" t="s">
        <v>415</v>
      </c>
      <c r="AU842" s="25" t="s">
        <v>87</v>
      </c>
      <c r="AY842" s="25" t="s">
        <v>197</v>
      </c>
      <c r="BE842" s="215">
        <f>IF(N842="základní",J842,0)</f>
        <v>0</v>
      </c>
      <c r="BF842" s="215">
        <f>IF(N842="snížená",J842,0)</f>
        <v>0</v>
      </c>
      <c r="BG842" s="215">
        <f>IF(N842="zákl. přenesená",J842,0)</f>
        <v>0</v>
      </c>
      <c r="BH842" s="215">
        <f>IF(N842="sníž. přenesená",J842,0)</f>
        <v>0</v>
      </c>
      <c r="BI842" s="215">
        <f>IF(N842="nulová",J842,0)</f>
        <v>0</v>
      </c>
      <c r="BJ842" s="25" t="s">
        <v>85</v>
      </c>
      <c r="BK842" s="215">
        <f>ROUND(I842*H842,2)</f>
        <v>0</v>
      </c>
      <c r="BL842" s="25" t="s">
        <v>275</v>
      </c>
      <c r="BM842" s="25" t="s">
        <v>2842</v>
      </c>
    </row>
    <row r="843" spans="2:65" s="13" customFormat="1">
      <c r="B843" s="231"/>
      <c r="C843" s="232"/>
      <c r="D843" s="216" t="s">
        <v>210</v>
      </c>
      <c r="E843" s="260" t="s">
        <v>34</v>
      </c>
      <c r="F843" s="261" t="s">
        <v>87</v>
      </c>
      <c r="G843" s="232"/>
      <c r="H843" s="262">
        <v>2</v>
      </c>
      <c r="I843" s="236"/>
      <c r="J843" s="232"/>
      <c r="K843" s="232"/>
      <c r="L843" s="237"/>
      <c r="M843" s="238"/>
      <c r="N843" s="239"/>
      <c r="O843" s="239"/>
      <c r="P843" s="239"/>
      <c r="Q843" s="239"/>
      <c r="R843" s="239"/>
      <c r="S843" s="239"/>
      <c r="T843" s="240"/>
      <c r="AT843" s="241" t="s">
        <v>210</v>
      </c>
      <c r="AU843" s="241" t="s">
        <v>87</v>
      </c>
      <c r="AV843" s="13" t="s">
        <v>87</v>
      </c>
      <c r="AW843" s="13" t="s">
        <v>41</v>
      </c>
      <c r="AX843" s="13" t="s">
        <v>85</v>
      </c>
      <c r="AY843" s="241" t="s">
        <v>197</v>
      </c>
    </row>
    <row r="844" spans="2:65" s="1" customFormat="1" ht="25.5" customHeight="1">
      <c r="B844" s="43"/>
      <c r="C844" s="204" t="s">
        <v>1178</v>
      </c>
      <c r="D844" s="204" t="s">
        <v>200</v>
      </c>
      <c r="E844" s="205" t="s">
        <v>2843</v>
      </c>
      <c r="F844" s="206" t="s">
        <v>2844</v>
      </c>
      <c r="G844" s="207" t="s">
        <v>203</v>
      </c>
      <c r="H844" s="208">
        <v>2</v>
      </c>
      <c r="I844" s="209"/>
      <c r="J844" s="210">
        <f>ROUND(I844*H844,2)</f>
        <v>0</v>
      </c>
      <c r="K844" s="206" t="s">
        <v>352</v>
      </c>
      <c r="L844" s="63"/>
      <c r="M844" s="211" t="s">
        <v>34</v>
      </c>
      <c r="N844" s="212" t="s">
        <v>49</v>
      </c>
      <c r="O844" s="44"/>
      <c r="P844" s="213">
        <f>O844*H844</f>
        <v>0</v>
      </c>
      <c r="Q844" s="213">
        <v>1.9601000000000002E-3</v>
      </c>
      <c r="R844" s="213">
        <f>Q844*H844</f>
        <v>3.9202000000000004E-3</v>
      </c>
      <c r="S844" s="213">
        <v>0</v>
      </c>
      <c r="T844" s="214">
        <f>S844*H844</f>
        <v>0</v>
      </c>
      <c r="AR844" s="25" t="s">
        <v>275</v>
      </c>
      <c r="AT844" s="25" t="s">
        <v>200</v>
      </c>
      <c r="AU844" s="25" t="s">
        <v>87</v>
      </c>
      <c r="AY844" s="25" t="s">
        <v>197</v>
      </c>
      <c r="BE844" s="215">
        <f>IF(N844="základní",J844,0)</f>
        <v>0</v>
      </c>
      <c r="BF844" s="215">
        <f>IF(N844="snížená",J844,0)</f>
        <v>0</v>
      </c>
      <c r="BG844" s="215">
        <f>IF(N844="zákl. přenesená",J844,0)</f>
        <v>0</v>
      </c>
      <c r="BH844" s="215">
        <f>IF(N844="sníž. přenesená",J844,0)</f>
        <v>0</v>
      </c>
      <c r="BI844" s="215">
        <f>IF(N844="nulová",J844,0)</f>
        <v>0</v>
      </c>
      <c r="BJ844" s="25" t="s">
        <v>85</v>
      </c>
      <c r="BK844" s="215">
        <f>ROUND(I844*H844,2)</f>
        <v>0</v>
      </c>
      <c r="BL844" s="25" t="s">
        <v>275</v>
      </c>
      <c r="BM844" s="25" t="s">
        <v>2845</v>
      </c>
    </row>
    <row r="845" spans="2:65" s="12" customFormat="1">
      <c r="B845" s="219"/>
      <c r="C845" s="220"/>
      <c r="D845" s="221" t="s">
        <v>210</v>
      </c>
      <c r="E845" s="222" t="s">
        <v>34</v>
      </c>
      <c r="F845" s="223" t="s">
        <v>2846</v>
      </c>
      <c r="G845" s="220"/>
      <c r="H845" s="224" t="s">
        <v>34</v>
      </c>
      <c r="I845" s="225"/>
      <c r="J845" s="220"/>
      <c r="K845" s="220"/>
      <c r="L845" s="226"/>
      <c r="M845" s="227"/>
      <c r="N845" s="228"/>
      <c r="O845" s="228"/>
      <c r="P845" s="228"/>
      <c r="Q845" s="228"/>
      <c r="R845" s="228"/>
      <c r="S845" s="228"/>
      <c r="T845" s="229"/>
      <c r="AT845" s="230" t="s">
        <v>210</v>
      </c>
      <c r="AU845" s="230" t="s">
        <v>87</v>
      </c>
      <c r="AV845" s="12" t="s">
        <v>85</v>
      </c>
      <c r="AW845" s="12" t="s">
        <v>41</v>
      </c>
      <c r="AX845" s="12" t="s">
        <v>78</v>
      </c>
      <c r="AY845" s="230" t="s">
        <v>197</v>
      </c>
    </row>
    <row r="846" spans="2:65" s="12" customFormat="1">
      <c r="B846" s="219"/>
      <c r="C846" s="220"/>
      <c r="D846" s="221" t="s">
        <v>210</v>
      </c>
      <c r="E846" s="222" t="s">
        <v>34</v>
      </c>
      <c r="F846" s="223" t="s">
        <v>2847</v>
      </c>
      <c r="G846" s="220"/>
      <c r="H846" s="224" t="s">
        <v>34</v>
      </c>
      <c r="I846" s="225"/>
      <c r="J846" s="220"/>
      <c r="K846" s="220"/>
      <c r="L846" s="226"/>
      <c r="M846" s="227"/>
      <c r="N846" s="228"/>
      <c r="O846" s="228"/>
      <c r="P846" s="228"/>
      <c r="Q846" s="228"/>
      <c r="R846" s="228"/>
      <c r="S846" s="228"/>
      <c r="T846" s="229"/>
      <c r="AT846" s="230" t="s">
        <v>210</v>
      </c>
      <c r="AU846" s="230" t="s">
        <v>87</v>
      </c>
      <c r="AV846" s="12" t="s">
        <v>85</v>
      </c>
      <c r="AW846" s="12" t="s">
        <v>41</v>
      </c>
      <c r="AX846" s="12" t="s">
        <v>78</v>
      </c>
      <c r="AY846" s="230" t="s">
        <v>197</v>
      </c>
    </row>
    <row r="847" spans="2:65" s="13" customFormat="1">
      <c r="B847" s="231"/>
      <c r="C847" s="232"/>
      <c r="D847" s="216" t="s">
        <v>210</v>
      </c>
      <c r="E847" s="260" t="s">
        <v>34</v>
      </c>
      <c r="F847" s="261" t="s">
        <v>87</v>
      </c>
      <c r="G847" s="232"/>
      <c r="H847" s="262">
        <v>2</v>
      </c>
      <c r="I847" s="236"/>
      <c r="J847" s="232"/>
      <c r="K847" s="232"/>
      <c r="L847" s="237"/>
      <c r="M847" s="238"/>
      <c r="N847" s="239"/>
      <c r="O847" s="239"/>
      <c r="P847" s="239"/>
      <c r="Q847" s="239"/>
      <c r="R847" s="239"/>
      <c r="S847" s="239"/>
      <c r="T847" s="240"/>
      <c r="AT847" s="241" t="s">
        <v>210</v>
      </c>
      <c r="AU847" s="241" t="s">
        <v>87</v>
      </c>
      <c r="AV847" s="13" t="s">
        <v>87</v>
      </c>
      <c r="AW847" s="13" t="s">
        <v>41</v>
      </c>
      <c r="AX847" s="13" t="s">
        <v>85</v>
      </c>
      <c r="AY847" s="241" t="s">
        <v>197</v>
      </c>
    </row>
    <row r="848" spans="2:65" s="1" customFormat="1" ht="16.5" customHeight="1">
      <c r="B848" s="43"/>
      <c r="C848" s="204" t="s">
        <v>1183</v>
      </c>
      <c r="D848" s="204" t="s">
        <v>200</v>
      </c>
      <c r="E848" s="205" t="s">
        <v>2848</v>
      </c>
      <c r="F848" s="206" t="s">
        <v>2849</v>
      </c>
      <c r="G848" s="207" t="s">
        <v>536</v>
      </c>
      <c r="H848" s="208">
        <v>3</v>
      </c>
      <c r="I848" s="209"/>
      <c r="J848" s="210">
        <f>ROUND(I848*H848,2)</f>
        <v>0</v>
      </c>
      <c r="K848" s="206" t="s">
        <v>352</v>
      </c>
      <c r="L848" s="63"/>
      <c r="M848" s="211" t="s">
        <v>34</v>
      </c>
      <c r="N848" s="212" t="s">
        <v>49</v>
      </c>
      <c r="O848" s="44"/>
      <c r="P848" s="213">
        <f>O848*H848</f>
        <v>0</v>
      </c>
      <c r="Q848" s="213">
        <v>0</v>
      </c>
      <c r="R848" s="213">
        <f>Q848*H848</f>
        <v>0</v>
      </c>
      <c r="S848" s="213">
        <v>0</v>
      </c>
      <c r="T848" s="214">
        <f>S848*H848</f>
        <v>0</v>
      </c>
      <c r="AR848" s="25" t="s">
        <v>275</v>
      </c>
      <c r="AT848" s="25" t="s">
        <v>200</v>
      </c>
      <c r="AU848" s="25" t="s">
        <v>87</v>
      </c>
      <c r="AY848" s="25" t="s">
        <v>197</v>
      </c>
      <c r="BE848" s="215">
        <f>IF(N848="základní",J848,0)</f>
        <v>0</v>
      </c>
      <c r="BF848" s="215">
        <f>IF(N848="snížená",J848,0)</f>
        <v>0</v>
      </c>
      <c r="BG848" s="215">
        <f>IF(N848="zákl. přenesená",J848,0)</f>
        <v>0</v>
      </c>
      <c r="BH848" s="215">
        <f>IF(N848="sníž. přenesená",J848,0)</f>
        <v>0</v>
      </c>
      <c r="BI848" s="215">
        <f>IF(N848="nulová",J848,0)</f>
        <v>0</v>
      </c>
      <c r="BJ848" s="25" t="s">
        <v>85</v>
      </c>
      <c r="BK848" s="215">
        <f>ROUND(I848*H848,2)</f>
        <v>0</v>
      </c>
      <c r="BL848" s="25" t="s">
        <v>275</v>
      </c>
      <c r="BM848" s="25" t="s">
        <v>2850</v>
      </c>
    </row>
    <row r="849" spans="2:65" s="12" customFormat="1">
      <c r="B849" s="219"/>
      <c r="C849" s="220"/>
      <c r="D849" s="221" t="s">
        <v>210</v>
      </c>
      <c r="E849" s="222" t="s">
        <v>34</v>
      </c>
      <c r="F849" s="223" t="s">
        <v>2851</v>
      </c>
      <c r="G849" s="220"/>
      <c r="H849" s="224" t="s">
        <v>34</v>
      </c>
      <c r="I849" s="225"/>
      <c r="J849" s="220"/>
      <c r="K849" s="220"/>
      <c r="L849" s="226"/>
      <c r="M849" s="227"/>
      <c r="N849" s="228"/>
      <c r="O849" s="228"/>
      <c r="P849" s="228"/>
      <c r="Q849" s="228"/>
      <c r="R849" s="228"/>
      <c r="S849" s="228"/>
      <c r="T849" s="229"/>
      <c r="AT849" s="230" t="s">
        <v>210</v>
      </c>
      <c r="AU849" s="230" t="s">
        <v>87</v>
      </c>
      <c r="AV849" s="12" t="s">
        <v>85</v>
      </c>
      <c r="AW849" s="12" t="s">
        <v>41</v>
      </c>
      <c r="AX849" s="12" t="s">
        <v>78</v>
      </c>
      <c r="AY849" s="230" t="s">
        <v>197</v>
      </c>
    </row>
    <row r="850" spans="2:65" s="12" customFormat="1">
      <c r="B850" s="219"/>
      <c r="C850" s="220"/>
      <c r="D850" s="221" t="s">
        <v>210</v>
      </c>
      <c r="E850" s="222" t="s">
        <v>34</v>
      </c>
      <c r="F850" s="223" t="s">
        <v>2806</v>
      </c>
      <c r="G850" s="220"/>
      <c r="H850" s="224" t="s">
        <v>34</v>
      </c>
      <c r="I850" s="225"/>
      <c r="J850" s="220"/>
      <c r="K850" s="220"/>
      <c r="L850" s="226"/>
      <c r="M850" s="227"/>
      <c r="N850" s="228"/>
      <c r="O850" s="228"/>
      <c r="P850" s="228"/>
      <c r="Q850" s="228"/>
      <c r="R850" s="228"/>
      <c r="S850" s="228"/>
      <c r="T850" s="229"/>
      <c r="AT850" s="230" t="s">
        <v>210</v>
      </c>
      <c r="AU850" s="230" t="s">
        <v>87</v>
      </c>
      <c r="AV850" s="12" t="s">
        <v>85</v>
      </c>
      <c r="AW850" s="12" t="s">
        <v>41</v>
      </c>
      <c r="AX850" s="12" t="s">
        <v>78</v>
      </c>
      <c r="AY850" s="230" t="s">
        <v>197</v>
      </c>
    </row>
    <row r="851" spans="2:65" s="13" customFormat="1">
      <c r="B851" s="231"/>
      <c r="C851" s="232"/>
      <c r="D851" s="221" t="s">
        <v>210</v>
      </c>
      <c r="E851" s="233" t="s">
        <v>34</v>
      </c>
      <c r="F851" s="234" t="s">
        <v>87</v>
      </c>
      <c r="G851" s="232"/>
      <c r="H851" s="235">
        <v>2</v>
      </c>
      <c r="I851" s="236"/>
      <c r="J851" s="232"/>
      <c r="K851" s="232"/>
      <c r="L851" s="237"/>
      <c r="M851" s="238"/>
      <c r="N851" s="239"/>
      <c r="O851" s="239"/>
      <c r="P851" s="239"/>
      <c r="Q851" s="239"/>
      <c r="R851" s="239"/>
      <c r="S851" s="239"/>
      <c r="T851" s="240"/>
      <c r="AT851" s="241" t="s">
        <v>210</v>
      </c>
      <c r="AU851" s="241" t="s">
        <v>87</v>
      </c>
      <c r="AV851" s="13" t="s">
        <v>87</v>
      </c>
      <c r="AW851" s="13" t="s">
        <v>41</v>
      </c>
      <c r="AX851" s="13" t="s">
        <v>78</v>
      </c>
      <c r="AY851" s="241" t="s">
        <v>197</v>
      </c>
    </row>
    <row r="852" spans="2:65" s="12" customFormat="1">
      <c r="B852" s="219"/>
      <c r="C852" s="220"/>
      <c r="D852" s="221" t="s">
        <v>210</v>
      </c>
      <c r="E852" s="222" t="s">
        <v>34</v>
      </c>
      <c r="F852" s="223" t="s">
        <v>2807</v>
      </c>
      <c r="G852" s="220"/>
      <c r="H852" s="224" t="s">
        <v>34</v>
      </c>
      <c r="I852" s="225"/>
      <c r="J852" s="220"/>
      <c r="K852" s="220"/>
      <c r="L852" s="226"/>
      <c r="M852" s="227"/>
      <c r="N852" s="228"/>
      <c r="O852" s="228"/>
      <c r="P852" s="228"/>
      <c r="Q852" s="228"/>
      <c r="R852" s="228"/>
      <c r="S852" s="228"/>
      <c r="T852" s="229"/>
      <c r="AT852" s="230" t="s">
        <v>210</v>
      </c>
      <c r="AU852" s="230" t="s">
        <v>87</v>
      </c>
      <c r="AV852" s="12" t="s">
        <v>85</v>
      </c>
      <c r="AW852" s="12" t="s">
        <v>41</v>
      </c>
      <c r="AX852" s="12" t="s">
        <v>78</v>
      </c>
      <c r="AY852" s="230" t="s">
        <v>197</v>
      </c>
    </row>
    <row r="853" spans="2:65" s="13" customFormat="1">
      <c r="B853" s="231"/>
      <c r="C853" s="232"/>
      <c r="D853" s="221" t="s">
        <v>210</v>
      </c>
      <c r="E853" s="233" t="s">
        <v>34</v>
      </c>
      <c r="F853" s="234" t="s">
        <v>85</v>
      </c>
      <c r="G853" s="232"/>
      <c r="H853" s="235">
        <v>1</v>
      </c>
      <c r="I853" s="236"/>
      <c r="J853" s="232"/>
      <c r="K853" s="232"/>
      <c r="L853" s="237"/>
      <c r="M853" s="238"/>
      <c r="N853" s="239"/>
      <c r="O853" s="239"/>
      <c r="P853" s="239"/>
      <c r="Q853" s="239"/>
      <c r="R853" s="239"/>
      <c r="S853" s="239"/>
      <c r="T853" s="240"/>
      <c r="AT853" s="241" t="s">
        <v>210</v>
      </c>
      <c r="AU853" s="241" t="s">
        <v>87</v>
      </c>
      <c r="AV853" s="13" t="s">
        <v>87</v>
      </c>
      <c r="AW853" s="13" t="s">
        <v>41</v>
      </c>
      <c r="AX853" s="13" t="s">
        <v>78</v>
      </c>
      <c r="AY853" s="241" t="s">
        <v>197</v>
      </c>
    </row>
    <row r="854" spans="2:65" s="14" customFormat="1">
      <c r="B854" s="242"/>
      <c r="C854" s="243"/>
      <c r="D854" s="216" t="s">
        <v>210</v>
      </c>
      <c r="E854" s="244" t="s">
        <v>34</v>
      </c>
      <c r="F854" s="245" t="s">
        <v>221</v>
      </c>
      <c r="G854" s="243"/>
      <c r="H854" s="246">
        <v>3</v>
      </c>
      <c r="I854" s="247"/>
      <c r="J854" s="243"/>
      <c r="K854" s="243"/>
      <c r="L854" s="248"/>
      <c r="M854" s="249"/>
      <c r="N854" s="250"/>
      <c r="O854" s="250"/>
      <c r="P854" s="250"/>
      <c r="Q854" s="250"/>
      <c r="R854" s="250"/>
      <c r="S854" s="250"/>
      <c r="T854" s="251"/>
      <c r="AT854" s="252" t="s">
        <v>210</v>
      </c>
      <c r="AU854" s="252" t="s">
        <v>87</v>
      </c>
      <c r="AV854" s="14" t="s">
        <v>126</v>
      </c>
      <c r="AW854" s="14" t="s">
        <v>41</v>
      </c>
      <c r="AX854" s="14" t="s">
        <v>85</v>
      </c>
      <c r="AY854" s="252" t="s">
        <v>197</v>
      </c>
    </row>
    <row r="855" spans="2:65" s="1" customFormat="1" ht="16.5" customHeight="1">
      <c r="B855" s="43"/>
      <c r="C855" s="263" t="s">
        <v>1188</v>
      </c>
      <c r="D855" s="263" t="s">
        <v>415</v>
      </c>
      <c r="E855" s="264" t="s">
        <v>2852</v>
      </c>
      <c r="F855" s="265" t="s">
        <v>2853</v>
      </c>
      <c r="G855" s="266" t="s">
        <v>536</v>
      </c>
      <c r="H855" s="267">
        <v>3</v>
      </c>
      <c r="I855" s="268"/>
      <c r="J855" s="269">
        <f>ROUND(I855*H855,2)</f>
        <v>0</v>
      </c>
      <c r="K855" s="265" t="s">
        <v>34</v>
      </c>
      <c r="L855" s="270"/>
      <c r="M855" s="271" t="s">
        <v>34</v>
      </c>
      <c r="N855" s="272" t="s">
        <v>49</v>
      </c>
      <c r="O855" s="44"/>
      <c r="P855" s="213">
        <f>O855*H855</f>
        <v>0</v>
      </c>
      <c r="Q855" s="213">
        <v>1.8E-3</v>
      </c>
      <c r="R855" s="213">
        <f>Q855*H855</f>
        <v>5.4000000000000003E-3</v>
      </c>
      <c r="S855" s="213">
        <v>0</v>
      </c>
      <c r="T855" s="214">
        <f>S855*H855</f>
        <v>0</v>
      </c>
      <c r="AR855" s="25" t="s">
        <v>491</v>
      </c>
      <c r="AT855" s="25" t="s">
        <v>415</v>
      </c>
      <c r="AU855" s="25" t="s">
        <v>87</v>
      </c>
      <c r="AY855" s="25" t="s">
        <v>197</v>
      </c>
      <c r="BE855" s="215">
        <f>IF(N855="základní",J855,0)</f>
        <v>0</v>
      </c>
      <c r="BF855" s="215">
        <f>IF(N855="snížená",J855,0)</f>
        <v>0</v>
      </c>
      <c r="BG855" s="215">
        <f>IF(N855="zákl. přenesená",J855,0)</f>
        <v>0</v>
      </c>
      <c r="BH855" s="215">
        <f>IF(N855="sníž. přenesená",J855,0)</f>
        <v>0</v>
      </c>
      <c r="BI855" s="215">
        <f>IF(N855="nulová",J855,0)</f>
        <v>0</v>
      </c>
      <c r="BJ855" s="25" t="s">
        <v>85</v>
      </c>
      <c r="BK855" s="215">
        <f>ROUND(I855*H855,2)</f>
        <v>0</v>
      </c>
      <c r="BL855" s="25" t="s">
        <v>275</v>
      </c>
      <c r="BM855" s="25" t="s">
        <v>2854</v>
      </c>
    </row>
    <row r="856" spans="2:65" s="12" customFormat="1">
      <c r="B856" s="219"/>
      <c r="C856" s="220"/>
      <c r="D856" s="221" t="s">
        <v>210</v>
      </c>
      <c r="E856" s="222" t="s">
        <v>34</v>
      </c>
      <c r="F856" s="223" t="s">
        <v>2855</v>
      </c>
      <c r="G856" s="220"/>
      <c r="H856" s="224" t="s">
        <v>34</v>
      </c>
      <c r="I856" s="225"/>
      <c r="J856" s="220"/>
      <c r="K856" s="220"/>
      <c r="L856" s="226"/>
      <c r="M856" s="227"/>
      <c r="N856" s="228"/>
      <c r="O856" s="228"/>
      <c r="P856" s="228"/>
      <c r="Q856" s="228"/>
      <c r="R856" s="228"/>
      <c r="S856" s="228"/>
      <c r="T856" s="229"/>
      <c r="AT856" s="230" t="s">
        <v>210</v>
      </c>
      <c r="AU856" s="230" t="s">
        <v>87</v>
      </c>
      <c r="AV856" s="12" t="s">
        <v>85</v>
      </c>
      <c r="AW856" s="12" t="s">
        <v>41</v>
      </c>
      <c r="AX856" s="12" t="s">
        <v>78</v>
      </c>
      <c r="AY856" s="230" t="s">
        <v>197</v>
      </c>
    </row>
    <row r="857" spans="2:65" s="13" customFormat="1">
      <c r="B857" s="231"/>
      <c r="C857" s="232"/>
      <c r="D857" s="216" t="s">
        <v>210</v>
      </c>
      <c r="E857" s="260" t="s">
        <v>34</v>
      </c>
      <c r="F857" s="261" t="s">
        <v>2856</v>
      </c>
      <c r="G857" s="232"/>
      <c r="H857" s="262">
        <v>3</v>
      </c>
      <c r="I857" s="236"/>
      <c r="J857" s="232"/>
      <c r="K857" s="232"/>
      <c r="L857" s="237"/>
      <c r="M857" s="238"/>
      <c r="N857" s="239"/>
      <c r="O857" s="239"/>
      <c r="P857" s="239"/>
      <c r="Q857" s="239"/>
      <c r="R857" s="239"/>
      <c r="S857" s="239"/>
      <c r="T857" s="240"/>
      <c r="AT857" s="241" t="s">
        <v>210</v>
      </c>
      <c r="AU857" s="241" t="s">
        <v>87</v>
      </c>
      <c r="AV857" s="13" t="s">
        <v>87</v>
      </c>
      <c r="AW857" s="13" t="s">
        <v>41</v>
      </c>
      <c r="AX857" s="13" t="s">
        <v>85</v>
      </c>
      <c r="AY857" s="241" t="s">
        <v>197</v>
      </c>
    </row>
    <row r="858" spans="2:65" s="1" customFormat="1" ht="16.5" customHeight="1">
      <c r="B858" s="43"/>
      <c r="C858" s="204" t="s">
        <v>1194</v>
      </c>
      <c r="D858" s="204" t="s">
        <v>200</v>
      </c>
      <c r="E858" s="205" t="s">
        <v>2857</v>
      </c>
      <c r="F858" s="206" t="s">
        <v>2858</v>
      </c>
      <c r="G858" s="207" t="s">
        <v>536</v>
      </c>
      <c r="H858" s="208">
        <v>8</v>
      </c>
      <c r="I858" s="209"/>
      <c r="J858" s="210">
        <f>ROUND(I858*H858,2)</f>
        <v>0</v>
      </c>
      <c r="K858" s="206" t="s">
        <v>352</v>
      </c>
      <c r="L858" s="63"/>
      <c r="M858" s="211" t="s">
        <v>34</v>
      </c>
      <c r="N858" s="212" t="s">
        <v>49</v>
      </c>
      <c r="O858" s="44"/>
      <c r="P858" s="213">
        <f>O858*H858</f>
        <v>0</v>
      </c>
      <c r="Q858" s="213">
        <v>4.0099999999999999E-5</v>
      </c>
      <c r="R858" s="213">
        <f>Q858*H858</f>
        <v>3.2079999999999999E-4</v>
      </c>
      <c r="S858" s="213">
        <v>0</v>
      </c>
      <c r="T858" s="214">
        <f>S858*H858</f>
        <v>0</v>
      </c>
      <c r="AR858" s="25" t="s">
        <v>275</v>
      </c>
      <c r="AT858" s="25" t="s">
        <v>200</v>
      </c>
      <c r="AU858" s="25" t="s">
        <v>87</v>
      </c>
      <c r="AY858" s="25" t="s">
        <v>197</v>
      </c>
      <c r="BE858" s="215">
        <f>IF(N858="základní",J858,0)</f>
        <v>0</v>
      </c>
      <c r="BF858" s="215">
        <f>IF(N858="snížená",J858,0)</f>
        <v>0</v>
      </c>
      <c r="BG858" s="215">
        <f>IF(N858="zákl. přenesená",J858,0)</f>
        <v>0</v>
      </c>
      <c r="BH858" s="215">
        <f>IF(N858="sníž. přenesená",J858,0)</f>
        <v>0</v>
      </c>
      <c r="BI858" s="215">
        <f>IF(N858="nulová",J858,0)</f>
        <v>0</v>
      </c>
      <c r="BJ858" s="25" t="s">
        <v>85</v>
      </c>
      <c r="BK858" s="215">
        <f>ROUND(I858*H858,2)</f>
        <v>0</v>
      </c>
      <c r="BL858" s="25" t="s">
        <v>275</v>
      </c>
      <c r="BM858" s="25" t="s">
        <v>2859</v>
      </c>
    </row>
    <row r="859" spans="2:65" s="12" customFormat="1">
      <c r="B859" s="219"/>
      <c r="C859" s="220"/>
      <c r="D859" s="221" t="s">
        <v>210</v>
      </c>
      <c r="E859" s="222" t="s">
        <v>34</v>
      </c>
      <c r="F859" s="223" t="s">
        <v>2860</v>
      </c>
      <c r="G859" s="220"/>
      <c r="H859" s="224" t="s">
        <v>34</v>
      </c>
      <c r="I859" s="225"/>
      <c r="J859" s="220"/>
      <c r="K859" s="220"/>
      <c r="L859" s="226"/>
      <c r="M859" s="227"/>
      <c r="N859" s="228"/>
      <c r="O859" s="228"/>
      <c r="P859" s="228"/>
      <c r="Q859" s="228"/>
      <c r="R859" s="228"/>
      <c r="S859" s="228"/>
      <c r="T859" s="229"/>
      <c r="AT859" s="230" t="s">
        <v>210</v>
      </c>
      <c r="AU859" s="230" t="s">
        <v>87</v>
      </c>
      <c r="AV859" s="12" t="s">
        <v>85</v>
      </c>
      <c r="AW859" s="12" t="s">
        <v>41</v>
      </c>
      <c r="AX859" s="12" t="s">
        <v>78</v>
      </c>
      <c r="AY859" s="230" t="s">
        <v>197</v>
      </c>
    </row>
    <row r="860" spans="2:65" s="12" customFormat="1">
      <c r="B860" s="219"/>
      <c r="C860" s="220"/>
      <c r="D860" s="221" t="s">
        <v>210</v>
      </c>
      <c r="E860" s="222" t="s">
        <v>34</v>
      </c>
      <c r="F860" s="223" t="s">
        <v>2861</v>
      </c>
      <c r="G860" s="220"/>
      <c r="H860" s="224" t="s">
        <v>34</v>
      </c>
      <c r="I860" s="225"/>
      <c r="J860" s="220"/>
      <c r="K860" s="220"/>
      <c r="L860" s="226"/>
      <c r="M860" s="227"/>
      <c r="N860" s="228"/>
      <c r="O860" s="228"/>
      <c r="P860" s="228"/>
      <c r="Q860" s="228"/>
      <c r="R860" s="228"/>
      <c r="S860" s="228"/>
      <c r="T860" s="229"/>
      <c r="AT860" s="230" t="s">
        <v>210</v>
      </c>
      <c r="AU860" s="230" t="s">
        <v>87</v>
      </c>
      <c r="AV860" s="12" t="s">
        <v>85</v>
      </c>
      <c r="AW860" s="12" t="s">
        <v>41</v>
      </c>
      <c r="AX860" s="12" t="s">
        <v>78</v>
      </c>
      <c r="AY860" s="230" t="s">
        <v>197</v>
      </c>
    </row>
    <row r="861" spans="2:65" s="12" customFormat="1">
      <c r="B861" s="219"/>
      <c r="C861" s="220"/>
      <c r="D861" s="221" t="s">
        <v>210</v>
      </c>
      <c r="E861" s="222" t="s">
        <v>34</v>
      </c>
      <c r="F861" s="223" t="s">
        <v>2862</v>
      </c>
      <c r="G861" s="220"/>
      <c r="H861" s="224" t="s">
        <v>34</v>
      </c>
      <c r="I861" s="225"/>
      <c r="J861" s="220"/>
      <c r="K861" s="220"/>
      <c r="L861" s="226"/>
      <c r="M861" s="227"/>
      <c r="N861" s="228"/>
      <c r="O861" s="228"/>
      <c r="P861" s="228"/>
      <c r="Q861" s="228"/>
      <c r="R861" s="228"/>
      <c r="S861" s="228"/>
      <c r="T861" s="229"/>
      <c r="AT861" s="230" t="s">
        <v>210</v>
      </c>
      <c r="AU861" s="230" t="s">
        <v>87</v>
      </c>
      <c r="AV861" s="12" t="s">
        <v>85</v>
      </c>
      <c r="AW861" s="12" t="s">
        <v>41</v>
      </c>
      <c r="AX861" s="12" t="s">
        <v>78</v>
      </c>
      <c r="AY861" s="230" t="s">
        <v>197</v>
      </c>
    </row>
    <row r="862" spans="2:65" s="13" customFormat="1">
      <c r="B862" s="231"/>
      <c r="C862" s="232"/>
      <c r="D862" s="221" t="s">
        <v>210</v>
      </c>
      <c r="E862" s="233" t="s">
        <v>34</v>
      </c>
      <c r="F862" s="234" t="s">
        <v>2481</v>
      </c>
      <c r="G862" s="232"/>
      <c r="H862" s="235">
        <v>5</v>
      </c>
      <c r="I862" s="236"/>
      <c r="J862" s="232"/>
      <c r="K862" s="232"/>
      <c r="L862" s="237"/>
      <c r="M862" s="238"/>
      <c r="N862" s="239"/>
      <c r="O862" s="239"/>
      <c r="P862" s="239"/>
      <c r="Q862" s="239"/>
      <c r="R862" s="239"/>
      <c r="S862" s="239"/>
      <c r="T862" s="240"/>
      <c r="AT862" s="241" t="s">
        <v>210</v>
      </c>
      <c r="AU862" s="241" t="s">
        <v>87</v>
      </c>
      <c r="AV862" s="13" t="s">
        <v>87</v>
      </c>
      <c r="AW862" s="13" t="s">
        <v>41</v>
      </c>
      <c r="AX862" s="13" t="s">
        <v>78</v>
      </c>
      <c r="AY862" s="241" t="s">
        <v>197</v>
      </c>
    </row>
    <row r="863" spans="2:65" s="12" customFormat="1">
      <c r="B863" s="219"/>
      <c r="C863" s="220"/>
      <c r="D863" s="221" t="s">
        <v>210</v>
      </c>
      <c r="E863" s="222" t="s">
        <v>34</v>
      </c>
      <c r="F863" s="223" t="s">
        <v>2792</v>
      </c>
      <c r="G863" s="220"/>
      <c r="H863" s="224" t="s">
        <v>34</v>
      </c>
      <c r="I863" s="225"/>
      <c r="J863" s="220"/>
      <c r="K863" s="220"/>
      <c r="L863" s="226"/>
      <c r="M863" s="227"/>
      <c r="N863" s="228"/>
      <c r="O863" s="228"/>
      <c r="P863" s="228"/>
      <c r="Q863" s="228"/>
      <c r="R863" s="228"/>
      <c r="S863" s="228"/>
      <c r="T863" s="229"/>
      <c r="AT863" s="230" t="s">
        <v>210</v>
      </c>
      <c r="AU863" s="230" t="s">
        <v>87</v>
      </c>
      <c r="AV863" s="12" t="s">
        <v>85</v>
      </c>
      <c r="AW863" s="12" t="s">
        <v>41</v>
      </c>
      <c r="AX863" s="12" t="s">
        <v>78</v>
      </c>
      <c r="AY863" s="230" t="s">
        <v>197</v>
      </c>
    </row>
    <row r="864" spans="2:65" s="13" customFormat="1">
      <c r="B864" s="231"/>
      <c r="C864" s="232"/>
      <c r="D864" s="221" t="s">
        <v>210</v>
      </c>
      <c r="E864" s="233" t="s">
        <v>34</v>
      </c>
      <c r="F864" s="234" t="s">
        <v>2482</v>
      </c>
      <c r="G864" s="232"/>
      <c r="H864" s="235">
        <v>3</v>
      </c>
      <c r="I864" s="236"/>
      <c r="J864" s="232"/>
      <c r="K864" s="232"/>
      <c r="L864" s="237"/>
      <c r="M864" s="238"/>
      <c r="N864" s="239"/>
      <c r="O864" s="239"/>
      <c r="P864" s="239"/>
      <c r="Q864" s="239"/>
      <c r="R864" s="239"/>
      <c r="S864" s="239"/>
      <c r="T864" s="240"/>
      <c r="AT864" s="241" t="s">
        <v>210</v>
      </c>
      <c r="AU864" s="241" t="s">
        <v>87</v>
      </c>
      <c r="AV864" s="13" t="s">
        <v>87</v>
      </c>
      <c r="AW864" s="13" t="s">
        <v>41</v>
      </c>
      <c r="AX864" s="13" t="s">
        <v>78</v>
      </c>
      <c r="AY864" s="241" t="s">
        <v>197</v>
      </c>
    </row>
    <row r="865" spans="2:65" s="14" customFormat="1">
      <c r="B865" s="242"/>
      <c r="C865" s="243"/>
      <c r="D865" s="216" t="s">
        <v>210</v>
      </c>
      <c r="E865" s="244" t="s">
        <v>34</v>
      </c>
      <c r="F865" s="245" t="s">
        <v>221</v>
      </c>
      <c r="G865" s="243"/>
      <c r="H865" s="246">
        <v>8</v>
      </c>
      <c r="I865" s="247"/>
      <c r="J865" s="243"/>
      <c r="K865" s="243"/>
      <c r="L865" s="248"/>
      <c r="M865" s="249"/>
      <c r="N865" s="250"/>
      <c r="O865" s="250"/>
      <c r="P865" s="250"/>
      <c r="Q865" s="250"/>
      <c r="R865" s="250"/>
      <c r="S865" s="250"/>
      <c r="T865" s="251"/>
      <c r="AT865" s="252" t="s">
        <v>210</v>
      </c>
      <c r="AU865" s="252" t="s">
        <v>87</v>
      </c>
      <c r="AV865" s="14" t="s">
        <v>126</v>
      </c>
      <c r="AW865" s="14" t="s">
        <v>41</v>
      </c>
      <c r="AX865" s="14" t="s">
        <v>85</v>
      </c>
      <c r="AY865" s="252" t="s">
        <v>197</v>
      </c>
    </row>
    <row r="866" spans="2:65" s="1" customFormat="1" ht="16.5" customHeight="1">
      <c r="B866" s="43"/>
      <c r="C866" s="263" t="s">
        <v>1199</v>
      </c>
      <c r="D866" s="263" t="s">
        <v>415</v>
      </c>
      <c r="E866" s="264" t="s">
        <v>2863</v>
      </c>
      <c r="F866" s="265" t="s">
        <v>2864</v>
      </c>
      <c r="G866" s="266" t="s">
        <v>536</v>
      </c>
      <c r="H866" s="267">
        <v>6</v>
      </c>
      <c r="I866" s="268"/>
      <c r="J866" s="269">
        <f>ROUND(I866*H866,2)</f>
        <v>0</v>
      </c>
      <c r="K866" s="265" t="s">
        <v>34</v>
      </c>
      <c r="L866" s="270"/>
      <c r="M866" s="271" t="s">
        <v>34</v>
      </c>
      <c r="N866" s="272" t="s">
        <v>49</v>
      </c>
      <c r="O866" s="44"/>
      <c r="P866" s="213">
        <f>O866*H866</f>
        <v>0</v>
      </c>
      <c r="Q866" s="213">
        <v>1.8799999999999999E-3</v>
      </c>
      <c r="R866" s="213">
        <f>Q866*H866</f>
        <v>1.128E-2</v>
      </c>
      <c r="S866" s="213">
        <v>0</v>
      </c>
      <c r="T866" s="214">
        <f>S866*H866</f>
        <v>0</v>
      </c>
      <c r="AR866" s="25" t="s">
        <v>491</v>
      </c>
      <c r="AT866" s="25" t="s">
        <v>415</v>
      </c>
      <c r="AU866" s="25" t="s">
        <v>87</v>
      </c>
      <c r="AY866" s="25" t="s">
        <v>197</v>
      </c>
      <c r="BE866" s="215">
        <f>IF(N866="základní",J866,0)</f>
        <v>0</v>
      </c>
      <c r="BF866" s="215">
        <f>IF(N866="snížená",J866,0)</f>
        <v>0</v>
      </c>
      <c r="BG866" s="215">
        <f>IF(N866="zákl. přenesená",J866,0)</f>
        <v>0</v>
      </c>
      <c r="BH866" s="215">
        <f>IF(N866="sníž. přenesená",J866,0)</f>
        <v>0</v>
      </c>
      <c r="BI866" s="215">
        <f>IF(N866="nulová",J866,0)</f>
        <v>0</v>
      </c>
      <c r="BJ866" s="25" t="s">
        <v>85</v>
      </c>
      <c r="BK866" s="215">
        <f>ROUND(I866*H866,2)</f>
        <v>0</v>
      </c>
      <c r="BL866" s="25" t="s">
        <v>275</v>
      </c>
      <c r="BM866" s="25" t="s">
        <v>2865</v>
      </c>
    </row>
    <row r="867" spans="2:65" s="12" customFormat="1">
      <c r="B867" s="219"/>
      <c r="C867" s="220"/>
      <c r="D867" s="221" t="s">
        <v>210</v>
      </c>
      <c r="E867" s="222" t="s">
        <v>34</v>
      </c>
      <c r="F867" s="223" t="s">
        <v>2350</v>
      </c>
      <c r="G867" s="220"/>
      <c r="H867" s="224" t="s">
        <v>34</v>
      </c>
      <c r="I867" s="225"/>
      <c r="J867" s="220"/>
      <c r="K867" s="220"/>
      <c r="L867" s="226"/>
      <c r="M867" s="227"/>
      <c r="N867" s="228"/>
      <c r="O867" s="228"/>
      <c r="P867" s="228"/>
      <c r="Q867" s="228"/>
      <c r="R867" s="228"/>
      <c r="S867" s="228"/>
      <c r="T867" s="229"/>
      <c r="AT867" s="230" t="s">
        <v>210</v>
      </c>
      <c r="AU867" s="230" t="s">
        <v>87</v>
      </c>
      <c r="AV867" s="12" t="s">
        <v>85</v>
      </c>
      <c r="AW867" s="12" t="s">
        <v>41</v>
      </c>
      <c r="AX867" s="12" t="s">
        <v>78</v>
      </c>
      <c r="AY867" s="230" t="s">
        <v>197</v>
      </c>
    </row>
    <row r="868" spans="2:65" s="13" customFormat="1">
      <c r="B868" s="231"/>
      <c r="C868" s="232"/>
      <c r="D868" s="221" t="s">
        <v>210</v>
      </c>
      <c r="E868" s="233" t="s">
        <v>34</v>
      </c>
      <c r="F868" s="234" t="s">
        <v>126</v>
      </c>
      <c r="G868" s="232"/>
      <c r="H868" s="235">
        <v>4</v>
      </c>
      <c r="I868" s="236"/>
      <c r="J868" s="232"/>
      <c r="K868" s="232"/>
      <c r="L868" s="237"/>
      <c r="M868" s="238"/>
      <c r="N868" s="239"/>
      <c r="O868" s="239"/>
      <c r="P868" s="239"/>
      <c r="Q868" s="239"/>
      <c r="R868" s="239"/>
      <c r="S868" s="239"/>
      <c r="T868" s="240"/>
      <c r="AT868" s="241" t="s">
        <v>210</v>
      </c>
      <c r="AU868" s="241" t="s">
        <v>87</v>
      </c>
      <c r="AV868" s="13" t="s">
        <v>87</v>
      </c>
      <c r="AW868" s="13" t="s">
        <v>41</v>
      </c>
      <c r="AX868" s="13" t="s">
        <v>78</v>
      </c>
      <c r="AY868" s="241" t="s">
        <v>197</v>
      </c>
    </row>
    <row r="869" spans="2:65" s="12" customFormat="1">
      <c r="B869" s="219"/>
      <c r="C869" s="220"/>
      <c r="D869" s="221" t="s">
        <v>210</v>
      </c>
      <c r="E869" s="222" t="s">
        <v>34</v>
      </c>
      <c r="F869" s="223" t="s">
        <v>2351</v>
      </c>
      <c r="G869" s="220"/>
      <c r="H869" s="224" t="s">
        <v>34</v>
      </c>
      <c r="I869" s="225"/>
      <c r="J869" s="220"/>
      <c r="K869" s="220"/>
      <c r="L869" s="226"/>
      <c r="M869" s="227"/>
      <c r="N869" s="228"/>
      <c r="O869" s="228"/>
      <c r="P869" s="228"/>
      <c r="Q869" s="228"/>
      <c r="R869" s="228"/>
      <c r="S869" s="228"/>
      <c r="T869" s="229"/>
      <c r="AT869" s="230" t="s">
        <v>210</v>
      </c>
      <c r="AU869" s="230" t="s">
        <v>87</v>
      </c>
      <c r="AV869" s="12" t="s">
        <v>85</v>
      </c>
      <c r="AW869" s="12" t="s">
        <v>41</v>
      </c>
      <c r="AX869" s="12" t="s">
        <v>78</v>
      </c>
      <c r="AY869" s="230" t="s">
        <v>197</v>
      </c>
    </row>
    <row r="870" spans="2:65" s="13" customFormat="1">
      <c r="B870" s="231"/>
      <c r="C870" s="232"/>
      <c r="D870" s="221" t="s">
        <v>210</v>
      </c>
      <c r="E870" s="233" t="s">
        <v>34</v>
      </c>
      <c r="F870" s="234" t="s">
        <v>87</v>
      </c>
      <c r="G870" s="232"/>
      <c r="H870" s="235">
        <v>2</v>
      </c>
      <c r="I870" s="236"/>
      <c r="J870" s="232"/>
      <c r="K870" s="232"/>
      <c r="L870" s="237"/>
      <c r="M870" s="238"/>
      <c r="N870" s="239"/>
      <c r="O870" s="239"/>
      <c r="P870" s="239"/>
      <c r="Q870" s="239"/>
      <c r="R870" s="239"/>
      <c r="S870" s="239"/>
      <c r="T870" s="240"/>
      <c r="AT870" s="241" t="s">
        <v>210</v>
      </c>
      <c r="AU870" s="241" t="s">
        <v>87</v>
      </c>
      <c r="AV870" s="13" t="s">
        <v>87</v>
      </c>
      <c r="AW870" s="13" t="s">
        <v>41</v>
      </c>
      <c r="AX870" s="13" t="s">
        <v>78</v>
      </c>
      <c r="AY870" s="241" t="s">
        <v>197</v>
      </c>
    </row>
    <row r="871" spans="2:65" s="14" customFormat="1">
      <c r="B871" s="242"/>
      <c r="C871" s="243"/>
      <c r="D871" s="216" t="s">
        <v>210</v>
      </c>
      <c r="E871" s="244" t="s">
        <v>34</v>
      </c>
      <c r="F871" s="245" t="s">
        <v>221</v>
      </c>
      <c r="G871" s="243"/>
      <c r="H871" s="246">
        <v>6</v>
      </c>
      <c r="I871" s="247"/>
      <c r="J871" s="243"/>
      <c r="K871" s="243"/>
      <c r="L871" s="248"/>
      <c r="M871" s="249"/>
      <c r="N871" s="250"/>
      <c r="O871" s="250"/>
      <c r="P871" s="250"/>
      <c r="Q871" s="250"/>
      <c r="R871" s="250"/>
      <c r="S871" s="250"/>
      <c r="T871" s="251"/>
      <c r="AT871" s="252" t="s">
        <v>210</v>
      </c>
      <c r="AU871" s="252" t="s">
        <v>87</v>
      </c>
      <c r="AV871" s="14" t="s">
        <v>126</v>
      </c>
      <c r="AW871" s="14" t="s">
        <v>41</v>
      </c>
      <c r="AX871" s="14" t="s">
        <v>85</v>
      </c>
      <c r="AY871" s="252" t="s">
        <v>197</v>
      </c>
    </row>
    <row r="872" spans="2:65" s="1" customFormat="1" ht="25.5" customHeight="1">
      <c r="B872" s="43"/>
      <c r="C872" s="263" t="s">
        <v>1204</v>
      </c>
      <c r="D872" s="263" t="s">
        <v>415</v>
      </c>
      <c r="E872" s="264" t="s">
        <v>2866</v>
      </c>
      <c r="F872" s="265" t="s">
        <v>2867</v>
      </c>
      <c r="G872" s="266" t="s">
        <v>536</v>
      </c>
      <c r="H872" s="267">
        <v>2</v>
      </c>
      <c r="I872" s="268"/>
      <c r="J872" s="269">
        <f>ROUND(I872*H872,2)</f>
        <v>0</v>
      </c>
      <c r="K872" s="265" t="s">
        <v>34</v>
      </c>
      <c r="L872" s="270"/>
      <c r="M872" s="271" t="s">
        <v>34</v>
      </c>
      <c r="N872" s="272" t="s">
        <v>49</v>
      </c>
      <c r="O872" s="44"/>
      <c r="P872" s="213">
        <f>O872*H872</f>
        <v>0</v>
      </c>
      <c r="Q872" s="213">
        <v>1.5200000000000001E-3</v>
      </c>
      <c r="R872" s="213">
        <f>Q872*H872</f>
        <v>3.0400000000000002E-3</v>
      </c>
      <c r="S872" s="213">
        <v>0</v>
      </c>
      <c r="T872" s="214">
        <f>S872*H872</f>
        <v>0</v>
      </c>
      <c r="AR872" s="25" t="s">
        <v>491</v>
      </c>
      <c r="AT872" s="25" t="s">
        <v>415</v>
      </c>
      <c r="AU872" s="25" t="s">
        <v>87</v>
      </c>
      <c r="AY872" s="25" t="s">
        <v>197</v>
      </c>
      <c r="BE872" s="215">
        <f>IF(N872="základní",J872,0)</f>
        <v>0</v>
      </c>
      <c r="BF872" s="215">
        <f>IF(N872="snížená",J872,0)</f>
        <v>0</v>
      </c>
      <c r="BG872" s="215">
        <f>IF(N872="zákl. přenesená",J872,0)</f>
        <v>0</v>
      </c>
      <c r="BH872" s="215">
        <f>IF(N872="sníž. přenesená",J872,0)</f>
        <v>0</v>
      </c>
      <c r="BI872" s="215">
        <f>IF(N872="nulová",J872,0)</f>
        <v>0</v>
      </c>
      <c r="BJ872" s="25" t="s">
        <v>85</v>
      </c>
      <c r="BK872" s="215">
        <f>ROUND(I872*H872,2)</f>
        <v>0</v>
      </c>
      <c r="BL872" s="25" t="s">
        <v>275</v>
      </c>
      <c r="BM872" s="25" t="s">
        <v>2868</v>
      </c>
    </row>
    <row r="873" spans="2:65" s="12" customFormat="1">
      <c r="B873" s="219"/>
      <c r="C873" s="220"/>
      <c r="D873" s="221" t="s">
        <v>210</v>
      </c>
      <c r="E873" s="222" t="s">
        <v>34</v>
      </c>
      <c r="F873" s="223" t="s">
        <v>2869</v>
      </c>
      <c r="G873" s="220"/>
      <c r="H873" s="224" t="s">
        <v>34</v>
      </c>
      <c r="I873" s="225"/>
      <c r="J873" s="220"/>
      <c r="K873" s="220"/>
      <c r="L873" s="226"/>
      <c r="M873" s="227"/>
      <c r="N873" s="228"/>
      <c r="O873" s="228"/>
      <c r="P873" s="228"/>
      <c r="Q873" s="228"/>
      <c r="R873" s="228"/>
      <c r="S873" s="228"/>
      <c r="T873" s="229"/>
      <c r="AT873" s="230" t="s">
        <v>210</v>
      </c>
      <c r="AU873" s="230" t="s">
        <v>87</v>
      </c>
      <c r="AV873" s="12" t="s">
        <v>85</v>
      </c>
      <c r="AW873" s="12" t="s">
        <v>41</v>
      </c>
      <c r="AX873" s="12" t="s">
        <v>78</v>
      </c>
      <c r="AY873" s="230" t="s">
        <v>197</v>
      </c>
    </row>
    <row r="874" spans="2:65" s="13" customFormat="1">
      <c r="B874" s="231"/>
      <c r="C874" s="232"/>
      <c r="D874" s="216" t="s">
        <v>210</v>
      </c>
      <c r="E874" s="260" t="s">
        <v>34</v>
      </c>
      <c r="F874" s="261" t="s">
        <v>2774</v>
      </c>
      <c r="G874" s="232"/>
      <c r="H874" s="262">
        <v>2</v>
      </c>
      <c r="I874" s="236"/>
      <c r="J874" s="232"/>
      <c r="K874" s="232"/>
      <c r="L874" s="237"/>
      <c r="M874" s="238"/>
      <c r="N874" s="239"/>
      <c r="O874" s="239"/>
      <c r="P874" s="239"/>
      <c r="Q874" s="239"/>
      <c r="R874" s="239"/>
      <c r="S874" s="239"/>
      <c r="T874" s="240"/>
      <c r="AT874" s="241" t="s">
        <v>210</v>
      </c>
      <c r="AU874" s="241" t="s">
        <v>87</v>
      </c>
      <c r="AV874" s="13" t="s">
        <v>87</v>
      </c>
      <c r="AW874" s="13" t="s">
        <v>41</v>
      </c>
      <c r="AX874" s="13" t="s">
        <v>85</v>
      </c>
      <c r="AY874" s="241" t="s">
        <v>197</v>
      </c>
    </row>
    <row r="875" spans="2:65" s="1" customFormat="1" ht="25.5" customHeight="1">
      <c r="B875" s="43"/>
      <c r="C875" s="204" t="s">
        <v>1209</v>
      </c>
      <c r="D875" s="204" t="s">
        <v>200</v>
      </c>
      <c r="E875" s="205" t="s">
        <v>2870</v>
      </c>
      <c r="F875" s="206" t="s">
        <v>2871</v>
      </c>
      <c r="G875" s="207" t="s">
        <v>536</v>
      </c>
      <c r="H875" s="208">
        <v>3</v>
      </c>
      <c r="I875" s="209"/>
      <c r="J875" s="210">
        <f>ROUND(I875*H875,2)</f>
        <v>0</v>
      </c>
      <c r="K875" s="206" t="s">
        <v>352</v>
      </c>
      <c r="L875" s="63"/>
      <c r="M875" s="211" t="s">
        <v>34</v>
      </c>
      <c r="N875" s="212" t="s">
        <v>49</v>
      </c>
      <c r="O875" s="44"/>
      <c r="P875" s="213">
        <f>O875*H875</f>
        <v>0</v>
      </c>
      <c r="Q875" s="213">
        <v>4.6749999999999998E-4</v>
      </c>
      <c r="R875" s="213">
        <f>Q875*H875</f>
        <v>1.4024999999999999E-3</v>
      </c>
      <c r="S875" s="213">
        <v>0</v>
      </c>
      <c r="T875" s="214">
        <f>S875*H875</f>
        <v>0</v>
      </c>
      <c r="AR875" s="25" t="s">
        <v>275</v>
      </c>
      <c r="AT875" s="25" t="s">
        <v>200</v>
      </c>
      <c r="AU875" s="25" t="s">
        <v>87</v>
      </c>
      <c r="AY875" s="25" t="s">
        <v>197</v>
      </c>
      <c r="BE875" s="215">
        <f>IF(N875="základní",J875,0)</f>
        <v>0</v>
      </c>
      <c r="BF875" s="215">
        <f>IF(N875="snížená",J875,0)</f>
        <v>0</v>
      </c>
      <c r="BG875" s="215">
        <f>IF(N875="zákl. přenesená",J875,0)</f>
        <v>0</v>
      </c>
      <c r="BH875" s="215">
        <f>IF(N875="sníž. přenesená",J875,0)</f>
        <v>0</v>
      </c>
      <c r="BI875" s="215">
        <f>IF(N875="nulová",J875,0)</f>
        <v>0</v>
      </c>
      <c r="BJ875" s="25" t="s">
        <v>85</v>
      </c>
      <c r="BK875" s="215">
        <f>ROUND(I875*H875,2)</f>
        <v>0</v>
      </c>
      <c r="BL875" s="25" t="s">
        <v>275</v>
      </c>
      <c r="BM875" s="25" t="s">
        <v>2872</v>
      </c>
    </row>
    <row r="876" spans="2:65" s="12" customFormat="1">
      <c r="B876" s="219"/>
      <c r="C876" s="220"/>
      <c r="D876" s="221" t="s">
        <v>210</v>
      </c>
      <c r="E876" s="222" t="s">
        <v>34</v>
      </c>
      <c r="F876" s="223" t="s">
        <v>2873</v>
      </c>
      <c r="G876" s="220"/>
      <c r="H876" s="224" t="s">
        <v>34</v>
      </c>
      <c r="I876" s="225"/>
      <c r="J876" s="220"/>
      <c r="K876" s="220"/>
      <c r="L876" s="226"/>
      <c r="M876" s="227"/>
      <c r="N876" s="228"/>
      <c r="O876" s="228"/>
      <c r="P876" s="228"/>
      <c r="Q876" s="228"/>
      <c r="R876" s="228"/>
      <c r="S876" s="228"/>
      <c r="T876" s="229"/>
      <c r="AT876" s="230" t="s">
        <v>210</v>
      </c>
      <c r="AU876" s="230" t="s">
        <v>87</v>
      </c>
      <c r="AV876" s="12" t="s">
        <v>85</v>
      </c>
      <c r="AW876" s="12" t="s">
        <v>41</v>
      </c>
      <c r="AX876" s="12" t="s">
        <v>78</v>
      </c>
      <c r="AY876" s="230" t="s">
        <v>197</v>
      </c>
    </row>
    <row r="877" spans="2:65" s="13" customFormat="1">
      <c r="B877" s="231"/>
      <c r="C877" s="232"/>
      <c r="D877" s="216" t="s">
        <v>210</v>
      </c>
      <c r="E877" s="260" t="s">
        <v>34</v>
      </c>
      <c r="F877" s="261" t="s">
        <v>2856</v>
      </c>
      <c r="G877" s="232"/>
      <c r="H877" s="262">
        <v>3</v>
      </c>
      <c r="I877" s="236"/>
      <c r="J877" s="232"/>
      <c r="K877" s="232"/>
      <c r="L877" s="237"/>
      <c r="M877" s="238"/>
      <c r="N877" s="239"/>
      <c r="O877" s="239"/>
      <c r="P877" s="239"/>
      <c r="Q877" s="239"/>
      <c r="R877" s="239"/>
      <c r="S877" s="239"/>
      <c r="T877" s="240"/>
      <c r="AT877" s="241" t="s">
        <v>210</v>
      </c>
      <c r="AU877" s="241" t="s">
        <v>87</v>
      </c>
      <c r="AV877" s="13" t="s">
        <v>87</v>
      </c>
      <c r="AW877" s="13" t="s">
        <v>41</v>
      </c>
      <c r="AX877" s="13" t="s">
        <v>85</v>
      </c>
      <c r="AY877" s="241" t="s">
        <v>197</v>
      </c>
    </row>
    <row r="878" spans="2:65" s="1" customFormat="1" ht="16.5" customHeight="1">
      <c r="B878" s="43"/>
      <c r="C878" s="204" t="s">
        <v>1218</v>
      </c>
      <c r="D878" s="204" t="s">
        <v>200</v>
      </c>
      <c r="E878" s="205" t="s">
        <v>2874</v>
      </c>
      <c r="F878" s="206" t="s">
        <v>2875</v>
      </c>
      <c r="G878" s="207" t="s">
        <v>536</v>
      </c>
      <c r="H878" s="208">
        <v>4</v>
      </c>
      <c r="I878" s="209"/>
      <c r="J878" s="210">
        <f>ROUND(I878*H878,2)</f>
        <v>0</v>
      </c>
      <c r="K878" s="206" t="s">
        <v>352</v>
      </c>
      <c r="L878" s="63"/>
      <c r="M878" s="211" t="s">
        <v>34</v>
      </c>
      <c r="N878" s="212" t="s">
        <v>49</v>
      </c>
      <c r="O878" s="44"/>
      <c r="P878" s="213">
        <f>O878*H878</f>
        <v>0</v>
      </c>
      <c r="Q878" s="213">
        <v>2.7500000000000002E-4</v>
      </c>
      <c r="R878" s="213">
        <f>Q878*H878</f>
        <v>1.1000000000000001E-3</v>
      </c>
      <c r="S878" s="213">
        <v>0</v>
      </c>
      <c r="T878" s="214">
        <f>S878*H878</f>
        <v>0</v>
      </c>
      <c r="AR878" s="25" t="s">
        <v>275</v>
      </c>
      <c r="AT878" s="25" t="s">
        <v>200</v>
      </c>
      <c r="AU878" s="25" t="s">
        <v>87</v>
      </c>
      <c r="AY878" s="25" t="s">
        <v>197</v>
      </c>
      <c r="BE878" s="215">
        <f>IF(N878="základní",J878,0)</f>
        <v>0</v>
      </c>
      <c r="BF878" s="215">
        <f>IF(N878="snížená",J878,0)</f>
        <v>0</v>
      </c>
      <c r="BG878" s="215">
        <f>IF(N878="zákl. přenesená",J878,0)</f>
        <v>0</v>
      </c>
      <c r="BH878" s="215">
        <f>IF(N878="sníž. přenesená",J878,0)</f>
        <v>0</v>
      </c>
      <c r="BI878" s="215">
        <f>IF(N878="nulová",J878,0)</f>
        <v>0</v>
      </c>
      <c r="BJ878" s="25" t="s">
        <v>85</v>
      </c>
      <c r="BK878" s="215">
        <f>ROUND(I878*H878,2)</f>
        <v>0</v>
      </c>
      <c r="BL878" s="25" t="s">
        <v>275</v>
      </c>
      <c r="BM878" s="25" t="s">
        <v>2876</v>
      </c>
    </row>
    <row r="879" spans="2:65" s="12" customFormat="1">
      <c r="B879" s="219"/>
      <c r="C879" s="220"/>
      <c r="D879" s="221" t="s">
        <v>210</v>
      </c>
      <c r="E879" s="222" t="s">
        <v>34</v>
      </c>
      <c r="F879" s="223" t="s">
        <v>2877</v>
      </c>
      <c r="G879" s="220"/>
      <c r="H879" s="224" t="s">
        <v>34</v>
      </c>
      <c r="I879" s="225"/>
      <c r="J879" s="220"/>
      <c r="K879" s="220"/>
      <c r="L879" s="226"/>
      <c r="M879" s="227"/>
      <c r="N879" s="228"/>
      <c r="O879" s="228"/>
      <c r="P879" s="228"/>
      <c r="Q879" s="228"/>
      <c r="R879" s="228"/>
      <c r="S879" s="228"/>
      <c r="T879" s="229"/>
      <c r="AT879" s="230" t="s">
        <v>210</v>
      </c>
      <c r="AU879" s="230" t="s">
        <v>87</v>
      </c>
      <c r="AV879" s="12" t="s">
        <v>85</v>
      </c>
      <c r="AW879" s="12" t="s">
        <v>41</v>
      </c>
      <c r="AX879" s="12" t="s">
        <v>78</v>
      </c>
      <c r="AY879" s="230" t="s">
        <v>197</v>
      </c>
    </row>
    <row r="880" spans="2:65" s="13" customFormat="1">
      <c r="B880" s="231"/>
      <c r="C880" s="232"/>
      <c r="D880" s="216" t="s">
        <v>210</v>
      </c>
      <c r="E880" s="260" t="s">
        <v>34</v>
      </c>
      <c r="F880" s="261" t="s">
        <v>2878</v>
      </c>
      <c r="G880" s="232"/>
      <c r="H880" s="262">
        <v>4</v>
      </c>
      <c r="I880" s="236"/>
      <c r="J880" s="232"/>
      <c r="K880" s="232"/>
      <c r="L880" s="237"/>
      <c r="M880" s="238"/>
      <c r="N880" s="239"/>
      <c r="O880" s="239"/>
      <c r="P880" s="239"/>
      <c r="Q880" s="239"/>
      <c r="R880" s="239"/>
      <c r="S880" s="239"/>
      <c r="T880" s="240"/>
      <c r="AT880" s="241" t="s">
        <v>210</v>
      </c>
      <c r="AU880" s="241" t="s">
        <v>87</v>
      </c>
      <c r="AV880" s="13" t="s">
        <v>87</v>
      </c>
      <c r="AW880" s="13" t="s">
        <v>41</v>
      </c>
      <c r="AX880" s="13" t="s">
        <v>85</v>
      </c>
      <c r="AY880" s="241" t="s">
        <v>197</v>
      </c>
    </row>
    <row r="881" spans="2:65" s="1" customFormat="1" ht="16.5" customHeight="1">
      <c r="B881" s="43"/>
      <c r="C881" s="204" t="s">
        <v>1224</v>
      </c>
      <c r="D881" s="204" t="s">
        <v>200</v>
      </c>
      <c r="E881" s="205" t="s">
        <v>2879</v>
      </c>
      <c r="F881" s="206" t="s">
        <v>2880</v>
      </c>
      <c r="G881" s="207" t="s">
        <v>536</v>
      </c>
      <c r="H881" s="208">
        <v>2</v>
      </c>
      <c r="I881" s="209"/>
      <c r="J881" s="210">
        <f>ROUND(I881*H881,2)</f>
        <v>0</v>
      </c>
      <c r="K881" s="206" t="s">
        <v>352</v>
      </c>
      <c r="L881" s="63"/>
      <c r="M881" s="211" t="s">
        <v>34</v>
      </c>
      <c r="N881" s="212" t="s">
        <v>49</v>
      </c>
      <c r="O881" s="44"/>
      <c r="P881" s="213">
        <f>O881*H881</f>
        <v>0</v>
      </c>
      <c r="Q881" s="213">
        <v>1.429162E-4</v>
      </c>
      <c r="R881" s="213">
        <f>Q881*H881</f>
        <v>2.858324E-4</v>
      </c>
      <c r="S881" s="213">
        <v>0</v>
      </c>
      <c r="T881" s="214">
        <f>S881*H881</f>
        <v>0</v>
      </c>
      <c r="AR881" s="25" t="s">
        <v>275</v>
      </c>
      <c r="AT881" s="25" t="s">
        <v>200</v>
      </c>
      <c r="AU881" s="25" t="s">
        <v>87</v>
      </c>
      <c r="AY881" s="25" t="s">
        <v>197</v>
      </c>
      <c r="BE881" s="215">
        <f>IF(N881="základní",J881,0)</f>
        <v>0</v>
      </c>
      <c r="BF881" s="215">
        <f>IF(N881="snížená",J881,0)</f>
        <v>0</v>
      </c>
      <c r="BG881" s="215">
        <f>IF(N881="zákl. přenesená",J881,0)</f>
        <v>0</v>
      </c>
      <c r="BH881" s="215">
        <f>IF(N881="sníž. přenesená",J881,0)</f>
        <v>0</v>
      </c>
      <c r="BI881" s="215">
        <f>IF(N881="nulová",J881,0)</f>
        <v>0</v>
      </c>
      <c r="BJ881" s="25" t="s">
        <v>85</v>
      </c>
      <c r="BK881" s="215">
        <f>ROUND(I881*H881,2)</f>
        <v>0</v>
      </c>
      <c r="BL881" s="25" t="s">
        <v>275</v>
      </c>
      <c r="BM881" s="25" t="s">
        <v>2881</v>
      </c>
    </row>
    <row r="882" spans="2:65" s="12" customFormat="1">
      <c r="B882" s="219"/>
      <c r="C882" s="220"/>
      <c r="D882" s="221" t="s">
        <v>210</v>
      </c>
      <c r="E882" s="222" t="s">
        <v>34</v>
      </c>
      <c r="F882" s="223" t="s">
        <v>2882</v>
      </c>
      <c r="G882" s="220"/>
      <c r="H882" s="224" t="s">
        <v>34</v>
      </c>
      <c r="I882" s="225"/>
      <c r="J882" s="220"/>
      <c r="K882" s="220"/>
      <c r="L882" s="226"/>
      <c r="M882" s="227"/>
      <c r="N882" s="228"/>
      <c r="O882" s="228"/>
      <c r="P882" s="228"/>
      <c r="Q882" s="228"/>
      <c r="R882" s="228"/>
      <c r="S882" s="228"/>
      <c r="T882" s="229"/>
      <c r="AT882" s="230" t="s">
        <v>210</v>
      </c>
      <c r="AU882" s="230" t="s">
        <v>87</v>
      </c>
      <c r="AV882" s="12" t="s">
        <v>85</v>
      </c>
      <c r="AW882" s="12" t="s">
        <v>41</v>
      </c>
      <c r="AX882" s="12" t="s">
        <v>78</v>
      </c>
      <c r="AY882" s="230" t="s">
        <v>197</v>
      </c>
    </row>
    <row r="883" spans="2:65" s="13" customFormat="1">
      <c r="B883" s="231"/>
      <c r="C883" s="232"/>
      <c r="D883" s="216" t="s">
        <v>210</v>
      </c>
      <c r="E883" s="260" t="s">
        <v>34</v>
      </c>
      <c r="F883" s="261" t="s">
        <v>2774</v>
      </c>
      <c r="G883" s="232"/>
      <c r="H883" s="262">
        <v>2</v>
      </c>
      <c r="I883" s="236"/>
      <c r="J883" s="232"/>
      <c r="K883" s="232"/>
      <c r="L883" s="237"/>
      <c r="M883" s="238"/>
      <c r="N883" s="239"/>
      <c r="O883" s="239"/>
      <c r="P883" s="239"/>
      <c r="Q883" s="239"/>
      <c r="R883" s="239"/>
      <c r="S883" s="239"/>
      <c r="T883" s="240"/>
      <c r="AT883" s="241" t="s">
        <v>210</v>
      </c>
      <c r="AU883" s="241" t="s">
        <v>87</v>
      </c>
      <c r="AV883" s="13" t="s">
        <v>87</v>
      </c>
      <c r="AW883" s="13" t="s">
        <v>41</v>
      </c>
      <c r="AX883" s="13" t="s">
        <v>85</v>
      </c>
      <c r="AY883" s="241" t="s">
        <v>197</v>
      </c>
    </row>
    <row r="884" spans="2:65" s="1" customFormat="1" ht="16.5" customHeight="1">
      <c r="B884" s="43"/>
      <c r="C884" s="263" t="s">
        <v>1226</v>
      </c>
      <c r="D884" s="263" t="s">
        <v>415</v>
      </c>
      <c r="E884" s="264" t="s">
        <v>2883</v>
      </c>
      <c r="F884" s="265" t="s">
        <v>2884</v>
      </c>
      <c r="G884" s="266" t="s">
        <v>536</v>
      </c>
      <c r="H884" s="267">
        <v>2</v>
      </c>
      <c r="I884" s="268"/>
      <c r="J884" s="269">
        <f>ROUND(I884*H884,2)</f>
        <v>0</v>
      </c>
      <c r="K884" s="265" t="s">
        <v>352</v>
      </c>
      <c r="L884" s="270"/>
      <c r="M884" s="271" t="s">
        <v>34</v>
      </c>
      <c r="N884" s="272" t="s">
        <v>49</v>
      </c>
      <c r="O884" s="44"/>
      <c r="P884" s="213">
        <f>O884*H884</f>
        <v>0</v>
      </c>
      <c r="Q884" s="213">
        <v>1.3999999999999999E-4</v>
      </c>
      <c r="R884" s="213">
        <f>Q884*H884</f>
        <v>2.7999999999999998E-4</v>
      </c>
      <c r="S884" s="213">
        <v>0</v>
      </c>
      <c r="T884" s="214">
        <f>S884*H884</f>
        <v>0</v>
      </c>
      <c r="AR884" s="25" t="s">
        <v>491</v>
      </c>
      <c r="AT884" s="25" t="s">
        <v>415</v>
      </c>
      <c r="AU884" s="25" t="s">
        <v>87</v>
      </c>
      <c r="AY884" s="25" t="s">
        <v>197</v>
      </c>
      <c r="BE884" s="215">
        <f>IF(N884="základní",J884,0)</f>
        <v>0</v>
      </c>
      <c r="BF884" s="215">
        <f>IF(N884="snížená",J884,0)</f>
        <v>0</v>
      </c>
      <c r="BG884" s="215">
        <f>IF(N884="zákl. přenesená",J884,0)</f>
        <v>0</v>
      </c>
      <c r="BH884" s="215">
        <f>IF(N884="sníž. přenesená",J884,0)</f>
        <v>0</v>
      </c>
      <c r="BI884" s="215">
        <f>IF(N884="nulová",J884,0)</f>
        <v>0</v>
      </c>
      <c r="BJ884" s="25" t="s">
        <v>85</v>
      </c>
      <c r="BK884" s="215">
        <f>ROUND(I884*H884,2)</f>
        <v>0</v>
      </c>
      <c r="BL884" s="25" t="s">
        <v>275</v>
      </c>
      <c r="BM884" s="25" t="s">
        <v>2885</v>
      </c>
    </row>
    <row r="885" spans="2:65" s="13" customFormat="1">
      <c r="B885" s="231"/>
      <c r="C885" s="232"/>
      <c r="D885" s="216" t="s">
        <v>210</v>
      </c>
      <c r="E885" s="260" t="s">
        <v>34</v>
      </c>
      <c r="F885" s="261" t="s">
        <v>2774</v>
      </c>
      <c r="G885" s="232"/>
      <c r="H885" s="262">
        <v>2</v>
      </c>
      <c r="I885" s="236"/>
      <c r="J885" s="232"/>
      <c r="K885" s="232"/>
      <c r="L885" s="237"/>
      <c r="M885" s="238"/>
      <c r="N885" s="239"/>
      <c r="O885" s="239"/>
      <c r="P885" s="239"/>
      <c r="Q885" s="239"/>
      <c r="R885" s="239"/>
      <c r="S885" s="239"/>
      <c r="T885" s="240"/>
      <c r="AT885" s="241" t="s">
        <v>210</v>
      </c>
      <c r="AU885" s="241" t="s">
        <v>87</v>
      </c>
      <c r="AV885" s="13" t="s">
        <v>87</v>
      </c>
      <c r="AW885" s="13" t="s">
        <v>41</v>
      </c>
      <c r="AX885" s="13" t="s">
        <v>85</v>
      </c>
      <c r="AY885" s="241" t="s">
        <v>197</v>
      </c>
    </row>
    <row r="886" spans="2:65" s="1" customFormat="1" ht="16.5" customHeight="1">
      <c r="B886" s="43"/>
      <c r="C886" s="263" t="s">
        <v>1231</v>
      </c>
      <c r="D886" s="263" t="s">
        <v>415</v>
      </c>
      <c r="E886" s="264" t="s">
        <v>2886</v>
      </c>
      <c r="F886" s="265" t="s">
        <v>2887</v>
      </c>
      <c r="G886" s="266" t="s">
        <v>536</v>
      </c>
      <c r="H886" s="267">
        <v>2</v>
      </c>
      <c r="I886" s="268"/>
      <c r="J886" s="269">
        <f>ROUND(I886*H886,2)</f>
        <v>0</v>
      </c>
      <c r="K886" s="265" t="s">
        <v>352</v>
      </c>
      <c r="L886" s="270"/>
      <c r="M886" s="271" t="s">
        <v>34</v>
      </c>
      <c r="N886" s="272" t="s">
        <v>49</v>
      </c>
      <c r="O886" s="44"/>
      <c r="P886" s="213">
        <f>O886*H886</f>
        <v>0</v>
      </c>
      <c r="Q886" s="213">
        <v>3.8000000000000002E-4</v>
      </c>
      <c r="R886" s="213">
        <f>Q886*H886</f>
        <v>7.6000000000000004E-4</v>
      </c>
      <c r="S886" s="213">
        <v>0</v>
      </c>
      <c r="T886" s="214">
        <f>S886*H886</f>
        <v>0</v>
      </c>
      <c r="AR886" s="25" t="s">
        <v>491</v>
      </c>
      <c r="AT886" s="25" t="s">
        <v>415</v>
      </c>
      <c r="AU886" s="25" t="s">
        <v>87</v>
      </c>
      <c r="AY886" s="25" t="s">
        <v>197</v>
      </c>
      <c r="BE886" s="215">
        <f>IF(N886="základní",J886,0)</f>
        <v>0</v>
      </c>
      <c r="BF886" s="215">
        <f>IF(N886="snížená",J886,0)</f>
        <v>0</v>
      </c>
      <c r="BG886" s="215">
        <f>IF(N886="zákl. přenesená",J886,0)</f>
        <v>0</v>
      </c>
      <c r="BH886" s="215">
        <f>IF(N886="sníž. přenesená",J886,0)</f>
        <v>0</v>
      </c>
      <c r="BI886" s="215">
        <f>IF(N886="nulová",J886,0)</f>
        <v>0</v>
      </c>
      <c r="BJ886" s="25" t="s">
        <v>85</v>
      </c>
      <c r="BK886" s="215">
        <f>ROUND(I886*H886,2)</f>
        <v>0</v>
      </c>
      <c r="BL886" s="25" t="s">
        <v>275</v>
      </c>
      <c r="BM886" s="25" t="s">
        <v>2888</v>
      </c>
    </row>
    <row r="887" spans="2:65" s="13" customFormat="1">
      <c r="B887" s="231"/>
      <c r="C887" s="232"/>
      <c r="D887" s="216" t="s">
        <v>210</v>
      </c>
      <c r="E887" s="260" t="s">
        <v>34</v>
      </c>
      <c r="F887" s="261" t="s">
        <v>2774</v>
      </c>
      <c r="G887" s="232"/>
      <c r="H887" s="262">
        <v>2</v>
      </c>
      <c r="I887" s="236"/>
      <c r="J887" s="232"/>
      <c r="K887" s="232"/>
      <c r="L887" s="237"/>
      <c r="M887" s="238"/>
      <c r="N887" s="239"/>
      <c r="O887" s="239"/>
      <c r="P887" s="239"/>
      <c r="Q887" s="239"/>
      <c r="R887" s="239"/>
      <c r="S887" s="239"/>
      <c r="T887" s="240"/>
      <c r="AT887" s="241" t="s">
        <v>210</v>
      </c>
      <c r="AU887" s="241" t="s">
        <v>87</v>
      </c>
      <c r="AV887" s="13" t="s">
        <v>87</v>
      </c>
      <c r="AW887" s="13" t="s">
        <v>41</v>
      </c>
      <c r="AX887" s="13" t="s">
        <v>85</v>
      </c>
      <c r="AY887" s="241" t="s">
        <v>197</v>
      </c>
    </row>
    <row r="888" spans="2:65" s="1" customFormat="1" ht="16.5" customHeight="1">
      <c r="B888" s="43"/>
      <c r="C888" s="204" t="s">
        <v>1236</v>
      </c>
      <c r="D888" s="204" t="s">
        <v>200</v>
      </c>
      <c r="E888" s="205" t="s">
        <v>2889</v>
      </c>
      <c r="F888" s="206" t="s">
        <v>2890</v>
      </c>
      <c r="G888" s="207" t="s">
        <v>536</v>
      </c>
      <c r="H888" s="208">
        <v>6</v>
      </c>
      <c r="I888" s="209"/>
      <c r="J888" s="210">
        <f>ROUND(I888*H888,2)</f>
        <v>0</v>
      </c>
      <c r="K888" s="206" t="s">
        <v>34</v>
      </c>
      <c r="L888" s="63"/>
      <c r="M888" s="211" t="s">
        <v>34</v>
      </c>
      <c r="N888" s="212" t="s">
        <v>49</v>
      </c>
      <c r="O888" s="44"/>
      <c r="P888" s="213">
        <f>O888*H888</f>
        <v>0</v>
      </c>
      <c r="Q888" s="213">
        <v>1.3999999999999999E-4</v>
      </c>
      <c r="R888" s="213">
        <f>Q888*H888</f>
        <v>8.3999999999999993E-4</v>
      </c>
      <c r="S888" s="213">
        <v>0</v>
      </c>
      <c r="T888" s="214">
        <f>S888*H888</f>
        <v>0</v>
      </c>
      <c r="AR888" s="25" t="s">
        <v>275</v>
      </c>
      <c r="AT888" s="25" t="s">
        <v>200</v>
      </c>
      <c r="AU888" s="25" t="s">
        <v>87</v>
      </c>
      <c r="AY888" s="25" t="s">
        <v>197</v>
      </c>
      <c r="BE888" s="215">
        <f>IF(N888="základní",J888,0)</f>
        <v>0</v>
      </c>
      <c r="BF888" s="215">
        <f>IF(N888="snížená",J888,0)</f>
        <v>0</v>
      </c>
      <c r="BG888" s="215">
        <f>IF(N888="zákl. přenesená",J888,0)</f>
        <v>0</v>
      </c>
      <c r="BH888" s="215">
        <f>IF(N888="sníž. přenesená",J888,0)</f>
        <v>0</v>
      </c>
      <c r="BI888" s="215">
        <f>IF(N888="nulová",J888,0)</f>
        <v>0</v>
      </c>
      <c r="BJ888" s="25" t="s">
        <v>85</v>
      </c>
      <c r="BK888" s="215">
        <f>ROUND(I888*H888,2)</f>
        <v>0</v>
      </c>
      <c r="BL888" s="25" t="s">
        <v>275</v>
      </c>
      <c r="BM888" s="25" t="s">
        <v>2891</v>
      </c>
    </row>
    <row r="889" spans="2:65" s="12" customFormat="1">
      <c r="B889" s="219"/>
      <c r="C889" s="220"/>
      <c r="D889" s="221" t="s">
        <v>210</v>
      </c>
      <c r="E889" s="222" t="s">
        <v>34</v>
      </c>
      <c r="F889" s="223" t="s">
        <v>2892</v>
      </c>
      <c r="G889" s="220"/>
      <c r="H889" s="224" t="s">
        <v>34</v>
      </c>
      <c r="I889" s="225"/>
      <c r="J889" s="220"/>
      <c r="K889" s="220"/>
      <c r="L889" s="226"/>
      <c r="M889" s="227"/>
      <c r="N889" s="228"/>
      <c r="O889" s="228"/>
      <c r="P889" s="228"/>
      <c r="Q889" s="228"/>
      <c r="R889" s="228"/>
      <c r="S889" s="228"/>
      <c r="T889" s="229"/>
      <c r="AT889" s="230" t="s">
        <v>210</v>
      </c>
      <c r="AU889" s="230" t="s">
        <v>87</v>
      </c>
      <c r="AV889" s="12" t="s">
        <v>85</v>
      </c>
      <c r="AW889" s="12" t="s">
        <v>41</v>
      </c>
      <c r="AX889" s="12" t="s">
        <v>78</v>
      </c>
      <c r="AY889" s="230" t="s">
        <v>197</v>
      </c>
    </row>
    <row r="890" spans="2:65" s="12" customFormat="1">
      <c r="B890" s="219"/>
      <c r="C890" s="220"/>
      <c r="D890" s="221" t="s">
        <v>210</v>
      </c>
      <c r="E890" s="222" t="s">
        <v>34</v>
      </c>
      <c r="F890" s="223" t="s">
        <v>2893</v>
      </c>
      <c r="G890" s="220"/>
      <c r="H890" s="224" t="s">
        <v>34</v>
      </c>
      <c r="I890" s="225"/>
      <c r="J890" s="220"/>
      <c r="K890" s="220"/>
      <c r="L890" s="226"/>
      <c r="M890" s="227"/>
      <c r="N890" s="228"/>
      <c r="O890" s="228"/>
      <c r="P890" s="228"/>
      <c r="Q890" s="228"/>
      <c r="R890" s="228"/>
      <c r="S890" s="228"/>
      <c r="T890" s="229"/>
      <c r="AT890" s="230" t="s">
        <v>210</v>
      </c>
      <c r="AU890" s="230" t="s">
        <v>87</v>
      </c>
      <c r="AV890" s="12" t="s">
        <v>85</v>
      </c>
      <c r="AW890" s="12" t="s">
        <v>41</v>
      </c>
      <c r="AX890" s="12" t="s">
        <v>78</v>
      </c>
      <c r="AY890" s="230" t="s">
        <v>197</v>
      </c>
    </row>
    <row r="891" spans="2:65" s="13" customFormat="1">
      <c r="B891" s="231"/>
      <c r="C891" s="232"/>
      <c r="D891" s="221" t="s">
        <v>210</v>
      </c>
      <c r="E891" s="233" t="s">
        <v>34</v>
      </c>
      <c r="F891" s="234" t="s">
        <v>126</v>
      </c>
      <c r="G891" s="232"/>
      <c r="H891" s="235">
        <v>4</v>
      </c>
      <c r="I891" s="236"/>
      <c r="J891" s="232"/>
      <c r="K891" s="232"/>
      <c r="L891" s="237"/>
      <c r="M891" s="238"/>
      <c r="N891" s="239"/>
      <c r="O891" s="239"/>
      <c r="P891" s="239"/>
      <c r="Q891" s="239"/>
      <c r="R891" s="239"/>
      <c r="S891" s="239"/>
      <c r="T891" s="240"/>
      <c r="AT891" s="241" t="s">
        <v>210</v>
      </c>
      <c r="AU891" s="241" t="s">
        <v>87</v>
      </c>
      <c r="AV891" s="13" t="s">
        <v>87</v>
      </c>
      <c r="AW891" s="13" t="s">
        <v>41</v>
      </c>
      <c r="AX891" s="13" t="s">
        <v>78</v>
      </c>
      <c r="AY891" s="241" t="s">
        <v>197</v>
      </c>
    </row>
    <row r="892" spans="2:65" s="12" customFormat="1">
      <c r="B892" s="219"/>
      <c r="C892" s="220"/>
      <c r="D892" s="221" t="s">
        <v>210</v>
      </c>
      <c r="E892" s="222" t="s">
        <v>34</v>
      </c>
      <c r="F892" s="223" t="s">
        <v>2894</v>
      </c>
      <c r="G892" s="220"/>
      <c r="H892" s="224" t="s">
        <v>34</v>
      </c>
      <c r="I892" s="225"/>
      <c r="J892" s="220"/>
      <c r="K892" s="220"/>
      <c r="L892" s="226"/>
      <c r="M892" s="227"/>
      <c r="N892" s="228"/>
      <c r="O892" s="228"/>
      <c r="P892" s="228"/>
      <c r="Q892" s="228"/>
      <c r="R892" s="228"/>
      <c r="S892" s="228"/>
      <c r="T892" s="229"/>
      <c r="AT892" s="230" t="s">
        <v>210</v>
      </c>
      <c r="AU892" s="230" t="s">
        <v>87</v>
      </c>
      <c r="AV892" s="12" t="s">
        <v>85</v>
      </c>
      <c r="AW892" s="12" t="s">
        <v>41</v>
      </c>
      <c r="AX892" s="12" t="s">
        <v>78</v>
      </c>
      <c r="AY892" s="230" t="s">
        <v>197</v>
      </c>
    </row>
    <row r="893" spans="2:65" s="13" customFormat="1">
      <c r="B893" s="231"/>
      <c r="C893" s="232"/>
      <c r="D893" s="221" t="s">
        <v>210</v>
      </c>
      <c r="E893" s="233" t="s">
        <v>34</v>
      </c>
      <c r="F893" s="234" t="s">
        <v>87</v>
      </c>
      <c r="G893" s="232"/>
      <c r="H893" s="235">
        <v>2</v>
      </c>
      <c r="I893" s="236"/>
      <c r="J893" s="232"/>
      <c r="K893" s="232"/>
      <c r="L893" s="237"/>
      <c r="M893" s="238"/>
      <c r="N893" s="239"/>
      <c r="O893" s="239"/>
      <c r="P893" s="239"/>
      <c r="Q893" s="239"/>
      <c r="R893" s="239"/>
      <c r="S893" s="239"/>
      <c r="T893" s="240"/>
      <c r="AT893" s="241" t="s">
        <v>210</v>
      </c>
      <c r="AU893" s="241" t="s">
        <v>87</v>
      </c>
      <c r="AV893" s="13" t="s">
        <v>87</v>
      </c>
      <c r="AW893" s="13" t="s">
        <v>41</v>
      </c>
      <c r="AX893" s="13" t="s">
        <v>78</v>
      </c>
      <c r="AY893" s="241" t="s">
        <v>197</v>
      </c>
    </row>
    <row r="894" spans="2:65" s="14" customFormat="1">
      <c r="B894" s="242"/>
      <c r="C894" s="243"/>
      <c r="D894" s="216" t="s">
        <v>210</v>
      </c>
      <c r="E894" s="244" t="s">
        <v>34</v>
      </c>
      <c r="F894" s="245" t="s">
        <v>221</v>
      </c>
      <c r="G894" s="243"/>
      <c r="H894" s="246">
        <v>6</v>
      </c>
      <c r="I894" s="247"/>
      <c r="J894" s="243"/>
      <c r="K894" s="243"/>
      <c r="L894" s="248"/>
      <c r="M894" s="249"/>
      <c r="N894" s="250"/>
      <c r="O894" s="250"/>
      <c r="P894" s="250"/>
      <c r="Q894" s="250"/>
      <c r="R894" s="250"/>
      <c r="S894" s="250"/>
      <c r="T894" s="251"/>
      <c r="AT894" s="252" t="s">
        <v>210</v>
      </c>
      <c r="AU894" s="252" t="s">
        <v>87</v>
      </c>
      <c r="AV894" s="14" t="s">
        <v>126</v>
      </c>
      <c r="AW894" s="14" t="s">
        <v>41</v>
      </c>
      <c r="AX894" s="14" t="s">
        <v>85</v>
      </c>
      <c r="AY894" s="252" t="s">
        <v>197</v>
      </c>
    </row>
    <row r="895" spans="2:65" s="1" customFormat="1" ht="16.5" customHeight="1">
      <c r="B895" s="43"/>
      <c r="C895" s="263" t="s">
        <v>1242</v>
      </c>
      <c r="D895" s="263" t="s">
        <v>415</v>
      </c>
      <c r="E895" s="264" t="s">
        <v>2895</v>
      </c>
      <c r="F895" s="265" t="s">
        <v>2896</v>
      </c>
      <c r="G895" s="266" t="s">
        <v>536</v>
      </c>
      <c r="H895" s="267">
        <v>6</v>
      </c>
      <c r="I895" s="268"/>
      <c r="J895" s="269">
        <f>ROUND(I895*H895,2)</f>
        <v>0</v>
      </c>
      <c r="K895" s="265" t="s">
        <v>352</v>
      </c>
      <c r="L895" s="270"/>
      <c r="M895" s="271" t="s">
        <v>34</v>
      </c>
      <c r="N895" s="272" t="s">
        <v>49</v>
      </c>
      <c r="O895" s="44"/>
      <c r="P895" s="213">
        <f>O895*H895</f>
        <v>0</v>
      </c>
      <c r="Q895" s="213">
        <v>1.9000000000000001E-4</v>
      </c>
      <c r="R895" s="213">
        <f>Q895*H895</f>
        <v>1.14E-3</v>
      </c>
      <c r="S895" s="213">
        <v>0</v>
      </c>
      <c r="T895" s="214">
        <f>S895*H895</f>
        <v>0</v>
      </c>
      <c r="AR895" s="25" t="s">
        <v>491</v>
      </c>
      <c r="AT895" s="25" t="s">
        <v>415</v>
      </c>
      <c r="AU895" s="25" t="s">
        <v>87</v>
      </c>
      <c r="AY895" s="25" t="s">
        <v>197</v>
      </c>
      <c r="BE895" s="215">
        <f>IF(N895="základní",J895,0)</f>
        <v>0</v>
      </c>
      <c r="BF895" s="215">
        <f>IF(N895="snížená",J895,0)</f>
        <v>0</v>
      </c>
      <c r="BG895" s="215">
        <f>IF(N895="zákl. přenesená",J895,0)</f>
        <v>0</v>
      </c>
      <c r="BH895" s="215">
        <f>IF(N895="sníž. přenesená",J895,0)</f>
        <v>0</v>
      </c>
      <c r="BI895" s="215">
        <f>IF(N895="nulová",J895,0)</f>
        <v>0</v>
      </c>
      <c r="BJ895" s="25" t="s">
        <v>85</v>
      </c>
      <c r="BK895" s="215">
        <f>ROUND(I895*H895,2)</f>
        <v>0</v>
      </c>
      <c r="BL895" s="25" t="s">
        <v>275</v>
      </c>
      <c r="BM895" s="25" t="s">
        <v>2897</v>
      </c>
    </row>
    <row r="896" spans="2:65" s="13" customFormat="1">
      <c r="B896" s="231"/>
      <c r="C896" s="232"/>
      <c r="D896" s="216" t="s">
        <v>210</v>
      </c>
      <c r="E896" s="260" t="s">
        <v>34</v>
      </c>
      <c r="F896" s="261" t="s">
        <v>2797</v>
      </c>
      <c r="G896" s="232"/>
      <c r="H896" s="262">
        <v>6</v>
      </c>
      <c r="I896" s="236"/>
      <c r="J896" s="232"/>
      <c r="K896" s="232"/>
      <c r="L896" s="237"/>
      <c r="M896" s="238"/>
      <c r="N896" s="239"/>
      <c r="O896" s="239"/>
      <c r="P896" s="239"/>
      <c r="Q896" s="239"/>
      <c r="R896" s="239"/>
      <c r="S896" s="239"/>
      <c r="T896" s="240"/>
      <c r="AT896" s="241" t="s">
        <v>210</v>
      </c>
      <c r="AU896" s="241" t="s">
        <v>87</v>
      </c>
      <c r="AV896" s="13" t="s">
        <v>87</v>
      </c>
      <c r="AW896" s="13" t="s">
        <v>41</v>
      </c>
      <c r="AX896" s="13" t="s">
        <v>85</v>
      </c>
      <c r="AY896" s="241" t="s">
        <v>197</v>
      </c>
    </row>
    <row r="897" spans="2:65" s="1" customFormat="1" ht="16.5" customHeight="1">
      <c r="B897" s="43"/>
      <c r="C897" s="204" t="s">
        <v>1247</v>
      </c>
      <c r="D897" s="204" t="s">
        <v>200</v>
      </c>
      <c r="E897" s="205" t="s">
        <v>2898</v>
      </c>
      <c r="F897" s="206" t="s">
        <v>2899</v>
      </c>
      <c r="G897" s="207" t="s">
        <v>536</v>
      </c>
      <c r="H897" s="208">
        <v>10</v>
      </c>
      <c r="I897" s="209"/>
      <c r="J897" s="210">
        <f>ROUND(I897*H897,2)</f>
        <v>0</v>
      </c>
      <c r="K897" s="206" t="s">
        <v>352</v>
      </c>
      <c r="L897" s="63"/>
      <c r="M897" s="211" t="s">
        <v>34</v>
      </c>
      <c r="N897" s="212" t="s">
        <v>49</v>
      </c>
      <c r="O897" s="44"/>
      <c r="P897" s="213">
        <f>O897*H897</f>
        <v>0</v>
      </c>
      <c r="Q897" s="213">
        <v>9.1000000000000003E-5</v>
      </c>
      <c r="R897" s="213">
        <f>Q897*H897</f>
        <v>9.1E-4</v>
      </c>
      <c r="S897" s="213">
        <v>0</v>
      </c>
      <c r="T897" s="214">
        <f>S897*H897</f>
        <v>0</v>
      </c>
      <c r="AR897" s="25" t="s">
        <v>275</v>
      </c>
      <c r="AT897" s="25" t="s">
        <v>200</v>
      </c>
      <c r="AU897" s="25" t="s">
        <v>87</v>
      </c>
      <c r="AY897" s="25" t="s">
        <v>197</v>
      </c>
      <c r="BE897" s="215">
        <f>IF(N897="základní",J897,0)</f>
        <v>0</v>
      </c>
      <c r="BF897" s="215">
        <f>IF(N897="snížená",J897,0)</f>
        <v>0</v>
      </c>
      <c r="BG897" s="215">
        <f>IF(N897="zákl. přenesená",J897,0)</f>
        <v>0</v>
      </c>
      <c r="BH897" s="215">
        <f>IF(N897="sníž. přenesená",J897,0)</f>
        <v>0</v>
      </c>
      <c r="BI897" s="215">
        <f>IF(N897="nulová",J897,0)</f>
        <v>0</v>
      </c>
      <c r="BJ897" s="25" t="s">
        <v>85</v>
      </c>
      <c r="BK897" s="215">
        <f>ROUND(I897*H897,2)</f>
        <v>0</v>
      </c>
      <c r="BL897" s="25" t="s">
        <v>275</v>
      </c>
      <c r="BM897" s="25" t="s">
        <v>2900</v>
      </c>
    </row>
    <row r="898" spans="2:65" s="12" customFormat="1">
      <c r="B898" s="219"/>
      <c r="C898" s="220"/>
      <c r="D898" s="221" t="s">
        <v>210</v>
      </c>
      <c r="E898" s="222" t="s">
        <v>34</v>
      </c>
      <c r="F898" s="223" t="s">
        <v>2901</v>
      </c>
      <c r="G898" s="220"/>
      <c r="H898" s="224" t="s">
        <v>34</v>
      </c>
      <c r="I898" s="225"/>
      <c r="J898" s="220"/>
      <c r="K898" s="220"/>
      <c r="L898" s="226"/>
      <c r="M898" s="227"/>
      <c r="N898" s="228"/>
      <c r="O898" s="228"/>
      <c r="P898" s="228"/>
      <c r="Q898" s="228"/>
      <c r="R898" s="228"/>
      <c r="S898" s="228"/>
      <c r="T898" s="229"/>
      <c r="AT898" s="230" t="s">
        <v>210</v>
      </c>
      <c r="AU898" s="230" t="s">
        <v>87</v>
      </c>
      <c r="AV898" s="12" t="s">
        <v>85</v>
      </c>
      <c r="AW898" s="12" t="s">
        <v>41</v>
      </c>
      <c r="AX898" s="12" t="s">
        <v>78</v>
      </c>
      <c r="AY898" s="230" t="s">
        <v>197</v>
      </c>
    </row>
    <row r="899" spans="2:65" s="13" customFormat="1">
      <c r="B899" s="231"/>
      <c r="C899" s="232"/>
      <c r="D899" s="221" t="s">
        <v>210</v>
      </c>
      <c r="E899" s="233" t="s">
        <v>34</v>
      </c>
      <c r="F899" s="234" t="s">
        <v>252</v>
      </c>
      <c r="G899" s="232"/>
      <c r="H899" s="235">
        <v>10</v>
      </c>
      <c r="I899" s="236"/>
      <c r="J899" s="232"/>
      <c r="K899" s="232"/>
      <c r="L899" s="237"/>
      <c r="M899" s="238"/>
      <c r="N899" s="239"/>
      <c r="O899" s="239"/>
      <c r="P899" s="239"/>
      <c r="Q899" s="239"/>
      <c r="R899" s="239"/>
      <c r="S899" s="239"/>
      <c r="T899" s="240"/>
      <c r="AT899" s="241" t="s">
        <v>210</v>
      </c>
      <c r="AU899" s="241" t="s">
        <v>87</v>
      </c>
      <c r="AV899" s="13" t="s">
        <v>87</v>
      </c>
      <c r="AW899" s="13" t="s">
        <v>41</v>
      </c>
      <c r="AX899" s="13" t="s">
        <v>78</v>
      </c>
      <c r="AY899" s="241" t="s">
        <v>197</v>
      </c>
    </row>
    <row r="900" spans="2:65" s="14" customFormat="1">
      <c r="B900" s="242"/>
      <c r="C900" s="243"/>
      <c r="D900" s="216" t="s">
        <v>210</v>
      </c>
      <c r="E900" s="244" t="s">
        <v>34</v>
      </c>
      <c r="F900" s="245" t="s">
        <v>221</v>
      </c>
      <c r="G900" s="243"/>
      <c r="H900" s="246">
        <v>10</v>
      </c>
      <c r="I900" s="247"/>
      <c r="J900" s="243"/>
      <c r="K900" s="243"/>
      <c r="L900" s="248"/>
      <c r="M900" s="249"/>
      <c r="N900" s="250"/>
      <c r="O900" s="250"/>
      <c r="P900" s="250"/>
      <c r="Q900" s="250"/>
      <c r="R900" s="250"/>
      <c r="S900" s="250"/>
      <c r="T900" s="251"/>
      <c r="AT900" s="252" t="s">
        <v>210</v>
      </c>
      <c r="AU900" s="252" t="s">
        <v>87</v>
      </c>
      <c r="AV900" s="14" t="s">
        <v>126</v>
      </c>
      <c r="AW900" s="14" t="s">
        <v>41</v>
      </c>
      <c r="AX900" s="14" t="s">
        <v>85</v>
      </c>
      <c r="AY900" s="252" t="s">
        <v>197</v>
      </c>
    </row>
    <row r="901" spans="2:65" s="1" customFormat="1" ht="16.5" customHeight="1">
      <c r="B901" s="43"/>
      <c r="C901" s="204" t="s">
        <v>1252</v>
      </c>
      <c r="D901" s="204" t="s">
        <v>200</v>
      </c>
      <c r="E901" s="205" t="s">
        <v>2902</v>
      </c>
      <c r="F901" s="206" t="s">
        <v>2903</v>
      </c>
      <c r="G901" s="207" t="s">
        <v>536</v>
      </c>
      <c r="H901" s="208">
        <v>1</v>
      </c>
      <c r="I901" s="209"/>
      <c r="J901" s="210">
        <f>ROUND(I901*H901,2)</f>
        <v>0</v>
      </c>
      <c r="K901" s="206" t="s">
        <v>34</v>
      </c>
      <c r="L901" s="63"/>
      <c r="M901" s="211" t="s">
        <v>34</v>
      </c>
      <c r="N901" s="212" t="s">
        <v>49</v>
      </c>
      <c r="O901" s="44"/>
      <c r="P901" s="213">
        <f>O901*H901</f>
        <v>0</v>
      </c>
      <c r="Q901" s="213">
        <v>2.7E-4</v>
      </c>
      <c r="R901" s="213">
        <f>Q901*H901</f>
        <v>2.7E-4</v>
      </c>
      <c r="S901" s="213">
        <v>0</v>
      </c>
      <c r="T901" s="214">
        <f>S901*H901</f>
        <v>0</v>
      </c>
      <c r="AR901" s="25" t="s">
        <v>275</v>
      </c>
      <c r="AT901" s="25" t="s">
        <v>200</v>
      </c>
      <c r="AU901" s="25" t="s">
        <v>87</v>
      </c>
      <c r="AY901" s="25" t="s">
        <v>197</v>
      </c>
      <c r="BE901" s="215">
        <f>IF(N901="základní",J901,0)</f>
        <v>0</v>
      </c>
      <c r="BF901" s="215">
        <f>IF(N901="snížená",J901,0)</f>
        <v>0</v>
      </c>
      <c r="BG901" s="215">
        <f>IF(N901="zákl. přenesená",J901,0)</f>
        <v>0</v>
      </c>
      <c r="BH901" s="215">
        <f>IF(N901="sníž. přenesená",J901,0)</f>
        <v>0</v>
      </c>
      <c r="BI901" s="215">
        <f>IF(N901="nulová",J901,0)</f>
        <v>0</v>
      </c>
      <c r="BJ901" s="25" t="s">
        <v>85</v>
      </c>
      <c r="BK901" s="215">
        <f>ROUND(I901*H901,2)</f>
        <v>0</v>
      </c>
      <c r="BL901" s="25" t="s">
        <v>275</v>
      </c>
      <c r="BM901" s="25" t="s">
        <v>2904</v>
      </c>
    </row>
    <row r="902" spans="2:65" s="12" customFormat="1">
      <c r="B902" s="219"/>
      <c r="C902" s="220"/>
      <c r="D902" s="221" t="s">
        <v>210</v>
      </c>
      <c r="E902" s="222" t="s">
        <v>34</v>
      </c>
      <c r="F902" s="223" t="s">
        <v>2350</v>
      </c>
      <c r="G902" s="220"/>
      <c r="H902" s="224" t="s">
        <v>34</v>
      </c>
      <c r="I902" s="225"/>
      <c r="J902" s="220"/>
      <c r="K902" s="220"/>
      <c r="L902" s="226"/>
      <c r="M902" s="227"/>
      <c r="N902" s="228"/>
      <c r="O902" s="228"/>
      <c r="P902" s="228"/>
      <c r="Q902" s="228"/>
      <c r="R902" s="228"/>
      <c r="S902" s="228"/>
      <c r="T902" s="229"/>
      <c r="AT902" s="230" t="s">
        <v>210</v>
      </c>
      <c r="AU902" s="230" t="s">
        <v>87</v>
      </c>
      <c r="AV902" s="12" t="s">
        <v>85</v>
      </c>
      <c r="AW902" s="12" t="s">
        <v>41</v>
      </c>
      <c r="AX902" s="12" t="s">
        <v>78</v>
      </c>
      <c r="AY902" s="230" t="s">
        <v>197</v>
      </c>
    </row>
    <row r="903" spans="2:65" s="13" customFormat="1">
      <c r="B903" s="231"/>
      <c r="C903" s="232"/>
      <c r="D903" s="216" t="s">
        <v>210</v>
      </c>
      <c r="E903" s="260" t="s">
        <v>34</v>
      </c>
      <c r="F903" s="261" t="s">
        <v>85</v>
      </c>
      <c r="G903" s="232"/>
      <c r="H903" s="262">
        <v>1</v>
      </c>
      <c r="I903" s="236"/>
      <c r="J903" s="232"/>
      <c r="K903" s="232"/>
      <c r="L903" s="237"/>
      <c r="M903" s="238"/>
      <c r="N903" s="239"/>
      <c r="O903" s="239"/>
      <c r="P903" s="239"/>
      <c r="Q903" s="239"/>
      <c r="R903" s="239"/>
      <c r="S903" s="239"/>
      <c r="T903" s="240"/>
      <c r="AT903" s="241" t="s">
        <v>210</v>
      </c>
      <c r="AU903" s="241" t="s">
        <v>87</v>
      </c>
      <c r="AV903" s="13" t="s">
        <v>87</v>
      </c>
      <c r="AW903" s="13" t="s">
        <v>41</v>
      </c>
      <c r="AX903" s="13" t="s">
        <v>85</v>
      </c>
      <c r="AY903" s="241" t="s">
        <v>197</v>
      </c>
    </row>
    <row r="904" spans="2:65" s="1" customFormat="1" ht="16.5" customHeight="1">
      <c r="B904" s="43"/>
      <c r="C904" s="204" t="s">
        <v>1256</v>
      </c>
      <c r="D904" s="204" t="s">
        <v>200</v>
      </c>
      <c r="E904" s="205" t="s">
        <v>2905</v>
      </c>
      <c r="F904" s="206" t="s">
        <v>2906</v>
      </c>
      <c r="G904" s="207" t="s">
        <v>536</v>
      </c>
      <c r="H904" s="208">
        <v>2</v>
      </c>
      <c r="I904" s="209"/>
      <c r="J904" s="210">
        <f>ROUND(I904*H904,2)</f>
        <v>0</v>
      </c>
      <c r="K904" s="206" t="s">
        <v>34</v>
      </c>
      <c r="L904" s="63"/>
      <c r="M904" s="211" t="s">
        <v>34</v>
      </c>
      <c r="N904" s="212" t="s">
        <v>49</v>
      </c>
      <c r="O904" s="44"/>
      <c r="P904" s="213">
        <f>O904*H904</f>
        <v>0</v>
      </c>
      <c r="Q904" s="213">
        <v>2.7E-4</v>
      </c>
      <c r="R904" s="213">
        <f>Q904*H904</f>
        <v>5.4000000000000001E-4</v>
      </c>
      <c r="S904" s="213">
        <v>0</v>
      </c>
      <c r="T904" s="214">
        <f>S904*H904</f>
        <v>0</v>
      </c>
      <c r="AR904" s="25" t="s">
        <v>275</v>
      </c>
      <c r="AT904" s="25" t="s">
        <v>200</v>
      </c>
      <c r="AU904" s="25" t="s">
        <v>87</v>
      </c>
      <c r="AY904" s="25" t="s">
        <v>197</v>
      </c>
      <c r="BE904" s="215">
        <f>IF(N904="základní",J904,0)</f>
        <v>0</v>
      </c>
      <c r="BF904" s="215">
        <f>IF(N904="snížená",J904,0)</f>
        <v>0</v>
      </c>
      <c r="BG904" s="215">
        <f>IF(N904="zákl. přenesená",J904,0)</f>
        <v>0</v>
      </c>
      <c r="BH904" s="215">
        <f>IF(N904="sníž. přenesená",J904,0)</f>
        <v>0</v>
      </c>
      <c r="BI904" s="215">
        <f>IF(N904="nulová",J904,0)</f>
        <v>0</v>
      </c>
      <c r="BJ904" s="25" t="s">
        <v>85</v>
      </c>
      <c r="BK904" s="215">
        <f>ROUND(I904*H904,2)</f>
        <v>0</v>
      </c>
      <c r="BL904" s="25" t="s">
        <v>275</v>
      </c>
      <c r="BM904" s="25" t="s">
        <v>2907</v>
      </c>
    </row>
    <row r="905" spans="2:65" s="12" customFormat="1">
      <c r="B905" s="219"/>
      <c r="C905" s="220"/>
      <c r="D905" s="221" t="s">
        <v>210</v>
      </c>
      <c r="E905" s="222" t="s">
        <v>34</v>
      </c>
      <c r="F905" s="223" t="s">
        <v>2350</v>
      </c>
      <c r="G905" s="220"/>
      <c r="H905" s="224" t="s">
        <v>34</v>
      </c>
      <c r="I905" s="225"/>
      <c r="J905" s="220"/>
      <c r="K905" s="220"/>
      <c r="L905" s="226"/>
      <c r="M905" s="227"/>
      <c r="N905" s="228"/>
      <c r="O905" s="228"/>
      <c r="P905" s="228"/>
      <c r="Q905" s="228"/>
      <c r="R905" s="228"/>
      <c r="S905" s="228"/>
      <c r="T905" s="229"/>
      <c r="AT905" s="230" t="s">
        <v>210</v>
      </c>
      <c r="AU905" s="230" t="s">
        <v>87</v>
      </c>
      <c r="AV905" s="12" t="s">
        <v>85</v>
      </c>
      <c r="AW905" s="12" t="s">
        <v>41</v>
      </c>
      <c r="AX905" s="12" t="s">
        <v>78</v>
      </c>
      <c r="AY905" s="230" t="s">
        <v>197</v>
      </c>
    </row>
    <row r="906" spans="2:65" s="13" customFormat="1">
      <c r="B906" s="231"/>
      <c r="C906" s="232"/>
      <c r="D906" s="221" t="s">
        <v>210</v>
      </c>
      <c r="E906" s="233" t="s">
        <v>34</v>
      </c>
      <c r="F906" s="234" t="s">
        <v>85</v>
      </c>
      <c r="G906" s="232"/>
      <c r="H906" s="235">
        <v>1</v>
      </c>
      <c r="I906" s="236"/>
      <c r="J906" s="232"/>
      <c r="K906" s="232"/>
      <c r="L906" s="237"/>
      <c r="M906" s="238"/>
      <c r="N906" s="239"/>
      <c r="O906" s="239"/>
      <c r="P906" s="239"/>
      <c r="Q906" s="239"/>
      <c r="R906" s="239"/>
      <c r="S906" s="239"/>
      <c r="T906" s="240"/>
      <c r="AT906" s="241" t="s">
        <v>210</v>
      </c>
      <c r="AU906" s="241" t="s">
        <v>87</v>
      </c>
      <c r="AV906" s="13" t="s">
        <v>87</v>
      </c>
      <c r="AW906" s="13" t="s">
        <v>41</v>
      </c>
      <c r="AX906" s="13" t="s">
        <v>78</v>
      </c>
      <c r="AY906" s="241" t="s">
        <v>197</v>
      </c>
    </row>
    <row r="907" spans="2:65" s="12" customFormat="1">
      <c r="B907" s="219"/>
      <c r="C907" s="220"/>
      <c r="D907" s="221" t="s">
        <v>210</v>
      </c>
      <c r="E907" s="222" t="s">
        <v>34</v>
      </c>
      <c r="F907" s="223" t="s">
        <v>2351</v>
      </c>
      <c r="G907" s="220"/>
      <c r="H907" s="224" t="s">
        <v>34</v>
      </c>
      <c r="I907" s="225"/>
      <c r="J907" s="220"/>
      <c r="K907" s="220"/>
      <c r="L907" s="226"/>
      <c r="M907" s="227"/>
      <c r="N907" s="228"/>
      <c r="O907" s="228"/>
      <c r="P907" s="228"/>
      <c r="Q907" s="228"/>
      <c r="R907" s="228"/>
      <c r="S907" s="228"/>
      <c r="T907" s="229"/>
      <c r="AT907" s="230" t="s">
        <v>210</v>
      </c>
      <c r="AU907" s="230" t="s">
        <v>87</v>
      </c>
      <c r="AV907" s="12" t="s">
        <v>85</v>
      </c>
      <c r="AW907" s="12" t="s">
        <v>41</v>
      </c>
      <c r="AX907" s="12" t="s">
        <v>78</v>
      </c>
      <c r="AY907" s="230" t="s">
        <v>197</v>
      </c>
    </row>
    <row r="908" spans="2:65" s="13" customFormat="1">
      <c r="B908" s="231"/>
      <c r="C908" s="232"/>
      <c r="D908" s="221" t="s">
        <v>210</v>
      </c>
      <c r="E908" s="233" t="s">
        <v>34</v>
      </c>
      <c r="F908" s="234" t="s">
        <v>85</v>
      </c>
      <c r="G908" s="232"/>
      <c r="H908" s="235">
        <v>1</v>
      </c>
      <c r="I908" s="236"/>
      <c r="J908" s="232"/>
      <c r="K908" s="232"/>
      <c r="L908" s="237"/>
      <c r="M908" s="238"/>
      <c r="N908" s="239"/>
      <c r="O908" s="239"/>
      <c r="P908" s="239"/>
      <c r="Q908" s="239"/>
      <c r="R908" s="239"/>
      <c r="S908" s="239"/>
      <c r="T908" s="240"/>
      <c r="AT908" s="241" t="s">
        <v>210</v>
      </c>
      <c r="AU908" s="241" t="s">
        <v>87</v>
      </c>
      <c r="AV908" s="13" t="s">
        <v>87</v>
      </c>
      <c r="AW908" s="13" t="s">
        <v>41</v>
      </c>
      <c r="AX908" s="13" t="s">
        <v>78</v>
      </c>
      <c r="AY908" s="241" t="s">
        <v>197</v>
      </c>
    </row>
    <row r="909" spans="2:65" s="14" customFormat="1">
      <c r="B909" s="242"/>
      <c r="C909" s="243"/>
      <c r="D909" s="216" t="s">
        <v>210</v>
      </c>
      <c r="E909" s="244" t="s">
        <v>34</v>
      </c>
      <c r="F909" s="245" t="s">
        <v>221</v>
      </c>
      <c r="G909" s="243"/>
      <c r="H909" s="246">
        <v>2</v>
      </c>
      <c r="I909" s="247"/>
      <c r="J909" s="243"/>
      <c r="K909" s="243"/>
      <c r="L909" s="248"/>
      <c r="M909" s="249"/>
      <c r="N909" s="250"/>
      <c r="O909" s="250"/>
      <c r="P909" s="250"/>
      <c r="Q909" s="250"/>
      <c r="R909" s="250"/>
      <c r="S909" s="250"/>
      <c r="T909" s="251"/>
      <c r="AT909" s="252" t="s">
        <v>210</v>
      </c>
      <c r="AU909" s="252" t="s">
        <v>87</v>
      </c>
      <c r="AV909" s="14" t="s">
        <v>126</v>
      </c>
      <c r="AW909" s="14" t="s">
        <v>41</v>
      </c>
      <c r="AX909" s="14" t="s">
        <v>85</v>
      </c>
      <c r="AY909" s="252" t="s">
        <v>197</v>
      </c>
    </row>
    <row r="910" spans="2:65" s="1" customFormat="1" ht="16.5" customHeight="1">
      <c r="B910" s="43"/>
      <c r="C910" s="204" t="s">
        <v>1261</v>
      </c>
      <c r="D910" s="204" t="s">
        <v>200</v>
      </c>
      <c r="E910" s="205" t="s">
        <v>2908</v>
      </c>
      <c r="F910" s="206" t="s">
        <v>2909</v>
      </c>
      <c r="G910" s="207" t="s">
        <v>536</v>
      </c>
      <c r="H910" s="208">
        <v>2</v>
      </c>
      <c r="I910" s="209"/>
      <c r="J910" s="210">
        <f>ROUND(I910*H910,2)</f>
        <v>0</v>
      </c>
      <c r="K910" s="206" t="s">
        <v>34</v>
      </c>
      <c r="L910" s="63"/>
      <c r="M910" s="211" t="s">
        <v>34</v>
      </c>
      <c r="N910" s="212" t="s">
        <v>49</v>
      </c>
      <c r="O910" s="44"/>
      <c r="P910" s="213">
        <f>O910*H910</f>
        <v>0</v>
      </c>
      <c r="Q910" s="213">
        <v>2.7E-4</v>
      </c>
      <c r="R910" s="213">
        <f>Q910*H910</f>
        <v>5.4000000000000001E-4</v>
      </c>
      <c r="S910" s="213">
        <v>0</v>
      </c>
      <c r="T910" s="214">
        <f>S910*H910</f>
        <v>0</v>
      </c>
      <c r="AR910" s="25" t="s">
        <v>275</v>
      </c>
      <c r="AT910" s="25" t="s">
        <v>200</v>
      </c>
      <c r="AU910" s="25" t="s">
        <v>87</v>
      </c>
      <c r="AY910" s="25" t="s">
        <v>197</v>
      </c>
      <c r="BE910" s="215">
        <f>IF(N910="základní",J910,0)</f>
        <v>0</v>
      </c>
      <c r="BF910" s="215">
        <f>IF(N910="snížená",J910,0)</f>
        <v>0</v>
      </c>
      <c r="BG910" s="215">
        <f>IF(N910="zákl. přenesená",J910,0)</f>
        <v>0</v>
      </c>
      <c r="BH910" s="215">
        <f>IF(N910="sníž. přenesená",J910,0)</f>
        <v>0</v>
      </c>
      <c r="BI910" s="215">
        <f>IF(N910="nulová",J910,0)</f>
        <v>0</v>
      </c>
      <c r="BJ910" s="25" t="s">
        <v>85</v>
      </c>
      <c r="BK910" s="215">
        <f>ROUND(I910*H910,2)</f>
        <v>0</v>
      </c>
      <c r="BL910" s="25" t="s">
        <v>275</v>
      </c>
      <c r="BM910" s="25" t="s">
        <v>2910</v>
      </c>
    </row>
    <row r="911" spans="2:65" s="12" customFormat="1">
      <c r="B911" s="219"/>
      <c r="C911" s="220"/>
      <c r="D911" s="221" t="s">
        <v>210</v>
      </c>
      <c r="E911" s="222" t="s">
        <v>34</v>
      </c>
      <c r="F911" s="223" t="s">
        <v>2350</v>
      </c>
      <c r="G911" s="220"/>
      <c r="H911" s="224" t="s">
        <v>34</v>
      </c>
      <c r="I911" s="225"/>
      <c r="J911" s="220"/>
      <c r="K911" s="220"/>
      <c r="L911" s="226"/>
      <c r="M911" s="227"/>
      <c r="N911" s="228"/>
      <c r="O911" s="228"/>
      <c r="P911" s="228"/>
      <c r="Q911" s="228"/>
      <c r="R911" s="228"/>
      <c r="S911" s="228"/>
      <c r="T911" s="229"/>
      <c r="AT911" s="230" t="s">
        <v>210</v>
      </c>
      <c r="AU911" s="230" t="s">
        <v>87</v>
      </c>
      <c r="AV911" s="12" t="s">
        <v>85</v>
      </c>
      <c r="AW911" s="12" t="s">
        <v>41</v>
      </c>
      <c r="AX911" s="12" t="s">
        <v>78</v>
      </c>
      <c r="AY911" s="230" t="s">
        <v>197</v>
      </c>
    </row>
    <row r="912" spans="2:65" s="13" customFormat="1">
      <c r="B912" s="231"/>
      <c r="C912" s="232"/>
      <c r="D912" s="221" t="s">
        <v>210</v>
      </c>
      <c r="E912" s="233" t="s">
        <v>34</v>
      </c>
      <c r="F912" s="234" t="s">
        <v>85</v>
      </c>
      <c r="G912" s="232"/>
      <c r="H912" s="235">
        <v>1</v>
      </c>
      <c r="I912" s="236"/>
      <c r="J912" s="232"/>
      <c r="K912" s="232"/>
      <c r="L912" s="237"/>
      <c r="M912" s="238"/>
      <c r="N912" s="239"/>
      <c r="O912" s="239"/>
      <c r="P912" s="239"/>
      <c r="Q912" s="239"/>
      <c r="R912" s="239"/>
      <c r="S912" s="239"/>
      <c r="T912" s="240"/>
      <c r="AT912" s="241" t="s">
        <v>210</v>
      </c>
      <c r="AU912" s="241" t="s">
        <v>87</v>
      </c>
      <c r="AV912" s="13" t="s">
        <v>87</v>
      </c>
      <c r="AW912" s="13" t="s">
        <v>41</v>
      </c>
      <c r="AX912" s="13" t="s">
        <v>78</v>
      </c>
      <c r="AY912" s="241" t="s">
        <v>197</v>
      </c>
    </row>
    <row r="913" spans="2:65" s="12" customFormat="1">
      <c r="B913" s="219"/>
      <c r="C913" s="220"/>
      <c r="D913" s="221" t="s">
        <v>210</v>
      </c>
      <c r="E913" s="222" t="s">
        <v>34</v>
      </c>
      <c r="F913" s="223" t="s">
        <v>2351</v>
      </c>
      <c r="G913" s="220"/>
      <c r="H913" s="224" t="s">
        <v>34</v>
      </c>
      <c r="I913" s="225"/>
      <c r="J913" s="220"/>
      <c r="K913" s="220"/>
      <c r="L913" s="226"/>
      <c r="M913" s="227"/>
      <c r="N913" s="228"/>
      <c r="O913" s="228"/>
      <c r="P913" s="228"/>
      <c r="Q913" s="228"/>
      <c r="R913" s="228"/>
      <c r="S913" s="228"/>
      <c r="T913" s="229"/>
      <c r="AT913" s="230" t="s">
        <v>210</v>
      </c>
      <c r="AU913" s="230" t="s">
        <v>87</v>
      </c>
      <c r="AV913" s="12" t="s">
        <v>85</v>
      </c>
      <c r="AW913" s="12" t="s">
        <v>41</v>
      </c>
      <c r="AX913" s="12" t="s">
        <v>78</v>
      </c>
      <c r="AY913" s="230" t="s">
        <v>197</v>
      </c>
    </row>
    <row r="914" spans="2:65" s="13" customFormat="1">
      <c r="B914" s="231"/>
      <c r="C914" s="232"/>
      <c r="D914" s="221" t="s">
        <v>210</v>
      </c>
      <c r="E914" s="233" t="s">
        <v>34</v>
      </c>
      <c r="F914" s="234" t="s">
        <v>85</v>
      </c>
      <c r="G914" s="232"/>
      <c r="H914" s="235">
        <v>1</v>
      </c>
      <c r="I914" s="236"/>
      <c r="J914" s="232"/>
      <c r="K914" s="232"/>
      <c r="L914" s="237"/>
      <c r="M914" s="238"/>
      <c r="N914" s="239"/>
      <c r="O914" s="239"/>
      <c r="P914" s="239"/>
      <c r="Q914" s="239"/>
      <c r="R914" s="239"/>
      <c r="S914" s="239"/>
      <c r="T914" s="240"/>
      <c r="AT914" s="241" t="s">
        <v>210</v>
      </c>
      <c r="AU914" s="241" t="s">
        <v>87</v>
      </c>
      <c r="AV914" s="13" t="s">
        <v>87</v>
      </c>
      <c r="AW914" s="13" t="s">
        <v>41</v>
      </c>
      <c r="AX914" s="13" t="s">
        <v>78</v>
      </c>
      <c r="AY914" s="241" t="s">
        <v>197</v>
      </c>
    </row>
    <row r="915" spans="2:65" s="14" customFormat="1">
      <c r="B915" s="242"/>
      <c r="C915" s="243"/>
      <c r="D915" s="216" t="s">
        <v>210</v>
      </c>
      <c r="E915" s="244" t="s">
        <v>34</v>
      </c>
      <c r="F915" s="245" t="s">
        <v>221</v>
      </c>
      <c r="G915" s="243"/>
      <c r="H915" s="246">
        <v>2</v>
      </c>
      <c r="I915" s="247"/>
      <c r="J915" s="243"/>
      <c r="K915" s="243"/>
      <c r="L915" s="248"/>
      <c r="M915" s="249"/>
      <c r="N915" s="250"/>
      <c r="O915" s="250"/>
      <c r="P915" s="250"/>
      <c r="Q915" s="250"/>
      <c r="R915" s="250"/>
      <c r="S915" s="250"/>
      <c r="T915" s="251"/>
      <c r="AT915" s="252" t="s">
        <v>210</v>
      </c>
      <c r="AU915" s="252" t="s">
        <v>87</v>
      </c>
      <c r="AV915" s="14" t="s">
        <v>126</v>
      </c>
      <c r="AW915" s="14" t="s">
        <v>41</v>
      </c>
      <c r="AX915" s="14" t="s">
        <v>85</v>
      </c>
      <c r="AY915" s="252" t="s">
        <v>197</v>
      </c>
    </row>
    <row r="916" spans="2:65" s="1" customFormat="1" ht="16.5" customHeight="1">
      <c r="B916" s="43"/>
      <c r="C916" s="204" t="s">
        <v>1267</v>
      </c>
      <c r="D916" s="204" t="s">
        <v>200</v>
      </c>
      <c r="E916" s="205" t="s">
        <v>2911</v>
      </c>
      <c r="F916" s="206" t="s">
        <v>2912</v>
      </c>
      <c r="G916" s="207" t="s">
        <v>536</v>
      </c>
      <c r="H916" s="208">
        <v>2</v>
      </c>
      <c r="I916" s="209"/>
      <c r="J916" s="210">
        <f>ROUND(I916*H916,2)</f>
        <v>0</v>
      </c>
      <c r="K916" s="206" t="s">
        <v>34</v>
      </c>
      <c r="L916" s="63"/>
      <c r="M916" s="211" t="s">
        <v>34</v>
      </c>
      <c r="N916" s="212" t="s">
        <v>49</v>
      </c>
      <c r="O916" s="44"/>
      <c r="P916" s="213">
        <f>O916*H916</f>
        <v>0</v>
      </c>
      <c r="Q916" s="213">
        <v>2.7E-4</v>
      </c>
      <c r="R916" s="213">
        <f>Q916*H916</f>
        <v>5.4000000000000001E-4</v>
      </c>
      <c r="S916" s="213">
        <v>0</v>
      </c>
      <c r="T916" s="214">
        <f>S916*H916</f>
        <v>0</v>
      </c>
      <c r="AR916" s="25" t="s">
        <v>275</v>
      </c>
      <c r="AT916" s="25" t="s">
        <v>200</v>
      </c>
      <c r="AU916" s="25" t="s">
        <v>87</v>
      </c>
      <c r="AY916" s="25" t="s">
        <v>197</v>
      </c>
      <c r="BE916" s="215">
        <f>IF(N916="základní",J916,0)</f>
        <v>0</v>
      </c>
      <c r="BF916" s="215">
        <f>IF(N916="snížená",J916,0)</f>
        <v>0</v>
      </c>
      <c r="BG916" s="215">
        <f>IF(N916="zákl. přenesená",J916,0)</f>
        <v>0</v>
      </c>
      <c r="BH916" s="215">
        <f>IF(N916="sníž. přenesená",J916,0)</f>
        <v>0</v>
      </c>
      <c r="BI916" s="215">
        <f>IF(N916="nulová",J916,0)</f>
        <v>0</v>
      </c>
      <c r="BJ916" s="25" t="s">
        <v>85</v>
      </c>
      <c r="BK916" s="215">
        <f>ROUND(I916*H916,2)</f>
        <v>0</v>
      </c>
      <c r="BL916" s="25" t="s">
        <v>275</v>
      </c>
      <c r="BM916" s="25" t="s">
        <v>2913</v>
      </c>
    </row>
    <row r="917" spans="2:65" s="12" customFormat="1">
      <c r="B917" s="219"/>
      <c r="C917" s="220"/>
      <c r="D917" s="221" t="s">
        <v>210</v>
      </c>
      <c r="E917" s="222" t="s">
        <v>34</v>
      </c>
      <c r="F917" s="223" t="s">
        <v>2350</v>
      </c>
      <c r="G917" s="220"/>
      <c r="H917" s="224" t="s">
        <v>34</v>
      </c>
      <c r="I917" s="225"/>
      <c r="J917" s="220"/>
      <c r="K917" s="220"/>
      <c r="L917" s="226"/>
      <c r="M917" s="227"/>
      <c r="N917" s="228"/>
      <c r="O917" s="228"/>
      <c r="P917" s="228"/>
      <c r="Q917" s="228"/>
      <c r="R917" s="228"/>
      <c r="S917" s="228"/>
      <c r="T917" s="229"/>
      <c r="AT917" s="230" t="s">
        <v>210</v>
      </c>
      <c r="AU917" s="230" t="s">
        <v>87</v>
      </c>
      <c r="AV917" s="12" t="s">
        <v>85</v>
      </c>
      <c r="AW917" s="12" t="s">
        <v>41</v>
      </c>
      <c r="AX917" s="12" t="s">
        <v>78</v>
      </c>
      <c r="AY917" s="230" t="s">
        <v>197</v>
      </c>
    </row>
    <row r="918" spans="2:65" s="13" customFormat="1">
      <c r="B918" s="231"/>
      <c r="C918" s="232"/>
      <c r="D918" s="221" t="s">
        <v>210</v>
      </c>
      <c r="E918" s="233" t="s">
        <v>34</v>
      </c>
      <c r="F918" s="234" t="s">
        <v>85</v>
      </c>
      <c r="G918" s="232"/>
      <c r="H918" s="235">
        <v>1</v>
      </c>
      <c r="I918" s="236"/>
      <c r="J918" s="232"/>
      <c r="K918" s="232"/>
      <c r="L918" s="237"/>
      <c r="M918" s="238"/>
      <c r="N918" s="239"/>
      <c r="O918" s="239"/>
      <c r="P918" s="239"/>
      <c r="Q918" s="239"/>
      <c r="R918" s="239"/>
      <c r="S918" s="239"/>
      <c r="T918" s="240"/>
      <c r="AT918" s="241" t="s">
        <v>210</v>
      </c>
      <c r="AU918" s="241" t="s">
        <v>87</v>
      </c>
      <c r="AV918" s="13" t="s">
        <v>87</v>
      </c>
      <c r="AW918" s="13" t="s">
        <v>41</v>
      </c>
      <c r="AX918" s="13" t="s">
        <v>78</v>
      </c>
      <c r="AY918" s="241" t="s">
        <v>197</v>
      </c>
    </row>
    <row r="919" spans="2:65" s="12" customFormat="1">
      <c r="B919" s="219"/>
      <c r="C919" s="220"/>
      <c r="D919" s="221" t="s">
        <v>210</v>
      </c>
      <c r="E919" s="222" t="s">
        <v>34</v>
      </c>
      <c r="F919" s="223" t="s">
        <v>2351</v>
      </c>
      <c r="G919" s="220"/>
      <c r="H919" s="224" t="s">
        <v>34</v>
      </c>
      <c r="I919" s="225"/>
      <c r="J919" s="220"/>
      <c r="K919" s="220"/>
      <c r="L919" s="226"/>
      <c r="M919" s="227"/>
      <c r="N919" s="228"/>
      <c r="O919" s="228"/>
      <c r="P919" s="228"/>
      <c r="Q919" s="228"/>
      <c r="R919" s="228"/>
      <c r="S919" s="228"/>
      <c r="T919" s="229"/>
      <c r="AT919" s="230" t="s">
        <v>210</v>
      </c>
      <c r="AU919" s="230" t="s">
        <v>87</v>
      </c>
      <c r="AV919" s="12" t="s">
        <v>85</v>
      </c>
      <c r="AW919" s="12" t="s">
        <v>41</v>
      </c>
      <c r="AX919" s="12" t="s">
        <v>78</v>
      </c>
      <c r="AY919" s="230" t="s">
        <v>197</v>
      </c>
    </row>
    <row r="920" spans="2:65" s="13" customFormat="1">
      <c r="B920" s="231"/>
      <c r="C920" s="232"/>
      <c r="D920" s="221" t="s">
        <v>210</v>
      </c>
      <c r="E920" s="233" t="s">
        <v>34</v>
      </c>
      <c r="F920" s="234" t="s">
        <v>85</v>
      </c>
      <c r="G920" s="232"/>
      <c r="H920" s="235">
        <v>1</v>
      </c>
      <c r="I920" s="236"/>
      <c r="J920" s="232"/>
      <c r="K920" s="232"/>
      <c r="L920" s="237"/>
      <c r="M920" s="238"/>
      <c r="N920" s="239"/>
      <c r="O920" s="239"/>
      <c r="P920" s="239"/>
      <c r="Q920" s="239"/>
      <c r="R920" s="239"/>
      <c r="S920" s="239"/>
      <c r="T920" s="240"/>
      <c r="AT920" s="241" t="s">
        <v>210</v>
      </c>
      <c r="AU920" s="241" t="s">
        <v>87</v>
      </c>
      <c r="AV920" s="13" t="s">
        <v>87</v>
      </c>
      <c r="AW920" s="13" t="s">
        <v>41</v>
      </c>
      <c r="AX920" s="13" t="s">
        <v>78</v>
      </c>
      <c r="AY920" s="241" t="s">
        <v>197</v>
      </c>
    </row>
    <row r="921" spans="2:65" s="14" customFormat="1">
      <c r="B921" s="242"/>
      <c r="C921" s="243"/>
      <c r="D921" s="216" t="s">
        <v>210</v>
      </c>
      <c r="E921" s="244" t="s">
        <v>34</v>
      </c>
      <c r="F921" s="245" t="s">
        <v>221</v>
      </c>
      <c r="G921" s="243"/>
      <c r="H921" s="246">
        <v>2</v>
      </c>
      <c r="I921" s="247"/>
      <c r="J921" s="243"/>
      <c r="K921" s="243"/>
      <c r="L921" s="248"/>
      <c r="M921" s="249"/>
      <c r="N921" s="250"/>
      <c r="O921" s="250"/>
      <c r="P921" s="250"/>
      <c r="Q921" s="250"/>
      <c r="R921" s="250"/>
      <c r="S921" s="250"/>
      <c r="T921" s="251"/>
      <c r="AT921" s="252" t="s">
        <v>210</v>
      </c>
      <c r="AU921" s="252" t="s">
        <v>87</v>
      </c>
      <c r="AV921" s="14" t="s">
        <v>126</v>
      </c>
      <c r="AW921" s="14" t="s">
        <v>41</v>
      </c>
      <c r="AX921" s="14" t="s">
        <v>85</v>
      </c>
      <c r="AY921" s="252" t="s">
        <v>197</v>
      </c>
    </row>
    <row r="922" spans="2:65" s="1" customFormat="1" ht="25.5" customHeight="1">
      <c r="B922" s="43"/>
      <c r="C922" s="204" t="s">
        <v>1272</v>
      </c>
      <c r="D922" s="204" t="s">
        <v>200</v>
      </c>
      <c r="E922" s="205" t="s">
        <v>2914</v>
      </c>
      <c r="F922" s="206" t="s">
        <v>2915</v>
      </c>
      <c r="G922" s="207" t="s">
        <v>536</v>
      </c>
      <c r="H922" s="208">
        <v>5</v>
      </c>
      <c r="I922" s="209"/>
      <c r="J922" s="210">
        <f>ROUND(I922*H922,2)</f>
        <v>0</v>
      </c>
      <c r="K922" s="206" t="s">
        <v>34</v>
      </c>
      <c r="L922" s="63"/>
      <c r="M922" s="211" t="s">
        <v>34</v>
      </c>
      <c r="N922" s="212" t="s">
        <v>49</v>
      </c>
      <c r="O922" s="44"/>
      <c r="P922" s="213">
        <f>O922*H922</f>
        <v>0</v>
      </c>
      <c r="Q922" s="213">
        <v>1.6000000000000001E-4</v>
      </c>
      <c r="R922" s="213">
        <f>Q922*H922</f>
        <v>8.0000000000000004E-4</v>
      </c>
      <c r="S922" s="213">
        <v>0</v>
      </c>
      <c r="T922" s="214">
        <f>S922*H922</f>
        <v>0</v>
      </c>
      <c r="AR922" s="25" t="s">
        <v>275</v>
      </c>
      <c r="AT922" s="25" t="s">
        <v>200</v>
      </c>
      <c r="AU922" s="25" t="s">
        <v>87</v>
      </c>
      <c r="AY922" s="25" t="s">
        <v>197</v>
      </c>
      <c r="BE922" s="215">
        <f>IF(N922="základní",J922,0)</f>
        <v>0</v>
      </c>
      <c r="BF922" s="215">
        <f>IF(N922="snížená",J922,0)</f>
        <v>0</v>
      </c>
      <c r="BG922" s="215">
        <f>IF(N922="zákl. přenesená",J922,0)</f>
        <v>0</v>
      </c>
      <c r="BH922" s="215">
        <f>IF(N922="sníž. přenesená",J922,0)</f>
        <v>0</v>
      </c>
      <c r="BI922" s="215">
        <f>IF(N922="nulová",J922,0)</f>
        <v>0</v>
      </c>
      <c r="BJ922" s="25" t="s">
        <v>85</v>
      </c>
      <c r="BK922" s="215">
        <f>ROUND(I922*H922,2)</f>
        <v>0</v>
      </c>
      <c r="BL922" s="25" t="s">
        <v>275</v>
      </c>
      <c r="BM922" s="25" t="s">
        <v>2916</v>
      </c>
    </row>
    <row r="923" spans="2:65" s="12" customFormat="1">
      <c r="B923" s="219"/>
      <c r="C923" s="220"/>
      <c r="D923" s="221" t="s">
        <v>210</v>
      </c>
      <c r="E923" s="222" t="s">
        <v>34</v>
      </c>
      <c r="F923" s="223" t="s">
        <v>2917</v>
      </c>
      <c r="G923" s="220"/>
      <c r="H923" s="224" t="s">
        <v>34</v>
      </c>
      <c r="I923" s="225"/>
      <c r="J923" s="220"/>
      <c r="K923" s="220"/>
      <c r="L923" s="226"/>
      <c r="M923" s="227"/>
      <c r="N923" s="228"/>
      <c r="O923" s="228"/>
      <c r="P923" s="228"/>
      <c r="Q923" s="228"/>
      <c r="R923" s="228"/>
      <c r="S923" s="228"/>
      <c r="T923" s="229"/>
      <c r="AT923" s="230" t="s">
        <v>210</v>
      </c>
      <c r="AU923" s="230" t="s">
        <v>87</v>
      </c>
      <c r="AV923" s="12" t="s">
        <v>85</v>
      </c>
      <c r="AW923" s="12" t="s">
        <v>41</v>
      </c>
      <c r="AX923" s="12" t="s">
        <v>78</v>
      </c>
      <c r="AY923" s="230" t="s">
        <v>197</v>
      </c>
    </row>
    <row r="924" spans="2:65" s="12" customFormat="1">
      <c r="B924" s="219"/>
      <c r="C924" s="220"/>
      <c r="D924" s="221" t="s">
        <v>210</v>
      </c>
      <c r="E924" s="222" t="s">
        <v>34</v>
      </c>
      <c r="F924" s="223" t="s">
        <v>2350</v>
      </c>
      <c r="G924" s="220"/>
      <c r="H924" s="224" t="s">
        <v>34</v>
      </c>
      <c r="I924" s="225"/>
      <c r="J924" s="220"/>
      <c r="K924" s="220"/>
      <c r="L924" s="226"/>
      <c r="M924" s="227"/>
      <c r="N924" s="228"/>
      <c r="O924" s="228"/>
      <c r="P924" s="228"/>
      <c r="Q924" s="228"/>
      <c r="R924" s="228"/>
      <c r="S924" s="228"/>
      <c r="T924" s="229"/>
      <c r="AT924" s="230" t="s">
        <v>210</v>
      </c>
      <c r="AU924" s="230" t="s">
        <v>87</v>
      </c>
      <c r="AV924" s="12" t="s">
        <v>85</v>
      </c>
      <c r="AW924" s="12" t="s">
        <v>41</v>
      </c>
      <c r="AX924" s="12" t="s">
        <v>78</v>
      </c>
      <c r="AY924" s="230" t="s">
        <v>197</v>
      </c>
    </row>
    <row r="925" spans="2:65" s="13" customFormat="1">
      <c r="B925" s="231"/>
      <c r="C925" s="232"/>
      <c r="D925" s="221" t="s">
        <v>210</v>
      </c>
      <c r="E925" s="233" t="s">
        <v>34</v>
      </c>
      <c r="F925" s="234" t="s">
        <v>107</v>
      </c>
      <c r="G925" s="232"/>
      <c r="H925" s="235">
        <v>3</v>
      </c>
      <c r="I925" s="236"/>
      <c r="J925" s="232"/>
      <c r="K925" s="232"/>
      <c r="L925" s="237"/>
      <c r="M925" s="238"/>
      <c r="N925" s="239"/>
      <c r="O925" s="239"/>
      <c r="P925" s="239"/>
      <c r="Q925" s="239"/>
      <c r="R925" s="239"/>
      <c r="S925" s="239"/>
      <c r="T925" s="240"/>
      <c r="AT925" s="241" t="s">
        <v>210</v>
      </c>
      <c r="AU925" s="241" t="s">
        <v>87</v>
      </c>
      <c r="AV925" s="13" t="s">
        <v>87</v>
      </c>
      <c r="AW925" s="13" t="s">
        <v>41</v>
      </c>
      <c r="AX925" s="13" t="s">
        <v>78</v>
      </c>
      <c r="AY925" s="241" t="s">
        <v>197</v>
      </c>
    </row>
    <row r="926" spans="2:65" s="12" customFormat="1">
      <c r="B926" s="219"/>
      <c r="C926" s="220"/>
      <c r="D926" s="221" t="s">
        <v>210</v>
      </c>
      <c r="E926" s="222" t="s">
        <v>34</v>
      </c>
      <c r="F926" s="223" t="s">
        <v>2351</v>
      </c>
      <c r="G926" s="220"/>
      <c r="H926" s="224" t="s">
        <v>34</v>
      </c>
      <c r="I926" s="225"/>
      <c r="J926" s="220"/>
      <c r="K926" s="220"/>
      <c r="L926" s="226"/>
      <c r="M926" s="227"/>
      <c r="N926" s="228"/>
      <c r="O926" s="228"/>
      <c r="P926" s="228"/>
      <c r="Q926" s="228"/>
      <c r="R926" s="228"/>
      <c r="S926" s="228"/>
      <c r="T926" s="229"/>
      <c r="AT926" s="230" t="s">
        <v>210</v>
      </c>
      <c r="AU926" s="230" t="s">
        <v>87</v>
      </c>
      <c r="AV926" s="12" t="s">
        <v>85</v>
      </c>
      <c r="AW926" s="12" t="s">
        <v>41</v>
      </c>
      <c r="AX926" s="12" t="s">
        <v>78</v>
      </c>
      <c r="AY926" s="230" t="s">
        <v>197</v>
      </c>
    </row>
    <row r="927" spans="2:65" s="13" customFormat="1">
      <c r="B927" s="231"/>
      <c r="C927" s="232"/>
      <c r="D927" s="221" t="s">
        <v>210</v>
      </c>
      <c r="E927" s="233" t="s">
        <v>34</v>
      </c>
      <c r="F927" s="234" t="s">
        <v>87</v>
      </c>
      <c r="G927" s="232"/>
      <c r="H927" s="235">
        <v>2</v>
      </c>
      <c r="I927" s="236"/>
      <c r="J927" s="232"/>
      <c r="K927" s="232"/>
      <c r="L927" s="237"/>
      <c r="M927" s="238"/>
      <c r="N927" s="239"/>
      <c r="O927" s="239"/>
      <c r="P927" s="239"/>
      <c r="Q927" s="239"/>
      <c r="R927" s="239"/>
      <c r="S927" s="239"/>
      <c r="T927" s="240"/>
      <c r="AT927" s="241" t="s">
        <v>210</v>
      </c>
      <c r="AU927" s="241" t="s">
        <v>87</v>
      </c>
      <c r="AV927" s="13" t="s">
        <v>87</v>
      </c>
      <c r="AW927" s="13" t="s">
        <v>41</v>
      </c>
      <c r="AX927" s="13" t="s">
        <v>78</v>
      </c>
      <c r="AY927" s="241" t="s">
        <v>197</v>
      </c>
    </row>
    <row r="928" spans="2:65" s="14" customFormat="1">
      <c r="B928" s="242"/>
      <c r="C928" s="243"/>
      <c r="D928" s="216" t="s">
        <v>210</v>
      </c>
      <c r="E928" s="244" t="s">
        <v>34</v>
      </c>
      <c r="F928" s="245" t="s">
        <v>221</v>
      </c>
      <c r="G928" s="243"/>
      <c r="H928" s="246">
        <v>5</v>
      </c>
      <c r="I928" s="247"/>
      <c r="J928" s="243"/>
      <c r="K928" s="243"/>
      <c r="L928" s="248"/>
      <c r="M928" s="249"/>
      <c r="N928" s="250"/>
      <c r="O928" s="250"/>
      <c r="P928" s="250"/>
      <c r="Q928" s="250"/>
      <c r="R928" s="250"/>
      <c r="S928" s="250"/>
      <c r="T928" s="251"/>
      <c r="AT928" s="252" t="s">
        <v>210</v>
      </c>
      <c r="AU928" s="252" t="s">
        <v>87</v>
      </c>
      <c r="AV928" s="14" t="s">
        <v>126</v>
      </c>
      <c r="AW928" s="14" t="s">
        <v>41</v>
      </c>
      <c r="AX928" s="14" t="s">
        <v>85</v>
      </c>
      <c r="AY928" s="252" t="s">
        <v>197</v>
      </c>
    </row>
    <row r="929" spans="2:65" s="1" customFormat="1" ht="16.5" customHeight="1">
      <c r="B929" s="43"/>
      <c r="C929" s="204" t="s">
        <v>1280</v>
      </c>
      <c r="D929" s="204" t="s">
        <v>200</v>
      </c>
      <c r="E929" s="205" t="s">
        <v>2918</v>
      </c>
      <c r="F929" s="206" t="s">
        <v>2919</v>
      </c>
      <c r="G929" s="207" t="s">
        <v>536</v>
      </c>
      <c r="H929" s="208">
        <v>8</v>
      </c>
      <c r="I929" s="209"/>
      <c r="J929" s="210">
        <f>ROUND(I929*H929,2)</f>
        <v>0</v>
      </c>
      <c r="K929" s="206" t="s">
        <v>34</v>
      </c>
      <c r="L929" s="63"/>
      <c r="M929" s="211" t="s">
        <v>34</v>
      </c>
      <c r="N929" s="212" t="s">
        <v>49</v>
      </c>
      <c r="O929" s="44"/>
      <c r="P929" s="213">
        <f>O929*H929</f>
        <v>0</v>
      </c>
      <c r="Q929" s="213">
        <v>1.6000000000000001E-4</v>
      </c>
      <c r="R929" s="213">
        <f>Q929*H929</f>
        <v>1.2800000000000001E-3</v>
      </c>
      <c r="S929" s="213">
        <v>0</v>
      </c>
      <c r="T929" s="214">
        <f>S929*H929</f>
        <v>0</v>
      </c>
      <c r="AR929" s="25" t="s">
        <v>275</v>
      </c>
      <c r="AT929" s="25" t="s">
        <v>200</v>
      </c>
      <c r="AU929" s="25" t="s">
        <v>87</v>
      </c>
      <c r="AY929" s="25" t="s">
        <v>197</v>
      </c>
      <c r="BE929" s="215">
        <f>IF(N929="základní",J929,0)</f>
        <v>0</v>
      </c>
      <c r="BF929" s="215">
        <f>IF(N929="snížená",J929,0)</f>
        <v>0</v>
      </c>
      <c r="BG929" s="215">
        <f>IF(N929="zákl. přenesená",J929,0)</f>
        <v>0</v>
      </c>
      <c r="BH929" s="215">
        <f>IF(N929="sníž. přenesená",J929,0)</f>
        <v>0</v>
      </c>
      <c r="BI929" s="215">
        <f>IF(N929="nulová",J929,0)</f>
        <v>0</v>
      </c>
      <c r="BJ929" s="25" t="s">
        <v>85</v>
      </c>
      <c r="BK929" s="215">
        <f>ROUND(I929*H929,2)</f>
        <v>0</v>
      </c>
      <c r="BL929" s="25" t="s">
        <v>275</v>
      </c>
      <c r="BM929" s="25" t="s">
        <v>2920</v>
      </c>
    </row>
    <row r="930" spans="2:65" s="12" customFormat="1">
      <c r="B930" s="219"/>
      <c r="C930" s="220"/>
      <c r="D930" s="221" t="s">
        <v>210</v>
      </c>
      <c r="E930" s="222" t="s">
        <v>34</v>
      </c>
      <c r="F930" s="223" t="s">
        <v>2921</v>
      </c>
      <c r="G930" s="220"/>
      <c r="H930" s="224" t="s">
        <v>34</v>
      </c>
      <c r="I930" s="225"/>
      <c r="J930" s="220"/>
      <c r="K930" s="220"/>
      <c r="L930" s="226"/>
      <c r="M930" s="227"/>
      <c r="N930" s="228"/>
      <c r="O930" s="228"/>
      <c r="P930" s="228"/>
      <c r="Q930" s="228"/>
      <c r="R930" s="228"/>
      <c r="S930" s="228"/>
      <c r="T930" s="229"/>
      <c r="AT930" s="230" t="s">
        <v>210</v>
      </c>
      <c r="AU930" s="230" t="s">
        <v>87</v>
      </c>
      <c r="AV930" s="12" t="s">
        <v>85</v>
      </c>
      <c r="AW930" s="12" t="s">
        <v>41</v>
      </c>
      <c r="AX930" s="12" t="s">
        <v>78</v>
      </c>
      <c r="AY930" s="230" t="s">
        <v>197</v>
      </c>
    </row>
    <row r="931" spans="2:65" s="13" customFormat="1">
      <c r="B931" s="231"/>
      <c r="C931" s="232"/>
      <c r="D931" s="216" t="s">
        <v>210</v>
      </c>
      <c r="E931" s="260" t="s">
        <v>34</v>
      </c>
      <c r="F931" s="261" t="s">
        <v>244</v>
      </c>
      <c r="G931" s="232"/>
      <c r="H931" s="262">
        <v>8</v>
      </c>
      <c r="I931" s="236"/>
      <c r="J931" s="232"/>
      <c r="K931" s="232"/>
      <c r="L931" s="237"/>
      <c r="M931" s="238"/>
      <c r="N931" s="239"/>
      <c r="O931" s="239"/>
      <c r="P931" s="239"/>
      <c r="Q931" s="239"/>
      <c r="R931" s="239"/>
      <c r="S931" s="239"/>
      <c r="T931" s="240"/>
      <c r="AT931" s="241" t="s">
        <v>210</v>
      </c>
      <c r="AU931" s="241" t="s">
        <v>87</v>
      </c>
      <c r="AV931" s="13" t="s">
        <v>87</v>
      </c>
      <c r="AW931" s="13" t="s">
        <v>41</v>
      </c>
      <c r="AX931" s="13" t="s">
        <v>85</v>
      </c>
      <c r="AY931" s="241" t="s">
        <v>197</v>
      </c>
    </row>
    <row r="932" spans="2:65" s="1" customFormat="1" ht="16.5" customHeight="1">
      <c r="B932" s="43"/>
      <c r="C932" s="204" t="s">
        <v>1286</v>
      </c>
      <c r="D932" s="204" t="s">
        <v>200</v>
      </c>
      <c r="E932" s="205" t="s">
        <v>2922</v>
      </c>
      <c r="F932" s="206" t="s">
        <v>2923</v>
      </c>
      <c r="G932" s="207" t="s">
        <v>404</v>
      </c>
      <c r="H932" s="208">
        <v>0.82799999999999996</v>
      </c>
      <c r="I932" s="209"/>
      <c r="J932" s="210">
        <f>ROUND(I932*H932,2)</f>
        <v>0</v>
      </c>
      <c r="K932" s="206" t="s">
        <v>352</v>
      </c>
      <c r="L932" s="63"/>
      <c r="M932" s="211" t="s">
        <v>34</v>
      </c>
      <c r="N932" s="212" t="s">
        <v>49</v>
      </c>
      <c r="O932" s="44"/>
      <c r="P932" s="213">
        <f>O932*H932</f>
        <v>0</v>
      </c>
      <c r="Q932" s="213">
        <v>0</v>
      </c>
      <c r="R932" s="213">
        <f>Q932*H932</f>
        <v>0</v>
      </c>
      <c r="S932" s="213">
        <v>0</v>
      </c>
      <c r="T932" s="214">
        <f>S932*H932</f>
        <v>0</v>
      </c>
      <c r="AR932" s="25" t="s">
        <v>275</v>
      </c>
      <c r="AT932" s="25" t="s">
        <v>200</v>
      </c>
      <c r="AU932" s="25" t="s">
        <v>87</v>
      </c>
      <c r="AY932" s="25" t="s">
        <v>197</v>
      </c>
      <c r="BE932" s="215">
        <f>IF(N932="základní",J932,0)</f>
        <v>0</v>
      </c>
      <c r="BF932" s="215">
        <f>IF(N932="snížená",J932,0)</f>
        <v>0</v>
      </c>
      <c r="BG932" s="215">
        <f>IF(N932="zákl. přenesená",J932,0)</f>
        <v>0</v>
      </c>
      <c r="BH932" s="215">
        <f>IF(N932="sníž. přenesená",J932,0)</f>
        <v>0</v>
      </c>
      <c r="BI932" s="215">
        <f>IF(N932="nulová",J932,0)</f>
        <v>0</v>
      </c>
      <c r="BJ932" s="25" t="s">
        <v>85</v>
      </c>
      <c r="BK932" s="215">
        <f>ROUND(I932*H932,2)</f>
        <v>0</v>
      </c>
      <c r="BL932" s="25" t="s">
        <v>275</v>
      </c>
      <c r="BM932" s="25" t="s">
        <v>2924</v>
      </c>
    </row>
    <row r="933" spans="2:65" s="11" customFormat="1" ht="29.85" customHeight="1">
      <c r="B933" s="187"/>
      <c r="C933" s="188"/>
      <c r="D933" s="201" t="s">
        <v>77</v>
      </c>
      <c r="E933" s="202" t="s">
        <v>2925</v>
      </c>
      <c r="F933" s="202" t="s">
        <v>2401</v>
      </c>
      <c r="G933" s="188"/>
      <c r="H933" s="188"/>
      <c r="I933" s="191"/>
      <c r="J933" s="203">
        <f>BK933</f>
        <v>0</v>
      </c>
      <c r="K933" s="188"/>
      <c r="L933" s="193"/>
      <c r="M933" s="194"/>
      <c r="N933" s="195"/>
      <c r="O933" s="195"/>
      <c r="P933" s="196">
        <f>SUM(P934:P965)</f>
        <v>0</v>
      </c>
      <c r="Q933" s="195"/>
      <c r="R933" s="196">
        <f>SUM(R934:R965)</f>
        <v>0.39219999999999999</v>
      </c>
      <c r="S933" s="195"/>
      <c r="T933" s="197">
        <f>SUM(T934:T965)</f>
        <v>0</v>
      </c>
      <c r="AR933" s="198" t="s">
        <v>87</v>
      </c>
      <c r="AT933" s="199" t="s">
        <v>77</v>
      </c>
      <c r="AU933" s="199" t="s">
        <v>85</v>
      </c>
      <c r="AY933" s="198" t="s">
        <v>197</v>
      </c>
      <c r="BK933" s="200">
        <f>SUM(BK934:BK965)</f>
        <v>0</v>
      </c>
    </row>
    <row r="934" spans="2:65" s="1" customFormat="1" ht="25.5" customHeight="1">
      <c r="B934" s="43"/>
      <c r="C934" s="204" t="s">
        <v>1290</v>
      </c>
      <c r="D934" s="204" t="s">
        <v>200</v>
      </c>
      <c r="E934" s="205" t="s">
        <v>2926</v>
      </c>
      <c r="F934" s="206" t="s">
        <v>2927</v>
      </c>
      <c r="G934" s="207" t="s">
        <v>203</v>
      </c>
      <c r="H934" s="208">
        <v>8</v>
      </c>
      <c r="I934" s="209"/>
      <c r="J934" s="210">
        <f>ROUND(I934*H934,2)</f>
        <v>0</v>
      </c>
      <c r="K934" s="206" t="s">
        <v>352</v>
      </c>
      <c r="L934" s="63"/>
      <c r="M934" s="211" t="s">
        <v>34</v>
      </c>
      <c r="N934" s="212" t="s">
        <v>49</v>
      </c>
      <c r="O934" s="44"/>
      <c r="P934" s="213">
        <f>O934*H934</f>
        <v>0</v>
      </c>
      <c r="Q934" s="213">
        <v>1.2E-2</v>
      </c>
      <c r="R934" s="213">
        <f>Q934*H934</f>
        <v>9.6000000000000002E-2</v>
      </c>
      <c r="S934" s="213">
        <v>0</v>
      </c>
      <c r="T934" s="214">
        <f>S934*H934</f>
        <v>0</v>
      </c>
      <c r="AR934" s="25" t="s">
        <v>275</v>
      </c>
      <c r="AT934" s="25" t="s">
        <v>200</v>
      </c>
      <c r="AU934" s="25" t="s">
        <v>87</v>
      </c>
      <c r="AY934" s="25" t="s">
        <v>197</v>
      </c>
      <c r="BE934" s="215">
        <f>IF(N934="základní",J934,0)</f>
        <v>0</v>
      </c>
      <c r="BF934" s="215">
        <f>IF(N934="snížená",J934,0)</f>
        <v>0</v>
      </c>
      <c r="BG934" s="215">
        <f>IF(N934="zákl. přenesená",J934,0)</f>
        <v>0</v>
      </c>
      <c r="BH934" s="215">
        <f>IF(N934="sníž. přenesená",J934,0)</f>
        <v>0</v>
      </c>
      <c r="BI934" s="215">
        <f>IF(N934="nulová",J934,0)</f>
        <v>0</v>
      </c>
      <c r="BJ934" s="25" t="s">
        <v>85</v>
      </c>
      <c r="BK934" s="215">
        <f>ROUND(I934*H934,2)</f>
        <v>0</v>
      </c>
      <c r="BL934" s="25" t="s">
        <v>275</v>
      </c>
      <c r="BM934" s="25" t="s">
        <v>2928</v>
      </c>
    </row>
    <row r="935" spans="2:65" s="12" customFormat="1">
      <c r="B935" s="219"/>
      <c r="C935" s="220"/>
      <c r="D935" s="221" t="s">
        <v>210</v>
      </c>
      <c r="E935" s="222" t="s">
        <v>34</v>
      </c>
      <c r="F935" s="223" t="s">
        <v>2350</v>
      </c>
      <c r="G935" s="220"/>
      <c r="H935" s="224" t="s">
        <v>34</v>
      </c>
      <c r="I935" s="225"/>
      <c r="J935" s="220"/>
      <c r="K935" s="220"/>
      <c r="L935" s="226"/>
      <c r="M935" s="227"/>
      <c r="N935" s="228"/>
      <c r="O935" s="228"/>
      <c r="P935" s="228"/>
      <c r="Q935" s="228"/>
      <c r="R935" s="228"/>
      <c r="S935" s="228"/>
      <c r="T935" s="229"/>
      <c r="AT935" s="230" t="s">
        <v>210</v>
      </c>
      <c r="AU935" s="230" t="s">
        <v>87</v>
      </c>
      <c r="AV935" s="12" t="s">
        <v>85</v>
      </c>
      <c r="AW935" s="12" t="s">
        <v>41</v>
      </c>
      <c r="AX935" s="12" t="s">
        <v>78</v>
      </c>
      <c r="AY935" s="230" t="s">
        <v>197</v>
      </c>
    </row>
    <row r="936" spans="2:65" s="13" customFormat="1">
      <c r="B936" s="231"/>
      <c r="C936" s="232"/>
      <c r="D936" s="221" t="s">
        <v>210</v>
      </c>
      <c r="E936" s="233" t="s">
        <v>34</v>
      </c>
      <c r="F936" s="234" t="s">
        <v>2481</v>
      </c>
      <c r="G936" s="232"/>
      <c r="H936" s="235">
        <v>5</v>
      </c>
      <c r="I936" s="236"/>
      <c r="J936" s="232"/>
      <c r="K936" s="232"/>
      <c r="L936" s="237"/>
      <c r="M936" s="238"/>
      <c r="N936" s="239"/>
      <c r="O936" s="239"/>
      <c r="P936" s="239"/>
      <c r="Q936" s="239"/>
      <c r="R936" s="239"/>
      <c r="S936" s="239"/>
      <c r="T936" s="240"/>
      <c r="AT936" s="241" t="s">
        <v>210</v>
      </c>
      <c r="AU936" s="241" t="s">
        <v>87</v>
      </c>
      <c r="AV936" s="13" t="s">
        <v>87</v>
      </c>
      <c r="AW936" s="13" t="s">
        <v>41</v>
      </c>
      <c r="AX936" s="13" t="s">
        <v>78</v>
      </c>
      <c r="AY936" s="241" t="s">
        <v>197</v>
      </c>
    </row>
    <row r="937" spans="2:65" s="12" customFormat="1">
      <c r="B937" s="219"/>
      <c r="C937" s="220"/>
      <c r="D937" s="221" t="s">
        <v>210</v>
      </c>
      <c r="E937" s="222" t="s">
        <v>34</v>
      </c>
      <c r="F937" s="223" t="s">
        <v>2351</v>
      </c>
      <c r="G937" s="220"/>
      <c r="H937" s="224" t="s">
        <v>34</v>
      </c>
      <c r="I937" s="225"/>
      <c r="J937" s="220"/>
      <c r="K937" s="220"/>
      <c r="L937" s="226"/>
      <c r="M937" s="227"/>
      <c r="N937" s="228"/>
      <c r="O937" s="228"/>
      <c r="P937" s="228"/>
      <c r="Q937" s="228"/>
      <c r="R937" s="228"/>
      <c r="S937" s="228"/>
      <c r="T937" s="229"/>
      <c r="AT937" s="230" t="s">
        <v>210</v>
      </c>
      <c r="AU937" s="230" t="s">
        <v>87</v>
      </c>
      <c r="AV937" s="12" t="s">
        <v>85</v>
      </c>
      <c r="AW937" s="12" t="s">
        <v>41</v>
      </c>
      <c r="AX937" s="12" t="s">
        <v>78</v>
      </c>
      <c r="AY937" s="230" t="s">
        <v>197</v>
      </c>
    </row>
    <row r="938" spans="2:65" s="13" customFormat="1">
      <c r="B938" s="231"/>
      <c r="C938" s="232"/>
      <c r="D938" s="221" t="s">
        <v>210</v>
      </c>
      <c r="E938" s="233" t="s">
        <v>34</v>
      </c>
      <c r="F938" s="234" t="s">
        <v>2482</v>
      </c>
      <c r="G938" s="232"/>
      <c r="H938" s="235">
        <v>3</v>
      </c>
      <c r="I938" s="236"/>
      <c r="J938" s="232"/>
      <c r="K938" s="232"/>
      <c r="L938" s="237"/>
      <c r="M938" s="238"/>
      <c r="N938" s="239"/>
      <c r="O938" s="239"/>
      <c r="P938" s="239"/>
      <c r="Q938" s="239"/>
      <c r="R938" s="239"/>
      <c r="S938" s="239"/>
      <c r="T938" s="240"/>
      <c r="AT938" s="241" t="s">
        <v>210</v>
      </c>
      <c r="AU938" s="241" t="s">
        <v>87</v>
      </c>
      <c r="AV938" s="13" t="s">
        <v>87</v>
      </c>
      <c r="AW938" s="13" t="s">
        <v>41</v>
      </c>
      <c r="AX938" s="13" t="s">
        <v>78</v>
      </c>
      <c r="AY938" s="241" t="s">
        <v>197</v>
      </c>
    </row>
    <row r="939" spans="2:65" s="14" customFormat="1">
      <c r="B939" s="242"/>
      <c r="C939" s="243"/>
      <c r="D939" s="216" t="s">
        <v>210</v>
      </c>
      <c r="E939" s="244" t="s">
        <v>34</v>
      </c>
      <c r="F939" s="245" t="s">
        <v>221</v>
      </c>
      <c r="G939" s="243"/>
      <c r="H939" s="246">
        <v>8</v>
      </c>
      <c r="I939" s="247"/>
      <c r="J939" s="243"/>
      <c r="K939" s="243"/>
      <c r="L939" s="248"/>
      <c r="M939" s="249"/>
      <c r="N939" s="250"/>
      <c r="O939" s="250"/>
      <c r="P939" s="250"/>
      <c r="Q939" s="250"/>
      <c r="R939" s="250"/>
      <c r="S939" s="250"/>
      <c r="T939" s="251"/>
      <c r="AT939" s="252" t="s">
        <v>210</v>
      </c>
      <c r="AU939" s="252" t="s">
        <v>87</v>
      </c>
      <c r="AV939" s="14" t="s">
        <v>126</v>
      </c>
      <c r="AW939" s="14" t="s">
        <v>41</v>
      </c>
      <c r="AX939" s="14" t="s">
        <v>85</v>
      </c>
      <c r="AY939" s="252" t="s">
        <v>197</v>
      </c>
    </row>
    <row r="940" spans="2:65" s="1" customFormat="1" ht="16.5" customHeight="1">
      <c r="B940" s="43"/>
      <c r="C940" s="204" t="s">
        <v>1294</v>
      </c>
      <c r="D940" s="204" t="s">
        <v>200</v>
      </c>
      <c r="E940" s="205" t="s">
        <v>2929</v>
      </c>
      <c r="F940" s="206" t="s">
        <v>2930</v>
      </c>
      <c r="G940" s="207" t="s">
        <v>203</v>
      </c>
      <c r="H940" s="208">
        <v>4</v>
      </c>
      <c r="I940" s="209"/>
      <c r="J940" s="210">
        <f>ROUND(I940*H940,2)</f>
        <v>0</v>
      </c>
      <c r="K940" s="206" t="s">
        <v>352</v>
      </c>
      <c r="L940" s="63"/>
      <c r="M940" s="211" t="s">
        <v>34</v>
      </c>
      <c r="N940" s="212" t="s">
        <v>49</v>
      </c>
      <c r="O940" s="44"/>
      <c r="P940" s="213">
        <f>O940*H940</f>
        <v>0</v>
      </c>
      <c r="Q940" s="213">
        <v>1.5599999999999999E-2</v>
      </c>
      <c r="R940" s="213">
        <f>Q940*H940</f>
        <v>6.2399999999999997E-2</v>
      </c>
      <c r="S940" s="213">
        <v>0</v>
      </c>
      <c r="T940" s="214">
        <f>S940*H940</f>
        <v>0</v>
      </c>
      <c r="AR940" s="25" t="s">
        <v>275</v>
      </c>
      <c r="AT940" s="25" t="s">
        <v>200</v>
      </c>
      <c r="AU940" s="25" t="s">
        <v>87</v>
      </c>
      <c r="AY940" s="25" t="s">
        <v>197</v>
      </c>
      <c r="BE940" s="215">
        <f>IF(N940="základní",J940,0)</f>
        <v>0</v>
      </c>
      <c r="BF940" s="215">
        <f>IF(N940="snížená",J940,0)</f>
        <v>0</v>
      </c>
      <c r="BG940" s="215">
        <f>IF(N940="zákl. přenesená",J940,0)</f>
        <v>0</v>
      </c>
      <c r="BH940" s="215">
        <f>IF(N940="sníž. přenesená",J940,0)</f>
        <v>0</v>
      </c>
      <c r="BI940" s="215">
        <f>IF(N940="nulová",J940,0)</f>
        <v>0</v>
      </c>
      <c r="BJ940" s="25" t="s">
        <v>85</v>
      </c>
      <c r="BK940" s="215">
        <f>ROUND(I940*H940,2)</f>
        <v>0</v>
      </c>
      <c r="BL940" s="25" t="s">
        <v>275</v>
      </c>
      <c r="BM940" s="25" t="s">
        <v>2931</v>
      </c>
    </row>
    <row r="941" spans="2:65" s="12" customFormat="1">
      <c r="B941" s="219"/>
      <c r="C941" s="220"/>
      <c r="D941" s="221" t="s">
        <v>210</v>
      </c>
      <c r="E941" s="222" t="s">
        <v>34</v>
      </c>
      <c r="F941" s="223" t="s">
        <v>2350</v>
      </c>
      <c r="G941" s="220"/>
      <c r="H941" s="224" t="s">
        <v>34</v>
      </c>
      <c r="I941" s="225"/>
      <c r="J941" s="220"/>
      <c r="K941" s="220"/>
      <c r="L941" s="226"/>
      <c r="M941" s="227"/>
      <c r="N941" s="228"/>
      <c r="O941" s="228"/>
      <c r="P941" s="228"/>
      <c r="Q941" s="228"/>
      <c r="R941" s="228"/>
      <c r="S941" s="228"/>
      <c r="T941" s="229"/>
      <c r="AT941" s="230" t="s">
        <v>210</v>
      </c>
      <c r="AU941" s="230" t="s">
        <v>87</v>
      </c>
      <c r="AV941" s="12" t="s">
        <v>85</v>
      </c>
      <c r="AW941" s="12" t="s">
        <v>41</v>
      </c>
      <c r="AX941" s="12" t="s">
        <v>78</v>
      </c>
      <c r="AY941" s="230" t="s">
        <v>197</v>
      </c>
    </row>
    <row r="942" spans="2:65" s="13" customFormat="1">
      <c r="B942" s="231"/>
      <c r="C942" s="232"/>
      <c r="D942" s="221" t="s">
        <v>210</v>
      </c>
      <c r="E942" s="233" t="s">
        <v>34</v>
      </c>
      <c r="F942" s="234" t="s">
        <v>87</v>
      </c>
      <c r="G942" s="232"/>
      <c r="H942" s="235">
        <v>2</v>
      </c>
      <c r="I942" s="236"/>
      <c r="J942" s="232"/>
      <c r="K942" s="232"/>
      <c r="L942" s="237"/>
      <c r="M942" s="238"/>
      <c r="N942" s="239"/>
      <c r="O942" s="239"/>
      <c r="P942" s="239"/>
      <c r="Q942" s="239"/>
      <c r="R942" s="239"/>
      <c r="S942" s="239"/>
      <c r="T942" s="240"/>
      <c r="AT942" s="241" t="s">
        <v>210</v>
      </c>
      <c r="AU942" s="241" t="s">
        <v>87</v>
      </c>
      <c r="AV942" s="13" t="s">
        <v>87</v>
      </c>
      <c r="AW942" s="13" t="s">
        <v>41</v>
      </c>
      <c r="AX942" s="13" t="s">
        <v>78</v>
      </c>
      <c r="AY942" s="241" t="s">
        <v>197</v>
      </c>
    </row>
    <row r="943" spans="2:65" s="12" customFormat="1">
      <c r="B943" s="219"/>
      <c r="C943" s="220"/>
      <c r="D943" s="221" t="s">
        <v>210</v>
      </c>
      <c r="E943" s="222" t="s">
        <v>34</v>
      </c>
      <c r="F943" s="223" t="s">
        <v>2351</v>
      </c>
      <c r="G943" s="220"/>
      <c r="H943" s="224" t="s">
        <v>34</v>
      </c>
      <c r="I943" s="225"/>
      <c r="J943" s="220"/>
      <c r="K943" s="220"/>
      <c r="L943" s="226"/>
      <c r="M943" s="227"/>
      <c r="N943" s="228"/>
      <c r="O943" s="228"/>
      <c r="P943" s="228"/>
      <c r="Q943" s="228"/>
      <c r="R943" s="228"/>
      <c r="S943" s="228"/>
      <c r="T943" s="229"/>
      <c r="AT943" s="230" t="s">
        <v>210</v>
      </c>
      <c r="AU943" s="230" t="s">
        <v>87</v>
      </c>
      <c r="AV943" s="12" t="s">
        <v>85</v>
      </c>
      <c r="AW943" s="12" t="s">
        <v>41</v>
      </c>
      <c r="AX943" s="12" t="s">
        <v>78</v>
      </c>
      <c r="AY943" s="230" t="s">
        <v>197</v>
      </c>
    </row>
    <row r="944" spans="2:65" s="13" customFormat="1">
      <c r="B944" s="231"/>
      <c r="C944" s="232"/>
      <c r="D944" s="221" t="s">
        <v>210</v>
      </c>
      <c r="E944" s="233" t="s">
        <v>34</v>
      </c>
      <c r="F944" s="234" t="s">
        <v>87</v>
      </c>
      <c r="G944" s="232"/>
      <c r="H944" s="235">
        <v>2</v>
      </c>
      <c r="I944" s="236"/>
      <c r="J944" s="232"/>
      <c r="K944" s="232"/>
      <c r="L944" s="237"/>
      <c r="M944" s="238"/>
      <c r="N944" s="239"/>
      <c r="O944" s="239"/>
      <c r="P944" s="239"/>
      <c r="Q944" s="239"/>
      <c r="R944" s="239"/>
      <c r="S944" s="239"/>
      <c r="T944" s="240"/>
      <c r="AT944" s="241" t="s">
        <v>210</v>
      </c>
      <c r="AU944" s="241" t="s">
        <v>87</v>
      </c>
      <c r="AV944" s="13" t="s">
        <v>87</v>
      </c>
      <c r="AW944" s="13" t="s">
        <v>41</v>
      </c>
      <c r="AX944" s="13" t="s">
        <v>78</v>
      </c>
      <c r="AY944" s="241" t="s">
        <v>197</v>
      </c>
    </row>
    <row r="945" spans="2:65" s="14" customFormat="1">
      <c r="B945" s="242"/>
      <c r="C945" s="243"/>
      <c r="D945" s="216" t="s">
        <v>210</v>
      </c>
      <c r="E945" s="244" t="s">
        <v>34</v>
      </c>
      <c r="F945" s="245" t="s">
        <v>221</v>
      </c>
      <c r="G945" s="243"/>
      <c r="H945" s="246">
        <v>4</v>
      </c>
      <c r="I945" s="247"/>
      <c r="J945" s="243"/>
      <c r="K945" s="243"/>
      <c r="L945" s="248"/>
      <c r="M945" s="249"/>
      <c r="N945" s="250"/>
      <c r="O945" s="250"/>
      <c r="P945" s="250"/>
      <c r="Q945" s="250"/>
      <c r="R945" s="250"/>
      <c r="S945" s="250"/>
      <c r="T945" s="251"/>
      <c r="AT945" s="252" t="s">
        <v>210</v>
      </c>
      <c r="AU945" s="252" t="s">
        <v>87</v>
      </c>
      <c r="AV945" s="14" t="s">
        <v>126</v>
      </c>
      <c r="AW945" s="14" t="s">
        <v>41</v>
      </c>
      <c r="AX945" s="14" t="s">
        <v>85</v>
      </c>
      <c r="AY945" s="252" t="s">
        <v>197</v>
      </c>
    </row>
    <row r="946" spans="2:65" s="1" customFormat="1" ht="25.5" customHeight="1">
      <c r="B946" s="43"/>
      <c r="C946" s="204" t="s">
        <v>1298</v>
      </c>
      <c r="D946" s="204" t="s">
        <v>200</v>
      </c>
      <c r="E946" s="205" t="s">
        <v>2932</v>
      </c>
      <c r="F946" s="206" t="s">
        <v>2933</v>
      </c>
      <c r="G946" s="207" t="s">
        <v>203</v>
      </c>
      <c r="H946" s="208">
        <v>10</v>
      </c>
      <c r="I946" s="209"/>
      <c r="J946" s="210">
        <f>ROUND(I946*H946,2)</f>
        <v>0</v>
      </c>
      <c r="K946" s="206" t="s">
        <v>352</v>
      </c>
      <c r="L946" s="63"/>
      <c r="M946" s="211" t="s">
        <v>34</v>
      </c>
      <c r="N946" s="212" t="s">
        <v>49</v>
      </c>
      <c r="O946" s="44"/>
      <c r="P946" s="213">
        <f>O946*H946</f>
        <v>0</v>
      </c>
      <c r="Q946" s="213">
        <v>1.865E-2</v>
      </c>
      <c r="R946" s="213">
        <f>Q946*H946</f>
        <v>0.1865</v>
      </c>
      <c r="S946" s="213">
        <v>0</v>
      </c>
      <c r="T946" s="214">
        <f>S946*H946</f>
        <v>0</v>
      </c>
      <c r="AR946" s="25" t="s">
        <v>275</v>
      </c>
      <c r="AT946" s="25" t="s">
        <v>200</v>
      </c>
      <c r="AU946" s="25" t="s">
        <v>87</v>
      </c>
      <c r="AY946" s="25" t="s">
        <v>197</v>
      </c>
      <c r="BE946" s="215">
        <f>IF(N946="základní",J946,0)</f>
        <v>0</v>
      </c>
      <c r="BF946" s="215">
        <f>IF(N946="snížená",J946,0)</f>
        <v>0</v>
      </c>
      <c r="BG946" s="215">
        <f>IF(N946="zákl. přenesená",J946,0)</f>
        <v>0</v>
      </c>
      <c r="BH946" s="215">
        <f>IF(N946="sníž. přenesená",J946,0)</f>
        <v>0</v>
      </c>
      <c r="BI946" s="215">
        <f>IF(N946="nulová",J946,0)</f>
        <v>0</v>
      </c>
      <c r="BJ946" s="25" t="s">
        <v>85</v>
      </c>
      <c r="BK946" s="215">
        <f>ROUND(I946*H946,2)</f>
        <v>0</v>
      </c>
      <c r="BL946" s="25" t="s">
        <v>275</v>
      </c>
      <c r="BM946" s="25" t="s">
        <v>2934</v>
      </c>
    </row>
    <row r="947" spans="2:65" s="12" customFormat="1">
      <c r="B947" s="219"/>
      <c r="C947" s="220"/>
      <c r="D947" s="221" t="s">
        <v>210</v>
      </c>
      <c r="E947" s="222" t="s">
        <v>34</v>
      </c>
      <c r="F947" s="223" t="s">
        <v>200</v>
      </c>
      <c r="G947" s="220"/>
      <c r="H947" s="224" t="s">
        <v>34</v>
      </c>
      <c r="I947" s="225"/>
      <c r="J947" s="220"/>
      <c r="K947" s="220"/>
      <c r="L947" s="226"/>
      <c r="M947" s="227"/>
      <c r="N947" s="228"/>
      <c r="O947" s="228"/>
      <c r="P947" s="228"/>
      <c r="Q947" s="228"/>
      <c r="R947" s="228"/>
      <c r="S947" s="228"/>
      <c r="T947" s="229"/>
      <c r="AT947" s="230" t="s">
        <v>210</v>
      </c>
      <c r="AU947" s="230" t="s">
        <v>87</v>
      </c>
      <c r="AV947" s="12" t="s">
        <v>85</v>
      </c>
      <c r="AW947" s="12" t="s">
        <v>41</v>
      </c>
      <c r="AX947" s="12" t="s">
        <v>78</v>
      </c>
      <c r="AY947" s="230" t="s">
        <v>197</v>
      </c>
    </row>
    <row r="948" spans="2:65" s="12" customFormat="1" ht="27">
      <c r="B948" s="219"/>
      <c r="C948" s="220"/>
      <c r="D948" s="221" t="s">
        <v>210</v>
      </c>
      <c r="E948" s="222" t="s">
        <v>34</v>
      </c>
      <c r="F948" s="223" t="s">
        <v>2935</v>
      </c>
      <c r="G948" s="220"/>
      <c r="H948" s="224" t="s">
        <v>34</v>
      </c>
      <c r="I948" s="225"/>
      <c r="J948" s="220"/>
      <c r="K948" s="220"/>
      <c r="L948" s="226"/>
      <c r="M948" s="227"/>
      <c r="N948" s="228"/>
      <c r="O948" s="228"/>
      <c r="P948" s="228"/>
      <c r="Q948" s="228"/>
      <c r="R948" s="228"/>
      <c r="S948" s="228"/>
      <c r="T948" s="229"/>
      <c r="AT948" s="230" t="s">
        <v>210</v>
      </c>
      <c r="AU948" s="230" t="s">
        <v>87</v>
      </c>
      <c r="AV948" s="12" t="s">
        <v>85</v>
      </c>
      <c r="AW948" s="12" t="s">
        <v>41</v>
      </c>
      <c r="AX948" s="12" t="s">
        <v>78</v>
      </c>
      <c r="AY948" s="230" t="s">
        <v>197</v>
      </c>
    </row>
    <row r="949" spans="2:65" s="12" customFormat="1">
      <c r="B949" s="219"/>
      <c r="C949" s="220"/>
      <c r="D949" s="221" t="s">
        <v>210</v>
      </c>
      <c r="E949" s="222" t="s">
        <v>34</v>
      </c>
      <c r="F949" s="223" t="s">
        <v>2350</v>
      </c>
      <c r="G949" s="220"/>
      <c r="H949" s="224" t="s">
        <v>34</v>
      </c>
      <c r="I949" s="225"/>
      <c r="J949" s="220"/>
      <c r="K949" s="220"/>
      <c r="L949" s="226"/>
      <c r="M949" s="227"/>
      <c r="N949" s="228"/>
      <c r="O949" s="228"/>
      <c r="P949" s="228"/>
      <c r="Q949" s="228"/>
      <c r="R949" s="228"/>
      <c r="S949" s="228"/>
      <c r="T949" s="229"/>
      <c r="AT949" s="230" t="s">
        <v>210</v>
      </c>
      <c r="AU949" s="230" t="s">
        <v>87</v>
      </c>
      <c r="AV949" s="12" t="s">
        <v>85</v>
      </c>
      <c r="AW949" s="12" t="s">
        <v>41</v>
      </c>
      <c r="AX949" s="12" t="s">
        <v>78</v>
      </c>
      <c r="AY949" s="230" t="s">
        <v>197</v>
      </c>
    </row>
    <row r="950" spans="2:65" s="13" customFormat="1">
      <c r="B950" s="231"/>
      <c r="C950" s="232"/>
      <c r="D950" s="221" t="s">
        <v>210</v>
      </c>
      <c r="E950" s="233" t="s">
        <v>34</v>
      </c>
      <c r="F950" s="234" t="s">
        <v>234</v>
      </c>
      <c r="G950" s="232"/>
      <c r="H950" s="235">
        <v>6</v>
      </c>
      <c r="I950" s="236"/>
      <c r="J950" s="232"/>
      <c r="K950" s="232"/>
      <c r="L950" s="237"/>
      <c r="M950" s="238"/>
      <c r="N950" s="239"/>
      <c r="O950" s="239"/>
      <c r="P950" s="239"/>
      <c r="Q950" s="239"/>
      <c r="R950" s="239"/>
      <c r="S950" s="239"/>
      <c r="T950" s="240"/>
      <c r="AT950" s="241" t="s">
        <v>210</v>
      </c>
      <c r="AU950" s="241" t="s">
        <v>87</v>
      </c>
      <c r="AV950" s="13" t="s">
        <v>87</v>
      </c>
      <c r="AW950" s="13" t="s">
        <v>41</v>
      </c>
      <c r="AX950" s="13" t="s">
        <v>78</v>
      </c>
      <c r="AY950" s="241" t="s">
        <v>197</v>
      </c>
    </row>
    <row r="951" spans="2:65" s="12" customFormat="1">
      <c r="B951" s="219"/>
      <c r="C951" s="220"/>
      <c r="D951" s="221" t="s">
        <v>210</v>
      </c>
      <c r="E951" s="222" t="s">
        <v>34</v>
      </c>
      <c r="F951" s="223" t="s">
        <v>2351</v>
      </c>
      <c r="G951" s="220"/>
      <c r="H951" s="224" t="s">
        <v>34</v>
      </c>
      <c r="I951" s="225"/>
      <c r="J951" s="220"/>
      <c r="K951" s="220"/>
      <c r="L951" s="226"/>
      <c r="M951" s="227"/>
      <c r="N951" s="228"/>
      <c r="O951" s="228"/>
      <c r="P951" s="228"/>
      <c r="Q951" s="228"/>
      <c r="R951" s="228"/>
      <c r="S951" s="228"/>
      <c r="T951" s="229"/>
      <c r="AT951" s="230" t="s">
        <v>210</v>
      </c>
      <c r="AU951" s="230" t="s">
        <v>87</v>
      </c>
      <c r="AV951" s="12" t="s">
        <v>85</v>
      </c>
      <c r="AW951" s="12" t="s">
        <v>41</v>
      </c>
      <c r="AX951" s="12" t="s">
        <v>78</v>
      </c>
      <c r="AY951" s="230" t="s">
        <v>197</v>
      </c>
    </row>
    <row r="952" spans="2:65" s="13" customFormat="1">
      <c r="B952" s="231"/>
      <c r="C952" s="232"/>
      <c r="D952" s="221" t="s">
        <v>210</v>
      </c>
      <c r="E952" s="233" t="s">
        <v>34</v>
      </c>
      <c r="F952" s="234" t="s">
        <v>126</v>
      </c>
      <c r="G952" s="232"/>
      <c r="H952" s="235">
        <v>4</v>
      </c>
      <c r="I952" s="236"/>
      <c r="J952" s="232"/>
      <c r="K952" s="232"/>
      <c r="L952" s="237"/>
      <c r="M952" s="238"/>
      <c r="N952" s="239"/>
      <c r="O952" s="239"/>
      <c r="P952" s="239"/>
      <c r="Q952" s="239"/>
      <c r="R952" s="239"/>
      <c r="S952" s="239"/>
      <c r="T952" s="240"/>
      <c r="AT952" s="241" t="s">
        <v>210</v>
      </c>
      <c r="AU952" s="241" t="s">
        <v>87</v>
      </c>
      <c r="AV952" s="13" t="s">
        <v>87</v>
      </c>
      <c r="AW952" s="13" t="s">
        <v>41</v>
      </c>
      <c r="AX952" s="13" t="s">
        <v>78</v>
      </c>
      <c r="AY952" s="241" t="s">
        <v>197</v>
      </c>
    </row>
    <row r="953" spans="2:65" s="14" customFormat="1">
      <c r="B953" s="242"/>
      <c r="C953" s="243"/>
      <c r="D953" s="216" t="s">
        <v>210</v>
      </c>
      <c r="E953" s="244" t="s">
        <v>34</v>
      </c>
      <c r="F953" s="245" t="s">
        <v>221</v>
      </c>
      <c r="G953" s="243"/>
      <c r="H953" s="246">
        <v>10</v>
      </c>
      <c r="I953" s="247"/>
      <c r="J953" s="243"/>
      <c r="K953" s="243"/>
      <c r="L953" s="248"/>
      <c r="M953" s="249"/>
      <c r="N953" s="250"/>
      <c r="O953" s="250"/>
      <c r="P953" s="250"/>
      <c r="Q953" s="250"/>
      <c r="R953" s="250"/>
      <c r="S953" s="250"/>
      <c r="T953" s="251"/>
      <c r="AT953" s="252" t="s">
        <v>210</v>
      </c>
      <c r="AU953" s="252" t="s">
        <v>87</v>
      </c>
      <c r="AV953" s="14" t="s">
        <v>126</v>
      </c>
      <c r="AW953" s="14" t="s">
        <v>41</v>
      </c>
      <c r="AX953" s="14" t="s">
        <v>85</v>
      </c>
      <c r="AY953" s="252" t="s">
        <v>197</v>
      </c>
    </row>
    <row r="954" spans="2:65" s="1" customFormat="1" ht="25.5" customHeight="1">
      <c r="B954" s="43"/>
      <c r="C954" s="204" t="s">
        <v>1304</v>
      </c>
      <c r="D954" s="204" t="s">
        <v>200</v>
      </c>
      <c r="E954" s="205" t="s">
        <v>2936</v>
      </c>
      <c r="F954" s="206" t="s">
        <v>2937</v>
      </c>
      <c r="G954" s="207" t="s">
        <v>203</v>
      </c>
      <c r="H954" s="208">
        <v>2</v>
      </c>
      <c r="I954" s="209"/>
      <c r="J954" s="210">
        <f>ROUND(I954*H954,2)</f>
        <v>0</v>
      </c>
      <c r="K954" s="206" t="s">
        <v>352</v>
      </c>
      <c r="L954" s="63"/>
      <c r="M954" s="211" t="s">
        <v>34</v>
      </c>
      <c r="N954" s="212" t="s">
        <v>49</v>
      </c>
      <c r="O954" s="44"/>
      <c r="P954" s="213">
        <f>O954*H954</f>
        <v>0</v>
      </c>
      <c r="Q954" s="213">
        <v>1.7649999999999999E-2</v>
      </c>
      <c r="R954" s="213">
        <f>Q954*H954</f>
        <v>3.5299999999999998E-2</v>
      </c>
      <c r="S954" s="213">
        <v>0</v>
      </c>
      <c r="T954" s="214">
        <f>S954*H954</f>
        <v>0</v>
      </c>
      <c r="AR954" s="25" t="s">
        <v>275</v>
      </c>
      <c r="AT954" s="25" t="s">
        <v>200</v>
      </c>
      <c r="AU954" s="25" t="s">
        <v>87</v>
      </c>
      <c r="AY954" s="25" t="s">
        <v>197</v>
      </c>
      <c r="BE954" s="215">
        <f>IF(N954="základní",J954,0)</f>
        <v>0</v>
      </c>
      <c r="BF954" s="215">
        <f>IF(N954="snížená",J954,0)</f>
        <v>0</v>
      </c>
      <c r="BG954" s="215">
        <f>IF(N954="zákl. přenesená",J954,0)</f>
        <v>0</v>
      </c>
      <c r="BH954" s="215">
        <f>IF(N954="sníž. přenesená",J954,0)</f>
        <v>0</v>
      </c>
      <c r="BI954" s="215">
        <f>IF(N954="nulová",J954,0)</f>
        <v>0</v>
      </c>
      <c r="BJ954" s="25" t="s">
        <v>85</v>
      </c>
      <c r="BK954" s="215">
        <f>ROUND(I954*H954,2)</f>
        <v>0</v>
      </c>
      <c r="BL954" s="25" t="s">
        <v>275</v>
      </c>
      <c r="BM954" s="25" t="s">
        <v>2938</v>
      </c>
    </row>
    <row r="955" spans="2:65" s="12" customFormat="1">
      <c r="B955" s="219"/>
      <c r="C955" s="220"/>
      <c r="D955" s="221" t="s">
        <v>210</v>
      </c>
      <c r="E955" s="222" t="s">
        <v>34</v>
      </c>
      <c r="F955" s="223" t="s">
        <v>2939</v>
      </c>
      <c r="G955" s="220"/>
      <c r="H955" s="224" t="s">
        <v>34</v>
      </c>
      <c r="I955" s="225"/>
      <c r="J955" s="220"/>
      <c r="K955" s="220"/>
      <c r="L955" s="226"/>
      <c r="M955" s="227"/>
      <c r="N955" s="228"/>
      <c r="O955" s="228"/>
      <c r="P955" s="228"/>
      <c r="Q955" s="228"/>
      <c r="R955" s="228"/>
      <c r="S955" s="228"/>
      <c r="T955" s="229"/>
      <c r="AT955" s="230" t="s">
        <v>210</v>
      </c>
      <c r="AU955" s="230" t="s">
        <v>87</v>
      </c>
      <c r="AV955" s="12" t="s">
        <v>85</v>
      </c>
      <c r="AW955" s="12" t="s">
        <v>41</v>
      </c>
      <c r="AX955" s="12" t="s">
        <v>78</v>
      </c>
      <c r="AY955" s="230" t="s">
        <v>197</v>
      </c>
    </row>
    <row r="956" spans="2:65" s="12" customFormat="1" ht="27">
      <c r="B956" s="219"/>
      <c r="C956" s="220"/>
      <c r="D956" s="221" t="s">
        <v>210</v>
      </c>
      <c r="E956" s="222" t="s">
        <v>34</v>
      </c>
      <c r="F956" s="223" t="s">
        <v>2940</v>
      </c>
      <c r="G956" s="220"/>
      <c r="H956" s="224" t="s">
        <v>34</v>
      </c>
      <c r="I956" s="225"/>
      <c r="J956" s="220"/>
      <c r="K956" s="220"/>
      <c r="L956" s="226"/>
      <c r="M956" s="227"/>
      <c r="N956" s="228"/>
      <c r="O956" s="228"/>
      <c r="P956" s="228"/>
      <c r="Q956" s="228"/>
      <c r="R956" s="228"/>
      <c r="S956" s="228"/>
      <c r="T956" s="229"/>
      <c r="AT956" s="230" t="s">
        <v>210</v>
      </c>
      <c r="AU956" s="230" t="s">
        <v>87</v>
      </c>
      <c r="AV956" s="12" t="s">
        <v>85</v>
      </c>
      <c r="AW956" s="12" t="s">
        <v>41</v>
      </c>
      <c r="AX956" s="12" t="s">
        <v>78</v>
      </c>
      <c r="AY956" s="230" t="s">
        <v>197</v>
      </c>
    </row>
    <row r="957" spans="2:65" s="12" customFormat="1">
      <c r="B957" s="219"/>
      <c r="C957" s="220"/>
      <c r="D957" s="221" t="s">
        <v>210</v>
      </c>
      <c r="E957" s="222" t="s">
        <v>34</v>
      </c>
      <c r="F957" s="223" t="s">
        <v>2941</v>
      </c>
      <c r="G957" s="220"/>
      <c r="H957" s="224" t="s">
        <v>34</v>
      </c>
      <c r="I957" s="225"/>
      <c r="J957" s="220"/>
      <c r="K957" s="220"/>
      <c r="L957" s="226"/>
      <c r="M957" s="227"/>
      <c r="N957" s="228"/>
      <c r="O957" s="228"/>
      <c r="P957" s="228"/>
      <c r="Q957" s="228"/>
      <c r="R957" s="228"/>
      <c r="S957" s="228"/>
      <c r="T957" s="229"/>
      <c r="AT957" s="230" t="s">
        <v>210</v>
      </c>
      <c r="AU957" s="230" t="s">
        <v>87</v>
      </c>
      <c r="AV957" s="12" t="s">
        <v>85</v>
      </c>
      <c r="AW957" s="12" t="s">
        <v>41</v>
      </c>
      <c r="AX957" s="12" t="s">
        <v>78</v>
      </c>
      <c r="AY957" s="230" t="s">
        <v>197</v>
      </c>
    </row>
    <row r="958" spans="2:65" s="12" customFormat="1">
      <c r="B958" s="219"/>
      <c r="C958" s="220"/>
      <c r="D958" s="221" t="s">
        <v>210</v>
      </c>
      <c r="E958" s="222" t="s">
        <v>34</v>
      </c>
      <c r="F958" s="223" t="s">
        <v>2350</v>
      </c>
      <c r="G958" s="220"/>
      <c r="H958" s="224" t="s">
        <v>34</v>
      </c>
      <c r="I958" s="225"/>
      <c r="J958" s="220"/>
      <c r="K958" s="220"/>
      <c r="L958" s="226"/>
      <c r="M958" s="227"/>
      <c r="N958" s="228"/>
      <c r="O958" s="228"/>
      <c r="P958" s="228"/>
      <c r="Q958" s="228"/>
      <c r="R958" s="228"/>
      <c r="S958" s="228"/>
      <c r="T958" s="229"/>
      <c r="AT958" s="230" t="s">
        <v>210</v>
      </c>
      <c r="AU958" s="230" t="s">
        <v>87</v>
      </c>
      <c r="AV958" s="12" t="s">
        <v>85</v>
      </c>
      <c r="AW958" s="12" t="s">
        <v>41</v>
      </c>
      <c r="AX958" s="12" t="s">
        <v>78</v>
      </c>
      <c r="AY958" s="230" t="s">
        <v>197</v>
      </c>
    </row>
    <row r="959" spans="2:65" s="13" customFormat="1">
      <c r="B959" s="231"/>
      <c r="C959" s="232"/>
      <c r="D959" s="221" t="s">
        <v>210</v>
      </c>
      <c r="E959" s="233" t="s">
        <v>34</v>
      </c>
      <c r="F959" s="234" t="s">
        <v>85</v>
      </c>
      <c r="G959" s="232"/>
      <c r="H959" s="235">
        <v>1</v>
      </c>
      <c r="I959" s="236"/>
      <c r="J959" s="232"/>
      <c r="K959" s="232"/>
      <c r="L959" s="237"/>
      <c r="M959" s="238"/>
      <c r="N959" s="239"/>
      <c r="O959" s="239"/>
      <c r="P959" s="239"/>
      <c r="Q959" s="239"/>
      <c r="R959" s="239"/>
      <c r="S959" s="239"/>
      <c r="T959" s="240"/>
      <c r="AT959" s="241" t="s">
        <v>210</v>
      </c>
      <c r="AU959" s="241" t="s">
        <v>87</v>
      </c>
      <c r="AV959" s="13" t="s">
        <v>87</v>
      </c>
      <c r="AW959" s="13" t="s">
        <v>41</v>
      </c>
      <c r="AX959" s="13" t="s">
        <v>78</v>
      </c>
      <c r="AY959" s="241" t="s">
        <v>197</v>
      </c>
    </row>
    <row r="960" spans="2:65" s="12" customFormat="1">
      <c r="B960" s="219"/>
      <c r="C960" s="220"/>
      <c r="D960" s="221" t="s">
        <v>210</v>
      </c>
      <c r="E960" s="222" t="s">
        <v>34</v>
      </c>
      <c r="F960" s="223" t="s">
        <v>2351</v>
      </c>
      <c r="G960" s="220"/>
      <c r="H960" s="224" t="s">
        <v>34</v>
      </c>
      <c r="I960" s="225"/>
      <c r="J960" s="220"/>
      <c r="K960" s="220"/>
      <c r="L960" s="226"/>
      <c r="M960" s="227"/>
      <c r="N960" s="228"/>
      <c r="O960" s="228"/>
      <c r="P960" s="228"/>
      <c r="Q960" s="228"/>
      <c r="R960" s="228"/>
      <c r="S960" s="228"/>
      <c r="T960" s="229"/>
      <c r="AT960" s="230" t="s">
        <v>210</v>
      </c>
      <c r="AU960" s="230" t="s">
        <v>87</v>
      </c>
      <c r="AV960" s="12" t="s">
        <v>85</v>
      </c>
      <c r="AW960" s="12" t="s">
        <v>41</v>
      </c>
      <c r="AX960" s="12" t="s">
        <v>78</v>
      </c>
      <c r="AY960" s="230" t="s">
        <v>197</v>
      </c>
    </row>
    <row r="961" spans="2:65" s="13" customFormat="1">
      <c r="B961" s="231"/>
      <c r="C961" s="232"/>
      <c r="D961" s="221" t="s">
        <v>210</v>
      </c>
      <c r="E961" s="233" t="s">
        <v>34</v>
      </c>
      <c r="F961" s="234" t="s">
        <v>85</v>
      </c>
      <c r="G961" s="232"/>
      <c r="H961" s="235">
        <v>1</v>
      </c>
      <c r="I961" s="236"/>
      <c r="J961" s="232"/>
      <c r="K961" s="232"/>
      <c r="L961" s="237"/>
      <c r="M961" s="238"/>
      <c r="N961" s="239"/>
      <c r="O961" s="239"/>
      <c r="P961" s="239"/>
      <c r="Q961" s="239"/>
      <c r="R961" s="239"/>
      <c r="S961" s="239"/>
      <c r="T961" s="240"/>
      <c r="AT961" s="241" t="s">
        <v>210</v>
      </c>
      <c r="AU961" s="241" t="s">
        <v>87</v>
      </c>
      <c r="AV961" s="13" t="s">
        <v>87</v>
      </c>
      <c r="AW961" s="13" t="s">
        <v>41</v>
      </c>
      <c r="AX961" s="13" t="s">
        <v>78</v>
      </c>
      <c r="AY961" s="241" t="s">
        <v>197</v>
      </c>
    </row>
    <row r="962" spans="2:65" s="14" customFormat="1">
      <c r="B962" s="242"/>
      <c r="C962" s="243"/>
      <c r="D962" s="216" t="s">
        <v>210</v>
      </c>
      <c r="E962" s="244" t="s">
        <v>34</v>
      </c>
      <c r="F962" s="245" t="s">
        <v>221</v>
      </c>
      <c r="G962" s="243"/>
      <c r="H962" s="246">
        <v>2</v>
      </c>
      <c r="I962" s="247"/>
      <c r="J962" s="243"/>
      <c r="K962" s="243"/>
      <c r="L962" s="248"/>
      <c r="M962" s="249"/>
      <c r="N962" s="250"/>
      <c r="O962" s="250"/>
      <c r="P962" s="250"/>
      <c r="Q962" s="250"/>
      <c r="R962" s="250"/>
      <c r="S962" s="250"/>
      <c r="T962" s="251"/>
      <c r="AT962" s="252" t="s">
        <v>210</v>
      </c>
      <c r="AU962" s="252" t="s">
        <v>87</v>
      </c>
      <c r="AV962" s="14" t="s">
        <v>126</v>
      </c>
      <c r="AW962" s="14" t="s">
        <v>41</v>
      </c>
      <c r="AX962" s="14" t="s">
        <v>85</v>
      </c>
      <c r="AY962" s="252" t="s">
        <v>197</v>
      </c>
    </row>
    <row r="963" spans="2:65" s="1" customFormat="1" ht="16.5" customHeight="1">
      <c r="B963" s="43"/>
      <c r="C963" s="204" t="s">
        <v>1310</v>
      </c>
      <c r="D963" s="204" t="s">
        <v>200</v>
      </c>
      <c r="E963" s="205" t="s">
        <v>2942</v>
      </c>
      <c r="F963" s="206" t="s">
        <v>2943</v>
      </c>
      <c r="G963" s="207" t="s">
        <v>203</v>
      </c>
      <c r="H963" s="208">
        <v>24</v>
      </c>
      <c r="I963" s="209"/>
      <c r="J963" s="210">
        <f>ROUND(I963*H963,2)</f>
        <v>0</v>
      </c>
      <c r="K963" s="206" t="s">
        <v>352</v>
      </c>
      <c r="L963" s="63"/>
      <c r="M963" s="211" t="s">
        <v>34</v>
      </c>
      <c r="N963" s="212" t="s">
        <v>49</v>
      </c>
      <c r="O963" s="44"/>
      <c r="P963" s="213">
        <f>O963*H963</f>
        <v>0</v>
      </c>
      <c r="Q963" s="213">
        <v>5.0000000000000001E-4</v>
      </c>
      <c r="R963" s="213">
        <f>Q963*H963</f>
        <v>1.2E-2</v>
      </c>
      <c r="S963" s="213">
        <v>0</v>
      </c>
      <c r="T963" s="214">
        <f>S963*H963</f>
        <v>0</v>
      </c>
      <c r="AR963" s="25" t="s">
        <v>275</v>
      </c>
      <c r="AT963" s="25" t="s">
        <v>200</v>
      </c>
      <c r="AU963" s="25" t="s">
        <v>87</v>
      </c>
      <c r="AY963" s="25" t="s">
        <v>197</v>
      </c>
      <c r="BE963" s="215">
        <f>IF(N963="základní",J963,0)</f>
        <v>0</v>
      </c>
      <c r="BF963" s="215">
        <f>IF(N963="snížená",J963,0)</f>
        <v>0</v>
      </c>
      <c r="BG963" s="215">
        <f>IF(N963="zákl. přenesená",J963,0)</f>
        <v>0</v>
      </c>
      <c r="BH963" s="215">
        <f>IF(N963="sníž. přenesená",J963,0)</f>
        <v>0</v>
      </c>
      <c r="BI963" s="215">
        <f>IF(N963="nulová",J963,0)</f>
        <v>0</v>
      </c>
      <c r="BJ963" s="25" t="s">
        <v>85</v>
      </c>
      <c r="BK963" s="215">
        <f>ROUND(I963*H963,2)</f>
        <v>0</v>
      </c>
      <c r="BL963" s="25" t="s">
        <v>275</v>
      </c>
      <c r="BM963" s="25" t="s">
        <v>2944</v>
      </c>
    </row>
    <row r="964" spans="2:65" s="13" customFormat="1">
      <c r="B964" s="231"/>
      <c r="C964" s="232"/>
      <c r="D964" s="216" t="s">
        <v>210</v>
      </c>
      <c r="E964" s="260" t="s">
        <v>34</v>
      </c>
      <c r="F964" s="261" t="s">
        <v>2945</v>
      </c>
      <c r="G964" s="232"/>
      <c r="H964" s="262">
        <v>24</v>
      </c>
      <c r="I964" s="236"/>
      <c r="J964" s="232"/>
      <c r="K964" s="232"/>
      <c r="L964" s="237"/>
      <c r="M964" s="238"/>
      <c r="N964" s="239"/>
      <c r="O964" s="239"/>
      <c r="P964" s="239"/>
      <c r="Q964" s="239"/>
      <c r="R964" s="239"/>
      <c r="S964" s="239"/>
      <c r="T964" s="240"/>
      <c r="AT964" s="241" t="s">
        <v>210</v>
      </c>
      <c r="AU964" s="241" t="s">
        <v>87</v>
      </c>
      <c r="AV964" s="13" t="s">
        <v>87</v>
      </c>
      <c r="AW964" s="13" t="s">
        <v>41</v>
      </c>
      <c r="AX964" s="13" t="s">
        <v>85</v>
      </c>
      <c r="AY964" s="241" t="s">
        <v>197</v>
      </c>
    </row>
    <row r="965" spans="2:65" s="1" customFormat="1" ht="16.5" customHeight="1">
      <c r="B965" s="43"/>
      <c r="C965" s="204" t="s">
        <v>1314</v>
      </c>
      <c r="D965" s="204" t="s">
        <v>200</v>
      </c>
      <c r="E965" s="205" t="s">
        <v>2946</v>
      </c>
      <c r="F965" s="206" t="s">
        <v>2947</v>
      </c>
      <c r="G965" s="207" t="s">
        <v>404</v>
      </c>
      <c r="H965" s="208">
        <v>0.39200000000000002</v>
      </c>
      <c r="I965" s="209"/>
      <c r="J965" s="210">
        <f>ROUND(I965*H965,2)</f>
        <v>0</v>
      </c>
      <c r="K965" s="206" t="s">
        <v>352</v>
      </c>
      <c r="L965" s="63"/>
      <c r="M965" s="211" t="s">
        <v>34</v>
      </c>
      <c r="N965" s="212" t="s">
        <v>49</v>
      </c>
      <c r="O965" s="44"/>
      <c r="P965" s="213">
        <f>O965*H965</f>
        <v>0</v>
      </c>
      <c r="Q965" s="213">
        <v>0</v>
      </c>
      <c r="R965" s="213">
        <f>Q965*H965</f>
        <v>0</v>
      </c>
      <c r="S965" s="213">
        <v>0</v>
      </c>
      <c r="T965" s="214">
        <f>S965*H965</f>
        <v>0</v>
      </c>
      <c r="AR965" s="25" t="s">
        <v>275</v>
      </c>
      <c r="AT965" s="25" t="s">
        <v>200</v>
      </c>
      <c r="AU965" s="25" t="s">
        <v>87</v>
      </c>
      <c r="AY965" s="25" t="s">
        <v>197</v>
      </c>
      <c r="BE965" s="215">
        <f>IF(N965="základní",J965,0)</f>
        <v>0</v>
      </c>
      <c r="BF965" s="215">
        <f>IF(N965="snížená",J965,0)</f>
        <v>0</v>
      </c>
      <c r="BG965" s="215">
        <f>IF(N965="zákl. přenesená",J965,0)</f>
        <v>0</v>
      </c>
      <c r="BH965" s="215">
        <f>IF(N965="sníž. přenesená",J965,0)</f>
        <v>0</v>
      </c>
      <c r="BI965" s="215">
        <f>IF(N965="nulová",J965,0)</f>
        <v>0</v>
      </c>
      <c r="BJ965" s="25" t="s">
        <v>85</v>
      </c>
      <c r="BK965" s="215">
        <f>ROUND(I965*H965,2)</f>
        <v>0</v>
      </c>
      <c r="BL965" s="25" t="s">
        <v>275</v>
      </c>
      <c r="BM965" s="25" t="s">
        <v>2948</v>
      </c>
    </row>
    <row r="966" spans="2:65" s="11" customFormat="1" ht="29.85" customHeight="1">
      <c r="B966" s="187"/>
      <c r="C966" s="188"/>
      <c r="D966" s="201" t="s">
        <v>77</v>
      </c>
      <c r="E966" s="202" t="s">
        <v>2949</v>
      </c>
      <c r="F966" s="202" t="s">
        <v>2401</v>
      </c>
      <c r="G966" s="188"/>
      <c r="H966" s="188"/>
      <c r="I966" s="191"/>
      <c r="J966" s="203">
        <f>BK966</f>
        <v>0</v>
      </c>
      <c r="K966" s="188"/>
      <c r="L966" s="193"/>
      <c r="M966" s="194"/>
      <c r="N966" s="195"/>
      <c r="O966" s="195"/>
      <c r="P966" s="196">
        <f>SUM(P967:P982)</f>
        <v>0</v>
      </c>
      <c r="Q966" s="195"/>
      <c r="R966" s="196">
        <f>SUM(R967:R982)</f>
        <v>5.326E-3</v>
      </c>
      <c r="S966" s="195"/>
      <c r="T966" s="197">
        <f>SUM(T967:T982)</f>
        <v>0</v>
      </c>
      <c r="AR966" s="198" t="s">
        <v>87</v>
      </c>
      <c r="AT966" s="199" t="s">
        <v>77</v>
      </c>
      <c r="AU966" s="199" t="s">
        <v>85</v>
      </c>
      <c r="AY966" s="198" t="s">
        <v>197</v>
      </c>
      <c r="BK966" s="200">
        <f>SUM(BK967:BK982)</f>
        <v>0</v>
      </c>
    </row>
    <row r="967" spans="2:65" s="1" customFormat="1" ht="16.5" customHeight="1">
      <c r="B967" s="43"/>
      <c r="C967" s="204" t="s">
        <v>1319</v>
      </c>
      <c r="D967" s="204" t="s">
        <v>200</v>
      </c>
      <c r="E967" s="205" t="s">
        <v>2950</v>
      </c>
      <c r="F967" s="206" t="s">
        <v>2951</v>
      </c>
      <c r="G967" s="207" t="s">
        <v>536</v>
      </c>
      <c r="H967" s="208">
        <v>3</v>
      </c>
      <c r="I967" s="209"/>
      <c r="J967" s="210">
        <f>ROUND(I967*H967,2)</f>
        <v>0</v>
      </c>
      <c r="K967" s="206" t="s">
        <v>352</v>
      </c>
      <c r="L967" s="63"/>
      <c r="M967" s="211" t="s">
        <v>34</v>
      </c>
      <c r="N967" s="212" t="s">
        <v>49</v>
      </c>
      <c r="O967" s="44"/>
      <c r="P967" s="213">
        <f>O967*H967</f>
        <v>0</v>
      </c>
      <c r="Q967" s="213">
        <v>1.042E-3</v>
      </c>
      <c r="R967" s="213">
        <f>Q967*H967</f>
        <v>3.1259999999999999E-3</v>
      </c>
      <c r="S967" s="213">
        <v>0</v>
      </c>
      <c r="T967" s="214">
        <f>S967*H967</f>
        <v>0</v>
      </c>
      <c r="AR967" s="25" t="s">
        <v>275</v>
      </c>
      <c r="AT967" s="25" t="s">
        <v>200</v>
      </c>
      <c r="AU967" s="25" t="s">
        <v>87</v>
      </c>
      <c r="AY967" s="25" t="s">
        <v>197</v>
      </c>
      <c r="BE967" s="215">
        <f>IF(N967="základní",J967,0)</f>
        <v>0</v>
      </c>
      <c r="BF967" s="215">
        <f>IF(N967="snížená",J967,0)</f>
        <v>0</v>
      </c>
      <c r="BG967" s="215">
        <f>IF(N967="zákl. přenesená",J967,0)</f>
        <v>0</v>
      </c>
      <c r="BH967" s="215">
        <f>IF(N967="sníž. přenesená",J967,0)</f>
        <v>0</v>
      </c>
      <c r="BI967" s="215">
        <f>IF(N967="nulová",J967,0)</f>
        <v>0</v>
      </c>
      <c r="BJ967" s="25" t="s">
        <v>85</v>
      </c>
      <c r="BK967" s="215">
        <f>ROUND(I967*H967,2)</f>
        <v>0</v>
      </c>
      <c r="BL967" s="25" t="s">
        <v>275</v>
      </c>
      <c r="BM967" s="25" t="s">
        <v>2952</v>
      </c>
    </row>
    <row r="968" spans="2:65" s="12" customFormat="1">
      <c r="B968" s="219"/>
      <c r="C968" s="220"/>
      <c r="D968" s="221" t="s">
        <v>210</v>
      </c>
      <c r="E968" s="222" t="s">
        <v>34</v>
      </c>
      <c r="F968" s="223" t="s">
        <v>2358</v>
      </c>
      <c r="G968" s="220"/>
      <c r="H968" s="224" t="s">
        <v>34</v>
      </c>
      <c r="I968" s="225"/>
      <c r="J968" s="220"/>
      <c r="K968" s="220"/>
      <c r="L968" s="226"/>
      <c r="M968" s="227"/>
      <c r="N968" s="228"/>
      <c r="O968" s="228"/>
      <c r="P968" s="228"/>
      <c r="Q968" s="228"/>
      <c r="R968" s="228"/>
      <c r="S968" s="228"/>
      <c r="T968" s="229"/>
      <c r="AT968" s="230" t="s">
        <v>210</v>
      </c>
      <c r="AU968" s="230" t="s">
        <v>87</v>
      </c>
      <c r="AV968" s="12" t="s">
        <v>85</v>
      </c>
      <c r="AW968" s="12" t="s">
        <v>41</v>
      </c>
      <c r="AX968" s="12" t="s">
        <v>78</v>
      </c>
      <c r="AY968" s="230" t="s">
        <v>197</v>
      </c>
    </row>
    <row r="969" spans="2:65" s="12" customFormat="1">
      <c r="B969" s="219"/>
      <c r="C969" s="220"/>
      <c r="D969" s="221" t="s">
        <v>210</v>
      </c>
      <c r="E969" s="222" t="s">
        <v>34</v>
      </c>
      <c r="F969" s="223" t="s">
        <v>2953</v>
      </c>
      <c r="G969" s="220"/>
      <c r="H969" s="224" t="s">
        <v>34</v>
      </c>
      <c r="I969" s="225"/>
      <c r="J969" s="220"/>
      <c r="K969" s="220"/>
      <c r="L969" s="226"/>
      <c r="M969" s="227"/>
      <c r="N969" s="228"/>
      <c r="O969" s="228"/>
      <c r="P969" s="228"/>
      <c r="Q969" s="228"/>
      <c r="R969" s="228"/>
      <c r="S969" s="228"/>
      <c r="T969" s="229"/>
      <c r="AT969" s="230" t="s">
        <v>210</v>
      </c>
      <c r="AU969" s="230" t="s">
        <v>87</v>
      </c>
      <c r="AV969" s="12" t="s">
        <v>85</v>
      </c>
      <c r="AW969" s="12" t="s">
        <v>41</v>
      </c>
      <c r="AX969" s="12" t="s">
        <v>78</v>
      </c>
      <c r="AY969" s="230" t="s">
        <v>197</v>
      </c>
    </row>
    <row r="970" spans="2:65" s="13" customFormat="1">
      <c r="B970" s="231"/>
      <c r="C970" s="232"/>
      <c r="D970" s="221" t="s">
        <v>210</v>
      </c>
      <c r="E970" s="233" t="s">
        <v>34</v>
      </c>
      <c r="F970" s="234" t="s">
        <v>85</v>
      </c>
      <c r="G970" s="232"/>
      <c r="H970" s="235">
        <v>1</v>
      </c>
      <c r="I970" s="236"/>
      <c r="J970" s="232"/>
      <c r="K970" s="232"/>
      <c r="L970" s="237"/>
      <c r="M970" s="238"/>
      <c r="N970" s="239"/>
      <c r="O970" s="239"/>
      <c r="P970" s="239"/>
      <c r="Q970" s="239"/>
      <c r="R970" s="239"/>
      <c r="S970" s="239"/>
      <c r="T970" s="240"/>
      <c r="AT970" s="241" t="s">
        <v>210</v>
      </c>
      <c r="AU970" s="241" t="s">
        <v>87</v>
      </c>
      <c r="AV970" s="13" t="s">
        <v>87</v>
      </c>
      <c r="AW970" s="13" t="s">
        <v>41</v>
      </c>
      <c r="AX970" s="13" t="s">
        <v>78</v>
      </c>
      <c r="AY970" s="241" t="s">
        <v>197</v>
      </c>
    </row>
    <row r="971" spans="2:65" s="12" customFormat="1">
      <c r="B971" s="219"/>
      <c r="C971" s="220"/>
      <c r="D971" s="221" t="s">
        <v>210</v>
      </c>
      <c r="E971" s="222" t="s">
        <v>34</v>
      </c>
      <c r="F971" s="223" t="s">
        <v>2954</v>
      </c>
      <c r="G971" s="220"/>
      <c r="H971" s="224" t="s">
        <v>34</v>
      </c>
      <c r="I971" s="225"/>
      <c r="J971" s="220"/>
      <c r="K971" s="220"/>
      <c r="L971" s="226"/>
      <c r="M971" s="227"/>
      <c r="N971" s="228"/>
      <c r="O971" s="228"/>
      <c r="P971" s="228"/>
      <c r="Q971" s="228"/>
      <c r="R971" s="228"/>
      <c r="S971" s="228"/>
      <c r="T971" s="229"/>
      <c r="AT971" s="230" t="s">
        <v>210</v>
      </c>
      <c r="AU971" s="230" t="s">
        <v>87</v>
      </c>
      <c r="AV971" s="12" t="s">
        <v>85</v>
      </c>
      <c r="AW971" s="12" t="s">
        <v>41</v>
      </c>
      <c r="AX971" s="12" t="s">
        <v>78</v>
      </c>
      <c r="AY971" s="230" t="s">
        <v>197</v>
      </c>
    </row>
    <row r="972" spans="2:65" s="13" customFormat="1">
      <c r="B972" s="231"/>
      <c r="C972" s="232"/>
      <c r="D972" s="221" t="s">
        <v>210</v>
      </c>
      <c r="E972" s="233" t="s">
        <v>34</v>
      </c>
      <c r="F972" s="234" t="s">
        <v>85</v>
      </c>
      <c r="G972" s="232"/>
      <c r="H972" s="235">
        <v>1</v>
      </c>
      <c r="I972" s="236"/>
      <c r="J972" s="232"/>
      <c r="K972" s="232"/>
      <c r="L972" s="237"/>
      <c r="M972" s="238"/>
      <c r="N972" s="239"/>
      <c r="O972" s="239"/>
      <c r="P972" s="239"/>
      <c r="Q972" s="239"/>
      <c r="R972" s="239"/>
      <c r="S972" s="239"/>
      <c r="T972" s="240"/>
      <c r="AT972" s="241" t="s">
        <v>210</v>
      </c>
      <c r="AU972" s="241" t="s">
        <v>87</v>
      </c>
      <c r="AV972" s="13" t="s">
        <v>87</v>
      </c>
      <c r="AW972" s="13" t="s">
        <v>41</v>
      </c>
      <c r="AX972" s="13" t="s">
        <v>78</v>
      </c>
      <c r="AY972" s="241" t="s">
        <v>197</v>
      </c>
    </row>
    <row r="973" spans="2:65" s="12" customFormat="1">
      <c r="B973" s="219"/>
      <c r="C973" s="220"/>
      <c r="D973" s="221" t="s">
        <v>210</v>
      </c>
      <c r="E973" s="222" t="s">
        <v>34</v>
      </c>
      <c r="F973" s="223" t="s">
        <v>2350</v>
      </c>
      <c r="G973" s="220"/>
      <c r="H973" s="224" t="s">
        <v>34</v>
      </c>
      <c r="I973" s="225"/>
      <c r="J973" s="220"/>
      <c r="K973" s="220"/>
      <c r="L973" s="226"/>
      <c r="M973" s="227"/>
      <c r="N973" s="228"/>
      <c r="O973" s="228"/>
      <c r="P973" s="228"/>
      <c r="Q973" s="228"/>
      <c r="R973" s="228"/>
      <c r="S973" s="228"/>
      <c r="T973" s="229"/>
      <c r="AT973" s="230" t="s">
        <v>210</v>
      </c>
      <c r="AU973" s="230" t="s">
        <v>87</v>
      </c>
      <c r="AV973" s="12" t="s">
        <v>85</v>
      </c>
      <c r="AW973" s="12" t="s">
        <v>41</v>
      </c>
      <c r="AX973" s="12" t="s">
        <v>78</v>
      </c>
      <c r="AY973" s="230" t="s">
        <v>197</v>
      </c>
    </row>
    <row r="974" spans="2:65" s="12" customFormat="1">
      <c r="B974" s="219"/>
      <c r="C974" s="220"/>
      <c r="D974" s="221" t="s">
        <v>210</v>
      </c>
      <c r="E974" s="222" t="s">
        <v>34</v>
      </c>
      <c r="F974" s="223" t="s">
        <v>2955</v>
      </c>
      <c r="G974" s="220"/>
      <c r="H974" s="224" t="s">
        <v>34</v>
      </c>
      <c r="I974" s="225"/>
      <c r="J974" s="220"/>
      <c r="K974" s="220"/>
      <c r="L974" s="226"/>
      <c r="M974" s="227"/>
      <c r="N974" s="228"/>
      <c r="O974" s="228"/>
      <c r="P974" s="228"/>
      <c r="Q974" s="228"/>
      <c r="R974" s="228"/>
      <c r="S974" s="228"/>
      <c r="T974" s="229"/>
      <c r="AT974" s="230" t="s">
        <v>210</v>
      </c>
      <c r="AU974" s="230" t="s">
        <v>87</v>
      </c>
      <c r="AV974" s="12" t="s">
        <v>85</v>
      </c>
      <c r="AW974" s="12" t="s">
        <v>41</v>
      </c>
      <c r="AX974" s="12" t="s">
        <v>78</v>
      </c>
      <c r="AY974" s="230" t="s">
        <v>197</v>
      </c>
    </row>
    <row r="975" spans="2:65" s="13" customFormat="1">
      <c r="B975" s="231"/>
      <c r="C975" s="232"/>
      <c r="D975" s="221" t="s">
        <v>210</v>
      </c>
      <c r="E975" s="233" t="s">
        <v>34</v>
      </c>
      <c r="F975" s="234" t="s">
        <v>85</v>
      </c>
      <c r="G975" s="232"/>
      <c r="H975" s="235">
        <v>1</v>
      </c>
      <c r="I975" s="236"/>
      <c r="J975" s="232"/>
      <c r="K975" s="232"/>
      <c r="L975" s="237"/>
      <c r="M975" s="238"/>
      <c r="N975" s="239"/>
      <c r="O975" s="239"/>
      <c r="P975" s="239"/>
      <c r="Q975" s="239"/>
      <c r="R975" s="239"/>
      <c r="S975" s="239"/>
      <c r="T975" s="240"/>
      <c r="AT975" s="241" t="s">
        <v>210</v>
      </c>
      <c r="AU975" s="241" t="s">
        <v>87</v>
      </c>
      <c r="AV975" s="13" t="s">
        <v>87</v>
      </c>
      <c r="AW975" s="13" t="s">
        <v>41</v>
      </c>
      <c r="AX975" s="13" t="s">
        <v>78</v>
      </c>
      <c r="AY975" s="241" t="s">
        <v>197</v>
      </c>
    </row>
    <row r="976" spans="2:65" s="14" customFormat="1">
      <c r="B976" s="242"/>
      <c r="C976" s="243"/>
      <c r="D976" s="216" t="s">
        <v>210</v>
      </c>
      <c r="E976" s="244" t="s">
        <v>34</v>
      </c>
      <c r="F976" s="245" t="s">
        <v>221</v>
      </c>
      <c r="G976" s="243"/>
      <c r="H976" s="246">
        <v>3</v>
      </c>
      <c r="I976" s="247"/>
      <c r="J976" s="243"/>
      <c r="K976" s="243"/>
      <c r="L976" s="248"/>
      <c r="M976" s="249"/>
      <c r="N976" s="250"/>
      <c r="O976" s="250"/>
      <c r="P976" s="250"/>
      <c r="Q976" s="250"/>
      <c r="R976" s="250"/>
      <c r="S976" s="250"/>
      <c r="T976" s="251"/>
      <c r="AT976" s="252" t="s">
        <v>210</v>
      </c>
      <c r="AU976" s="252" t="s">
        <v>87</v>
      </c>
      <c r="AV976" s="14" t="s">
        <v>126</v>
      </c>
      <c r="AW976" s="14" t="s">
        <v>41</v>
      </c>
      <c r="AX976" s="14" t="s">
        <v>85</v>
      </c>
      <c r="AY976" s="252" t="s">
        <v>197</v>
      </c>
    </row>
    <row r="977" spans="2:65" s="1" customFormat="1" ht="25.5" customHeight="1">
      <c r="B977" s="43"/>
      <c r="C977" s="204" t="s">
        <v>1323</v>
      </c>
      <c r="D977" s="204" t="s">
        <v>200</v>
      </c>
      <c r="E977" s="205" t="s">
        <v>2956</v>
      </c>
      <c r="F977" s="206" t="s">
        <v>2957</v>
      </c>
      <c r="G977" s="207" t="s">
        <v>536</v>
      </c>
      <c r="H977" s="208">
        <v>2</v>
      </c>
      <c r="I977" s="209"/>
      <c r="J977" s="210">
        <f>ROUND(I977*H977,2)</f>
        <v>0</v>
      </c>
      <c r="K977" s="206" t="s">
        <v>352</v>
      </c>
      <c r="L977" s="63"/>
      <c r="M977" s="211" t="s">
        <v>34</v>
      </c>
      <c r="N977" s="212" t="s">
        <v>49</v>
      </c>
      <c r="O977" s="44"/>
      <c r="P977" s="213">
        <f>O977*H977</f>
        <v>0</v>
      </c>
      <c r="Q977" s="213">
        <v>2.0000000000000001E-4</v>
      </c>
      <c r="R977" s="213">
        <f>Q977*H977</f>
        <v>4.0000000000000002E-4</v>
      </c>
      <c r="S977" s="213">
        <v>0</v>
      </c>
      <c r="T977" s="214">
        <f>S977*H977</f>
        <v>0</v>
      </c>
      <c r="AR977" s="25" t="s">
        <v>275</v>
      </c>
      <c r="AT977" s="25" t="s">
        <v>200</v>
      </c>
      <c r="AU977" s="25" t="s">
        <v>87</v>
      </c>
      <c r="AY977" s="25" t="s">
        <v>197</v>
      </c>
      <c r="BE977" s="215">
        <f>IF(N977="základní",J977,0)</f>
        <v>0</v>
      </c>
      <c r="BF977" s="215">
        <f>IF(N977="snížená",J977,0)</f>
        <v>0</v>
      </c>
      <c r="BG977" s="215">
        <f>IF(N977="zákl. přenesená",J977,0)</f>
        <v>0</v>
      </c>
      <c r="BH977" s="215">
        <f>IF(N977="sníž. přenesená",J977,0)</f>
        <v>0</v>
      </c>
      <c r="BI977" s="215">
        <f>IF(N977="nulová",J977,0)</f>
        <v>0</v>
      </c>
      <c r="BJ977" s="25" t="s">
        <v>85</v>
      </c>
      <c r="BK977" s="215">
        <f>ROUND(I977*H977,2)</f>
        <v>0</v>
      </c>
      <c r="BL977" s="25" t="s">
        <v>275</v>
      </c>
      <c r="BM977" s="25" t="s">
        <v>2958</v>
      </c>
    </row>
    <row r="978" spans="2:65" s="13" customFormat="1">
      <c r="B978" s="231"/>
      <c r="C978" s="232"/>
      <c r="D978" s="216" t="s">
        <v>210</v>
      </c>
      <c r="E978" s="260" t="s">
        <v>34</v>
      </c>
      <c r="F978" s="261" t="s">
        <v>2774</v>
      </c>
      <c r="G978" s="232"/>
      <c r="H978" s="262">
        <v>2</v>
      </c>
      <c r="I978" s="236"/>
      <c r="J978" s="232"/>
      <c r="K978" s="232"/>
      <c r="L978" s="237"/>
      <c r="M978" s="238"/>
      <c r="N978" s="239"/>
      <c r="O978" s="239"/>
      <c r="P978" s="239"/>
      <c r="Q978" s="239"/>
      <c r="R978" s="239"/>
      <c r="S978" s="239"/>
      <c r="T978" s="240"/>
      <c r="AT978" s="241" t="s">
        <v>210</v>
      </c>
      <c r="AU978" s="241" t="s">
        <v>87</v>
      </c>
      <c r="AV978" s="13" t="s">
        <v>87</v>
      </c>
      <c r="AW978" s="13" t="s">
        <v>41</v>
      </c>
      <c r="AX978" s="13" t="s">
        <v>85</v>
      </c>
      <c r="AY978" s="241" t="s">
        <v>197</v>
      </c>
    </row>
    <row r="979" spans="2:65" s="1" customFormat="1" ht="25.5" customHeight="1">
      <c r="B979" s="43"/>
      <c r="C979" s="204" t="s">
        <v>1328</v>
      </c>
      <c r="D979" s="204" t="s">
        <v>200</v>
      </c>
      <c r="E979" s="205" t="s">
        <v>2959</v>
      </c>
      <c r="F979" s="206" t="s">
        <v>2960</v>
      </c>
      <c r="G979" s="207" t="s">
        <v>536</v>
      </c>
      <c r="H979" s="208">
        <v>6</v>
      </c>
      <c r="I979" s="209"/>
      <c r="J979" s="210">
        <f>ROUND(I979*H979,2)</f>
        <v>0</v>
      </c>
      <c r="K979" s="206" t="s">
        <v>352</v>
      </c>
      <c r="L979" s="63"/>
      <c r="M979" s="211" t="s">
        <v>34</v>
      </c>
      <c r="N979" s="212" t="s">
        <v>49</v>
      </c>
      <c r="O979" s="44"/>
      <c r="P979" s="213">
        <f>O979*H979</f>
        <v>0</v>
      </c>
      <c r="Q979" s="213">
        <v>2.9999999999999997E-4</v>
      </c>
      <c r="R979" s="213">
        <f>Q979*H979</f>
        <v>1.8E-3</v>
      </c>
      <c r="S979" s="213">
        <v>0</v>
      </c>
      <c r="T979" s="214">
        <f>S979*H979</f>
        <v>0</v>
      </c>
      <c r="AR979" s="25" t="s">
        <v>275</v>
      </c>
      <c r="AT979" s="25" t="s">
        <v>200</v>
      </c>
      <c r="AU979" s="25" t="s">
        <v>87</v>
      </c>
      <c r="AY979" s="25" t="s">
        <v>197</v>
      </c>
      <c r="BE979" s="215">
        <f>IF(N979="základní",J979,0)</f>
        <v>0</v>
      </c>
      <c r="BF979" s="215">
        <f>IF(N979="snížená",J979,0)</f>
        <v>0</v>
      </c>
      <c r="BG979" s="215">
        <f>IF(N979="zákl. přenesená",J979,0)</f>
        <v>0</v>
      </c>
      <c r="BH979" s="215">
        <f>IF(N979="sníž. přenesená",J979,0)</f>
        <v>0</v>
      </c>
      <c r="BI979" s="215">
        <f>IF(N979="nulová",J979,0)</f>
        <v>0</v>
      </c>
      <c r="BJ979" s="25" t="s">
        <v>85</v>
      </c>
      <c r="BK979" s="215">
        <f>ROUND(I979*H979,2)</f>
        <v>0</v>
      </c>
      <c r="BL979" s="25" t="s">
        <v>275</v>
      </c>
      <c r="BM979" s="25" t="s">
        <v>2961</v>
      </c>
    </row>
    <row r="980" spans="2:65" s="12" customFormat="1">
      <c r="B980" s="219"/>
      <c r="C980" s="220"/>
      <c r="D980" s="221" t="s">
        <v>210</v>
      </c>
      <c r="E980" s="222" t="s">
        <v>34</v>
      </c>
      <c r="F980" s="223" t="s">
        <v>2350</v>
      </c>
      <c r="G980" s="220"/>
      <c r="H980" s="224" t="s">
        <v>34</v>
      </c>
      <c r="I980" s="225"/>
      <c r="J980" s="220"/>
      <c r="K980" s="220"/>
      <c r="L980" s="226"/>
      <c r="M980" s="227"/>
      <c r="N980" s="228"/>
      <c r="O980" s="228"/>
      <c r="P980" s="228"/>
      <c r="Q980" s="228"/>
      <c r="R980" s="228"/>
      <c r="S980" s="228"/>
      <c r="T980" s="229"/>
      <c r="AT980" s="230" t="s">
        <v>210</v>
      </c>
      <c r="AU980" s="230" t="s">
        <v>87</v>
      </c>
      <c r="AV980" s="12" t="s">
        <v>85</v>
      </c>
      <c r="AW980" s="12" t="s">
        <v>41</v>
      </c>
      <c r="AX980" s="12" t="s">
        <v>78</v>
      </c>
      <c r="AY980" s="230" t="s">
        <v>197</v>
      </c>
    </row>
    <row r="981" spans="2:65" s="13" customFormat="1">
      <c r="B981" s="231"/>
      <c r="C981" s="232"/>
      <c r="D981" s="221" t="s">
        <v>210</v>
      </c>
      <c r="E981" s="233" t="s">
        <v>34</v>
      </c>
      <c r="F981" s="234" t="s">
        <v>234</v>
      </c>
      <c r="G981" s="232"/>
      <c r="H981" s="235">
        <v>6</v>
      </c>
      <c r="I981" s="236"/>
      <c r="J981" s="232"/>
      <c r="K981" s="232"/>
      <c r="L981" s="237"/>
      <c r="M981" s="238"/>
      <c r="N981" s="239"/>
      <c r="O981" s="239"/>
      <c r="P981" s="239"/>
      <c r="Q981" s="239"/>
      <c r="R981" s="239"/>
      <c r="S981" s="239"/>
      <c r="T981" s="240"/>
      <c r="AT981" s="241" t="s">
        <v>210</v>
      </c>
      <c r="AU981" s="241" t="s">
        <v>87</v>
      </c>
      <c r="AV981" s="13" t="s">
        <v>87</v>
      </c>
      <c r="AW981" s="13" t="s">
        <v>41</v>
      </c>
      <c r="AX981" s="13" t="s">
        <v>78</v>
      </c>
      <c r="AY981" s="241" t="s">
        <v>197</v>
      </c>
    </row>
    <row r="982" spans="2:65" s="14" customFormat="1">
      <c r="B982" s="242"/>
      <c r="C982" s="243"/>
      <c r="D982" s="221" t="s">
        <v>210</v>
      </c>
      <c r="E982" s="273" t="s">
        <v>34</v>
      </c>
      <c r="F982" s="274" t="s">
        <v>221</v>
      </c>
      <c r="G982" s="243"/>
      <c r="H982" s="275">
        <v>6</v>
      </c>
      <c r="I982" s="247"/>
      <c r="J982" s="243"/>
      <c r="K982" s="243"/>
      <c r="L982" s="248"/>
      <c r="M982" s="249"/>
      <c r="N982" s="250"/>
      <c r="O982" s="250"/>
      <c r="P982" s="250"/>
      <c r="Q982" s="250"/>
      <c r="R982" s="250"/>
      <c r="S982" s="250"/>
      <c r="T982" s="251"/>
      <c r="AT982" s="252" t="s">
        <v>210</v>
      </c>
      <c r="AU982" s="252" t="s">
        <v>87</v>
      </c>
      <c r="AV982" s="14" t="s">
        <v>126</v>
      </c>
      <c r="AW982" s="14" t="s">
        <v>41</v>
      </c>
      <c r="AX982" s="14" t="s">
        <v>85</v>
      </c>
      <c r="AY982" s="252" t="s">
        <v>197</v>
      </c>
    </row>
    <row r="983" spans="2:65" s="11" customFormat="1" ht="37.35" customHeight="1">
      <c r="B983" s="187"/>
      <c r="C983" s="188"/>
      <c r="D983" s="189" t="s">
        <v>77</v>
      </c>
      <c r="E983" s="190" t="s">
        <v>415</v>
      </c>
      <c r="F983" s="190" t="s">
        <v>2962</v>
      </c>
      <c r="G983" s="188"/>
      <c r="H983" s="188"/>
      <c r="I983" s="191"/>
      <c r="J983" s="192">
        <f>BK983</f>
        <v>0</v>
      </c>
      <c r="K983" s="188"/>
      <c r="L983" s="193"/>
      <c r="M983" s="194"/>
      <c r="N983" s="195"/>
      <c r="O983" s="195"/>
      <c r="P983" s="196">
        <f>P984+P995</f>
        <v>0</v>
      </c>
      <c r="Q983" s="195"/>
      <c r="R983" s="196">
        <f>R984+R995</f>
        <v>1.125E-2</v>
      </c>
      <c r="S983" s="195"/>
      <c r="T983" s="197">
        <f>T984+T995</f>
        <v>0</v>
      </c>
      <c r="AR983" s="198" t="s">
        <v>107</v>
      </c>
      <c r="AT983" s="199" t="s">
        <v>77</v>
      </c>
      <c r="AU983" s="199" t="s">
        <v>78</v>
      </c>
      <c r="AY983" s="198" t="s">
        <v>197</v>
      </c>
      <c r="BK983" s="200">
        <f>BK984+BK995</f>
        <v>0</v>
      </c>
    </row>
    <row r="984" spans="2:65" s="11" customFormat="1" ht="19.899999999999999" customHeight="1">
      <c r="B984" s="187"/>
      <c r="C984" s="188"/>
      <c r="D984" s="201" t="s">
        <v>77</v>
      </c>
      <c r="E984" s="202" t="s">
        <v>2963</v>
      </c>
      <c r="F984" s="202" t="s">
        <v>2964</v>
      </c>
      <c r="G984" s="188"/>
      <c r="H984" s="188"/>
      <c r="I984" s="191"/>
      <c r="J984" s="203">
        <f>BK984</f>
        <v>0</v>
      </c>
      <c r="K984" s="188"/>
      <c r="L984" s="193"/>
      <c r="M984" s="194"/>
      <c r="N984" s="195"/>
      <c r="O984" s="195"/>
      <c r="P984" s="196">
        <f>SUM(P985:P994)</f>
        <v>0</v>
      </c>
      <c r="Q984" s="195"/>
      <c r="R984" s="196">
        <f>SUM(R985:R994)</f>
        <v>1.125E-2</v>
      </c>
      <c r="S984" s="195"/>
      <c r="T984" s="197">
        <f>SUM(T985:T994)</f>
        <v>0</v>
      </c>
      <c r="AR984" s="198" t="s">
        <v>107</v>
      </c>
      <c r="AT984" s="199" t="s">
        <v>77</v>
      </c>
      <c r="AU984" s="199" t="s">
        <v>85</v>
      </c>
      <c r="AY984" s="198" t="s">
        <v>197</v>
      </c>
      <c r="BK984" s="200">
        <f>SUM(BK985:BK994)</f>
        <v>0</v>
      </c>
    </row>
    <row r="985" spans="2:65" s="1" customFormat="1" ht="16.5" customHeight="1">
      <c r="B985" s="43"/>
      <c r="C985" s="204" t="s">
        <v>1332</v>
      </c>
      <c r="D985" s="204" t="s">
        <v>200</v>
      </c>
      <c r="E985" s="205" t="s">
        <v>2965</v>
      </c>
      <c r="F985" s="206" t="s">
        <v>2966</v>
      </c>
      <c r="G985" s="207" t="s">
        <v>1786</v>
      </c>
      <c r="H985" s="208">
        <v>150</v>
      </c>
      <c r="I985" s="209"/>
      <c r="J985" s="210">
        <f>ROUND(I985*H985,2)</f>
        <v>0</v>
      </c>
      <c r="K985" s="206" t="s">
        <v>352</v>
      </c>
      <c r="L985" s="63"/>
      <c r="M985" s="211" t="s">
        <v>34</v>
      </c>
      <c r="N985" s="212" t="s">
        <v>49</v>
      </c>
      <c r="O985" s="44"/>
      <c r="P985" s="213">
        <f>O985*H985</f>
        <v>0</v>
      </c>
      <c r="Q985" s="213">
        <v>7.4999999999999993E-5</v>
      </c>
      <c r="R985" s="213">
        <f>Q985*H985</f>
        <v>1.125E-2</v>
      </c>
      <c r="S985" s="213">
        <v>0</v>
      </c>
      <c r="T985" s="214">
        <f>S985*H985</f>
        <v>0</v>
      </c>
      <c r="AR985" s="25" t="s">
        <v>650</v>
      </c>
      <c r="AT985" s="25" t="s">
        <v>200</v>
      </c>
      <c r="AU985" s="25" t="s">
        <v>87</v>
      </c>
      <c r="AY985" s="25" t="s">
        <v>197</v>
      </c>
      <c r="BE985" s="215">
        <f>IF(N985="základní",J985,0)</f>
        <v>0</v>
      </c>
      <c r="BF985" s="215">
        <f>IF(N985="snížená",J985,0)</f>
        <v>0</v>
      </c>
      <c r="BG985" s="215">
        <f>IF(N985="zákl. přenesená",J985,0)</f>
        <v>0</v>
      </c>
      <c r="BH985" s="215">
        <f>IF(N985="sníž. přenesená",J985,0)</f>
        <v>0</v>
      </c>
      <c r="BI985" s="215">
        <f>IF(N985="nulová",J985,0)</f>
        <v>0</v>
      </c>
      <c r="BJ985" s="25" t="s">
        <v>85</v>
      </c>
      <c r="BK985" s="215">
        <f>ROUND(I985*H985,2)</f>
        <v>0</v>
      </c>
      <c r="BL985" s="25" t="s">
        <v>650</v>
      </c>
      <c r="BM985" s="25" t="s">
        <v>2967</v>
      </c>
    </row>
    <row r="986" spans="2:65" s="13" customFormat="1">
      <c r="B986" s="231"/>
      <c r="C986" s="232"/>
      <c r="D986" s="216" t="s">
        <v>210</v>
      </c>
      <c r="E986" s="260" t="s">
        <v>34</v>
      </c>
      <c r="F986" s="261" t="s">
        <v>1120</v>
      </c>
      <c r="G986" s="232"/>
      <c r="H986" s="262">
        <v>150</v>
      </c>
      <c r="I986" s="236"/>
      <c r="J986" s="232"/>
      <c r="K986" s="232"/>
      <c r="L986" s="237"/>
      <c r="M986" s="238"/>
      <c r="N986" s="239"/>
      <c r="O986" s="239"/>
      <c r="P986" s="239"/>
      <c r="Q986" s="239"/>
      <c r="R986" s="239"/>
      <c r="S986" s="239"/>
      <c r="T986" s="240"/>
      <c r="AT986" s="241" t="s">
        <v>210</v>
      </c>
      <c r="AU986" s="241" t="s">
        <v>87</v>
      </c>
      <c r="AV986" s="13" t="s">
        <v>87</v>
      </c>
      <c r="AW986" s="13" t="s">
        <v>41</v>
      </c>
      <c r="AX986" s="13" t="s">
        <v>85</v>
      </c>
      <c r="AY986" s="241" t="s">
        <v>197</v>
      </c>
    </row>
    <row r="987" spans="2:65" s="1" customFormat="1" ht="16.5" customHeight="1">
      <c r="B987" s="43"/>
      <c r="C987" s="204" t="s">
        <v>1337</v>
      </c>
      <c r="D987" s="204" t="s">
        <v>200</v>
      </c>
      <c r="E987" s="205" t="s">
        <v>2968</v>
      </c>
      <c r="F987" s="206" t="s">
        <v>2969</v>
      </c>
      <c r="G987" s="207" t="s">
        <v>2970</v>
      </c>
      <c r="H987" s="208">
        <v>1</v>
      </c>
      <c r="I987" s="209"/>
      <c r="J987" s="210">
        <f>ROUND(I987*H987,2)</f>
        <v>0</v>
      </c>
      <c r="K987" s="206" t="s">
        <v>352</v>
      </c>
      <c r="L987" s="63"/>
      <c r="M987" s="211" t="s">
        <v>34</v>
      </c>
      <c r="N987" s="212" t="s">
        <v>49</v>
      </c>
      <c r="O987" s="44"/>
      <c r="P987" s="213">
        <f>O987*H987</f>
        <v>0</v>
      </c>
      <c r="Q987" s="213">
        <v>0</v>
      </c>
      <c r="R987" s="213">
        <f>Q987*H987</f>
        <v>0</v>
      </c>
      <c r="S987" s="213">
        <v>0</v>
      </c>
      <c r="T987" s="214">
        <f>S987*H987</f>
        <v>0</v>
      </c>
      <c r="AR987" s="25" t="s">
        <v>650</v>
      </c>
      <c r="AT987" s="25" t="s">
        <v>200</v>
      </c>
      <c r="AU987" s="25" t="s">
        <v>87</v>
      </c>
      <c r="AY987" s="25" t="s">
        <v>197</v>
      </c>
      <c r="BE987" s="215">
        <f>IF(N987="základní",J987,0)</f>
        <v>0</v>
      </c>
      <c r="BF987" s="215">
        <f>IF(N987="snížená",J987,0)</f>
        <v>0</v>
      </c>
      <c r="BG987" s="215">
        <f>IF(N987="zákl. přenesená",J987,0)</f>
        <v>0</v>
      </c>
      <c r="BH987" s="215">
        <f>IF(N987="sníž. přenesená",J987,0)</f>
        <v>0</v>
      </c>
      <c r="BI987" s="215">
        <f>IF(N987="nulová",J987,0)</f>
        <v>0</v>
      </c>
      <c r="BJ987" s="25" t="s">
        <v>85</v>
      </c>
      <c r="BK987" s="215">
        <f>ROUND(I987*H987,2)</f>
        <v>0</v>
      </c>
      <c r="BL987" s="25" t="s">
        <v>650</v>
      </c>
      <c r="BM987" s="25" t="s">
        <v>2971</v>
      </c>
    </row>
    <row r="988" spans="2:65" s="13" customFormat="1">
      <c r="B988" s="231"/>
      <c r="C988" s="232"/>
      <c r="D988" s="216" t="s">
        <v>210</v>
      </c>
      <c r="E988" s="260" t="s">
        <v>34</v>
      </c>
      <c r="F988" s="261" t="s">
        <v>85</v>
      </c>
      <c r="G988" s="232"/>
      <c r="H988" s="262">
        <v>1</v>
      </c>
      <c r="I988" s="236"/>
      <c r="J988" s="232"/>
      <c r="K988" s="232"/>
      <c r="L988" s="237"/>
      <c r="M988" s="238"/>
      <c r="N988" s="239"/>
      <c r="O988" s="239"/>
      <c r="P988" s="239"/>
      <c r="Q988" s="239"/>
      <c r="R988" s="239"/>
      <c r="S988" s="239"/>
      <c r="T988" s="240"/>
      <c r="AT988" s="241" t="s">
        <v>210</v>
      </c>
      <c r="AU988" s="241" t="s">
        <v>87</v>
      </c>
      <c r="AV988" s="13" t="s">
        <v>87</v>
      </c>
      <c r="AW988" s="13" t="s">
        <v>41</v>
      </c>
      <c r="AX988" s="13" t="s">
        <v>85</v>
      </c>
      <c r="AY988" s="241" t="s">
        <v>197</v>
      </c>
    </row>
    <row r="989" spans="2:65" s="1" customFormat="1" ht="16.5" customHeight="1">
      <c r="B989" s="43"/>
      <c r="C989" s="204" t="s">
        <v>1342</v>
      </c>
      <c r="D989" s="204" t="s">
        <v>200</v>
      </c>
      <c r="E989" s="205" t="s">
        <v>2972</v>
      </c>
      <c r="F989" s="206" t="s">
        <v>2973</v>
      </c>
      <c r="G989" s="207" t="s">
        <v>445</v>
      </c>
      <c r="H989" s="208">
        <v>70</v>
      </c>
      <c r="I989" s="209"/>
      <c r="J989" s="210">
        <f>ROUND(I989*H989,2)</f>
        <v>0</v>
      </c>
      <c r="K989" s="206" t="s">
        <v>352</v>
      </c>
      <c r="L989" s="63"/>
      <c r="M989" s="211" t="s">
        <v>34</v>
      </c>
      <c r="N989" s="212" t="s">
        <v>49</v>
      </c>
      <c r="O989" s="44"/>
      <c r="P989" s="213">
        <f>O989*H989</f>
        <v>0</v>
      </c>
      <c r="Q989" s="213">
        <v>0</v>
      </c>
      <c r="R989" s="213">
        <f>Q989*H989</f>
        <v>0</v>
      </c>
      <c r="S989" s="213">
        <v>0</v>
      </c>
      <c r="T989" s="214">
        <f>S989*H989</f>
        <v>0</v>
      </c>
      <c r="AR989" s="25" t="s">
        <v>650</v>
      </c>
      <c r="AT989" s="25" t="s">
        <v>200</v>
      </c>
      <c r="AU989" s="25" t="s">
        <v>87</v>
      </c>
      <c r="AY989" s="25" t="s">
        <v>197</v>
      </c>
      <c r="BE989" s="215">
        <f>IF(N989="základní",J989,0)</f>
        <v>0</v>
      </c>
      <c r="BF989" s="215">
        <f>IF(N989="snížená",J989,0)</f>
        <v>0</v>
      </c>
      <c r="BG989" s="215">
        <f>IF(N989="zákl. přenesená",J989,0)</f>
        <v>0</v>
      </c>
      <c r="BH989" s="215">
        <f>IF(N989="sníž. přenesená",J989,0)</f>
        <v>0</v>
      </c>
      <c r="BI989" s="215">
        <f>IF(N989="nulová",J989,0)</f>
        <v>0</v>
      </c>
      <c r="BJ989" s="25" t="s">
        <v>85</v>
      </c>
      <c r="BK989" s="215">
        <f>ROUND(I989*H989,2)</f>
        <v>0</v>
      </c>
      <c r="BL989" s="25" t="s">
        <v>650</v>
      </c>
      <c r="BM989" s="25" t="s">
        <v>2974</v>
      </c>
    </row>
    <row r="990" spans="2:65" s="13" customFormat="1">
      <c r="B990" s="231"/>
      <c r="C990" s="232"/>
      <c r="D990" s="216" t="s">
        <v>210</v>
      </c>
      <c r="E990" s="260" t="s">
        <v>34</v>
      </c>
      <c r="F990" s="261" t="s">
        <v>679</v>
      </c>
      <c r="G990" s="232"/>
      <c r="H990" s="262">
        <v>70</v>
      </c>
      <c r="I990" s="236"/>
      <c r="J990" s="232"/>
      <c r="K990" s="232"/>
      <c r="L990" s="237"/>
      <c r="M990" s="238"/>
      <c r="N990" s="239"/>
      <c r="O990" s="239"/>
      <c r="P990" s="239"/>
      <c r="Q990" s="239"/>
      <c r="R990" s="239"/>
      <c r="S990" s="239"/>
      <c r="T990" s="240"/>
      <c r="AT990" s="241" t="s">
        <v>210</v>
      </c>
      <c r="AU990" s="241" t="s">
        <v>87</v>
      </c>
      <c r="AV990" s="13" t="s">
        <v>87</v>
      </c>
      <c r="AW990" s="13" t="s">
        <v>41</v>
      </c>
      <c r="AX990" s="13" t="s">
        <v>85</v>
      </c>
      <c r="AY990" s="241" t="s">
        <v>197</v>
      </c>
    </row>
    <row r="991" spans="2:65" s="1" customFormat="1" ht="16.5" customHeight="1">
      <c r="B991" s="43"/>
      <c r="C991" s="204" t="s">
        <v>1349</v>
      </c>
      <c r="D991" s="204" t="s">
        <v>200</v>
      </c>
      <c r="E991" s="205" t="s">
        <v>2975</v>
      </c>
      <c r="F991" s="206" t="s">
        <v>2976</v>
      </c>
      <c r="G991" s="207" t="s">
        <v>536</v>
      </c>
      <c r="H991" s="208">
        <v>1</v>
      </c>
      <c r="I991" s="209"/>
      <c r="J991" s="210">
        <f>ROUND(I991*H991,2)</f>
        <v>0</v>
      </c>
      <c r="K991" s="206" t="s">
        <v>34</v>
      </c>
      <c r="L991" s="63"/>
      <c r="M991" s="211" t="s">
        <v>34</v>
      </c>
      <c r="N991" s="212" t="s">
        <v>49</v>
      </c>
      <c r="O991" s="44"/>
      <c r="P991" s="213">
        <f>O991*H991</f>
        <v>0</v>
      </c>
      <c r="Q991" s="213">
        <v>0</v>
      </c>
      <c r="R991" s="213">
        <f>Q991*H991</f>
        <v>0</v>
      </c>
      <c r="S991" s="213">
        <v>0</v>
      </c>
      <c r="T991" s="214">
        <f>S991*H991</f>
        <v>0</v>
      </c>
      <c r="AR991" s="25" t="s">
        <v>650</v>
      </c>
      <c r="AT991" s="25" t="s">
        <v>200</v>
      </c>
      <c r="AU991" s="25" t="s">
        <v>87</v>
      </c>
      <c r="AY991" s="25" t="s">
        <v>197</v>
      </c>
      <c r="BE991" s="215">
        <f>IF(N991="základní",J991,0)</f>
        <v>0</v>
      </c>
      <c r="BF991" s="215">
        <f>IF(N991="snížená",J991,0)</f>
        <v>0</v>
      </c>
      <c r="BG991" s="215">
        <f>IF(N991="zákl. přenesená",J991,0)</f>
        <v>0</v>
      </c>
      <c r="BH991" s="215">
        <f>IF(N991="sníž. přenesená",J991,0)</f>
        <v>0</v>
      </c>
      <c r="BI991" s="215">
        <f>IF(N991="nulová",J991,0)</f>
        <v>0</v>
      </c>
      <c r="BJ991" s="25" t="s">
        <v>85</v>
      </c>
      <c r="BK991" s="215">
        <f>ROUND(I991*H991,2)</f>
        <v>0</v>
      </c>
      <c r="BL991" s="25" t="s">
        <v>650</v>
      </c>
      <c r="BM991" s="25" t="s">
        <v>2977</v>
      </c>
    </row>
    <row r="992" spans="2:65" s="13" customFormat="1">
      <c r="B992" s="231"/>
      <c r="C992" s="232"/>
      <c r="D992" s="216" t="s">
        <v>210</v>
      </c>
      <c r="E992" s="260" t="s">
        <v>34</v>
      </c>
      <c r="F992" s="261" t="s">
        <v>85</v>
      </c>
      <c r="G992" s="232"/>
      <c r="H992" s="262">
        <v>1</v>
      </c>
      <c r="I992" s="236"/>
      <c r="J992" s="232"/>
      <c r="K992" s="232"/>
      <c r="L992" s="237"/>
      <c r="M992" s="238"/>
      <c r="N992" s="239"/>
      <c r="O992" s="239"/>
      <c r="P992" s="239"/>
      <c r="Q992" s="239"/>
      <c r="R992" s="239"/>
      <c r="S992" s="239"/>
      <c r="T992" s="240"/>
      <c r="AT992" s="241" t="s">
        <v>210</v>
      </c>
      <c r="AU992" s="241" t="s">
        <v>87</v>
      </c>
      <c r="AV992" s="13" t="s">
        <v>87</v>
      </c>
      <c r="AW992" s="13" t="s">
        <v>41</v>
      </c>
      <c r="AX992" s="13" t="s">
        <v>85</v>
      </c>
      <c r="AY992" s="241" t="s">
        <v>197</v>
      </c>
    </row>
    <row r="993" spans="2:65" s="1" customFormat="1" ht="16.5" customHeight="1">
      <c r="B993" s="43"/>
      <c r="C993" s="204" t="s">
        <v>1354</v>
      </c>
      <c r="D993" s="204" t="s">
        <v>200</v>
      </c>
      <c r="E993" s="205" t="s">
        <v>2978</v>
      </c>
      <c r="F993" s="206" t="s">
        <v>2979</v>
      </c>
      <c r="G993" s="207" t="s">
        <v>536</v>
      </c>
      <c r="H993" s="208">
        <v>1</v>
      </c>
      <c r="I993" s="209"/>
      <c r="J993" s="210">
        <f>ROUND(I993*H993,2)</f>
        <v>0</v>
      </c>
      <c r="K993" s="206" t="s">
        <v>34</v>
      </c>
      <c r="L993" s="63"/>
      <c r="M993" s="211" t="s">
        <v>34</v>
      </c>
      <c r="N993" s="212" t="s">
        <v>49</v>
      </c>
      <c r="O993" s="44"/>
      <c r="P993" s="213">
        <f>O993*H993</f>
        <v>0</v>
      </c>
      <c r="Q993" s="213">
        <v>0</v>
      </c>
      <c r="R993" s="213">
        <f>Q993*H993</f>
        <v>0</v>
      </c>
      <c r="S993" s="213">
        <v>0</v>
      </c>
      <c r="T993" s="214">
        <f>S993*H993</f>
        <v>0</v>
      </c>
      <c r="AR993" s="25" t="s">
        <v>989</v>
      </c>
      <c r="AT993" s="25" t="s">
        <v>200</v>
      </c>
      <c r="AU993" s="25" t="s">
        <v>87</v>
      </c>
      <c r="AY993" s="25" t="s">
        <v>197</v>
      </c>
      <c r="BE993" s="215">
        <f>IF(N993="základní",J993,0)</f>
        <v>0</v>
      </c>
      <c r="BF993" s="215">
        <f>IF(N993="snížená",J993,0)</f>
        <v>0</v>
      </c>
      <c r="BG993" s="215">
        <f>IF(N993="zákl. přenesená",J993,0)</f>
        <v>0</v>
      </c>
      <c r="BH993" s="215">
        <f>IF(N993="sníž. přenesená",J993,0)</f>
        <v>0</v>
      </c>
      <c r="BI993" s="215">
        <f>IF(N993="nulová",J993,0)</f>
        <v>0</v>
      </c>
      <c r="BJ993" s="25" t="s">
        <v>85</v>
      </c>
      <c r="BK993" s="215">
        <f>ROUND(I993*H993,2)</f>
        <v>0</v>
      </c>
      <c r="BL993" s="25" t="s">
        <v>989</v>
      </c>
      <c r="BM993" s="25" t="s">
        <v>2980</v>
      </c>
    </row>
    <row r="994" spans="2:65" s="13" customFormat="1">
      <c r="B994" s="231"/>
      <c r="C994" s="232"/>
      <c r="D994" s="221" t="s">
        <v>210</v>
      </c>
      <c r="E994" s="233" t="s">
        <v>34</v>
      </c>
      <c r="F994" s="234" t="s">
        <v>85</v>
      </c>
      <c r="G994" s="232"/>
      <c r="H994" s="235">
        <v>1</v>
      </c>
      <c r="I994" s="236"/>
      <c r="J994" s="232"/>
      <c r="K994" s="232"/>
      <c r="L994" s="237"/>
      <c r="M994" s="238"/>
      <c r="N994" s="239"/>
      <c r="O994" s="239"/>
      <c r="P994" s="239"/>
      <c r="Q994" s="239"/>
      <c r="R994" s="239"/>
      <c r="S994" s="239"/>
      <c r="T994" s="240"/>
      <c r="AT994" s="241" t="s">
        <v>210</v>
      </c>
      <c r="AU994" s="241" t="s">
        <v>87</v>
      </c>
      <c r="AV994" s="13" t="s">
        <v>87</v>
      </c>
      <c r="AW994" s="13" t="s">
        <v>41</v>
      </c>
      <c r="AX994" s="13" t="s">
        <v>85</v>
      </c>
      <c r="AY994" s="241" t="s">
        <v>197</v>
      </c>
    </row>
    <row r="995" spans="2:65" s="11" customFormat="1" ht="29.85" customHeight="1">
      <c r="B995" s="187"/>
      <c r="C995" s="188"/>
      <c r="D995" s="201" t="s">
        <v>77</v>
      </c>
      <c r="E995" s="202" t="s">
        <v>2981</v>
      </c>
      <c r="F995" s="202" t="s">
        <v>2982</v>
      </c>
      <c r="G995" s="188"/>
      <c r="H995" s="188"/>
      <c r="I995" s="191"/>
      <c r="J995" s="203">
        <f>BK995</f>
        <v>0</v>
      </c>
      <c r="K995" s="188"/>
      <c r="L995" s="193"/>
      <c r="M995" s="194"/>
      <c r="N995" s="195"/>
      <c r="O995" s="195"/>
      <c r="P995" s="196">
        <f>SUM(P996:P997)</f>
        <v>0</v>
      </c>
      <c r="Q995" s="195"/>
      <c r="R995" s="196">
        <f>SUM(R996:R997)</f>
        <v>0</v>
      </c>
      <c r="S995" s="195"/>
      <c r="T995" s="197">
        <f>SUM(T996:T997)</f>
        <v>0</v>
      </c>
      <c r="AR995" s="198" t="s">
        <v>107</v>
      </c>
      <c r="AT995" s="199" t="s">
        <v>77</v>
      </c>
      <c r="AU995" s="199" t="s">
        <v>85</v>
      </c>
      <c r="AY995" s="198" t="s">
        <v>197</v>
      </c>
      <c r="BK995" s="200">
        <f>SUM(BK996:BK997)</f>
        <v>0</v>
      </c>
    </row>
    <row r="996" spans="2:65" s="1" customFormat="1" ht="25.5" customHeight="1">
      <c r="B996" s="43"/>
      <c r="C996" s="204" t="s">
        <v>1359</v>
      </c>
      <c r="D996" s="204" t="s">
        <v>200</v>
      </c>
      <c r="E996" s="205" t="s">
        <v>2983</v>
      </c>
      <c r="F996" s="206" t="s">
        <v>2984</v>
      </c>
      <c r="G996" s="207" t="s">
        <v>2985</v>
      </c>
      <c r="H996" s="208">
        <v>5</v>
      </c>
      <c r="I996" s="209"/>
      <c r="J996" s="210">
        <f>ROUND(I996*H996,2)</f>
        <v>0</v>
      </c>
      <c r="K996" s="206" t="s">
        <v>352</v>
      </c>
      <c r="L996" s="63"/>
      <c r="M996" s="211" t="s">
        <v>34</v>
      </c>
      <c r="N996" s="212" t="s">
        <v>49</v>
      </c>
      <c r="O996" s="44"/>
      <c r="P996" s="213">
        <f>O996*H996</f>
        <v>0</v>
      </c>
      <c r="Q996" s="213">
        <v>0</v>
      </c>
      <c r="R996" s="213">
        <f>Q996*H996</f>
        <v>0</v>
      </c>
      <c r="S996" s="213">
        <v>0</v>
      </c>
      <c r="T996" s="214">
        <f>S996*H996</f>
        <v>0</v>
      </c>
      <c r="AR996" s="25" t="s">
        <v>650</v>
      </c>
      <c r="AT996" s="25" t="s">
        <v>200</v>
      </c>
      <c r="AU996" s="25" t="s">
        <v>87</v>
      </c>
      <c r="AY996" s="25" t="s">
        <v>197</v>
      </c>
      <c r="BE996" s="215">
        <f>IF(N996="základní",J996,0)</f>
        <v>0</v>
      </c>
      <c r="BF996" s="215">
        <f>IF(N996="snížená",J996,0)</f>
        <v>0</v>
      </c>
      <c r="BG996" s="215">
        <f>IF(N996="zákl. přenesená",J996,0)</f>
        <v>0</v>
      </c>
      <c r="BH996" s="215">
        <f>IF(N996="sníž. přenesená",J996,0)</f>
        <v>0</v>
      </c>
      <c r="BI996" s="215">
        <f>IF(N996="nulová",J996,0)</f>
        <v>0</v>
      </c>
      <c r="BJ996" s="25" t="s">
        <v>85</v>
      </c>
      <c r="BK996" s="215">
        <f>ROUND(I996*H996,2)</f>
        <v>0</v>
      </c>
      <c r="BL996" s="25" t="s">
        <v>650</v>
      </c>
      <c r="BM996" s="25" t="s">
        <v>2986</v>
      </c>
    </row>
    <row r="997" spans="2:65" s="13" customFormat="1">
      <c r="B997" s="231"/>
      <c r="C997" s="232"/>
      <c r="D997" s="221" t="s">
        <v>210</v>
      </c>
      <c r="E997" s="233" t="s">
        <v>34</v>
      </c>
      <c r="F997" s="234" t="s">
        <v>196</v>
      </c>
      <c r="G997" s="232"/>
      <c r="H997" s="235">
        <v>5</v>
      </c>
      <c r="I997" s="236"/>
      <c r="J997" s="232"/>
      <c r="K997" s="232"/>
      <c r="L997" s="237"/>
      <c r="M997" s="238"/>
      <c r="N997" s="239"/>
      <c r="O997" s="239"/>
      <c r="P997" s="239"/>
      <c r="Q997" s="239"/>
      <c r="R997" s="239"/>
      <c r="S997" s="239"/>
      <c r="T997" s="240"/>
      <c r="AT997" s="241" t="s">
        <v>210</v>
      </c>
      <c r="AU997" s="241" t="s">
        <v>87</v>
      </c>
      <c r="AV997" s="13" t="s">
        <v>87</v>
      </c>
      <c r="AW997" s="13" t="s">
        <v>41</v>
      </c>
      <c r="AX997" s="13" t="s">
        <v>85</v>
      </c>
      <c r="AY997" s="241" t="s">
        <v>197</v>
      </c>
    </row>
    <row r="998" spans="2:65" s="11" customFormat="1" ht="37.35" customHeight="1">
      <c r="B998" s="187"/>
      <c r="C998" s="188"/>
      <c r="D998" s="189" t="s">
        <v>77</v>
      </c>
      <c r="E998" s="190" t="s">
        <v>2987</v>
      </c>
      <c r="F998" s="190" t="s">
        <v>2988</v>
      </c>
      <c r="G998" s="188"/>
      <c r="H998" s="188"/>
      <c r="I998" s="191"/>
      <c r="J998" s="192">
        <f>BK998</f>
        <v>0</v>
      </c>
      <c r="K998" s="188"/>
      <c r="L998" s="193"/>
      <c r="M998" s="194"/>
      <c r="N998" s="195"/>
      <c r="O998" s="195"/>
      <c r="P998" s="196">
        <f>P999</f>
        <v>0</v>
      </c>
      <c r="Q998" s="195"/>
      <c r="R998" s="196">
        <f>R999</f>
        <v>0</v>
      </c>
      <c r="S998" s="195"/>
      <c r="T998" s="197">
        <f>T999</f>
        <v>0</v>
      </c>
      <c r="AR998" s="198" t="s">
        <v>126</v>
      </c>
      <c r="AT998" s="199" t="s">
        <v>77</v>
      </c>
      <c r="AU998" s="199" t="s">
        <v>78</v>
      </c>
      <c r="AY998" s="198" t="s">
        <v>197</v>
      </c>
      <c r="BK998" s="200">
        <f>BK999</f>
        <v>0</v>
      </c>
    </row>
    <row r="999" spans="2:65" s="11" customFormat="1" ht="19.899999999999999" customHeight="1">
      <c r="B999" s="187"/>
      <c r="C999" s="188"/>
      <c r="D999" s="201" t="s">
        <v>77</v>
      </c>
      <c r="E999" s="202" t="s">
        <v>2989</v>
      </c>
      <c r="F999" s="202" t="s">
        <v>2990</v>
      </c>
      <c r="G999" s="188"/>
      <c r="H999" s="188"/>
      <c r="I999" s="191"/>
      <c r="J999" s="203">
        <f>BK999</f>
        <v>0</v>
      </c>
      <c r="K999" s="188"/>
      <c r="L999" s="193"/>
      <c r="M999" s="194"/>
      <c r="N999" s="195"/>
      <c r="O999" s="195"/>
      <c r="P999" s="196">
        <f>SUM(P1000:P1025)</f>
        <v>0</v>
      </c>
      <c r="Q999" s="195"/>
      <c r="R999" s="196">
        <f>SUM(R1000:R1025)</f>
        <v>0</v>
      </c>
      <c r="S999" s="195"/>
      <c r="T999" s="197">
        <f>SUM(T1000:T1025)</f>
        <v>0</v>
      </c>
      <c r="AR999" s="198" t="s">
        <v>126</v>
      </c>
      <c r="AT999" s="199" t="s">
        <v>77</v>
      </c>
      <c r="AU999" s="199" t="s">
        <v>85</v>
      </c>
      <c r="AY999" s="198" t="s">
        <v>197</v>
      </c>
      <c r="BK999" s="200">
        <f>SUM(BK1000:BK1025)</f>
        <v>0</v>
      </c>
    </row>
    <row r="1000" spans="2:65" s="1" customFormat="1" ht="16.5" customHeight="1">
      <c r="B1000" s="43"/>
      <c r="C1000" s="204" t="s">
        <v>1364</v>
      </c>
      <c r="D1000" s="204" t="s">
        <v>200</v>
      </c>
      <c r="E1000" s="205" t="s">
        <v>2991</v>
      </c>
      <c r="F1000" s="206" t="s">
        <v>2992</v>
      </c>
      <c r="G1000" s="207" t="s">
        <v>351</v>
      </c>
      <c r="H1000" s="208">
        <v>40</v>
      </c>
      <c r="I1000" s="209"/>
      <c r="J1000" s="210">
        <f>ROUND(I1000*H1000,2)</f>
        <v>0</v>
      </c>
      <c r="K1000" s="206" t="s">
        <v>34</v>
      </c>
      <c r="L1000" s="63"/>
      <c r="M1000" s="211" t="s">
        <v>34</v>
      </c>
      <c r="N1000" s="212" t="s">
        <v>49</v>
      </c>
      <c r="O1000" s="44"/>
      <c r="P1000" s="213">
        <f>O1000*H1000</f>
        <v>0</v>
      </c>
      <c r="Q1000" s="213">
        <v>0</v>
      </c>
      <c r="R1000" s="213">
        <f>Q1000*H1000</f>
        <v>0</v>
      </c>
      <c r="S1000" s="213">
        <v>0</v>
      </c>
      <c r="T1000" s="214">
        <f>S1000*H1000</f>
        <v>0</v>
      </c>
      <c r="AR1000" s="25" t="s">
        <v>369</v>
      </c>
      <c r="AT1000" s="25" t="s">
        <v>200</v>
      </c>
      <c r="AU1000" s="25" t="s">
        <v>87</v>
      </c>
      <c r="AY1000" s="25" t="s">
        <v>197</v>
      </c>
      <c r="BE1000" s="215">
        <f>IF(N1000="základní",J1000,0)</f>
        <v>0</v>
      </c>
      <c r="BF1000" s="215">
        <f>IF(N1000="snížená",J1000,0)</f>
        <v>0</v>
      </c>
      <c r="BG1000" s="215">
        <f>IF(N1000="zákl. přenesená",J1000,0)</f>
        <v>0</v>
      </c>
      <c r="BH1000" s="215">
        <f>IF(N1000="sníž. přenesená",J1000,0)</f>
        <v>0</v>
      </c>
      <c r="BI1000" s="215">
        <f>IF(N1000="nulová",J1000,0)</f>
        <v>0</v>
      </c>
      <c r="BJ1000" s="25" t="s">
        <v>85</v>
      </c>
      <c r="BK1000" s="215">
        <f>ROUND(I1000*H1000,2)</f>
        <v>0</v>
      </c>
      <c r="BL1000" s="25" t="s">
        <v>369</v>
      </c>
      <c r="BM1000" s="25" t="s">
        <v>2993</v>
      </c>
    </row>
    <row r="1001" spans="2:65" s="13" customFormat="1">
      <c r="B1001" s="231"/>
      <c r="C1001" s="232"/>
      <c r="D1001" s="216" t="s">
        <v>210</v>
      </c>
      <c r="E1001" s="260" t="s">
        <v>34</v>
      </c>
      <c r="F1001" s="261" t="s">
        <v>533</v>
      </c>
      <c r="G1001" s="232"/>
      <c r="H1001" s="262">
        <v>40</v>
      </c>
      <c r="I1001" s="236"/>
      <c r="J1001" s="232"/>
      <c r="K1001" s="232"/>
      <c r="L1001" s="237"/>
      <c r="M1001" s="238"/>
      <c r="N1001" s="239"/>
      <c r="O1001" s="239"/>
      <c r="P1001" s="239"/>
      <c r="Q1001" s="239"/>
      <c r="R1001" s="239"/>
      <c r="S1001" s="239"/>
      <c r="T1001" s="240"/>
      <c r="AT1001" s="241" t="s">
        <v>210</v>
      </c>
      <c r="AU1001" s="241" t="s">
        <v>87</v>
      </c>
      <c r="AV1001" s="13" t="s">
        <v>87</v>
      </c>
      <c r="AW1001" s="13" t="s">
        <v>41</v>
      </c>
      <c r="AX1001" s="13" t="s">
        <v>85</v>
      </c>
      <c r="AY1001" s="241" t="s">
        <v>197</v>
      </c>
    </row>
    <row r="1002" spans="2:65" s="1" customFormat="1" ht="25.5" customHeight="1">
      <c r="B1002" s="43"/>
      <c r="C1002" s="204" t="s">
        <v>1370</v>
      </c>
      <c r="D1002" s="204" t="s">
        <v>200</v>
      </c>
      <c r="E1002" s="205" t="s">
        <v>2994</v>
      </c>
      <c r="F1002" s="206" t="s">
        <v>2995</v>
      </c>
      <c r="G1002" s="207" t="s">
        <v>351</v>
      </c>
      <c r="H1002" s="208">
        <v>30</v>
      </c>
      <c r="I1002" s="209"/>
      <c r="J1002" s="210">
        <f>ROUND(I1002*H1002,2)</f>
        <v>0</v>
      </c>
      <c r="K1002" s="206" t="s">
        <v>34</v>
      </c>
      <c r="L1002" s="63"/>
      <c r="M1002" s="211" t="s">
        <v>34</v>
      </c>
      <c r="N1002" s="212" t="s">
        <v>49</v>
      </c>
      <c r="O1002" s="44"/>
      <c r="P1002" s="213">
        <f>O1002*H1002</f>
        <v>0</v>
      </c>
      <c r="Q1002" s="213">
        <v>0</v>
      </c>
      <c r="R1002" s="213">
        <f>Q1002*H1002</f>
        <v>0</v>
      </c>
      <c r="S1002" s="213">
        <v>0</v>
      </c>
      <c r="T1002" s="214">
        <f>S1002*H1002</f>
        <v>0</v>
      </c>
      <c r="AR1002" s="25" t="s">
        <v>369</v>
      </c>
      <c r="AT1002" s="25" t="s">
        <v>200</v>
      </c>
      <c r="AU1002" s="25" t="s">
        <v>87</v>
      </c>
      <c r="AY1002" s="25" t="s">
        <v>197</v>
      </c>
      <c r="BE1002" s="215">
        <f>IF(N1002="základní",J1002,0)</f>
        <v>0</v>
      </c>
      <c r="BF1002" s="215">
        <f>IF(N1002="snížená",J1002,0)</f>
        <v>0</v>
      </c>
      <c r="BG1002" s="215">
        <f>IF(N1002="zákl. přenesená",J1002,0)</f>
        <v>0</v>
      </c>
      <c r="BH1002" s="215">
        <f>IF(N1002="sníž. přenesená",J1002,0)</f>
        <v>0</v>
      </c>
      <c r="BI1002" s="215">
        <f>IF(N1002="nulová",J1002,0)</f>
        <v>0</v>
      </c>
      <c r="BJ1002" s="25" t="s">
        <v>85</v>
      </c>
      <c r="BK1002" s="215">
        <f>ROUND(I1002*H1002,2)</f>
        <v>0</v>
      </c>
      <c r="BL1002" s="25" t="s">
        <v>369</v>
      </c>
      <c r="BM1002" s="25" t="s">
        <v>2996</v>
      </c>
    </row>
    <row r="1003" spans="2:65" s="13" customFormat="1">
      <c r="B1003" s="231"/>
      <c r="C1003" s="232"/>
      <c r="D1003" s="216" t="s">
        <v>210</v>
      </c>
      <c r="E1003" s="260" t="s">
        <v>34</v>
      </c>
      <c r="F1003" s="261" t="s">
        <v>484</v>
      </c>
      <c r="G1003" s="232"/>
      <c r="H1003" s="262">
        <v>30</v>
      </c>
      <c r="I1003" s="236"/>
      <c r="J1003" s="232"/>
      <c r="K1003" s="232"/>
      <c r="L1003" s="237"/>
      <c r="M1003" s="238"/>
      <c r="N1003" s="239"/>
      <c r="O1003" s="239"/>
      <c r="P1003" s="239"/>
      <c r="Q1003" s="239"/>
      <c r="R1003" s="239"/>
      <c r="S1003" s="239"/>
      <c r="T1003" s="240"/>
      <c r="AT1003" s="241" t="s">
        <v>210</v>
      </c>
      <c r="AU1003" s="241" t="s">
        <v>87</v>
      </c>
      <c r="AV1003" s="13" t="s">
        <v>87</v>
      </c>
      <c r="AW1003" s="13" t="s">
        <v>41</v>
      </c>
      <c r="AX1003" s="13" t="s">
        <v>85</v>
      </c>
      <c r="AY1003" s="241" t="s">
        <v>197</v>
      </c>
    </row>
    <row r="1004" spans="2:65" s="1" customFormat="1" ht="25.5" customHeight="1">
      <c r="B1004" s="43"/>
      <c r="C1004" s="204" t="s">
        <v>1375</v>
      </c>
      <c r="D1004" s="204" t="s">
        <v>200</v>
      </c>
      <c r="E1004" s="205" t="s">
        <v>2997</v>
      </c>
      <c r="F1004" s="206" t="s">
        <v>2998</v>
      </c>
      <c r="G1004" s="207" t="s">
        <v>351</v>
      </c>
      <c r="H1004" s="208">
        <v>80</v>
      </c>
      <c r="I1004" s="209"/>
      <c r="J1004" s="210">
        <f>ROUND(I1004*H1004,2)</f>
        <v>0</v>
      </c>
      <c r="K1004" s="206" t="s">
        <v>34</v>
      </c>
      <c r="L1004" s="63"/>
      <c r="M1004" s="211" t="s">
        <v>34</v>
      </c>
      <c r="N1004" s="212" t="s">
        <v>49</v>
      </c>
      <c r="O1004" s="44"/>
      <c r="P1004" s="213">
        <f>O1004*H1004</f>
        <v>0</v>
      </c>
      <c r="Q1004" s="213">
        <v>0</v>
      </c>
      <c r="R1004" s="213">
        <f>Q1004*H1004</f>
        <v>0</v>
      </c>
      <c r="S1004" s="213">
        <v>0</v>
      </c>
      <c r="T1004" s="214">
        <f>S1004*H1004</f>
        <v>0</v>
      </c>
      <c r="AR1004" s="25" t="s">
        <v>369</v>
      </c>
      <c r="AT1004" s="25" t="s">
        <v>200</v>
      </c>
      <c r="AU1004" s="25" t="s">
        <v>87</v>
      </c>
      <c r="AY1004" s="25" t="s">
        <v>197</v>
      </c>
      <c r="BE1004" s="215">
        <f>IF(N1004="základní",J1004,0)</f>
        <v>0</v>
      </c>
      <c r="BF1004" s="215">
        <f>IF(N1004="snížená",J1004,0)</f>
        <v>0</v>
      </c>
      <c r="BG1004" s="215">
        <f>IF(N1004="zákl. přenesená",J1004,0)</f>
        <v>0</v>
      </c>
      <c r="BH1004" s="215">
        <f>IF(N1004="sníž. přenesená",J1004,0)</f>
        <v>0</v>
      </c>
      <c r="BI1004" s="215">
        <f>IF(N1004="nulová",J1004,0)</f>
        <v>0</v>
      </c>
      <c r="BJ1004" s="25" t="s">
        <v>85</v>
      </c>
      <c r="BK1004" s="215">
        <f>ROUND(I1004*H1004,2)</f>
        <v>0</v>
      </c>
      <c r="BL1004" s="25" t="s">
        <v>369</v>
      </c>
      <c r="BM1004" s="25" t="s">
        <v>2999</v>
      </c>
    </row>
    <row r="1005" spans="2:65" s="13" customFormat="1">
      <c r="B1005" s="231"/>
      <c r="C1005" s="232"/>
      <c r="D1005" s="216" t="s">
        <v>210</v>
      </c>
      <c r="E1005" s="260" t="s">
        <v>34</v>
      </c>
      <c r="F1005" s="261" t="s">
        <v>740</v>
      </c>
      <c r="G1005" s="232"/>
      <c r="H1005" s="262">
        <v>80</v>
      </c>
      <c r="I1005" s="236"/>
      <c r="J1005" s="232"/>
      <c r="K1005" s="232"/>
      <c r="L1005" s="237"/>
      <c r="M1005" s="238"/>
      <c r="N1005" s="239"/>
      <c r="O1005" s="239"/>
      <c r="P1005" s="239"/>
      <c r="Q1005" s="239"/>
      <c r="R1005" s="239"/>
      <c r="S1005" s="239"/>
      <c r="T1005" s="240"/>
      <c r="AT1005" s="241" t="s">
        <v>210</v>
      </c>
      <c r="AU1005" s="241" t="s">
        <v>87</v>
      </c>
      <c r="AV1005" s="13" t="s">
        <v>87</v>
      </c>
      <c r="AW1005" s="13" t="s">
        <v>41</v>
      </c>
      <c r="AX1005" s="13" t="s">
        <v>85</v>
      </c>
      <c r="AY1005" s="241" t="s">
        <v>197</v>
      </c>
    </row>
    <row r="1006" spans="2:65" s="1" customFormat="1" ht="16.5" customHeight="1">
      <c r="B1006" s="43"/>
      <c r="C1006" s="204" t="s">
        <v>1379</v>
      </c>
      <c r="D1006" s="204" t="s">
        <v>200</v>
      </c>
      <c r="E1006" s="205" t="s">
        <v>3000</v>
      </c>
      <c r="F1006" s="206" t="s">
        <v>3001</v>
      </c>
      <c r="G1006" s="207" t="s">
        <v>351</v>
      </c>
      <c r="H1006" s="208">
        <v>30</v>
      </c>
      <c r="I1006" s="209"/>
      <c r="J1006" s="210">
        <f>ROUND(I1006*H1006,2)</f>
        <v>0</v>
      </c>
      <c r="K1006" s="206" t="s">
        <v>34</v>
      </c>
      <c r="L1006" s="63"/>
      <c r="M1006" s="211" t="s">
        <v>34</v>
      </c>
      <c r="N1006" s="212" t="s">
        <v>49</v>
      </c>
      <c r="O1006" s="44"/>
      <c r="P1006" s="213">
        <f>O1006*H1006</f>
        <v>0</v>
      </c>
      <c r="Q1006" s="213">
        <v>0</v>
      </c>
      <c r="R1006" s="213">
        <f>Q1006*H1006</f>
        <v>0</v>
      </c>
      <c r="S1006" s="213">
        <v>0</v>
      </c>
      <c r="T1006" s="214">
        <f>S1006*H1006</f>
        <v>0</v>
      </c>
      <c r="AR1006" s="25" t="s">
        <v>369</v>
      </c>
      <c r="AT1006" s="25" t="s">
        <v>200</v>
      </c>
      <c r="AU1006" s="25" t="s">
        <v>87</v>
      </c>
      <c r="AY1006" s="25" t="s">
        <v>197</v>
      </c>
      <c r="BE1006" s="215">
        <f>IF(N1006="základní",J1006,0)</f>
        <v>0</v>
      </c>
      <c r="BF1006" s="215">
        <f>IF(N1006="snížená",J1006,0)</f>
        <v>0</v>
      </c>
      <c r="BG1006" s="215">
        <f>IF(N1006="zákl. přenesená",J1006,0)</f>
        <v>0</v>
      </c>
      <c r="BH1006" s="215">
        <f>IF(N1006="sníž. přenesená",J1006,0)</f>
        <v>0</v>
      </c>
      <c r="BI1006" s="215">
        <f>IF(N1006="nulová",J1006,0)</f>
        <v>0</v>
      </c>
      <c r="BJ1006" s="25" t="s">
        <v>85</v>
      </c>
      <c r="BK1006" s="215">
        <f>ROUND(I1006*H1006,2)</f>
        <v>0</v>
      </c>
      <c r="BL1006" s="25" t="s">
        <v>369</v>
      </c>
      <c r="BM1006" s="25" t="s">
        <v>3002</v>
      </c>
    </row>
    <row r="1007" spans="2:65" s="12" customFormat="1">
      <c r="B1007" s="219"/>
      <c r="C1007" s="220"/>
      <c r="D1007" s="221" t="s">
        <v>210</v>
      </c>
      <c r="E1007" s="222" t="s">
        <v>34</v>
      </c>
      <c r="F1007" s="223" t="s">
        <v>3003</v>
      </c>
      <c r="G1007" s="220"/>
      <c r="H1007" s="224" t="s">
        <v>34</v>
      </c>
      <c r="I1007" s="225"/>
      <c r="J1007" s="220"/>
      <c r="K1007" s="220"/>
      <c r="L1007" s="226"/>
      <c r="M1007" s="227"/>
      <c r="N1007" s="228"/>
      <c r="O1007" s="228"/>
      <c r="P1007" s="228"/>
      <c r="Q1007" s="228"/>
      <c r="R1007" s="228"/>
      <c r="S1007" s="228"/>
      <c r="T1007" s="229"/>
      <c r="AT1007" s="230" t="s">
        <v>210</v>
      </c>
      <c r="AU1007" s="230" t="s">
        <v>87</v>
      </c>
      <c r="AV1007" s="12" t="s">
        <v>85</v>
      </c>
      <c r="AW1007" s="12" t="s">
        <v>41</v>
      </c>
      <c r="AX1007" s="12" t="s">
        <v>78</v>
      </c>
      <c r="AY1007" s="230" t="s">
        <v>197</v>
      </c>
    </row>
    <row r="1008" spans="2:65" s="13" customFormat="1">
      <c r="B1008" s="231"/>
      <c r="C1008" s="232"/>
      <c r="D1008" s="216" t="s">
        <v>210</v>
      </c>
      <c r="E1008" s="260" t="s">
        <v>34</v>
      </c>
      <c r="F1008" s="261" t="s">
        <v>484</v>
      </c>
      <c r="G1008" s="232"/>
      <c r="H1008" s="262">
        <v>30</v>
      </c>
      <c r="I1008" s="236"/>
      <c r="J1008" s="232"/>
      <c r="K1008" s="232"/>
      <c r="L1008" s="237"/>
      <c r="M1008" s="238"/>
      <c r="N1008" s="239"/>
      <c r="O1008" s="239"/>
      <c r="P1008" s="239"/>
      <c r="Q1008" s="239"/>
      <c r="R1008" s="239"/>
      <c r="S1008" s="239"/>
      <c r="T1008" s="240"/>
      <c r="AT1008" s="241" t="s">
        <v>210</v>
      </c>
      <c r="AU1008" s="241" t="s">
        <v>87</v>
      </c>
      <c r="AV1008" s="13" t="s">
        <v>87</v>
      </c>
      <c r="AW1008" s="13" t="s">
        <v>41</v>
      </c>
      <c r="AX1008" s="13" t="s">
        <v>85</v>
      </c>
      <c r="AY1008" s="241" t="s">
        <v>197</v>
      </c>
    </row>
    <row r="1009" spans="2:65" s="1" customFormat="1" ht="16.5" customHeight="1">
      <c r="B1009" s="43"/>
      <c r="C1009" s="204" t="s">
        <v>1383</v>
      </c>
      <c r="D1009" s="204" t="s">
        <v>200</v>
      </c>
      <c r="E1009" s="205" t="s">
        <v>3004</v>
      </c>
      <c r="F1009" s="206" t="s">
        <v>3005</v>
      </c>
      <c r="G1009" s="207" t="s">
        <v>351</v>
      </c>
      <c r="H1009" s="208">
        <v>30</v>
      </c>
      <c r="I1009" s="209"/>
      <c r="J1009" s="210">
        <f>ROUND(I1009*H1009,2)</f>
        <v>0</v>
      </c>
      <c r="K1009" s="206" t="s">
        <v>34</v>
      </c>
      <c r="L1009" s="63"/>
      <c r="M1009" s="211" t="s">
        <v>34</v>
      </c>
      <c r="N1009" s="212" t="s">
        <v>49</v>
      </c>
      <c r="O1009" s="44"/>
      <c r="P1009" s="213">
        <f>O1009*H1009</f>
        <v>0</v>
      </c>
      <c r="Q1009" s="213">
        <v>0</v>
      </c>
      <c r="R1009" s="213">
        <f>Q1009*H1009</f>
        <v>0</v>
      </c>
      <c r="S1009" s="213">
        <v>0</v>
      </c>
      <c r="T1009" s="214">
        <f>S1009*H1009</f>
        <v>0</v>
      </c>
      <c r="AR1009" s="25" t="s">
        <v>369</v>
      </c>
      <c r="AT1009" s="25" t="s">
        <v>200</v>
      </c>
      <c r="AU1009" s="25" t="s">
        <v>87</v>
      </c>
      <c r="AY1009" s="25" t="s">
        <v>197</v>
      </c>
      <c r="BE1009" s="215">
        <f>IF(N1009="základní",J1009,0)</f>
        <v>0</v>
      </c>
      <c r="BF1009" s="215">
        <f>IF(N1009="snížená",J1009,0)</f>
        <v>0</v>
      </c>
      <c r="BG1009" s="215">
        <f>IF(N1009="zákl. přenesená",J1009,0)</f>
        <v>0</v>
      </c>
      <c r="BH1009" s="215">
        <f>IF(N1009="sníž. přenesená",J1009,0)</f>
        <v>0</v>
      </c>
      <c r="BI1009" s="215">
        <f>IF(N1009="nulová",J1009,0)</f>
        <v>0</v>
      </c>
      <c r="BJ1009" s="25" t="s">
        <v>85</v>
      </c>
      <c r="BK1009" s="215">
        <f>ROUND(I1009*H1009,2)</f>
        <v>0</v>
      </c>
      <c r="BL1009" s="25" t="s">
        <v>369</v>
      </c>
      <c r="BM1009" s="25" t="s">
        <v>3006</v>
      </c>
    </row>
    <row r="1010" spans="2:65" s="12" customFormat="1">
      <c r="B1010" s="219"/>
      <c r="C1010" s="220"/>
      <c r="D1010" s="221" t="s">
        <v>210</v>
      </c>
      <c r="E1010" s="222" t="s">
        <v>34</v>
      </c>
      <c r="F1010" s="223" t="s">
        <v>3003</v>
      </c>
      <c r="G1010" s="220"/>
      <c r="H1010" s="224" t="s">
        <v>34</v>
      </c>
      <c r="I1010" s="225"/>
      <c r="J1010" s="220"/>
      <c r="K1010" s="220"/>
      <c r="L1010" s="226"/>
      <c r="M1010" s="227"/>
      <c r="N1010" s="228"/>
      <c r="O1010" s="228"/>
      <c r="P1010" s="228"/>
      <c r="Q1010" s="228"/>
      <c r="R1010" s="228"/>
      <c r="S1010" s="228"/>
      <c r="T1010" s="229"/>
      <c r="AT1010" s="230" t="s">
        <v>210</v>
      </c>
      <c r="AU1010" s="230" t="s">
        <v>87</v>
      </c>
      <c r="AV1010" s="12" t="s">
        <v>85</v>
      </c>
      <c r="AW1010" s="12" t="s">
        <v>41</v>
      </c>
      <c r="AX1010" s="12" t="s">
        <v>78</v>
      </c>
      <c r="AY1010" s="230" t="s">
        <v>197</v>
      </c>
    </row>
    <row r="1011" spans="2:65" s="13" customFormat="1">
      <c r="B1011" s="231"/>
      <c r="C1011" s="232"/>
      <c r="D1011" s="216" t="s">
        <v>210</v>
      </c>
      <c r="E1011" s="260" t="s">
        <v>34</v>
      </c>
      <c r="F1011" s="261" t="s">
        <v>484</v>
      </c>
      <c r="G1011" s="232"/>
      <c r="H1011" s="262">
        <v>30</v>
      </c>
      <c r="I1011" s="236"/>
      <c r="J1011" s="232"/>
      <c r="K1011" s="232"/>
      <c r="L1011" s="237"/>
      <c r="M1011" s="238"/>
      <c r="N1011" s="239"/>
      <c r="O1011" s="239"/>
      <c r="P1011" s="239"/>
      <c r="Q1011" s="239"/>
      <c r="R1011" s="239"/>
      <c r="S1011" s="239"/>
      <c r="T1011" s="240"/>
      <c r="AT1011" s="241" t="s">
        <v>210</v>
      </c>
      <c r="AU1011" s="241" t="s">
        <v>87</v>
      </c>
      <c r="AV1011" s="13" t="s">
        <v>87</v>
      </c>
      <c r="AW1011" s="13" t="s">
        <v>41</v>
      </c>
      <c r="AX1011" s="13" t="s">
        <v>85</v>
      </c>
      <c r="AY1011" s="241" t="s">
        <v>197</v>
      </c>
    </row>
    <row r="1012" spans="2:65" s="1" customFormat="1" ht="16.5" customHeight="1">
      <c r="B1012" s="43"/>
      <c r="C1012" s="204" t="s">
        <v>1387</v>
      </c>
      <c r="D1012" s="204" t="s">
        <v>200</v>
      </c>
      <c r="E1012" s="205" t="s">
        <v>3007</v>
      </c>
      <c r="F1012" s="206" t="s">
        <v>3008</v>
      </c>
      <c r="G1012" s="207" t="s">
        <v>351</v>
      </c>
      <c r="H1012" s="208">
        <v>30</v>
      </c>
      <c r="I1012" s="209"/>
      <c r="J1012" s="210">
        <f>ROUND(I1012*H1012,2)</f>
        <v>0</v>
      </c>
      <c r="K1012" s="206" t="s">
        <v>34</v>
      </c>
      <c r="L1012" s="63"/>
      <c r="M1012" s="211" t="s">
        <v>34</v>
      </c>
      <c r="N1012" s="212" t="s">
        <v>49</v>
      </c>
      <c r="O1012" s="44"/>
      <c r="P1012" s="213">
        <f>O1012*H1012</f>
        <v>0</v>
      </c>
      <c r="Q1012" s="213">
        <v>0</v>
      </c>
      <c r="R1012" s="213">
        <f>Q1012*H1012</f>
        <v>0</v>
      </c>
      <c r="S1012" s="213">
        <v>0</v>
      </c>
      <c r="T1012" s="214">
        <f>S1012*H1012</f>
        <v>0</v>
      </c>
      <c r="AR1012" s="25" t="s">
        <v>369</v>
      </c>
      <c r="AT1012" s="25" t="s">
        <v>200</v>
      </c>
      <c r="AU1012" s="25" t="s">
        <v>87</v>
      </c>
      <c r="AY1012" s="25" t="s">
        <v>197</v>
      </c>
      <c r="BE1012" s="215">
        <f>IF(N1012="základní",J1012,0)</f>
        <v>0</v>
      </c>
      <c r="BF1012" s="215">
        <f>IF(N1012="snížená",J1012,0)</f>
        <v>0</v>
      </c>
      <c r="BG1012" s="215">
        <f>IF(N1012="zákl. přenesená",J1012,0)</f>
        <v>0</v>
      </c>
      <c r="BH1012" s="215">
        <f>IF(N1012="sníž. přenesená",J1012,0)</f>
        <v>0</v>
      </c>
      <c r="BI1012" s="215">
        <f>IF(N1012="nulová",J1012,0)</f>
        <v>0</v>
      </c>
      <c r="BJ1012" s="25" t="s">
        <v>85</v>
      </c>
      <c r="BK1012" s="215">
        <f>ROUND(I1012*H1012,2)</f>
        <v>0</v>
      </c>
      <c r="BL1012" s="25" t="s">
        <v>369</v>
      </c>
      <c r="BM1012" s="25" t="s">
        <v>3009</v>
      </c>
    </row>
    <row r="1013" spans="2:65" s="12" customFormat="1">
      <c r="B1013" s="219"/>
      <c r="C1013" s="220"/>
      <c r="D1013" s="221" t="s">
        <v>210</v>
      </c>
      <c r="E1013" s="222" t="s">
        <v>34</v>
      </c>
      <c r="F1013" s="223" t="s">
        <v>3003</v>
      </c>
      <c r="G1013" s="220"/>
      <c r="H1013" s="224" t="s">
        <v>34</v>
      </c>
      <c r="I1013" s="225"/>
      <c r="J1013" s="220"/>
      <c r="K1013" s="220"/>
      <c r="L1013" s="226"/>
      <c r="M1013" s="227"/>
      <c r="N1013" s="228"/>
      <c r="O1013" s="228"/>
      <c r="P1013" s="228"/>
      <c r="Q1013" s="228"/>
      <c r="R1013" s="228"/>
      <c r="S1013" s="228"/>
      <c r="T1013" s="229"/>
      <c r="AT1013" s="230" t="s">
        <v>210</v>
      </c>
      <c r="AU1013" s="230" t="s">
        <v>87</v>
      </c>
      <c r="AV1013" s="12" t="s">
        <v>85</v>
      </c>
      <c r="AW1013" s="12" t="s">
        <v>41</v>
      </c>
      <c r="AX1013" s="12" t="s">
        <v>78</v>
      </c>
      <c r="AY1013" s="230" t="s">
        <v>197</v>
      </c>
    </row>
    <row r="1014" spans="2:65" s="13" customFormat="1">
      <c r="B1014" s="231"/>
      <c r="C1014" s="232"/>
      <c r="D1014" s="216" t="s">
        <v>210</v>
      </c>
      <c r="E1014" s="260" t="s">
        <v>34</v>
      </c>
      <c r="F1014" s="261" t="s">
        <v>484</v>
      </c>
      <c r="G1014" s="232"/>
      <c r="H1014" s="262">
        <v>30</v>
      </c>
      <c r="I1014" s="236"/>
      <c r="J1014" s="232"/>
      <c r="K1014" s="232"/>
      <c r="L1014" s="237"/>
      <c r="M1014" s="238"/>
      <c r="N1014" s="239"/>
      <c r="O1014" s="239"/>
      <c r="P1014" s="239"/>
      <c r="Q1014" s="239"/>
      <c r="R1014" s="239"/>
      <c r="S1014" s="239"/>
      <c r="T1014" s="240"/>
      <c r="AT1014" s="241" t="s">
        <v>210</v>
      </c>
      <c r="AU1014" s="241" t="s">
        <v>87</v>
      </c>
      <c r="AV1014" s="13" t="s">
        <v>87</v>
      </c>
      <c r="AW1014" s="13" t="s">
        <v>41</v>
      </c>
      <c r="AX1014" s="13" t="s">
        <v>85</v>
      </c>
      <c r="AY1014" s="241" t="s">
        <v>197</v>
      </c>
    </row>
    <row r="1015" spans="2:65" s="1" customFormat="1" ht="16.5" customHeight="1">
      <c r="B1015" s="43"/>
      <c r="C1015" s="204" t="s">
        <v>1392</v>
      </c>
      <c r="D1015" s="204" t="s">
        <v>200</v>
      </c>
      <c r="E1015" s="205" t="s">
        <v>3010</v>
      </c>
      <c r="F1015" s="206" t="s">
        <v>3011</v>
      </c>
      <c r="G1015" s="207" t="s">
        <v>351</v>
      </c>
      <c r="H1015" s="208">
        <v>20</v>
      </c>
      <c r="I1015" s="209"/>
      <c r="J1015" s="210">
        <f>ROUND(I1015*H1015,2)</f>
        <v>0</v>
      </c>
      <c r="K1015" s="206" t="s">
        <v>34</v>
      </c>
      <c r="L1015" s="63"/>
      <c r="M1015" s="211" t="s">
        <v>34</v>
      </c>
      <c r="N1015" s="212" t="s">
        <v>49</v>
      </c>
      <c r="O1015" s="44"/>
      <c r="P1015" s="213">
        <f>O1015*H1015</f>
        <v>0</v>
      </c>
      <c r="Q1015" s="213">
        <v>0</v>
      </c>
      <c r="R1015" s="213">
        <f>Q1015*H1015</f>
        <v>0</v>
      </c>
      <c r="S1015" s="213">
        <v>0</v>
      </c>
      <c r="T1015" s="214">
        <f>S1015*H1015</f>
        <v>0</v>
      </c>
      <c r="AR1015" s="25" t="s">
        <v>369</v>
      </c>
      <c r="AT1015" s="25" t="s">
        <v>200</v>
      </c>
      <c r="AU1015" s="25" t="s">
        <v>87</v>
      </c>
      <c r="AY1015" s="25" t="s">
        <v>197</v>
      </c>
      <c r="BE1015" s="215">
        <f>IF(N1015="základní",J1015,0)</f>
        <v>0</v>
      </c>
      <c r="BF1015" s="215">
        <f>IF(N1015="snížená",J1015,0)</f>
        <v>0</v>
      </c>
      <c r="BG1015" s="215">
        <f>IF(N1015="zákl. přenesená",J1015,0)</f>
        <v>0</v>
      </c>
      <c r="BH1015" s="215">
        <f>IF(N1015="sníž. přenesená",J1015,0)</f>
        <v>0</v>
      </c>
      <c r="BI1015" s="215">
        <f>IF(N1015="nulová",J1015,0)</f>
        <v>0</v>
      </c>
      <c r="BJ1015" s="25" t="s">
        <v>85</v>
      </c>
      <c r="BK1015" s="215">
        <f>ROUND(I1015*H1015,2)</f>
        <v>0</v>
      </c>
      <c r="BL1015" s="25" t="s">
        <v>369</v>
      </c>
      <c r="BM1015" s="25" t="s">
        <v>3012</v>
      </c>
    </row>
    <row r="1016" spans="2:65" s="12" customFormat="1">
      <c r="B1016" s="219"/>
      <c r="C1016" s="220"/>
      <c r="D1016" s="221" t="s">
        <v>210</v>
      </c>
      <c r="E1016" s="222" t="s">
        <v>34</v>
      </c>
      <c r="F1016" s="223" t="s">
        <v>3013</v>
      </c>
      <c r="G1016" s="220"/>
      <c r="H1016" s="224" t="s">
        <v>34</v>
      </c>
      <c r="I1016" s="225"/>
      <c r="J1016" s="220"/>
      <c r="K1016" s="220"/>
      <c r="L1016" s="226"/>
      <c r="M1016" s="227"/>
      <c r="N1016" s="228"/>
      <c r="O1016" s="228"/>
      <c r="P1016" s="228"/>
      <c r="Q1016" s="228"/>
      <c r="R1016" s="228"/>
      <c r="S1016" s="228"/>
      <c r="T1016" s="229"/>
      <c r="AT1016" s="230" t="s">
        <v>210</v>
      </c>
      <c r="AU1016" s="230" t="s">
        <v>87</v>
      </c>
      <c r="AV1016" s="12" t="s">
        <v>85</v>
      </c>
      <c r="AW1016" s="12" t="s">
        <v>41</v>
      </c>
      <c r="AX1016" s="12" t="s">
        <v>78</v>
      </c>
      <c r="AY1016" s="230" t="s">
        <v>197</v>
      </c>
    </row>
    <row r="1017" spans="2:65" s="13" customFormat="1">
      <c r="B1017" s="231"/>
      <c r="C1017" s="232"/>
      <c r="D1017" s="216" t="s">
        <v>210</v>
      </c>
      <c r="E1017" s="260" t="s">
        <v>34</v>
      </c>
      <c r="F1017" s="261" t="s">
        <v>295</v>
      </c>
      <c r="G1017" s="232"/>
      <c r="H1017" s="262">
        <v>20</v>
      </c>
      <c r="I1017" s="236"/>
      <c r="J1017" s="232"/>
      <c r="K1017" s="232"/>
      <c r="L1017" s="237"/>
      <c r="M1017" s="238"/>
      <c r="N1017" s="239"/>
      <c r="O1017" s="239"/>
      <c r="P1017" s="239"/>
      <c r="Q1017" s="239"/>
      <c r="R1017" s="239"/>
      <c r="S1017" s="239"/>
      <c r="T1017" s="240"/>
      <c r="AT1017" s="241" t="s">
        <v>210</v>
      </c>
      <c r="AU1017" s="241" t="s">
        <v>87</v>
      </c>
      <c r="AV1017" s="13" t="s">
        <v>87</v>
      </c>
      <c r="AW1017" s="13" t="s">
        <v>41</v>
      </c>
      <c r="AX1017" s="13" t="s">
        <v>85</v>
      </c>
      <c r="AY1017" s="241" t="s">
        <v>197</v>
      </c>
    </row>
    <row r="1018" spans="2:65" s="1" customFormat="1" ht="16.5" customHeight="1">
      <c r="B1018" s="43"/>
      <c r="C1018" s="204" t="s">
        <v>1397</v>
      </c>
      <c r="D1018" s="204" t="s">
        <v>200</v>
      </c>
      <c r="E1018" s="205" t="s">
        <v>3014</v>
      </c>
      <c r="F1018" s="206" t="s">
        <v>3015</v>
      </c>
      <c r="G1018" s="207" t="s">
        <v>203</v>
      </c>
      <c r="H1018" s="208">
        <v>1</v>
      </c>
      <c r="I1018" s="209"/>
      <c r="J1018" s="210">
        <f>ROUND(I1018*H1018,2)</f>
        <v>0</v>
      </c>
      <c r="K1018" s="206" t="s">
        <v>34</v>
      </c>
      <c r="L1018" s="63"/>
      <c r="M1018" s="211" t="s">
        <v>34</v>
      </c>
      <c r="N1018" s="212" t="s">
        <v>49</v>
      </c>
      <c r="O1018" s="44"/>
      <c r="P1018" s="213">
        <f>O1018*H1018</f>
        <v>0</v>
      </c>
      <c r="Q1018" s="213">
        <v>0</v>
      </c>
      <c r="R1018" s="213">
        <f>Q1018*H1018</f>
        <v>0</v>
      </c>
      <c r="S1018" s="213">
        <v>0</v>
      </c>
      <c r="T1018" s="214">
        <f>S1018*H1018</f>
        <v>0</v>
      </c>
      <c r="AR1018" s="25" t="s">
        <v>369</v>
      </c>
      <c r="AT1018" s="25" t="s">
        <v>200</v>
      </c>
      <c r="AU1018" s="25" t="s">
        <v>87</v>
      </c>
      <c r="AY1018" s="25" t="s">
        <v>197</v>
      </c>
      <c r="BE1018" s="215">
        <f>IF(N1018="základní",J1018,0)</f>
        <v>0</v>
      </c>
      <c r="BF1018" s="215">
        <f>IF(N1018="snížená",J1018,0)</f>
        <v>0</v>
      </c>
      <c r="BG1018" s="215">
        <f>IF(N1018="zákl. přenesená",J1018,0)</f>
        <v>0</v>
      </c>
      <c r="BH1018" s="215">
        <f>IF(N1018="sníž. přenesená",J1018,0)</f>
        <v>0</v>
      </c>
      <c r="BI1018" s="215">
        <f>IF(N1018="nulová",J1018,0)</f>
        <v>0</v>
      </c>
      <c r="BJ1018" s="25" t="s">
        <v>85</v>
      </c>
      <c r="BK1018" s="215">
        <f>ROUND(I1018*H1018,2)</f>
        <v>0</v>
      </c>
      <c r="BL1018" s="25" t="s">
        <v>369</v>
      </c>
      <c r="BM1018" s="25" t="s">
        <v>3016</v>
      </c>
    </row>
    <row r="1019" spans="2:65" s="13" customFormat="1">
      <c r="B1019" s="231"/>
      <c r="C1019" s="232"/>
      <c r="D1019" s="216" t="s">
        <v>210</v>
      </c>
      <c r="E1019" s="260" t="s">
        <v>34</v>
      </c>
      <c r="F1019" s="261" t="s">
        <v>85</v>
      </c>
      <c r="G1019" s="232"/>
      <c r="H1019" s="262">
        <v>1</v>
      </c>
      <c r="I1019" s="236"/>
      <c r="J1019" s="232"/>
      <c r="K1019" s="232"/>
      <c r="L1019" s="237"/>
      <c r="M1019" s="238"/>
      <c r="N1019" s="239"/>
      <c r="O1019" s="239"/>
      <c r="P1019" s="239"/>
      <c r="Q1019" s="239"/>
      <c r="R1019" s="239"/>
      <c r="S1019" s="239"/>
      <c r="T1019" s="240"/>
      <c r="AT1019" s="241" t="s">
        <v>210</v>
      </c>
      <c r="AU1019" s="241" t="s">
        <v>87</v>
      </c>
      <c r="AV1019" s="13" t="s">
        <v>87</v>
      </c>
      <c r="AW1019" s="13" t="s">
        <v>41</v>
      </c>
      <c r="AX1019" s="13" t="s">
        <v>85</v>
      </c>
      <c r="AY1019" s="241" t="s">
        <v>197</v>
      </c>
    </row>
    <row r="1020" spans="2:65" s="1" customFormat="1" ht="16.5" customHeight="1">
      <c r="B1020" s="43"/>
      <c r="C1020" s="204" t="s">
        <v>1403</v>
      </c>
      <c r="D1020" s="204" t="s">
        <v>200</v>
      </c>
      <c r="E1020" s="205" t="s">
        <v>3017</v>
      </c>
      <c r="F1020" s="206" t="s">
        <v>3018</v>
      </c>
      <c r="G1020" s="207" t="s">
        <v>536</v>
      </c>
      <c r="H1020" s="208">
        <v>1</v>
      </c>
      <c r="I1020" s="209"/>
      <c r="J1020" s="210">
        <f>ROUND(I1020*H1020,2)</f>
        <v>0</v>
      </c>
      <c r="K1020" s="206" t="s">
        <v>34</v>
      </c>
      <c r="L1020" s="63"/>
      <c r="M1020" s="211" t="s">
        <v>34</v>
      </c>
      <c r="N1020" s="212" t="s">
        <v>49</v>
      </c>
      <c r="O1020" s="44"/>
      <c r="P1020" s="213">
        <f>O1020*H1020</f>
        <v>0</v>
      </c>
      <c r="Q1020" s="213">
        <v>0</v>
      </c>
      <c r="R1020" s="213">
        <f>Q1020*H1020</f>
        <v>0</v>
      </c>
      <c r="S1020" s="213">
        <v>0</v>
      </c>
      <c r="T1020" s="214">
        <f>S1020*H1020</f>
        <v>0</v>
      </c>
      <c r="AR1020" s="25" t="s">
        <v>369</v>
      </c>
      <c r="AT1020" s="25" t="s">
        <v>200</v>
      </c>
      <c r="AU1020" s="25" t="s">
        <v>87</v>
      </c>
      <c r="AY1020" s="25" t="s">
        <v>197</v>
      </c>
      <c r="BE1020" s="215">
        <f>IF(N1020="základní",J1020,0)</f>
        <v>0</v>
      </c>
      <c r="BF1020" s="215">
        <f>IF(N1020="snížená",J1020,0)</f>
        <v>0</v>
      </c>
      <c r="BG1020" s="215">
        <f>IF(N1020="zákl. přenesená",J1020,0)</f>
        <v>0</v>
      </c>
      <c r="BH1020" s="215">
        <f>IF(N1020="sníž. přenesená",J1020,0)</f>
        <v>0</v>
      </c>
      <c r="BI1020" s="215">
        <f>IF(N1020="nulová",J1020,0)</f>
        <v>0</v>
      </c>
      <c r="BJ1020" s="25" t="s">
        <v>85</v>
      </c>
      <c r="BK1020" s="215">
        <f>ROUND(I1020*H1020,2)</f>
        <v>0</v>
      </c>
      <c r="BL1020" s="25" t="s">
        <v>369</v>
      </c>
      <c r="BM1020" s="25" t="s">
        <v>3019</v>
      </c>
    </row>
    <row r="1021" spans="2:65" s="13" customFormat="1">
      <c r="B1021" s="231"/>
      <c r="C1021" s="232"/>
      <c r="D1021" s="216" t="s">
        <v>210</v>
      </c>
      <c r="E1021" s="260" t="s">
        <v>34</v>
      </c>
      <c r="F1021" s="261" t="s">
        <v>85</v>
      </c>
      <c r="G1021" s="232"/>
      <c r="H1021" s="262">
        <v>1</v>
      </c>
      <c r="I1021" s="236"/>
      <c r="J1021" s="232"/>
      <c r="K1021" s="232"/>
      <c r="L1021" s="237"/>
      <c r="M1021" s="238"/>
      <c r="N1021" s="239"/>
      <c r="O1021" s="239"/>
      <c r="P1021" s="239"/>
      <c r="Q1021" s="239"/>
      <c r="R1021" s="239"/>
      <c r="S1021" s="239"/>
      <c r="T1021" s="240"/>
      <c r="AT1021" s="241" t="s">
        <v>210</v>
      </c>
      <c r="AU1021" s="241" t="s">
        <v>87</v>
      </c>
      <c r="AV1021" s="13" t="s">
        <v>87</v>
      </c>
      <c r="AW1021" s="13" t="s">
        <v>41</v>
      </c>
      <c r="AX1021" s="13" t="s">
        <v>85</v>
      </c>
      <c r="AY1021" s="241" t="s">
        <v>197</v>
      </c>
    </row>
    <row r="1022" spans="2:65" s="1" customFormat="1" ht="16.5" customHeight="1">
      <c r="B1022" s="43"/>
      <c r="C1022" s="204" t="s">
        <v>1408</v>
      </c>
      <c r="D1022" s="204" t="s">
        <v>200</v>
      </c>
      <c r="E1022" s="205" t="s">
        <v>3020</v>
      </c>
      <c r="F1022" s="206" t="s">
        <v>3021</v>
      </c>
      <c r="G1022" s="207" t="s">
        <v>536</v>
      </c>
      <c r="H1022" s="208">
        <v>3</v>
      </c>
      <c r="I1022" s="209"/>
      <c r="J1022" s="210">
        <f>ROUND(I1022*H1022,2)</f>
        <v>0</v>
      </c>
      <c r="K1022" s="206" t="s">
        <v>34</v>
      </c>
      <c r="L1022" s="63"/>
      <c r="M1022" s="211" t="s">
        <v>34</v>
      </c>
      <c r="N1022" s="212" t="s">
        <v>49</v>
      </c>
      <c r="O1022" s="44"/>
      <c r="P1022" s="213">
        <f>O1022*H1022</f>
        <v>0</v>
      </c>
      <c r="Q1022" s="213">
        <v>0</v>
      </c>
      <c r="R1022" s="213">
        <f>Q1022*H1022</f>
        <v>0</v>
      </c>
      <c r="S1022" s="213">
        <v>0</v>
      </c>
      <c r="T1022" s="214">
        <f>S1022*H1022</f>
        <v>0</v>
      </c>
      <c r="AR1022" s="25" t="s">
        <v>369</v>
      </c>
      <c r="AT1022" s="25" t="s">
        <v>200</v>
      </c>
      <c r="AU1022" s="25" t="s">
        <v>87</v>
      </c>
      <c r="AY1022" s="25" t="s">
        <v>197</v>
      </c>
      <c r="BE1022" s="215">
        <f>IF(N1022="základní",J1022,0)</f>
        <v>0</v>
      </c>
      <c r="BF1022" s="215">
        <f>IF(N1022="snížená",J1022,0)</f>
        <v>0</v>
      </c>
      <c r="BG1022" s="215">
        <f>IF(N1022="zákl. přenesená",J1022,0)</f>
        <v>0</v>
      </c>
      <c r="BH1022" s="215">
        <f>IF(N1022="sníž. přenesená",J1022,0)</f>
        <v>0</v>
      </c>
      <c r="BI1022" s="215">
        <f>IF(N1022="nulová",J1022,0)</f>
        <v>0</v>
      </c>
      <c r="BJ1022" s="25" t="s">
        <v>85</v>
      </c>
      <c r="BK1022" s="215">
        <f>ROUND(I1022*H1022,2)</f>
        <v>0</v>
      </c>
      <c r="BL1022" s="25" t="s">
        <v>369</v>
      </c>
      <c r="BM1022" s="25" t="s">
        <v>3022</v>
      </c>
    </row>
    <row r="1023" spans="2:65" s="13" customFormat="1">
      <c r="B1023" s="231"/>
      <c r="C1023" s="232"/>
      <c r="D1023" s="216" t="s">
        <v>210</v>
      </c>
      <c r="E1023" s="260" t="s">
        <v>34</v>
      </c>
      <c r="F1023" s="261" t="s">
        <v>107</v>
      </c>
      <c r="G1023" s="232"/>
      <c r="H1023" s="262">
        <v>3</v>
      </c>
      <c r="I1023" s="236"/>
      <c r="J1023" s="232"/>
      <c r="K1023" s="232"/>
      <c r="L1023" s="237"/>
      <c r="M1023" s="238"/>
      <c r="N1023" s="239"/>
      <c r="O1023" s="239"/>
      <c r="P1023" s="239"/>
      <c r="Q1023" s="239"/>
      <c r="R1023" s="239"/>
      <c r="S1023" s="239"/>
      <c r="T1023" s="240"/>
      <c r="AT1023" s="241" t="s">
        <v>210</v>
      </c>
      <c r="AU1023" s="241" t="s">
        <v>87</v>
      </c>
      <c r="AV1023" s="13" t="s">
        <v>87</v>
      </c>
      <c r="AW1023" s="13" t="s">
        <v>41</v>
      </c>
      <c r="AX1023" s="13" t="s">
        <v>85</v>
      </c>
      <c r="AY1023" s="241" t="s">
        <v>197</v>
      </c>
    </row>
    <row r="1024" spans="2:65" s="1" customFormat="1" ht="16.5" customHeight="1">
      <c r="B1024" s="43"/>
      <c r="C1024" s="204" t="s">
        <v>1413</v>
      </c>
      <c r="D1024" s="204" t="s">
        <v>200</v>
      </c>
      <c r="E1024" s="205" t="s">
        <v>3023</v>
      </c>
      <c r="F1024" s="206" t="s">
        <v>3024</v>
      </c>
      <c r="G1024" s="207" t="s">
        <v>536</v>
      </c>
      <c r="H1024" s="208">
        <v>20</v>
      </c>
      <c r="I1024" s="209"/>
      <c r="J1024" s="210">
        <f>ROUND(I1024*H1024,2)</f>
        <v>0</v>
      </c>
      <c r="K1024" s="206" t="s">
        <v>34</v>
      </c>
      <c r="L1024" s="63"/>
      <c r="M1024" s="211" t="s">
        <v>34</v>
      </c>
      <c r="N1024" s="212" t="s">
        <v>49</v>
      </c>
      <c r="O1024" s="44"/>
      <c r="P1024" s="213">
        <f>O1024*H1024</f>
        <v>0</v>
      </c>
      <c r="Q1024" s="213">
        <v>0</v>
      </c>
      <c r="R1024" s="213">
        <f>Q1024*H1024</f>
        <v>0</v>
      </c>
      <c r="S1024" s="213">
        <v>0</v>
      </c>
      <c r="T1024" s="214">
        <f>S1024*H1024</f>
        <v>0</v>
      </c>
      <c r="AR1024" s="25" t="s">
        <v>369</v>
      </c>
      <c r="AT1024" s="25" t="s">
        <v>200</v>
      </c>
      <c r="AU1024" s="25" t="s">
        <v>87</v>
      </c>
      <c r="AY1024" s="25" t="s">
        <v>197</v>
      </c>
      <c r="BE1024" s="215">
        <f>IF(N1024="základní",J1024,0)</f>
        <v>0</v>
      </c>
      <c r="BF1024" s="215">
        <f>IF(N1024="snížená",J1024,0)</f>
        <v>0</v>
      </c>
      <c r="BG1024" s="215">
        <f>IF(N1024="zákl. přenesená",J1024,0)</f>
        <v>0</v>
      </c>
      <c r="BH1024" s="215">
        <f>IF(N1024="sníž. přenesená",J1024,0)</f>
        <v>0</v>
      </c>
      <c r="BI1024" s="215">
        <f>IF(N1024="nulová",J1024,0)</f>
        <v>0</v>
      </c>
      <c r="BJ1024" s="25" t="s">
        <v>85</v>
      </c>
      <c r="BK1024" s="215">
        <f>ROUND(I1024*H1024,2)</f>
        <v>0</v>
      </c>
      <c r="BL1024" s="25" t="s">
        <v>369</v>
      </c>
      <c r="BM1024" s="25" t="s">
        <v>3025</v>
      </c>
    </row>
    <row r="1025" spans="2:65" s="13" customFormat="1">
      <c r="B1025" s="231"/>
      <c r="C1025" s="232"/>
      <c r="D1025" s="221" t="s">
        <v>210</v>
      </c>
      <c r="E1025" s="233" t="s">
        <v>34</v>
      </c>
      <c r="F1025" s="234" t="s">
        <v>295</v>
      </c>
      <c r="G1025" s="232"/>
      <c r="H1025" s="235">
        <v>20</v>
      </c>
      <c r="I1025" s="236"/>
      <c r="J1025" s="232"/>
      <c r="K1025" s="232"/>
      <c r="L1025" s="237"/>
      <c r="M1025" s="238"/>
      <c r="N1025" s="239"/>
      <c r="O1025" s="239"/>
      <c r="P1025" s="239"/>
      <c r="Q1025" s="239"/>
      <c r="R1025" s="239"/>
      <c r="S1025" s="239"/>
      <c r="T1025" s="240"/>
      <c r="AT1025" s="241" t="s">
        <v>210</v>
      </c>
      <c r="AU1025" s="241" t="s">
        <v>87</v>
      </c>
      <c r="AV1025" s="13" t="s">
        <v>87</v>
      </c>
      <c r="AW1025" s="13" t="s">
        <v>41</v>
      </c>
      <c r="AX1025" s="13" t="s">
        <v>85</v>
      </c>
      <c r="AY1025" s="241" t="s">
        <v>197</v>
      </c>
    </row>
    <row r="1026" spans="2:65" s="11" customFormat="1" ht="37.35" customHeight="1">
      <c r="B1026" s="187"/>
      <c r="C1026" s="188"/>
      <c r="D1026" s="201" t="s">
        <v>77</v>
      </c>
      <c r="E1026" s="287" t="s">
        <v>1965</v>
      </c>
      <c r="F1026" s="287" t="s">
        <v>3026</v>
      </c>
      <c r="G1026" s="188"/>
      <c r="H1026" s="188"/>
      <c r="I1026" s="191"/>
      <c r="J1026" s="288">
        <f>BK1026</f>
        <v>0</v>
      </c>
      <c r="K1026" s="188"/>
      <c r="L1026" s="193"/>
      <c r="M1026" s="194"/>
      <c r="N1026" s="195"/>
      <c r="O1026" s="195"/>
      <c r="P1026" s="196">
        <f>SUM(P1027:P1030)</f>
        <v>0</v>
      </c>
      <c r="Q1026" s="195"/>
      <c r="R1026" s="196">
        <f>SUM(R1027:R1030)</f>
        <v>0</v>
      </c>
      <c r="S1026" s="195"/>
      <c r="T1026" s="197">
        <f>SUM(T1027:T1030)</f>
        <v>0</v>
      </c>
      <c r="AR1026" s="198" t="s">
        <v>126</v>
      </c>
      <c r="AT1026" s="199" t="s">
        <v>77</v>
      </c>
      <c r="AU1026" s="199" t="s">
        <v>78</v>
      </c>
      <c r="AY1026" s="198" t="s">
        <v>197</v>
      </c>
      <c r="BK1026" s="200">
        <f>SUM(BK1027:BK1030)</f>
        <v>0</v>
      </c>
    </row>
    <row r="1027" spans="2:65" s="1" customFormat="1" ht="16.5" customHeight="1">
      <c r="B1027" s="43"/>
      <c r="C1027" s="204" t="s">
        <v>1417</v>
      </c>
      <c r="D1027" s="204" t="s">
        <v>200</v>
      </c>
      <c r="E1027" s="205" t="s">
        <v>3027</v>
      </c>
      <c r="F1027" s="206" t="s">
        <v>3028</v>
      </c>
      <c r="G1027" s="207" t="s">
        <v>351</v>
      </c>
      <c r="H1027" s="208">
        <v>8</v>
      </c>
      <c r="I1027" s="209"/>
      <c r="J1027" s="210">
        <f>ROUND(I1027*H1027,2)</f>
        <v>0</v>
      </c>
      <c r="K1027" s="206" t="s">
        <v>34</v>
      </c>
      <c r="L1027" s="63"/>
      <c r="M1027" s="211" t="s">
        <v>34</v>
      </c>
      <c r="N1027" s="212" t="s">
        <v>49</v>
      </c>
      <c r="O1027" s="44"/>
      <c r="P1027" s="213">
        <f>O1027*H1027</f>
        <v>0</v>
      </c>
      <c r="Q1027" s="213">
        <v>0</v>
      </c>
      <c r="R1027" s="213">
        <f>Q1027*H1027</f>
        <v>0</v>
      </c>
      <c r="S1027" s="213">
        <v>0</v>
      </c>
      <c r="T1027" s="214">
        <f>S1027*H1027</f>
        <v>0</v>
      </c>
      <c r="AR1027" s="25" t="s">
        <v>369</v>
      </c>
      <c r="AT1027" s="25" t="s">
        <v>200</v>
      </c>
      <c r="AU1027" s="25" t="s">
        <v>85</v>
      </c>
      <c r="AY1027" s="25" t="s">
        <v>197</v>
      </c>
      <c r="BE1027" s="215">
        <f>IF(N1027="základní",J1027,0)</f>
        <v>0</v>
      </c>
      <c r="BF1027" s="215">
        <f>IF(N1027="snížená",J1027,0)</f>
        <v>0</v>
      </c>
      <c r="BG1027" s="215">
        <f>IF(N1027="zákl. přenesená",J1027,0)</f>
        <v>0</v>
      </c>
      <c r="BH1027" s="215">
        <f>IF(N1027="sníž. přenesená",J1027,0)</f>
        <v>0</v>
      </c>
      <c r="BI1027" s="215">
        <f>IF(N1027="nulová",J1027,0)</f>
        <v>0</v>
      </c>
      <c r="BJ1027" s="25" t="s">
        <v>85</v>
      </c>
      <c r="BK1027" s="215">
        <f>ROUND(I1027*H1027,2)</f>
        <v>0</v>
      </c>
      <c r="BL1027" s="25" t="s">
        <v>369</v>
      </c>
      <c r="BM1027" s="25" t="s">
        <v>3029</v>
      </c>
    </row>
    <row r="1028" spans="2:65" s="13" customFormat="1">
      <c r="B1028" s="231"/>
      <c r="C1028" s="232"/>
      <c r="D1028" s="216" t="s">
        <v>210</v>
      </c>
      <c r="E1028" s="260" t="s">
        <v>34</v>
      </c>
      <c r="F1028" s="261" t="s">
        <v>244</v>
      </c>
      <c r="G1028" s="232"/>
      <c r="H1028" s="262">
        <v>8</v>
      </c>
      <c r="I1028" s="236"/>
      <c r="J1028" s="232"/>
      <c r="K1028" s="232"/>
      <c r="L1028" s="237"/>
      <c r="M1028" s="238"/>
      <c r="N1028" s="239"/>
      <c r="O1028" s="239"/>
      <c r="P1028" s="239"/>
      <c r="Q1028" s="239"/>
      <c r="R1028" s="239"/>
      <c r="S1028" s="239"/>
      <c r="T1028" s="240"/>
      <c r="AT1028" s="241" t="s">
        <v>210</v>
      </c>
      <c r="AU1028" s="241" t="s">
        <v>85</v>
      </c>
      <c r="AV1028" s="13" t="s">
        <v>87</v>
      </c>
      <c r="AW1028" s="13" t="s">
        <v>41</v>
      </c>
      <c r="AX1028" s="13" t="s">
        <v>85</v>
      </c>
      <c r="AY1028" s="241" t="s">
        <v>197</v>
      </c>
    </row>
    <row r="1029" spans="2:65" s="1" customFormat="1" ht="16.5" customHeight="1">
      <c r="B1029" s="43"/>
      <c r="C1029" s="204" t="s">
        <v>1423</v>
      </c>
      <c r="D1029" s="204" t="s">
        <v>200</v>
      </c>
      <c r="E1029" s="205" t="s">
        <v>3030</v>
      </c>
      <c r="F1029" s="206" t="s">
        <v>3031</v>
      </c>
      <c r="G1029" s="207" t="s">
        <v>351</v>
      </c>
      <c r="H1029" s="208">
        <v>20</v>
      </c>
      <c r="I1029" s="209"/>
      <c r="J1029" s="210">
        <f>ROUND(I1029*H1029,2)</f>
        <v>0</v>
      </c>
      <c r="K1029" s="206" t="s">
        <v>34</v>
      </c>
      <c r="L1029" s="63"/>
      <c r="M1029" s="211" t="s">
        <v>34</v>
      </c>
      <c r="N1029" s="212" t="s">
        <v>49</v>
      </c>
      <c r="O1029" s="44"/>
      <c r="P1029" s="213">
        <f>O1029*H1029</f>
        <v>0</v>
      </c>
      <c r="Q1029" s="213">
        <v>0</v>
      </c>
      <c r="R1029" s="213">
        <f>Q1029*H1029</f>
        <v>0</v>
      </c>
      <c r="S1029" s="213">
        <v>0</v>
      </c>
      <c r="T1029" s="214">
        <f>S1029*H1029</f>
        <v>0</v>
      </c>
      <c r="AR1029" s="25" t="s">
        <v>369</v>
      </c>
      <c r="AT1029" s="25" t="s">
        <v>200</v>
      </c>
      <c r="AU1029" s="25" t="s">
        <v>85</v>
      </c>
      <c r="AY1029" s="25" t="s">
        <v>197</v>
      </c>
      <c r="BE1029" s="215">
        <f>IF(N1029="základní",J1029,0)</f>
        <v>0</v>
      </c>
      <c r="BF1029" s="215">
        <f>IF(N1029="snížená",J1029,0)</f>
        <v>0</v>
      </c>
      <c r="BG1029" s="215">
        <f>IF(N1029="zákl. přenesená",J1029,0)</f>
        <v>0</v>
      </c>
      <c r="BH1029" s="215">
        <f>IF(N1029="sníž. přenesená",J1029,0)</f>
        <v>0</v>
      </c>
      <c r="BI1029" s="215">
        <f>IF(N1029="nulová",J1029,0)</f>
        <v>0</v>
      </c>
      <c r="BJ1029" s="25" t="s">
        <v>85</v>
      </c>
      <c r="BK1029" s="215">
        <f>ROUND(I1029*H1029,2)</f>
        <v>0</v>
      </c>
      <c r="BL1029" s="25" t="s">
        <v>369</v>
      </c>
      <c r="BM1029" s="25" t="s">
        <v>3032</v>
      </c>
    </row>
    <row r="1030" spans="2:65" s="13" customFormat="1">
      <c r="B1030" s="231"/>
      <c r="C1030" s="232"/>
      <c r="D1030" s="221" t="s">
        <v>210</v>
      </c>
      <c r="E1030" s="233" t="s">
        <v>34</v>
      </c>
      <c r="F1030" s="234" t="s">
        <v>295</v>
      </c>
      <c r="G1030" s="232"/>
      <c r="H1030" s="235">
        <v>20</v>
      </c>
      <c r="I1030" s="236"/>
      <c r="J1030" s="232"/>
      <c r="K1030" s="232"/>
      <c r="L1030" s="237"/>
      <c r="M1030" s="294"/>
      <c r="N1030" s="295"/>
      <c r="O1030" s="295"/>
      <c r="P1030" s="295"/>
      <c r="Q1030" s="295"/>
      <c r="R1030" s="295"/>
      <c r="S1030" s="295"/>
      <c r="T1030" s="296"/>
      <c r="AT1030" s="241" t="s">
        <v>210</v>
      </c>
      <c r="AU1030" s="241" t="s">
        <v>85</v>
      </c>
      <c r="AV1030" s="13" t="s">
        <v>87</v>
      </c>
      <c r="AW1030" s="13" t="s">
        <v>41</v>
      </c>
      <c r="AX1030" s="13" t="s">
        <v>85</v>
      </c>
      <c r="AY1030" s="241" t="s">
        <v>197</v>
      </c>
    </row>
    <row r="1031" spans="2:65" s="1" customFormat="1" ht="6.95" customHeight="1">
      <c r="B1031" s="58"/>
      <c r="C1031" s="59"/>
      <c r="D1031" s="59"/>
      <c r="E1031" s="59"/>
      <c r="F1031" s="59"/>
      <c r="G1031" s="59"/>
      <c r="H1031" s="59"/>
      <c r="I1031" s="150"/>
      <c r="J1031" s="59"/>
      <c r="K1031" s="59"/>
      <c r="L1031" s="63"/>
    </row>
  </sheetData>
  <sheetProtection algorithmName="SHA-512" hashValue="82/DGGCGbvCgLG4oI/goJ+C8i/7lO1U+L951cDrl5DyqE9uytkVkv0ocnCIQA3P+qELr+XCEP9nyjrbEVuqfIQ==" saltValue="3/0Ivi3PDJJRV/YNVcMTXA==" spinCount="100000" sheet="1" objects="1" scenarios="1" formatCells="0" formatColumns="0" formatRows="0" sort="0" autoFilter="0"/>
  <autoFilter ref="C108:K1030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95:H95"/>
    <mergeCell ref="E99:H99"/>
    <mergeCell ref="E97:H97"/>
    <mergeCell ref="E101:H101"/>
    <mergeCell ref="J59:J60"/>
  </mergeCells>
  <hyperlinks>
    <hyperlink ref="F1:G1" location="C2" display="1) Krycí list soupisu"/>
    <hyperlink ref="G1:H1" location="C62" display="2) Rekapitulace"/>
    <hyperlink ref="J1" location="C108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218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111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3033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ROUND(J100,2)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ROUND(SUM(BE100:BE217), 2)</f>
        <v>0</v>
      </c>
      <c r="G34" s="44"/>
      <c r="H34" s="44"/>
      <c r="I34" s="142">
        <v>0.21</v>
      </c>
      <c r="J34" s="141">
        <f>ROUND(ROUND((SUM(BE100:BE217)),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ROUND(SUM(BF100:BF217), 2)</f>
        <v>0</v>
      </c>
      <c r="G35" s="44"/>
      <c r="H35" s="44"/>
      <c r="I35" s="142">
        <v>0.15</v>
      </c>
      <c r="J35" s="141">
        <f>ROUND(ROUND((SUM(BF100:BF217)),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ROUND(SUM(BG100:BG217),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ROUND(SUM(BH100:BH217),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ROUND(SUM(BI100:BI217),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D.1.4.2 - Vzduchotechnika, chlazení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J100</f>
        <v>0</v>
      </c>
      <c r="K64" s="47"/>
      <c r="AU64" s="25" t="s">
        <v>177</v>
      </c>
    </row>
    <row r="65" spans="2:11" s="8" customFormat="1" ht="24.95" customHeight="1">
      <c r="B65" s="160"/>
      <c r="C65" s="161"/>
      <c r="D65" s="162" t="s">
        <v>3034</v>
      </c>
      <c r="E65" s="163"/>
      <c r="F65" s="163"/>
      <c r="G65" s="163"/>
      <c r="H65" s="163"/>
      <c r="I65" s="164"/>
      <c r="J65" s="165">
        <f>J101</f>
        <v>0</v>
      </c>
      <c r="K65" s="166"/>
    </row>
    <row r="66" spans="2:11" s="8" customFormat="1" ht="24.95" customHeight="1">
      <c r="B66" s="160"/>
      <c r="C66" s="161"/>
      <c r="D66" s="162" t="s">
        <v>3035</v>
      </c>
      <c r="E66" s="163"/>
      <c r="F66" s="163"/>
      <c r="G66" s="163"/>
      <c r="H66" s="163"/>
      <c r="I66" s="164"/>
      <c r="J66" s="165">
        <f>J106</f>
        <v>0</v>
      </c>
      <c r="K66" s="166"/>
    </row>
    <row r="67" spans="2:11" s="8" customFormat="1" ht="24.95" customHeight="1">
      <c r="B67" s="160"/>
      <c r="C67" s="161"/>
      <c r="D67" s="162" t="s">
        <v>3036</v>
      </c>
      <c r="E67" s="163"/>
      <c r="F67" s="163"/>
      <c r="G67" s="163"/>
      <c r="H67" s="163"/>
      <c r="I67" s="164"/>
      <c r="J67" s="165">
        <f>J119</f>
        <v>0</v>
      </c>
      <c r="K67" s="166"/>
    </row>
    <row r="68" spans="2:11" s="8" customFormat="1" ht="24.95" customHeight="1">
      <c r="B68" s="160"/>
      <c r="C68" s="161"/>
      <c r="D68" s="162" t="s">
        <v>3037</v>
      </c>
      <c r="E68" s="163"/>
      <c r="F68" s="163"/>
      <c r="G68" s="163"/>
      <c r="H68" s="163"/>
      <c r="I68" s="164"/>
      <c r="J68" s="165">
        <f>J130</f>
        <v>0</v>
      </c>
      <c r="K68" s="166"/>
    </row>
    <row r="69" spans="2:11" s="8" customFormat="1" ht="24.95" customHeight="1">
      <c r="B69" s="160"/>
      <c r="C69" s="161"/>
      <c r="D69" s="162" t="s">
        <v>3038</v>
      </c>
      <c r="E69" s="163"/>
      <c r="F69" s="163"/>
      <c r="G69" s="163"/>
      <c r="H69" s="163"/>
      <c r="I69" s="164"/>
      <c r="J69" s="165">
        <f>J140</f>
        <v>0</v>
      </c>
      <c r="K69" s="166"/>
    </row>
    <row r="70" spans="2:11" s="8" customFormat="1" ht="24.95" customHeight="1">
      <c r="B70" s="160"/>
      <c r="C70" s="161"/>
      <c r="D70" s="162" t="s">
        <v>3039</v>
      </c>
      <c r="E70" s="163"/>
      <c r="F70" s="163"/>
      <c r="G70" s="163"/>
      <c r="H70" s="163"/>
      <c r="I70" s="164"/>
      <c r="J70" s="165">
        <f>J150</f>
        <v>0</v>
      </c>
      <c r="K70" s="166"/>
    </row>
    <row r="71" spans="2:11" s="8" customFormat="1" ht="24.95" customHeight="1">
      <c r="B71" s="160"/>
      <c r="C71" s="161"/>
      <c r="D71" s="162" t="s">
        <v>3040</v>
      </c>
      <c r="E71" s="163"/>
      <c r="F71" s="163"/>
      <c r="G71" s="163"/>
      <c r="H71" s="163"/>
      <c r="I71" s="164"/>
      <c r="J71" s="165">
        <f>J178</f>
        <v>0</v>
      </c>
      <c r="K71" s="166"/>
    </row>
    <row r="72" spans="2:11" s="8" customFormat="1" ht="24.95" customHeight="1">
      <c r="B72" s="160"/>
      <c r="C72" s="161"/>
      <c r="D72" s="162" t="s">
        <v>3041</v>
      </c>
      <c r="E72" s="163"/>
      <c r="F72" s="163"/>
      <c r="G72" s="163"/>
      <c r="H72" s="163"/>
      <c r="I72" s="164"/>
      <c r="J72" s="165">
        <f>J182</f>
        <v>0</v>
      </c>
      <c r="K72" s="166"/>
    </row>
    <row r="73" spans="2:11" s="8" customFormat="1" ht="24.95" customHeight="1">
      <c r="B73" s="160"/>
      <c r="C73" s="161"/>
      <c r="D73" s="162" t="s">
        <v>3042</v>
      </c>
      <c r="E73" s="163"/>
      <c r="F73" s="163"/>
      <c r="G73" s="163"/>
      <c r="H73" s="163"/>
      <c r="I73" s="164"/>
      <c r="J73" s="165">
        <f>J190</f>
        <v>0</v>
      </c>
      <c r="K73" s="166"/>
    </row>
    <row r="74" spans="2:11" s="8" customFormat="1" ht="24.95" customHeight="1">
      <c r="B74" s="160"/>
      <c r="C74" s="161"/>
      <c r="D74" s="162" t="s">
        <v>3043</v>
      </c>
      <c r="E74" s="163"/>
      <c r="F74" s="163"/>
      <c r="G74" s="163"/>
      <c r="H74" s="163"/>
      <c r="I74" s="164"/>
      <c r="J74" s="165">
        <f>J197</f>
        <v>0</v>
      </c>
      <c r="K74" s="166"/>
    </row>
    <row r="75" spans="2:11" s="8" customFormat="1" ht="24.95" customHeight="1">
      <c r="B75" s="160"/>
      <c r="C75" s="161"/>
      <c r="D75" s="162" t="s">
        <v>3044</v>
      </c>
      <c r="E75" s="163"/>
      <c r="F75" s="163"/>
      <c r="G75" s="163"/>
      <c r="H75" s="163"/>
      <c r="I75" s="164"/>
      <c r="J75" s="165">
        <f>J202</f>
        <v>0</v>
      </c>
      <c r="K75" s="166"/>
    </row>
    <row r="76" spans="2:11" s="8" customFormat="1" ht="24.95" customHeight="1">
      <c r="B76" s="160"/>
      <c r="C76" s="161"/>
      <c r="D76" s="162" t="s">
        <v>3045</v>
      </c>
      <c r="E76" s="163"/>
      <c r="F76" s="163"/>
      <c r="G76" s="163"/>
      <c r="H76" s="163"/>
      <c r="I76" s="164"/>
      <c r="J76" s="165">
        <f>J211</f>
        <v>0</v>
      </c>
      <c r="K76" s="166"/>
    </row>
    <row r="77" spans="2:11" s="1" customFormat="1" ht="21.75" customHeight="1">
      <c r="B77" s="43"/>
      <c r="C77" s="44"/>
      <c r="D77" s="44"/>
      <c r="E77" s="44"/>
      <c r="F77" s="44"/>
      <c r="G77" s="44"/>
      <c r="H77" s="44"/>
      <c r="I77" s="129"/>
      <c r="J77" s="44"/>
      <c r="K77" s="47"/>
    </row>
    <row r="78" spans="2:11" s="1" customFormat="1" ht="6.95" customHeight="1">
      <c r="B78" s="58"/>
      <c r="C78" s="59"/>
      <c r="D78" s="59"/>
      <c r="E78" s="59"/>
      <c r="F78" s="59"/>
      <c r="G78" s="59"/>
      <c r="H78" s="59"/>
      <c r="I78" s="150"/>
      <c r="J78" s="59"/>
      <c r="K78" s="60"/>
    </row>
    <row r="82" spans="2:12" s="1" customFormat="1" ht="6.95" customHeight="1">
      <c r="B82" s="61"/>
      <c r="C82" s="62"/>
      <c r="D82" s="62"/>
      <c r="E82" s="62"/>
      <c r="F82" s="62"/>
      <c r="G82" s="62"/>
      <c r="H82" s="62"/>
      <c r="I82" s="153"/>
      <c r="J82" s="62"/>
      <c r="K82" s="62"/>
      <c r="L82" s="63"/>
    </row>
    <row r="83" spans="2:12" s="1" customFormat="1" ht="36.950000000000003" customHeight="1">
      <c r="B83" s="43"/>
      <c r="C83" s="64" t="s">
        <v>181</v>
      </c>
      <c r="D83" s="65"/>
      <c r="E83" s="65"/>
      <c r="F83" s="65"/>
      <c r="G83" s="65"/>
      <c r="H83" s="65"/>
      <c r="I83" s="174"/>
      <c r="J83" s="65"/>
      <c r="K83" s="65"/>
      <c r="L83" s="63"/>
    </row>
    <row r="84" spans="2:12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12" s="1" customFormat="1" ht="14.45" customHeight="1">
      <c r="B85" s="43"/>
      <c r="C85" s="67" t="s">
        <v>18</v>
      </c>
      <c r="D85" s="65"/>
      <c r="E85" s="65"/>
      <c r="F85" s="65"/>
      <c r="G85" s="65"/>
      <c r="H85" s="65"/>
      <c r="I85" s="174"/>
      <c r="J85" s="65"/>
      <c r="K85" s="65"/>
      <c r="L85" s="63"/>
    </row>
    <row r="86" spans="2:12" s="1" customFormat="1" ht="16.5" customHeight="1">
      <c r="B86" s="43"/>
      <c r="C86" s="65"/>
      <c r="D86" s="65"/>
      <c r="E86" s="420" t="str">
        <f>E7</f>
        <v>CENTRUM SPOLEČNÝCH AKTIVIT JESENÍK</v>
      </c>
      <c r="F86" s="421"/>
      <c r="G86" s="421"/>
      <c r="H86" s="421"/>
      <c r="I86" s="174"/>
      <c r="J86" s="65"/>
      <c r="K86" s="65"/>
      <c r="L86" s="63"/>
    </row>
    <row r="87" spans="2:12" ht="15">
      <c r="B87" s="29"/>
      <c r="C87" s="67" t="s">
        <v>171</v>
      </c>
      <c r="D87" s="258"/>
      <c r="E87" s="258"/>
      <c r="F87" s="258"/>
      <c r="G87" s="258"/>
      <c r="H87" s="258"/>
      <c r="J87" s="258"/>
      <c r="K87" s="258"/>
      <c r="L87" s="259"/>
    </row>
    <row r="88" spans="2:12" ht="16.5" customHeight="1">
      <c r="B88" s="29"/>
      <c r="C88" s="258"/>
      <c r="D88" s="258"/>
      <c r="E88" s="420" t="s">
        <v>313</v>
      </c>
      <c r="F88" s="429"/>
      <c r="G88" s="429"/>
      <c r="H88" s="429"/>
      <c r="J88" s="258"/>
      <c r="K88" s="258"/>
      <c r="L88" s="259"/>
    </row>
    <row r="89" spans="2:12" ht="15">
      <c r="B89" s="29"/>
      <c r="C89" s="67" t="s">
        <v>314</v>
      </c>
      <c r="D89" s="258"/>
      <c r="E89" s="258"/>
      <c r="F89" s="258"/>
      <c r="G89" s="258"/>
      <c r="H89" s="258"/>
      <c r="J89" s="258"/>
      <c r="K89" s="258"/>
      <c r="L89" s="259"/>
    </row>
    <row r="90" spans="2:12" s="1" customFormat="1" ht="16.5" customHeight="1">
      <c r="B90" s="43"/>
      <c r="C90" s="65"/>
      <c r="D90" s="65"/>
      <c r="E90" s="428" t="s">
        <v>2177</v>
      </c>
      <c r="F90" s="422"/>
      <c r="G90" s="422"/>
      <c r="H90" s="422"/>
      <c r="I90" s="174"/>
      <c r="J90" s="65"/>
      <c r="K90" s="65"/>
      <c r="L90" s="63"/>
    </row>
    <row r="91" spans="2:12" s="1" customFormat="1" ht="14.45" customHeight="1">
      <c r="B91" s="43"/>
      <c r="C91" s="67" t="s">
        <v>2178</v>
      </c>
      <c r="D91" s="65"/>
      <c r="E91" s="65"/>
      <c r="F91" s="65"/>
      <c r="G91" s="65"/>
      <c r="H91" s="65"/>
      <c r="I91" s="174"/>
      <c r="J91" s="65"/>
      <c r="K91" s="65"/>
      <c r="L91" s="63"/>
    </row>
    <row r="92" spans="2:12" s="1" customFormat="1" ht="17.25" customHeight="1">
      <c r="B92" s="43"/>
      <c r="C92" s="65"/>
      <c r="D92" s="65"/>
      <c r="E92" s="391" t="str">
        <f>E13</f>
        <v>D.1.4.2 - Vzduchotechnika, chlazení</v>
      </c>
      <c r="F92" s="422"/>
      <c r="G92" s="422"/>
      <c r="H92" s="422"/>
      <c r="I92" s="174"/>
      <c r="J92" s="65"/>
      <c r="K92" s="65"/>
      <c r="L92" s="63"/>
    </row>
    <row r="93" spans="2:12" s="1" customFormat="1" ht="6.95" customHeight="1">
      <c r="B93" s="43"/>
      <c r="C93" s="65"/>
      <c r="D93" s="65"/>
      <c r="E93" s="65"/>
      <c r="F93" s="65"/>
      <c r="G93" s="65"/>
      <c r="H93" s="65"/>
      <c r="I93" s="174"/>
      <c r="J93" s="65"/>
      <c r="K93" s="65"/>
      <c r="L93" s="63"/>
    </row>
    <row r="94" spans="2:12" s="1" customFormat="1" ht="18" customHeight="1">
      <c r="B94" s="43"/>
      <c r="C94" s="67" t="s">
        <v>24</v>
      </c>
      <c r="D94" s="65"/>
      <c r="E94" s="65"/>
      <c r="F94" s="175" t="str">
        <f>F16</f>
        <v>Jeseník</v>
      </c>
      <c r="G94" s="65"/>
      <c r="H94" s="65"/>
      <c r="I94" s="176" t="s">
        <v>26</v>
      </c>
      <c r="J94" s="75" t="str">
        <f>IF(J16="","",J16)</f>
        <v>11.10.2016</v>
      </c>
      <c r="K94" s="65"/>
      <c r="L94" s="63"/>
    </row>
    <row r="95" spans="2:12" s="1" customFormat="1" ht="6.95" customHeight="1">
      <c r="B95" s="43"/>
      <c r="C95" s="65"/>
      <c r="D95" s="65"/>
      <c r="E95" s="65"/>
      <c r="F95" s="65"/>
      <c r="G95" s="65"/>
      <c r="H95" s="65"/>
      <c r="I95" s="174"/>
      <c r="J95" s="65"/>
      <c r="K95" s="65"/>
      <c r="L95" s="63"/>
    </row>
    <row r="96" spans="2:12" s="1" customFormat="1" ht="15">
      <c r="B96" s="43"/>
      <c r="C96" s="67" t="s">
        <v>32</v>
      </c>
      <c r="D96" s="65"/>
      <c r="E96" s="65"/>
      <c r="F96" s="175" t="str">
        <f>E19</f>
        <v>MĚSTO JESENÍK</v>
      </c>
      <c r="G96" s="65"/>
      <c r="H96" s="65"/>
      <c r="I96" s="176" t="s">
        <v>39</v>
      </c>
      <c r="J96" s="175" t="str">
        <f>E25</f>
        <v>KANIA a.s. , Ostrava</v>
      </c>
      <c r="K96" s="65"/>
      <c r="L96" s="63"/>
    </row>
    <row r="97" spans="2:65" s="1" customFormat="1" ht="14.45" customHeight="1">
      <c r="B97" s="43"/>
      <c r="C97" s="67" t="s">
        <v>37</v>
      </c>
      <c r="D97" s="65"/>
      <c r="E97" s="65"/>
      <c r="F97" s="175" t="str">
        <f>IF(E22="","",E22)</f>
        <v/>
      </c>
      <c r="G97" s="65"/>
      <c r="H97" s="65"/>
      <c r="I97" s="174"/>
      <c r="J97" s="65"/>
      <c r="K97" s="65"/>
      <c r="L97" s="63"/>
    </row>
    <row r="98" spans="2:65" s="1" customFormat="1" ht="10.35" customHeight="1">
      <c r="B98" s="43"/>
      <c r="C98" s="65"/>
      <c r="D98" s="65"/>
      <c r="E98" s="65"/>
      <c r="F98" s="65"/>
      <c r="G98" s="65"/>
      <c r="H98" s="65"/>
      <c r="I98" s="174"/>
      <c r="J98" s="65"/>
      <c r="K98" s="65"/>
      <c r="L98" s="63"/>
    </row>
    <row r="99" spans="2:65" s="10" customFormat="1" ht="29.25" customHeight="1">
      <c r="B99" s="177"/>
      <c r="C99" s="178" t="s">
        <v>182</v>
      </c>
      <c r="D99" s="179" t="s">
        <v>63</v>
      </c>
      <c r="E99" s="179" t="s">
        <v>59</v>
      </c>
      <c r="F99" s="179" t="s">
        <v>183</v>
      </c>
      <c r="G99" s="179" t="s">
        <v>184</v>
      </c>
      <c r="H99" s="179" t="s">
        <v>185</v>
      </c>
      <c r="I99" s="180" t="s">
        <v>186</v>
      </c>
      <c r="J99" s="179" t="s">
        <v>175</v>
      </c>
      <c r="K99" s="181" t="s">
        <v>187</v>
      </c>
      <c r="L99" s="182"/>
      <c r="M99" s="83" t="s">
        <v>188</v>
      </c>
      <c r="N99" s="84" t="s">
        <v>48</v>
      </c>
      <c r="O99" s="84" t="s">
        <v>189</v>
      </c>
      <c r="P99" s="84" t="s">
        <v>190</v>
      </c>
      <c r="Q99" s="84" t="s">
        <v>191</v>
      </c>
      <c r="R99" s="84" t="s">
        <v>192</v>
      </c>
      <c r="S99" s="84" t="s">
        <v>193</v>
      </c>
      <c r="T99" s="85" t="s">
        <v>194</v>
      </c>
    </row>
    <row r="100" spans="2:65" s="1" customFormat="1" ht="29.25" customHeight="1">
      <c r="B100" s="43"/>
      <c r="C100" s="89" t="s">
        <v>176</v>
      </c>
      <c r="D100" s="65"/>
      <c r="E100" s="65"/>
      <c r="F100" s="65"/>
      <c r="G100" s="65"/>
      <c r="H100" s="65"/>
      <c r="I100" s="174"/>
      <c r="J100" s="183">
        <f>BK100</f>
        <v>0</v>
      </c>
      <c r="K100" s="65"/>
      <c r="L100" s="63"/>
      <c r="M100" s="86"/>
      <c r="N100" s="87"/>
      <c r="O100" s="87"/>
      <c r="P100" s="184">
        <f>P101+P106+P119+P130+P140+P150+P178+P182+P190+P197+P202+P211</f>
        <v>0</v>
      </c>
      <c r="Q100" s="87"/>
      <c r="R100" s="184">
        <f>R101+R106+R119+R130+R140+R150+R178+R182+R190+R197+R202+R211</f>
        <v>0</v>
      </c>
      <c r="S100" s="87"/>
      <c r="T100" s="185">
        <f>T101+T106+T119+T130+T140+T150+T178+T182+T190+T197+T202+T211</f>
        <v>0</v>
      </c>
      <c r="AT100" s="25" t="s">
        <v>77</v>
      </c>
      <c r="AU100" s="25" t="s">
        <v>177</v>
      </c>
      <c r="BK100" s="186">
        <f>BK101+BK106+BK119+BK130+BK140+BK150+BK178+BK182+BK190+BK197+BK202+BK211</f>
        <v>0</v>
      </c>
    </row>
    <row r="101" spans="2:65" s="11" customFormat="1" ht="37.35" customHeight="1">
      <c r="B101" s="187"/>
      <c r="C101" s="188"/>
      <c r="D101" s="201" t="s">
        <v>77</v>
      </c>
      <c r="E101" s="287" t="s">
        <v>3046</v>
      </c>
      <c r="F101" s="287" t="s">
        <v>3047</v>
      </c>
      <c r="G101" s="188"/>
      <c r="H101" s="188"/>
      <c r="I101" s="191"/>
      <c r="J101" s="288">
        <f>BK101</f>
        <v>0</v>
      </c>
      <c r="K101" s="188"/>
      <c r="L101" s="193"/>
      <c r="M101" s="194"/>
      <c r="N101" s="195"/>
      <c r="O101" s="195"/>
      <c r="P101" s="196">
        <f>SUM(P102:P105)</f>
        <v>0</v>
      </c>
      <c r="Q101" s="195"/>
      <c r="R101" s="196">
        <f>SUM(R102:R105)</f>
        <v>0</v>
      </c>
      <c r="S101" s="195"/>
      <c r="T101" s="197">
        <f>SUM(T102:T105)</f>
        <v>0</v>
      </c>
      <c r="AR101" s="198" t="s">
        <v>85</v>
      </c>
      <c r="AT101" s="199" t="s">
        <v>77</v>
      </c>
      <c r="AU101" s="199" t="s">
        <v>78</v>
      </c>
      <c r="AY101" s="198" t="s">
        <v>197</v>
      </c>
      <c r="BK101" s="200">
        <f>SUM(BK102:BK105)</f>
        <v>0</v>
      </c>
    </row>
    <row r="102" spans="2:65" s="1" customFormat="1" ht="25.5" customHeight="1">
      <c r="B102" s="43"/>
      <c r="C102" s="204" t="s">
        <v>85</v>
      </c>
      <c r="D102" s="204" t="s">
        <v>200</v>
      </c>
      <c r="E102" s="205" t="s">
        <v>3048</v>
      </c>
      <c r="F102" s="206" t="s">
        <v>3049</v>
      </c>
      <c r="G102" s="207" t="s">
        <v>1598</v>
      </c>
      <c r="H102" s="208">
        <v>2</v>
      </c>
      <c r="I102" s="209"/>
      <c r="J102" s="210">
        <f>ROUND(I102*H102,2)</f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>O102*H102</f>
        <v>0</v>
      </c>
      <c r="Q102" s="213">
        <v>0</v>
      </c>
      <c r="R102" s="213">
        <f>Q102*H102</f>
        <v>0</v>
      </c>
      <c r="S102" s="213">
        <v>0</v>
      </c>
      <c r="T102" s="214">
        <f>S102*H102</f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>IF(N102="základní",J102,0)</f>
        <v>0</v>
      </c>
      <c r="BF102" s="215">
        <f>IF(N102="snížená",J102,0)</f>
        <v>0</v>
      </c>
      <c r="BG102" s="215">
        <f>IF(N102="zákl. přenesená",J102,0)</f>
        <v>0</v>
      </c>
      <c r="BH102" s="215">
        <f>IF(N102="sníž. přenesená",J102,0)</f>
        <v>0</v>
      </c>
      <c r="BI102" s="215">
        <f>IF(N102="nulová",J102,0)</f>
        <v>0</v>
      </c>
      <c r="BJ102" s="25" t="s">
        <v>85</v>
      </c>
      <c r="BK102" s="215">
        <f>ROUND(I102*H102,2)</f>
        <v>0</v>
      </c>
      <c r="BL102" s="25" t="s">
        <v>126</v>
      </c>
      <c r="BM102" s="25" t="s">
        <v>3050</v>
      </c>
    </row>
    <row r="103" spans="2:65" s="1" customFormat="1" ht="27">
      <c r="B103" s="43"/>
      <c r="C103" s="65"/>
      <c r="D103" s="216" t="s">
        <v>205</v>
      </c>
      <c r="E103" s="65"/>
      <c r="F103" s="217" t="s">
        <v>3051</v>
      </c>
      <c r="G103" s="65"/>
      <c r="H103" s="65"/>
      <c r="I103" s="174"/>
      <c r="J103" s="65"/>
      <c r="K103" s="65"/>
      <c r="L103" s="63"/>
      <c r="M103" s="218"/>
      <c r="N103" s="44"/>
      <c r="O103" s="44"/>
      <c r="P103" s="44"/>
      <c r="Q103" s="44"/>
      <c r="R103" s="44"/>
      <c r="S103" s="44"/>
      <c r="T103" s="80"/>
      <c r="AT103" s="25" t="s">
        <v>205</v>
      </c>
      <c r="AU103" s="25" t="s">
        <v>85</v>
      </c>
    </row>
    <row r="104" spans="2:65" s="1" customFormat="1" ht="16.5" customHeight="1">
      <c r="B104" s="43"/>
      <c r="C104" s="204" t="s">
        <v>87</v>
      </c>
      <c r="D104" s="204" t="s">
        <v>200</v>
      </c>
      <c r="E104" s="205" t="s">
        <v>3052</v>
      </c>
      <c r="F104" s="206" t="s">
        <v>3053</v>
      </c>
      <c r="G104" s="207" t="s">
        <v>1598</v>
      </c>
      <c r="H104" s="208">
        <v>2</v>
      </c>
      <c r="I104" s="209"/>
      <c r="J104" s="210">
        <f>ROUND(I104*H104,2)</f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>O104*H104</f>
        <v>0</v>
      </c>
      <c r="Q104" s="213">
        <v>0</v>
      </c>
      <c r="R104" s="213">
        <f>Q104*H104</f>
        <v>0</v>
      </c>
      <c r="S104" s="213">
        <v>0</v>
      </c>
      <c r="T104" s="214">
        <f>S104*H104</f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>IF(N104="základní",J104,0)</f>
        <v>0</v>
      </c>
      <c r="BF104" s="215">
        <f>IF(N104="snížená",J104,0)</f>
        <v>0</v>
      </c>
      <c r="BG104" s="215">
        <f>IF(N104="zákl. přenesená",J104,0)</f>
        <v>0</v>
      </c>
      <c r="BH104" s="215">
        <f>IF(N104="sníž. přenesená",J104,0)</f>
        <v>0</v>
      </c>
      <c r="BI104" s="215">
        <f>IF(N104="nulová",J104,0)</f>
        <v>0</v>
      </c>
      <c r="BJ104" s="25" t="s">
        <v>85</v>
      </c>
      <c r="BK104" s="215">
        <f>ROUND(I104*H104,2)</f>
        <v>0</v>
      </c>
      <c r="BL104" s="25" t="s">
        <v>126</v>
      </c>
      <c r="BM104" s="25" t="s">
        <v>3054</v>
      </c>
    </row>
    <row r="105" spans="2:65" s="1" customFormat="1" ht="38.25" customHeight="1">
      <c r="B105" s="43"/>
      <c r="C105" s="204" t="s">
        <v>107</v>
      </c>
      <c r="D105" s="204" t="s">
        <v>200</v>
      </c>
      <c r="E105" s="205" t="s">
        <v>3055</v>
      </c>
      <c r="F105" s="206" t="s">
        <v>3056</v>
      </c>
      <c r="G105" s="207" t="s">
        <v>3057</v>
      </c>
      <c r="H105" s="208">
        <v>3</v>
      </c>
      <c r="I105" s="209"/>
      <c r="J105" s="210">
        <f>ROUND(I105*H105,2)</f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>O105*H105</f>
        <v>0</v>
      </c>
      <c r="Q105" s="213">
        <v>0</v>
      </c>
      <c r="R105" s="213">
        <f>Q105*H105</f>
        <v>0</v>
      </c>
      <c r="S105" s="213">
        <v>0</v>
      </c>
      <c r="T105" s="214">
        <f>S105*H105</f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>IF(N105="základní",J105,0)</f>
        <v>0</v>
      </c>
      <c r="BF105" s="215">
        <f>IF(N105="snížená",J105,0)</f>
        <v>0</v>
      </c>
      <c r="BG105" s="215">
        <f>IF(N105="zákl. přenesená",J105,0)</f>
        <v>0</v>
      </c>
      <c r="BH105" s="215">
        <f>IF(N105="sníž. přenesená",J105,0)</f>
        <v>0</v>
      </c>
      <c r="BI105" s="215">
        <f>IF(N105="nulová",J105,0)</f>
        <v>0</v>
      </c>
      <c r="BJ105" s="25" t="s">
        <v>85</v>
      </c>
      <c r="BK105" s="215">
        <f>ROUND(I105*H105,2)</f>
        <v>0</v>
      </c>
      <c r="BL105" s="25" t="s">
        <v>126</v>
      </c>
      <c r="BM105" s="25" t="s">
        <v>3058</v>
      </c>
    </row>
    <row r="106" spans="2:65" s="11" customFormat="1" ht="37.35" customHeight="1">
      <c r="B106" s="187"/>
      <c r="C106" s="188"/>
      <c r="D106" s="201" t="s">
        <v>77</v>
      </c>
      <c r="E106" s="287" t="s">
        <v>3059</v>
      </c>
      <c r="F106" s="287" t="s">
        <v>3060</v>
      </c>
      <c r="G106" s="188"/>
      <c r="H106" s="188"/>
      <c r="I106" s="191"/>
      <c r="J106" s="288">
        <f>BK106</f>
        <v>0</v>
      </c>
      <c r="K106" s="188"/>
      <c r="L106" s="193"/>
      <c r="M106" s="194"/>
      <c r="N106" s="195"/>
      <c r="O106" s="195"/>
      <c r="P106" s="196">
        <f>SUM(P107:P118)</f>
        <v>0</v>
      </c>
      <c r="Q106" s="195"/>
      <c r="R106" s="196">
        <f>SUM(R107:R118)</f>
        <v>0</v>
      </c>
      <c r="S106" s="195"/>
      <c r="T106" s="197">
        <f>SUM(T107:T118)</f>
        <v>0</v>
      </c>
      <c r="AR106" s="198" t="s">
        <v>85</v>
      </c>
      <c r="AT106" s="199" t="s">
        <v>77</v>
      </c>
      <c r="AU106" s="199" t="s">
        <v>78</v>
      </c>
      <c r="AY106" s="198" t="s">
        <v>197</v>
      </c>
      <c r="BK106" s="200">
        <f>SUM(BK107:BK118)</f>
        <v>0</v>
      </c>
    </row>
    <row r="107" spans="2:65" s="1" customFormat="1" ht="25.5" customHeight="1">
      <c r="B107" s="43"/>
      <c r="C107" s="204" t="s">
        <v>126</v>
      </c>
      <c r="D107" s="204" t="s">
        <v>200</v>
      </c>
      <c r="E107" s="205" t="s">
        <v>3061</v>
      </c>
      <c r="F107" s="206" t="s">
        <v>3062</v>
      </c>
      <c r="G107" s="207" t="s">
        <v>1598</v>
      </c>
      <c r="H107" s="208">
        <v>4</v>
      </c>
      <c r="I107" s="209"/>
      <c r="J107" s="210">
        <f>ROUND(I107*H107,2)</f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>O107*H107</f>
        <v>0</v>
      </c>
      <c r="Q107" s="213">
        <v>0</v>
      </c>
      <c r="R107" s="213">
        <f>Q107*H107</f>
        <v>0</v>
      </c>
      <c r="S107" s="213">
        <v>0</v>
      </c>
      <c r="T107" s="214">
        <f>S107*H107</f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>IF(N107="základní",J107,0)</f>
        <v>0</v>
      </c>
      <c r="BF107" s="215">
        <f>IF(N107="snížená",J107,0)</f>
        <v>0</v>
      </c>
      <c r="BG107" s="215">
        <f>IF(N107="zákl. přenesená",J107,0)</f>
        <v>0</v>
      </c>
      <c r="BH107" s="215">
        <f>IF(N107="sníž. přenesená",J107,0)</f>
        <v>0</v>
      </c>
      <c r="BI107" s="215">
        <f>IF(N107="nulová",J107,0)</f>
        <v>0</v>
      </c>
      <c r="BJ107" s="25" t="s">
        <v>85</v>
      </c>
      <c r="BK107" s="215">
        <f>ROUND(I107*H107,2)</f>
        <v>0</v>
      </c>
      <c r="BL107" s="25" t="s">
        <v>126</v>
      </c>
      <c r="BM107" s="25" t="s">
        <v>3063</v>
      </c>
    </row>
    <row r="108" spans="2:65" s="1" customFormat="1" ht="16.5" customHeight="1">
      <c r="B108" s="43"/>
      <c r="C108" s="204" t="s">
        <v>196</v>
      </c>
      <c r="D108" s="204" t="s">
        <v>200</v>
      </c>
      <c r="E108" s="205" t="s">
        <v>3064</v>
      </c>
      <c r="F108" s="206" t="s">
        <v>3065</v>
      </c>
      <c r="G108" s="207" t="s">
        <v>1598</v>
      </c>
      <c r="H108" s="208">
        <v>8</v>
      </c>
      <c r="I108" s="209"/>
      <c r="J108" s="210">
        <f>ROUND(I108*H108,2)</f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>O108*H108</f>
        <v>0</v>
      </c>
      <c r="Q108" s="213">
        <v>0</v>
      </c>
      <c r="R108" s="213">
        <f>Q108*H108</f>
        <v>0</v>
      </c>
      <c r="S108" s="213">
        <v>0</v>
      </c>
      <c r="T108" s="214">
        <f>S108*H108</f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>IF(N108="základní",J108,0)</f>
        <v>0</v>
      </c>
      <c r="BF108" s="215">
        <f>IF(N108="snížená",J108,0)</f>
        <v>0</v>
      </c>
      <c r="BG108" s="215">
        <f>IF(N108="zákl. přenesená",J108,0)</f>
        <v>0</v>
      </c>
      <c r="BH108" s="215">
        <f>IF(N108="sníž. přenesená",J108,0)</f>
        <v>0</v>
      </c>
      <c r="BI108" s="215">
        <f>IF(N108="nulová",J108,0)</f>
        <v>0</v>
      </c>
      <c r="BJ108" s="25" t="s">
        <v>85</v>
      </c>
      <c r="BK108" s="215">
        <f>ROUND(I108*H108,2)</f>
        <v>0</v>
      </c>
      <c r="BL108" s="25" t="s">
        <v>126</v>
      </c>
      <c r="BM108" s="25" t="s">
        <v>3066</v>
      </c>
    </row>
    <row r="109" spans="2:65" s="1" customFormat="1" ht="25.5" customHeight="1">
      <c r="B109" s="43"/>
      <c r="C109" s="204" t="s">
        <v>234</v>
      </c>
      <c r="D109" s="204" t="s">
        <v>200</v>
      </c>
      <c r="E109" s="205" t="s">
        <v>3067</v>
      </c>
      <c r="F109" s="206" t="s">
        <v>3068</v>
      </c>
      <c r="G109" s="207" t="s">
        <v>1598</v>
      </c>
      <c r="H109" s="208">
        <v>4</v>
      </c>
      <c r="I109" s="209"/>
      <c r="J109" s="210">
        <f>ROUND(I109*H109,2)</f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>O109*H109</f>
        <v>0</v>
      </c>
      <c r="Q109" s="213">
        <v>0</v>
      </c>
      <c r="R109" s="213">
        <f>Q109*H109</f>
        <v>0</v>
      </c>
      <c r="S109" s="213">
        <v>0</v>
      </c>
      <c r="T109" s="214">
        <f>S109*H109</f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>IF(N109="základní",J109,0)</f>
        <v>0</v>
      </c>
      <c r="BF109" s="215">
        <f>IF(N109="snížená",J109,0)</f>
        <v>0</v>
      </c>
      <c r="BG109" s="215">
        <f>IF(N109="zákl. přenesená",J109,0)</f>
        <v>0</v>
      </c>
      <c r="BH109" s="215">
        <f>IF(N109="sníž. přenesená",J109,0)</f>
        <v>0</v>
      </c>
      <c r="BI109" s="215">
        <f>IF(N109="nulová",J109,0)</f>
        <v>0</v>
      </c>
      <c r="BJ109" s="25" t="s">
        <v>85</v>
      </c>
      <c r="BK109" s="215">
        <f>ROUND(I109*H109,2)</f>
        <v>0</v>
      </c>
      <c r="BL109" s="25" t="s">
        <v>126</v>
      </c>
      <c r="BM109" s="25" t="s">
        <v>3069</v>
      </c>
    </row>
    <row r="110" spans="2:65" s="1" customFormat="1" ht="27">
      <c r="B110" s="43"/>
      <c r="C110" s="65"/>
      <c r="D110" s="216" t="s">
        <v>205</v>
      </c>
      <c r="E110" s="65"/>
      <c r="F110" s="217" t="s">
        <v>3051</v>
      </c>
      <c r="G110" s="65"/>
      <c r="H110" s="65"/>
      <c r="I110" s="174"/>
      <c r="J110" s="65"/>
      <c r="K110" s="65"/>
      <c r="L110" s="63"/>
      <c r="M110" s="218"/>
      <c r="N110" s="44"/>
      <c r="O110" s="44"/>
      <c r="P110" s="44"/>
      <c r="Q110" s="44"/>
      <c r="R110" s="44"/>
      <c r="S110" s="44"/>
      <c r="T110" s="80"/>
      <c r="AT110" s="25" t="s">
        <v>205</v>
      </c>
      <c r="AU110" s="25" t="s">
        <v>85</v>
      </c>
    </row>
    <row r="111" spans="2:65" s="1" customFormat="1" ht="16.5" customHeight="1">
      <c r="B111" s="43"/>
      <c r="C111" s="204" t="s">
        <v>240</v>
      </c>
      <c r="D111" s="204" t="s">
        <v>200</v>
      </c>
      <c r="E111" s="205" t="s">
        <v>3070</v>
      </c>
      <c r="F111" s="206" t="s">
        <v>3053</v>
      </c>
      <c r="G111" s="207" t="s">
        <v>1598</v>
      </c>
      <c r="H111" s="208">
        <v>6</v>
      </c>
      <c r="I111" s="209"/>
      <c r="J111" s="210">
        <f t="shared" ref="J111:J118" si="0">ROUND(I111*H111,2)</f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ref="P111:P118" si="1">O111*H111</f>
        <v>0</v>
      </c>
      <c r="Q111" s="213">
        <v>0</v>
      </c>
      <c r="R111" s="213">
        <f t="shared" ref="R111:R118" si="2">Q111*H111</f>
        <v>0</v>
      </c>
      <c r="S111" s="213">
        <v>0</v>
      </c>
      <c r="T111" s="214">
        <f t="shared" ref="T111:T118" si="3">S111*H111</f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ref="BE111:BE118" si="4">IF(N111="základní",J111,0)</f>
        <v>0</v>
      </c>
      <c r="BF111" s="215">
        <f t="shared" ref="BF111:BF118" si="5">IF(N111="snížená",J111,0)</f>
        <v>0</v>
      </c>
      <c r="BG111" s="215">
        <f t="shared" ref="BG111:BG118" si="6">IF(N111="zákl. přenesená",J111,0)</f>
        <v>0</v>
      </c>
      <c r="BH111" s="215">
        <f t="shared" ref="BH111:BH118" si="7">IF(N111="sníž. přenesená",J111,0)</f>
        <v>0</v>
      </c>
      <c r="BI111" s="215">
        <f t="shared" ref="BI111:BI118" si="8">IF(N111="nulová",J111,0)</f>
        <v>0</v>
      </c>
      <c r="BJ111" s="25" t="s">
        <v>85</v>
      </c>
      <c r="BK111" s="215">
        <f t="shared" ref="BK111:BK118" si="9">ROUND(I111*H111,2)</f>
        <v>0</v>
      </c>
      <c r="BL111" s="25" t="s">
        <v>126</v>
      </c>
      <c r="BM111" s="25" t="s">
        <v>3071</v>
      </c>
    </row>
    <row r="112" spans="2:65" s="1" customFormat="1" ht="25.5" customHeight="1">
      <c r="B112" s="43"/>
      <c r="C112" s="204" t="s">
        <v>244</v>
      </c>
      <c r="D112" s="204" t="s">
        <v>200</v>
      </c>
      <c r="E112" s="205" t="s">
        <v>3072</v>
      </c>
      <c r="F112" s="206" t="s">
        <v>3073</v>
      </c>
      <c r="G112" s="207" t="s">
        <v>1598</v>
      </c>
      <c r="H112" s="208">
        <v>3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3074</v>
      </c>
    </row>
    <row r="113" spans="2:65" s="1" customFormat="1" ht="25.5" customHeight="1">
      <c r="B113" s="43"/>
      <c r="C113" s="204" t="s">
        <v>248</v>
      </c>
      <c r="D113" s="204" t="s">
        <v>200</v>
      </c>
      <c r="E113" s="205" t="s">
        <v>3075</v>
      </c>
      <c r="F113" s="206" t="s">
        <v>3076</v>
      </c>
      <c r="G113" s="207" t="s">
        <v>1598</v>
      </c>
      <c r="H113" s="208">
        <v>9</v>
      </c>
      <c r="I113" s="209"/>
      <c r="J113" s="210">
        <f t="shared" si="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"/>
        <v>0</v>
      </c>
      <c r="Q113" s="213">
        <v>0</v>
      </c>
      <c r="R113" s="213">
        <f t="shared" si="2"/>
        <v>0</v>
      </c>
      <c r="S113" s="213">
        <v>0</v>
      </c>
      <c r="T113" s="214">
        <f t="shared" si="3"/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 t="shared" si="4"/>
        <v>0</v>
      </c>
      <c r="BF113" s="215">
        <f t="shared" si="5"/>
        <v>0</v>
      </c>
      <c r="BG113" s="215">
        <f t="shared" si="6"/>
        <v>0</v>
      </c>
      <c r="BH113" s="215">
        <f t="shared" si="7"/>
        <v>0</v>
      </c>
      <c r="BI113" s="215">
        <f t="shared" si="8"/>
        <v>0</v>
      </c>
      <c r="BJ113" s="25" t="s">
        <v>85</v>
      </c>
      <c r="BK113" s="215">
        <f t="shared" si="9"/>
        <v>0</v>
      </c>
      <c r="BL113" s="25" t="s">
        <v>126</v>
      </c>
      <c r="BM113" s="25" t="s">
        <v>3077</v>
      </c>
    </row>
    <row r="114" spans="2:65" s="1" customFormat="1" ht="25.5" customHeight="1">
      <c r="B114" s="43"/>
      <c r="C114" s="204" t="s">
        <v>252</v>
      </c>
      <c r="D114" s="204" t="s">
        <v>200</v>
      </c>
      <c r="E114" s="205" t="s">
        <v>3078</v>
      </c>
      <c r="F114" s="206" t="s">
        <v>3079</v>
      </c>
      <c r="G114" s="207" t="s">
        <v>1598</v>
      </c>
      <c r="H114" s="208">
        <v>4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3080</v>
      </c>
    </row>
    <row r="115" spans="2:65" s="1" customFormat="1" ht="38.25" customHeight="1">
      <c r="B115" s="43"/>
      <c r="C115" s="204" t="s">
        <v>256</v>
      </c>
      <c r="D115" s="204" t="s">
        <v>200</v>
      </c>
      <c r="E115" s="205" t="s">
        <v>3081</v>
      </c>
      <c r="F115" s="206" t="s">
        <v>3082</v>
      </c>
      <c r="G115" s="207" t="s">
        <v>3057</v>
      </c>
      <c r="H115" s="208">
        <v>26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3083</v>
      </c>
    </row>
    <row r="116" spans="2:65" s="1" customFormat="1" ht="38.25" customHeight="1">
      <c r="B116" s="43"/>
      <c r="C116" s="204" t="s">
        <v>260</v>
      </c>
      <c r="D116" s="204" t="s">
        <v>200</v>
      </c>
      <c r="E116" s="205" t="s">
        <v>3084</v>
      </c>
      <c r="F116" s="206" t="s">
        <v>3085</v>
      </c>
      <c r="G116" s="207" t="s">
        <v>3057</v>
      </c>
      <c r="H116" s="208">
        <v>12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3086</v>
      </c>
    </row>
    <row r="117" spans="2:65" s="1" customFormat="1" ht="25.5" customHeight="1">
      <c r="B117" s="43"/>
      <c r="C117" s="204" t="s">
        <v>264</v>
      </c>
      <c r="D117" s="204" t="s">
        <v>200</v>
      </c>
      <c r="E117" s="205" t="s">
        <v>3087</v>
      </c>
      <c r="F117" s="206" t="s">
        <v>3088</v>
      </c>
      <c r="G117" s="207" t="s">
        <v>3089</v>
      </c>
      <c r="H117" s="208">
        <v>1</v>
      </c>
      <c r="I117" s="209"/>
      <c r="J117" s="210">
        <f t="shared" si="0"/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 t="shared" si="1"/>
        <v>0</v>
      </c>
      <c r="Q117" s="213">
        <v>0</v>
      </c>
      <c r="R117" s="213">
        <f t="shared" si="2"/>
        <v>0</v>
      </c>
      <c r="S117" s="213">
        <v>0</v>
      </c>
      <c r="T117" s="214">
        <f t="shared" si="3"/>
        <v>0</v>
      </c>
      <c r="AR117" s="25" t="s">
        <v>126</v>
      </c>
      <c r="AT117" s="25" t="s">
        <v>200</v>
      </c>
      <c r="AU117" s="25" t="s">
        <v>85</v>
      </c>
      <c r="AY117" s="25" t="s">
        <v>197</v>
      </c>
      <c r="BE117" s="215">
        <f t="shared" si="4"/>
        <v>0</v>
      </c>
      <c r="BF117" s="215">
        <f t="shared" si="5"/>
        <v>0</v>
      </c>
      <c r="BG117" s="215">
        <f t="shared" si="6"/>
        <v>0</v>
      </c>
      <c r="BH117" s="215">
        <f t="shared" si="7"/>
        <v>0</v>
      </c>
      <c r="BI117" s="215">
        <f t="shared" si="8"/>
        <v>0</v>
      </c>
      <c r="BJ117" s="25" t="s">
        <v>85</v>
      </c>
      <c r="BK117" s="215">
        <f t="shared" si="9"/>
        <v>0</v>
      </c>
      <c r="BL117" s="25" t="s">
        <v>126</v>
      </c>
      <c r="BM117" s="25" t="s">
        <v>3090</v>
      </c>
    </row>
    <row r="118" spans="2:65" s="1" customFormat="1" ht="25.5" customHeight="1">
      <c r="B118" s="43"/>
      <c r="C118" s="204" t="s">
        <v>268</v>
      </c>
      <c r="D118" s="204" t="s">
        <v>200</v>
      </c>
      <c r="E118" s="205" t="s">
        <v>3091</v>
      </c>
      <c r="F118" s="206" t="s">
        <v>3092</v>
      </c>
      <c r="G118" s="207" t="s">
        <v>3089</v>
      </c>
      <c r="H118" s="208">
        <v>1</v>
      </c>
      <c r="I118" s="209"/>
      <c r="J118" s="210">
        <f t="shared" si="0"/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 t="shared" si="1"/>
        <v>0</v>
      </c>
      <c r="Q118" s="213">
        <v>0</v>
      </c>
      <c r="R118" s="213">
        <f t="shared" si="2"/>
        <v>0</v>
      </c>
      <c r="S118" s="213">
        <v>0</v>
      </c>
      <c r="T118" s="214">
        <f t="shared" si="3"/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 t="shared" si="4"/>
        <v>0</v>
      </c>
      <c r="BF118" s="215">
        <f t="shared" si="5"/>
        <v>0</v>
      </c>
      <c r="BG118" s="215">
        <f t="shared" si="6"/>
        <v>0</v>
      </c>
      <c r="BH118" s="215">
        <f t="shared" si="7"/>
        <v>0</v>
      </c>
      <c r="BI118" s="215">
        <f t="shared" si="8"/>
        <v>0</v>
      </c>
      <c r="BJ118" s="25" t="s">
        <v>85</v>
      </c>
      <c r="BK118" s="215">
        <f t="shared" si="9"/>
        <v>0</v>
      </c>
      <c r="BL118" s="25" t="s">
        <v>126</v>
      </c>
      <c r="BM118" s="25" t="s">
        <v>3093</v>
      </c>
    </row>
    <row r="119" spans="2:65" s="11" customFormat="1" ht="37.35" customHeight="1">
      <c r="B119" s="187"/>
      <c r="C119" s="188"/>
      <c r="D119" s="201" t="s">
        <v>77</v>
      </c>
      <c r="E119" s="287" t="s">
        <v>3094</v>
      </c>
      <c r="F119" s="287" t="s">
        <v>3095</v>
      </c>
      <c r="G119" s="188"/>
      <c r="H119" s="188"/>
      <c r="I119" s="191"/>
      <c r="J119" s="288">
        <f>BK119</f>
        <v>0</v>
      </c>
      <c r="K119" s="188"/>
      <c r="L119" s="193"/>
      <c r="M119" s="194"/>
      <c r="N119" s="195"/>
      <c r="O119" s="195"/>
      <c r="P119" s="196">
        <f>SUM(P120:P129)</f>
        <v>0</v>
      </c>
      <c r="Q119" s="195"/>
      <c r="R119" s="196">
        <f>SUM(R120:R129)</f>
        <v>0</v>
      </c>
      <c r="S119" s="195"/>
      <c r="T119" s="197">
        <f>SUM(T120:T129)</f>
        <v>0</v>
      </c>
      <c r="AR119" s="198" t="s">
        <v>85</v>
      </c>
      <c r="AT119" s="199" t="s">
        <v>77</v>
      </c>
      <c r="AU119" s="199" t="s">
        <v>78</v>
      </c>
      <c r="AY119" s="198" t="s">
        <v>197</v>
      </c>
      <c r="BK119" s="200">
        <f>SUM(BK120:BK129)</f>
        <v>0</v>
      </c>
    </row>
    <row r="120" spans="2:65" s="1" customFormat="1" ht="25.5" customHeight="1">
      <c r="B120" s="43"/>
      <c r="C120" s="204" t="s">
        <v>10</v>
      </c>
      <c r="D120" s="204" t="s">
        <v>200</v>
      </c>
      <c r="E120" s="205" t="s">
        <v>3096</v>
      </c>
      <c r="F120" s="206" t="s">
        <v>3097</v>
      </c>
      <c r="G120" s="207" t="s">
        <v>1598</v>
      </c>
      <c r="H120" s="208">
        <v>2</v>
      </c>
      <c r="I120" s="209"/>
      <c r="J120" s="210">
        <f>ROUND(I120*H120,2)</f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0</v>
      </c>
      <c r="R120" s="213">
        <f>Q120*H120</f>
        <v>0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3098</v>
      </c>
    </row>
    <row r="121" spans="2:65" s="1" customFormat="1" ht="67.5">
      <c r="B121" s="43"/>
      <c r="C121" s="65"/>
      <c r="D121" s="216" t="s">
        <v>205</v>
      </c>
      <c r="E121" s="65"/>
      <c r="F121" s="217" t="s">
        <v>3099</v>
      </c>
      <c r="G121" s="65"/>
      <c r="H121" s="65"/>
      <c r="I121" s="174"/>
      <c r="J121" s="65"/>
      <c r="K121" s="65"/>
      <c r="L121" s="63"/>
      <c r="M121" s="218"/>
      <c r="N121" s="44"/>
      <c r="O121" s="44"/>
      <c r="P121" s="44"/>
      <c r="Q121" s="44"/>
      <c r="R121" s="44"/>
      <c r="S121" s="44"/>
      <c r="T121" s="80"/>
      <c r="AT121" s="25" t="s">
        <v>205</v>
      </c>
      <c r="AU121" s="25" t="s">
        <v>85</v>
      </c>
    </row>
    <row r="122" spans="2:65" s="1" customFormat="1" ht="25.5" customHeight="1">
      <c r="B122" s="43"/>
      <c r="C122" s="204" t="s">
        <v>275</v>
      </c>
      <c r="D122" s="204" t="s">
        <v>200</v>
      </c>
      <c r="E122" s="205" t="s">
        <v>3100</v>
      </c>
      <c r="F122" s="206" t="s">
        <v>3101</v>
      </c>
      <c r="G122" s="207" t="s">
        <v>1598</v>
      </c>
      <c r="H122" s="208">
        <v>1</v>
      </c>
      <c r="I122" s="209"/>
      <c r="J122" s="210">
        <f>ROUND(I122*H122,2)</f>
        <v>0</v>
      </c>
      <c r="K122" s="206" t="s">
        <v>34</v>
      </c>
      <c r="L122" s="63"/>
      <c r="M122" s="211" t="s">
        <v>34</v>
      </c>
      <c r="N122" s="212" t="s">
        <v>49</v>
      </c>
      <c r="O122" s="44"/>
      <c r="P122" s="213">
        <f>O122*H122</f>
        <v>0</v>
      </c>
      <c r="Q122" s="213">
        <v>0</v>
      </c>
      <c r="R122" s="213">
        <f>Q122*H122</f>
        <v>0</v>
      </c>
      <c r="S122" s="213">
        <v>0</v>
      </c>
      <c r="T122" s="214">
        <f>S122*H122</f>
        <v>0</v>
      </c>
      <c r="AR122" s="25" t="s">
        <v>126</v>
      </c>
      <c r="AT122" s="25" t="s">
        <v>200</v>
      </c>
      <c r="AU122" s="25" t="s">
        <v>85</v>
      </c>
      <c r="AY122" s="25" t="s">
        <v>197</v>
      </c>
      <c r="BE122" s="215">
        <f>IF(N122="základní",J122,0)</f>
        <v>0</v>
      </c>
      <c r="BF122" s="215">
        <f>IF(N122="snížená",J122,0)</f>
        <v>0</v>
      </c>
      <c r="BG122" s="215">
        <f>IF(N122="zákl. přenesená",J122,0)</f>
        <v>0</v>
      </c>
      <c r="BH122" s="215">
        <f>IF(N122="sníž. přenesená",J122,0)</f>
        <v>0</v>
      </c>
      <c r="BI122" s="215">
        <f>IF(N122="nulová",J122,0)</f>
        <v>0</v>
      </c>
      <c r="BJ122" s="25" t="s">
        <v>85</v>
      </c>
      <c r="BK122" s="215">
        <f>ROUND(I122*H122,2)</f>
        <v>0</v>
      </c>
      <c r="BL122" s="25" t="s">
        <v>126</v>
      </c>
      <c r="BM122" s="25" t="s">
        <v>3102</v>
      </c>
    </row>
    <row r="123" spans="2:65" s="1" customFormat="1" ht="40.5">
      <c r="B123" s="43"/>
      <c r="C123" s="65"/>
      <c r="D123" s="216" t="s">
        <v>205</v>
      </c>
      <c r="E123" s="65"/>
      <c r="F123" s="217" t="s">
        <v>3103</v>
      </c>
      <c r="G123" s="65"/>
      <c r="H123" s="65"/>
      <c r="I123" s="174"/>
      <c r="J123" s="65"/>
      <c r="K123" s="65"/>
      <c r="L123" s="63"/>
      <c r="M123" s="218"/>
      <c r="N123" s="44"/>
      <c r="O123" s="44"/>
      <c r="P123" s="44"/>
      <c r="Q123" s="44"/>
      <c r="R123" s="44"/>
      <c r="S123" s="44"/>
      <c r="T123" s="80"/>
      <c r="AT123" s="25" t="s">
        <v>205</v>
      </c>
      <c r="AU123" s="25" t="s">
        <v>85</v>
      </c>
    </row>
    <row r="124" spans="2:65" s="1" customFormat="1" ht="25.5" customHeight="1">
      <c r="B124" s="43"/>
      <c r="C124" s="204" t="s">
        <v>279</v>
      </c>
      <c r="D124" s="204" t="s">
        <v>200</v>
      </c>
      <c r="E124" s="205" t="s">
        <v>3104</v>
      </c>
      <c r="F124" s="206" t="s">
        <v>3105</v>
      </c>
      <c r="G124" s="207" t="s">
        <v>1598</v>
      </c>
      <c r="H124" s="208">
        <v>1</v>
      </c>
      <c r="I124" s="209"/>
      <c r="J124" s="210">
        <f>ROUND(I124*H124,2)</f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>O124*H124</f>
        <v>0</v>
      </c>
      <c r="Q124" s="213">
        <v>0</v>
      </c>
      <c r="R124" s="213">
        <f>Q124*H124</f>
        <v>0</v>
      </c>
      <c r="S124" s="213">
        <v>0</v>
      </c>
      <c r="T124" s="214">
        <f>S124*H124</f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3106</v>
      </c>
    </row>
    <row r="125" spans="2:65" s="1" customFormat="1" ht="25.5" customHeight="1">
      <c r="B125" s="43"/>
      <c r="C125" s="204" t="s">
        <v>287</v>
      </c>
      <c r="D125" s="204" t="s">
        <v>200</v>
      </c>
      <c r="E125" s="205" t="s">
        <v>3107</v>
      </c>
      <c r="F125" s="206" t="s">
        <v>3108</v>
      </c>
      <c r="G125" s="207" t="s">
        <v>1598</v>
      </c>
      <c r="H125" s="208">
        <v>2</v>
      </c>
      <c r="I125" s="209"/>
      <c r="J125" s="210">
        <f>ROUND(I125*H125,2)</f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>O125*H125</f>
        <v>0</v>
      </c>
      <c r="Q125" s="213">
        <v>0</v>
      </c>
      <c r="R125" s="213">
        <f>Q125*H125</f>
        <v>0</v>
      </c>
      <c r="S125" s="213">
        <v>0</v>
      </c>
      <c r="T125" s="214">
        <f>S125*H125</f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>IF(N125="základní",J125,0)</f>
        <v>0</v>
      </c>
      <c r="BF125" s="215">
        <f>IF(N125="snížená",J125,0)</f>
        <v>0</v>
      </c>
      <c r="BG125" s="215">
        <f>IF(N125="zákl. přenesená",J125,0)</f>
        <v>0</v>
      </c>
      <c r="BH125" s="215">
        <f>IF(N125="sníž. přenesená",J125,0)</f>
        <v>0</v>
      </c>
      <c r="BI125" s="215">
        <f>IF(N125="nulová",J125,0)</f>
        <v>0</v>
      </c>
      <c r="BJ125" s="25" t="s">
        <v>85</v>
      </c>
      <c r="BK125" s="215">
        <f>ROUND(I125*H125,2)</f>
        <v>0</v>
      </c>
      <c r="BL125" s="25" t="s">
        <v>126</v>
      </c>
      <c r="BM125" s="25" t="s">
        <v>3109</v>
      </c>
    </row>
    <row r="126" spans="2:65" s="1" customFormat="1" ht="16.5" customHeight="1">
      <c r="B126" s="43"/>
      <c r="C126" s="204" t="s">
        <v>291</v>
      </c>
      <c r="D126" s="204" t="s">
        <v>200</v>
      </c>
      <c r="E126" s="205" t="s">
        <v>3110</v>
      </c>
      <c r="F126" s="206" t="s">
        <v>3111</v>
      </c>
      <c r="G126" s="207" t="s">
        <v>1598</v>
      </c>
      <c r="H126" s="208">
        <v>4</v>
      </c>
      <c r="I126" s="209"/>
      <c r="J126" s="210">
        <f>ROUND(I126*H126,2)</f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0</v>
      </c>
      <c r="R126" s="213">
        <f>Q126*H126</f>
        <v>0</v>
      </c>
      <c r="S126" s="213">
        <v>0</v>
      </c>
      <c r="T126" s="214">
        <f>S126*H126</f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126</v>
      </c>
      <c r="BM126" s="25" t="s">
        <v>3112</v>
      </c>
    </row>
    <row r="127" spans="2:65" s="1" customFormat="1" ht="16.5" customHeight="1">
      <c r="B127" s="43"/>
      <c r="C127" s="204" t="s">
        <v>295</v>
      </c>
      <c r="D127" s="204" t="s">
        <v>200</v>
      </c>
      <c r="E127" s="205" t="s">
        <v>3113</v>
      </c>
      <c r="F127" s="206" t="s">
        <v>3114</v>
      </c>
      <c r="G127" s="207" t="s">
        <v>423</v>
      </c>
      <c r="H127" s="208">
        <v>14</v>
      </c>
      <c r="I127" s="209"/>
      <c r="J127" s="210">
        <f>ROUND(I127*H127,2)</f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>O127*H127</f>
        <v>0</v>
      </c>
      <c r="Q127" s="213">
        <v>0</v>
      </c>
      <c r="R127" s="213">
        <f>Q127*H127</f>
        <v>0</v>
      </c>
      <c r="S127" s="213">
        <v>0</v>
      </c>
      <c r="T127" s="214">
        <f>S127*H127</f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3115</v>
      </c>
    </row>
    <row r="128" spans="2:65" s="1" customFormat="1" ht="27">
      <c r="B128" s="43"/>
      <c r="C128" s="65"/>
      <c r="D128" s="216" t="s">
        <v>205</v>
      </c>
      <c r="E128" s="65"/>
      <c r="F128" s="217" t="s">
        <v>3116</v>
      </c>
      <c r="G128" s="65"/>
      <c r="H128" s="65"/>
      <c r="I128" s="174"/>
      <c r="J128" s="65"/>
      <c r="K128" s="65"/>
      <c r="L128" s="63"/>
      <c r="M128" s="218"/>
      <c r="N128" s="44"/>
      <c r="O128" s="44"/>
      <c r="P128" s="44"/>
      <c r="Q128" s="44"/>
      <c r="R128" s="44"/>
      <c r="S128" s="44"/>
      <c r="T128" s="80"/>
      <c r="AT128" s="25" t="s">
        <v>205</v>
      </c>
      <c r="AU128" s="25" t="s">
        <v>85</v>
      </c>
    </row>
    <row r="129" spans="2:65" s="1" customFormat="1" ht="38.25" customHeight="1">
      <c r="B129" s="43"/>
      <c r="C129" s="204" t="s">
        <v>9</v>
      </c>
      <c r="D129" s="204" t="s">
        <v>200</v>
      </c>
      <c r="E129" s="205" t="s">
        <v>3117</v>
      </c>
      <c r="F129" s="206" t="s">
        <v>3118</v>
      </c>
      <c r="G129" s="207" t="s">
        <v>3057</v>
      </c>
      <c r="H129" s="208">
        <v>20</v>
      </c>
      <c r="I129" s="209"/>
      <c r="J129" s="210">
        <f>ROUND(I129*H129,2)</f>
        <v>0</v>
      </c>
      <c r="K129" s="206" t="s">
        <v>34</v>
      </c>
      <c r="L129" s="63"/>
      <c r="M129" s="211" t="s">
        <v>34</v>
      </c>
      <c r="N129" s="212" t="s">
        <v>49</v>
      </c>
      <c r="O129" s="44"/>
      <c r="P129" s="213">
        <f>O129*H129</f>
        <v>0</v>
      </c>
      <c r="Q129" s="213">
        <v>0</v>
      </c>
      <c r="R129" s="213">
        <f>Q129*H129</f>
        <v>0</v>
      </c>
      <c r="S129" s="213">
        <v>0</v>
      </c>
      <c r="T129" s="214">
        <f>S129*H129</f>
        <v>0</v>
      </c>
      <c r="AR129" s="25" t="s">
        <v>126</v>
      </c>
      <c r="AT129" s="25" t="s">
        <v>200</v>
      </c>
      <c r="AU129" s="25" t="s">
        <v>85</v>
      </c>
      <c r="AY129" s="25" t="s">
        <v>197</v>
      </c>
      <c r="BE129" s="215">
        <f>IF(N129="základní",J129,0)</f>
        <v>0</v>
      </c>
      <c r="BF129" s="215">
        <f>IF(N129="snížená",J129,0)</f>
        <v>0</v>
      </c>
      <c r="BG129" s="215">
        <f>IF(N129="zákl. přenesená",J129,0)</f>
        <v>0</v>
      </c>
      <c r="BH129" s="215">
        <f>IF(N129="sníž. přenesená",J129,0)</f>
        <v>0</v>
      </c>
      <c r="BI129" s="215">
        <f>IF(N129="nulová",J129,0)</f>
        <v>0</v>
      </c>
      <c r="BJ129" s="25" t="s">
        <v>85</v>
      </c>
      <c r="BK129" s="215">
        <f>ROUND(I129*H129,2)</f>
        <v>0</v>
      </c>
      <c r="BL129" s="25" t="s">
        <v>126</v>
      </c>
      <c r="BM129" s="25" t="s">
        <v>3119</v>
      </c>
    </row>
    <row r="130" spans="2:65" s="11" customFormat="1" ht="37.35" customHeight="1">
      <c r="B130" s="187"/>
      <c r="C130" s="188"/>
      <c r="D130" s="201" t="s">
        <v>77</v>
      </c>
      <c r="E130" s="287" t="s">
        <v>3120</v>
      </c>
      <c r="F130" s="287" t="s">
        <v>3121</v>
      </c>
      <c r="G130" s="188"/>
      <c r="H130" s="188"/>
      <c r="I130" s="191"/>
      <c r="J130" s="288">
        <f>BK130</f>
        <v>0</v>
      </c>
      <c r="K130" s="188"/>
      <c r="L130" s="193"/>
      <c r="M130" s="194"/>
      <c r="N130" s="195"/>
      <c r="O130" s="195"/>
      <c r="P130" s="196">
        <f>SUM(P131:P139)</f>
        <v>0</v>
      </c>
      <c r="Q130" s="195"/>
      <c r="R130" s="196">
        <f>SUM(R131:R139)</f>
        <v>0</v>
      </c>
      <c r="S130" s="195"/>
      <c r="T130" s="197">
        <f>SUM(T131:T139)</f>
        <v>0</v>
      </c>
      <c r="AR130" s="198" t="s">
        <v>85</v>
      </c>
      <c r="AT130" s="199" t="s">
        <v>77</v>
      </c>
      <c r="AU130" s="199" t="s">
        <v>78</v>
      </c>
      <c r="AY130" s="198" t="s">
        <v>197</v>
      </c>
      <c r="BK130" s="200">
        <f>SUM(BK131:BK139)</f>
        <v>0</v>
      </c>
    </row>
    <row r="131" spans="2:65" s="1" customFormat="1" ht="25.5" customHeight="1">
      <c r="B131" s="43"/>
      <c r="C131" s="204" t="s">
        <v>305</v>
      </c>
      <c r="D131" s="204" t="s">
        <v>200</v>
      </c>
      <c r="E131" s="205" t="s">
        <v>3122</v>
      </c>
      <c r="F131" s="206" t="s">
        <v>3097</v>
      </c>
      <c r="G131" s="207" t="s">
        <v>1598</v>
      </c>
      <c r="H131" s="208">
        <v>1</v>
      </c>
      <c r="I131" s="209"/>
      <c r="J131" s="210">
        <f>ROUND(I131*H131,2)</f>
        <v>0</v>
      </c>
      <c r="K131" s="206" t="s">
        <v>34</v>
      </c>
      <c r="L131" s="63"/>
      <c r="M131" s="211" t="s">
        <v>34</v>
      </c>
      <c r="N131" s="212" t="s">
        <v>49</v>
      </c>
      <c r="O131" s="44"/>
      <c r="P131" s="213">
        <f>O131*H131</f>
        <v>0</v>
      </c>
      <c r="Q131" s="213">
        <v>0</v>
      </c>
      <c r="R131" s="213">
        <f>Q131*H131</f>
        <v>0</v>
      </c>
      <c r="S131" s="213">
        <v>0</v>
      </c>
      <c r="T131" s="214">
        <f>S131*H131</f>
        <v>0</v>
      </c>
      <c r="AR131" s="25" t="s">
        <v>126</v>
      </c>
      <c r="AT131" s="25" t="s">
        <v>200</v>
      </c>
      <c r="AU131" s="25" t="s">
        <v>85</v>
      </c>
      <c r="AY131" s="25" t="s">
        <v>197</v>
      </c>
      <c r="BE131" s="215">
        <f>IF(N131="základní",J131,0)</f>
        <v>0</v>
      </c>
      <c r="BF131" s="215">
        <f>IF(N131="snížená",J131,0)</f>
        <v>0</v>
      </c>
      <c r="BG131" s="215">
        <f>IF(N131="zákl. přenesená",J131,0)</f>
        <v>0</v>
      </c>
      <c r="BH131" s="215">
        <f>IF(N131="sníž. přenesená",J131,0)</f>
        <v>0</v>
      </c>
      <c r="BI131" s="215">
        <f>IF(N131="nulová",J131,0)</f>
        <v>0</v>
      </c>
      <c r="BJ131" s="25" t="s">
        <v>85</v>
      </c>
      <c r="BK131" s="215">
        <f>ROUND(I131*H131,2)</f>
        <v>0</v>
      </c>
      <c r="BL131" s="25" t="s">
        <v>126</v>
      </c>
      <c r="BM131" s="25" t="s">
        <v>3123</v>
      </c>
    </row>
    <row r="132" spans="2:65" s="1" customFormat="1" ht="67.5">
      <c r="B132" s="43"/>
      <c r="C132" s="65"/>
      <c r="D132" s="216" t="s">
        <v>205</v>
      </c>
      <c r="E132" s="65"/>
      <c r="F132" s="217" t="s">
        <v>3099</v>
      </c>
      <c r="G132" s="65"/>
      <c r="H132" s="65"/>
      <c r="I132" s="174"/>
      <c r="J132" s="65"/>
      <c r="K132" s="65"/>
      <c r="L132" s="63"/>
      <c r="M132" s="218"/>
      <c r="N132" s="44"/>
      <c r="O132" s="44"/>
      <c r="P132" s="44"/>
      <c r="Q132" s="44"/>
      <c r="R132" s="44"/>
      <c r="S132" s="44"/>
      <c r="T132" s="80"/>
      <c r="AT132" s="25" t="s">
        <v>205</v>
      </c>
      <c r="AU132" s="25" t="s">
        <v>85</v>
      </c>
    </row>
    <row r="133" spans="2:65" s="1" customFormat="1" ht="25.5" customHeight="1">
      <c r="B133" s="43"/>
      <c r="C133" s="204" t="s">
        <v>309</v>
      </c>
      <c r="D133" s="204" t="s">
        <v>200</v>
      </c>
      <c r="E133" s="205" t="s">
        <v>3124</v>
      </c>
      <c r="F133" s="206" t="s">
        <v>3101</v>
      </c>
      <c r="G133" s="207" t="s">
        <v>1598</v>
      </c>
      <c r="H133" s="208">
        <v>1</v>
      </c>
      <c r="I133" s="209"/>
      <c r="J133" s="210">
        <f>ROUND(I133*H133,2)</f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>O133*H133</f>
        <v>0</v>
      </c>
      <c r="Q133" s="213">
        <v>0</v>
      </c>
      <c r="R133" s="213">
        <f>Q133*H133</f>
        <v>0</v>
      </c>
      <c r="S133" s="213">
        <v>0</v>
      </c>
      <c r="T133" s="214">
        <f>S133*H133</f>
        <v>0</v>
      </c>
      <c r="AR133" s="25" t="s">
        <v>126</v>
      </c>
      <c r="AT133" s="25" t="s">
        <v>200</v>
      </c>
      <c r="AU133" s="25" t="s">
        <v>85</v>
      </c>
      <c r="AY133" s="25" t="s">
        <v>197</v>
      </c>
      <c r="BE133" s="215">
        <f>IF(N133="základní",J133,0)</f>
        <v>0</v>
      </c>
      <c r="BF133" s="215">
        <f>IF(N133="snížená",J133,0)</f>
        <v>0</v>
      </c>
      <c r="BG133" s="215">
        <f>IF(N133="zákl. přenesená",J133,0)</f>
        <v>0</v>
      </c>
      <c r="BH133" s="215">
        <f>IF(N133="sníž. přenesená",J133,0)</f>
        <v>0</v>
      </c>
      <c r="BI133" s="215">
        <f>IF(N133="nulová",J133,0)</f>
        <v>0</v>
      </c>
      <c r="BJ133" s="25" t="s">
        <v>85</v>
      </c>
      <c r="BK133" s="215">
        <f>ROUND(I133*H133,2)</f>
        <v>0</v>
      </c>
      <c r="BL133" s="25" t="s">
        <v>126</v>
      </c>
      <c r="BM133" s="25" t="s">
        <v>3125</v>
      </c>
    </row>
    <row r="134" spans="2:65" s="1" customFormat="1" ht="40.5">
      <c r="B134" s="43"/>
      <c r="C134" s="65"/>
      <c r="D134" s="216" t="s">
        <v>205</v>
      </c>
      <c r="E134" s="65"/>
      <c r="F134" s="217" t="s">
        <v>3103</v>
      </c>
      <c r="G134" s="65"/>
      <c r="H134" s="65"/>
      <c r="I134" s="174"/>
      <c r="J134" s="65"/>
      <c r="K134" s="65"/>
      <c r="L134" s="63"/>
      <c r="M134" s="218"/>
      <c r="N134" s="44"/>
      <c r="O134" s="44"/>
      <c r="P134" s="44"/>
      <c r="Q134" s="44"/>
      <c r="R134" s="44"/>
      <c r="S134" s="44"/>
      <c r="T134" s="80"/>
      <c r="AT134" s="25" t="s">
        <v>205</v>
      </c>
      <c r="AU134" s="25" t="s">
        <v>85</v>
      </c>
    </row>
    <row r="135" spans="2:65" s="1" customFormat="1" ht="25.5" customHeight="1">
      <c r="B135" s="43"/>
      <c r="C135" s="204" t="s">
        <v>448</v>
      </c>
      <c r="D135" s="204" t="s">
        <v>200</v>
      </c>
      <c r="E135" s="205" t="s">
        <v>3126</v>
      </c>
      <c r="F135" s="206" t="s">
        <v>3105</v>
      </c>
      <c r="G135" s="207" t="s">
        <v>1598</v>
      </c>
      <c r="H135" s="208">
        <v>1</v>
      </c>
      <c r="I135" s="209"/>
      <c r="J135" s="210">
        <f>ROUND(I135*H135,2)</f>
        <v>0</v>
      </c>
      <c r="K135" s="206" t="s">
        <v>34</v>
      </c>
      <c r="L135" s="63"/>
      <c r="M135" s="211" t="s">
        <v>34</v>
      </c>
      <c r="N135" s="212" t="s">
        <v>49</v>
      </c>
      <c r="O135" s="44"/>
      <c r="P135" s="213">
        <f>O135*H135</f>
        <v>0</v>
      </c>
      <c r="Q135" s="213">
        <v>0</v>
      </c>
      <c r="R135" s="213">
        <f>Q135*H135</f>
        <v>0</v>
      </c>
      <c r="S135" s="213">
        <v>0</v>
      </c>
      <c r="T135" s="214">
        <f>S135*H135</f>
        <v>0</v>
      </c>
      <c r="AR135" s="25" t="s">
        <v>126</v>
      </c>
      <c r="AT135" s="25" t="s">
        <v>200</v>
      </c>
      <c r="AU135" s="25" t="s">
        <v>85</v>
      </c>
      <c r="AY135" s="25" t="s">
        <v>197</v>
      </c>
      <c r="BE135" s="215">
        <f>IF(N135="základní",J135,0)</f>
        <v>0</v>
      </c>
      <c r="BF135" s="215">
        <f>IF(N135="snížená",J135,0)</f>
        <v>0</v>
      </c>
      <c r="BG135" s="215">
        <f>IF(N135="zákl. přenesená",J135,0)</f>
        <v>0</v>
      </c>
      <c r="BH135" s="215">
        <f>IF(N135="sníž. přenesená",J135,0)</f>
        <v>0</v>
      </c>
      <c r="BI135" s="215">
        <f>IF(N135="nulová",J135,0)</f>
        <v>0</v>
      </c>
      <c r="BJ135" s="25" t="s">
        <v>85</v>
      </c>
      <c r="BK135" s="215">
        <f>ROUND(I135*H135,2)</f>
        <v>0</v>
      </c>
      <c r="BL135" s="25" t="s">
        <v>126</v>
      </c>
      <c r="BM135" s="25" t="s">
        <v>3127</v>
      </c>
    </row>
    <row r="136" spans="2:65" s="1" customFormat="1" ht="16.5" customHeight="1">
      <c r="B136" s="43"/>
      <c r="C136" s="204" t="s">
        <v>454</v>
      </c>
      <c r="D136" s="204" t="s">
        <v>200</v>
      </c>
      <c r="E136" s="205" t="s">
        <v>3128</v>
      </c>
      <c r="F136" s="206" t="s">
        <v>3111</v>
      </c>
      <c r="G136" s="207" t="s">
        <v>1598</v>
      </c>
      <c r="H136" s="208">
        <v>2</v>
      </c>
      <c r="I136" s="209"/>
      <c r="J136" s="210">
        <f>ROUND(I136*H136,2)</f>
        <v>0</v>
      </c>
      <c r="K136" s="206" t="s">
        <v>34</v>
      </c>
      <c r="L136" s="63"/>
      <c r="M136" s="211" t="s">
        <v>34</v>
      </c>
      <c r="N136" s="212" t="s">
        <v>49</v>
      </c>
      <c r="O136" s="44"/>
      <c r="P136" s="213">
        <f>O136*H136</f>
        <v>0</v>
      </c>
      <c r="Q136" s="213">
        <v>0</v>
      </c>
      <c r="R136" s="213">
        <f>Q136*H136</f>
        <v>0</v>
      </c>
      <c r="S136" s="213">
        <v>0</v>
      </c>
      <c r="T136" s="214">
        <f>S136*H136</f>
        <v>0</v>
      </c>
      <c r="AR136" s="25" t="s">
        <v>126</v>
      </c>
      <c r="AT136" s="25" t="s">
        <v>200</v>
      </c>
      <c r="AU136" s="25" t="s">
        <v>85</v>
      </c>
      <c r="AY136" s="25" t="s">
        <v>197</v>
      </c>
      <c r="BE136" s="215">
        <f>IF(N136="základní",J136,0)</f>
        <v>0</v>
      </c>
      <c r="BF136" s="215">
        <f>IF(N136="snížená",J136,0)</f>
        <v>0</v>
      </c>
      <c r="BG136" s="215">
        <f>IF(N136="zákl. přenesená",J136,0)</f>
        <v>0</v>
      </c>
      <c r="BH136" s="215">
        <f>IF(N136="sníž. přenesená",J136,0)</f>
        <v>0</v>
      </c>
      <c r="BI136" s="215">
        <f>IF(N136="nulová",J136,0)</f>
        <v>0</v>
      </c>
      <c r="BJ136" s="25" t="s">
        <v>85</v>
      </c>
      <c r="BK136" s="215">
        <f>ROUND(I136*H136,2)</f>
        <v>0</v>
      </c>
      <c r="BL136" s="25" t="s">
        <v>126</v>
      </c>
      <c r="BM136" s="25" t="s">
        <v>3129</v>
      </c>
    </row>
    <row r="137" spans="2:65" s="1" customFormat="1" ht="16.5" customHeight="1">
      <c r="B137" s="43"/>
      <c r="C137" s="204" t="s">
        <v>461</v>
      </c>
      <c r="D137" s="204" t="s">
        <v>200</v>
      </c>
      <c r="E137" s="205" t="s">
        <v>3130</v>
      </c>
      <c r="F137" s="206" t="s">
        <v>3114</v>
      </c>
      <c r="G137" s="207" t="s">
        <v>423</v>
      </c>
      <c r="H137" s="208">
        <v>2</v>
      </c>
      <c r="I137" s="209"/>
      <c r="J137" s="210">
        <f>ROUND(I137*H137,2)</f>
        <v>0</v>
      </c>
      <c r="K137" s="206" t="s">
        <v>34</v>
      </c>
      <c r="L137" s="63"/>
      <c r="M137" s="211" t="s">
        <v>34</v>
      </c>
      <c r="N137" s="212" t="s">
        <v>49</v>
      </c>
      <c r="O137" s="44"/>
      <c r="P137" s="213">
        <f>O137*H137</f>
        <v>0</v>
      </c>
      <c r="Q137" s="213">
        <v>0</v>
      </c>
      <c r="R137" s="213">
        <f>Q137*H137</f>
        <v>0</v>
      </c>
      <c r="S137" s="213">
        <v>0</v>
      </c>
      <c r="T137" s="214">
        <f>S137*H137</f>
        <v>0</v>
      </c>
      <c r="AR137" s="25" t="s">
        <v>126</v>
      </c>
      <c r="AT137" s="25" t="s">
        <v>200</v>
      </c>
      <c r="AU137" s="25" t="s">
        <v>85</v>
      </c>
      <c r="AY137" s="25" t="s">
        <v>197</v>
      </c>
      <c r="BE137" s="215">
        <f>IF(N137="základní",J137,0)</f>
        <v>0</v>
      </c>
      <c r="BF137" s="215">
        <f>IF(N137="snížená",J137,0)</f>
        <v>0</v>
      </c>
      <c r="BG137" s="215">
        <f>IF(N137="zákl. přenesená",J137,0)</f>
        <v>0</v>
      </c>
      <c r="BH137" s="215">
        <f>IF(N137="sníž. přenesená",J137,0)</f>
        <v>0</v>
      </c>
      <c r="BI137" s="215">
        <f>IF(N137="nulová",J137,0)</f>
        <v>0</v>
      </c>
      <c r="BJ137" s="25" t="s">
        <v>85</v>
      </c>
      <c r="BK137" s="215">
        <f>ROUND(I137*H137,2)</f>
        <v>0</v>
      </c>
      <c r="BL137" s="25" t="s">
        <v>126</v>
      </c>
      <c r="BM137" s="25" t="s">
        <v>3131</v>
      </c>
    </row>
    <row r="138" spans="2:65" s="1" customFormat="1" ht="27">
      <c r="B138" s="43"/>
      <c r="C138" s="65"/>
      <c r="D138" s="216" t="s">
        <v>205</v>
      </c>
      <c r="E138" s="65"/>
      <c r="F138" s="217" t="s">
        <v>3116</v>
      </c>
      <c r="G138" s="65"/>
      <c r="H138" s="65"/>
      <c r="I138" s="174"/>
      <c r="J138" s="65"/>
      <c r="K138" s="65"/>
      <c r="L138" s="63"/>
      <c r="M138" s="218"/>
      <c r="N138" s="44"/>
      <c r="O138" s="44"/>
      <c r="P138" s="44"/>
      <c r="Q138" s="44"/>
      <c r="R138" s="44"/>
      <c r="S138" s="44"/>
      <c r="T138" s="80"/>
      <c r="AT138" s="25" t="s">
        <v>205</v>
      </c>
      <c r="AU138" s="25" t="s">
        <v>85</v>
      </c>
    </row>
    <row r="139" spans="2:65" s="1" customFormat="1" ht="38.25" customHeight="1">
      <c r="B139" s="43"/>
      <c r="C139" s="204" t="s">
        <v>467</v>
      </c>
      <c r="D139" s="204" t="s">
        <v>200</v>
      </c>
      <c r="E139" s="205" t="s">
        <v>3132</v>
      </c>
      <c r="F139" s="206" t="s">
        <v>3133</v>
      </c>
      <c r="G139" s="207" t="s">
        <v>3057</v>
      </c>
      <c r="H139" s="208">
        <v>3</v>
      </c>
      <c r="I139" s="209"/>
      <c r="J139" s="210">
        <f>ROUND(I139*H139,2)</f>
        <v>0</v>
      </c>
      <c r="K139" s="206" t="s">
        <v>34</v>
      </c>
      <c r="L139" s="63"/>
      <c r="M139" s="211" t="s">
        <v>34</v>
      </c>
      <c r="N139" s="212" t="s">
        <v>49</v>
      </c>
      <c r="O139" s="44"/>
      <c r="P139" s="213">
        <f>O139*H139</f>
        <v>0</v>
      </c>
      <c r="Q139" s="213">
        <v>0</v>
      </c>
      <c r="R139" s="213">
        <f>Q139*H139</f>
        <v>0</v>
      </c>
      <c r="S139" s="213">
        <v>0</v>
      </c>
      <c r="T139" s="214">
        <f>S139*H139</f>
        <v>0</v>
      </c>
      <c r="AR139" s="25" t="s">
        <v>126</v>
      </c>
      <c r="AT139" s="25" t="s">
        <v>200</v>
      </c>
      <c r="AU139" s="25" t="s">
        <v>85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3134</v>
      </c>
    </row>
    <row r="140" spans="2:65" s="11" customFormat="1" ht="37.35" customHeight="1">
      <c r="B140" s="187"/>
      <c r="C140" s="188"/>
      <c r="D140" s="201" t="s">
        <v>77</v>
      </c>
      <c r="E140" s="287" t="s">
        <v>3135</v>
      </c>
      <c r="F140" s="287" t="s">
        <v>3136</v>
      </c>
      <c r="G140" s="188"/>
      <c r="H140" s="188"/>
      <c r="I140" s="191"/>
      <c r="J140" s="288">
        <f>BK140</f>
        <v>0</v>
      </c>
      <c r="K140" s="188"/>
      <c r="L140" s="193"/>
      <c r="M140" s="194"/>
      <c r="N140" s="195"/>
      <c r="O140" s="195"/>
      <c r="P140" s="196">
        <f>SUM(P141:P149)</f>
        <v>0</v>
      </c>
      <c r="Q140" s="195"/>
      <c r="R140" s="196">
        <f>SUM(R141:R149)</f>
        <v>0</v>
      </c>
      <c r="S140" s="195"/>
      <c r="T140" s="197">
        <f>SUM(T141:T149)</f>
        <v>0</v>
      </c>
      <c r="AR140" s="198" t="s">
        <v>85</v>
      </c>
      <c r="AT140" s="199" t="s">
        <v>77</v>
      </c>
      <c r="AU140" s="199" t="s">
        <v>78</v>
      </c>
      <c r="AY140" s="198" t="s">
        <v>197</v>
      </c>
      <c r="BK140" s="200">
        <f>SUM(BK141:BK149)</f>
        <v>0</v>
      </c>
    </row>
    <row r="141" spans="2:65" s="1" customFormat="1" ht="25.5" customHeight="1">
      <c r="B141" s="43"/>
      <c r="C141" s="204" t="s">
        <v>474</v>
      </c>
      <c r="D141" s="204" t="s">
        <v>200</v>
      </c>
      <c r="E141" s="205" t="s">
        <v>3137</v>
      </c>
      <c r="F141" s="206" t="s">
        <v>3138</v>
      </c>
      <c r="G141" s="207" t="s">
        <v>1598</v>
      </c>
      <c r="H141" s="208">
        <v>1</v>
      </c>
      <c r="I141" s="209"/>
      <c r="J141" s="210">
        <f>ROUND(I141*H141,2)</f>
        <v>0</v>
      </c>
      <c r="K141" s="206" t="s">
        <v>34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0</v>
      </c>
      <c r="R141" s="213">
        <f>Q141*H141</f>
        <v>0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85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3139</v>
      </c>
    </row>
    <row r="142" spans="2:65" s="1" customFormat="1" ht="67.5">
      <c r="B142" s="43"/>
      <c r="C142" s="65"/>
      <c r="D142" s="216" t="s">
        <v>205</v>
      </c>
      <c r="E142" s="65"/>
      <c r="F142" s="217" t="s">
        <v>3140</v>
      </c>
      <c r="G142" s="65"/>
      <c r="H142" s="65"/>
      <c r="I142" s="174"/>
      <c r="J142" s="65"/>
      <c r="K142" s="65"/>
      <c r="L142" s="63"/>
      <c r="M142" s="218"/>
      <c r="N142" s="44"/>
      <c r="O142" s="44"/>
      <c r="P142" s="44"/>
      <c r="Q142" s="44"/>
      <c r="R142" s="44"/>
      <c r="S142" s="44"/>
      <c r="T142" s="80"/>
      <c r="AT142" s="25" t="s">
        <v>205</v>
      </c>
      <c r="AU142" s="25" t="s">
        <v>85</v>
      </c>
    </row>
    <row r="143" spans="2:65" s="1" customFormat="1" ht="25.5" customHeight="1">
      <c r="B143" s="43"/>
      <c r="C143" s="204" t="s">
        <v>480</v>
      </c>
      <c r="D143" s="204" t="s">
        <v>200</v>
      </c>
      <c r="E143" s="205" t="s">
        <v>3141</v>
      </c>
      <c r="F143" s="206" t="s">
        <v>3101</v>
      </c>
      <c r="G143" s="207" t="s">
        <v>1598</v>
      </c>
      <c r="H143" s="208">
        <v>1</v>
      </c>
      <c r="I143" s="209"/>
      <c r="J143" s="210">
        <f>ROUND(I143*H143,2)</f>
        <v>0</v>
      </c>
      <c r="K143" s="206" t="s">
        <v>34</v>
      </c>
      <c r="L143" s="63"/>
      <c r="M143" s="211" t="s">
        <v>34</v>
      </c>
      <c r="N143" s="212" t="s">
        <v>49</v>
      </c>
      <c r="O143" s="44"/>
      <c r="P143" s="213">
        <f>O143*H143</f>
        <v>0</v>
      </c>
      <c r="Q143" s="213">
        <v>0</v>
      </c>
      <c r="R143" s="213">
        <f>Q143*H143</f>
        <v>0</v>
      </c>
      <c r="S143" s="213">
        <v>0</v>
      </c>
      <c r="T143" s="214">
        <f>S143*H143</f>
        <v>0</v>
      </c>
      <c r="AR143" s="25" t="s">
        <v>126</v>
      </c>
      <c r="AT143" s="25" t="s">
        <v>200</v>
      </c>
      <c r="AU143" s="25" t="s">
        <v>85</v>
      </c>
      <c r="AY143" s="25" t="s">
        <v>197</v>
      </c>
      <c r="BE143" s="215">
        <f>IF(N143="základní",J143,0)</f>
        <v>0</v>
      </c>
      <c r="BF143" s="215">
        <f>IF(N143="snížená",J143,0)</f>
        <v>0</v>
      </c>
      <c r="BG143" s="215">
        <f>IF(N143="zákl. přenesená",J143,0)</f>
        <v>0</v>
      </c>
      <c r="BH143" s="215">
        <f>IF(N143="sníž. přenesená",J143,0)</f>
        <v>0</v>
      </c>
      <c r="BI143" s="215">
        <f>IF(N143="nulová",J143,0)</f>
        <v>0</v>
      </c>
      <c r="BJ143" s="25" t="s">
        <v>85</v>
      </c>
      <c r="BK143" s="215">
        <f>ROUND(I143*H143,2)</f>
        <v>0</v>
      </c>
      <c r="BL143" s="25" t="s">
        <v>126</v>
      </c>
      <c r="BM143" s="25" t="s">
        <v>3142</v>
      </c>
    </row>
    <row r="144" spans="2:65" s="1" customFormat="1" ht="40.5">
      <c r="B144" s="43"/>
      <c r="C144" s="65"/>
      <c r="D144" s="216" t="s">
        <v>205</v>
      </c>
      <c r="E144" s="65"/>
      <c r="F144" s="217" t="s">
        <v>3103</v>
      </c>
      <c r="G144" s="65"/>
      <c r="H144" s="65"/>
      <c r="I144" s="174"/>
      <c r="J144" s="65"/>
      <c r="K144" s="65"/>
      <c r="L144" s="63"/>
      <c r="M144" s="218"/>
      <c r="N144" s="44"/>
      <c r="O144" s="44"/>
      <c r="P144" s="44"/>
      <c r="Q144" s="44"/>
      <c r="R144" s="44"/>
      <c r="S144" s="44"/>
      <c r="T144" s="80"/>
      <c r="AT144" s="25" t="s">
        <v>205</v>
      </c>
      <c r="AU144" s="25" t="s">
        <v>85</v>
      </c>
    </row>
    <row r="145" spans="2:65" s="1" customFormat="1" ht="25.5" customHeight="1">
      <c r="B145" s="43"/>
      <c r="C145" s="204" t="s">
        <v>484</v>
      </c>
      <c r="D145" s="204" t="s">
        <v>200</v>
      </c>
      <c r="E145" s="205" t="s">
        <v>3143</v>
      </c>
      <c r="F145" s="206" t="s">
        <v>3105</v>
      </c>
      <c r="G145" s="207" t="s">
        <v>1598</v>
      </c>
      <c r="H145" s="208">
        <v>1</v>
      </c>
      <c r="I145" s="209"/>
      <c r="J145" s="210">
        <f>ROUND(I145*H145,2)</f>
        <v>0</v>
      </c>
      <c r="K145" s="206" t="s">
        <v>34</v>
      </c>
      <c r="L145" s="63"/>
      <c r="M145" s="211" t="s">
        <v>34</v>
      </c>
      <c r="N145" s="212" t="s">
        <v>49</v>
      </c>
      <c r="O145" s="44"/>
      <c r="P145" s="213">
        <f>O145*H145</f>
        <v>0</v>
      </c>
      <c r="Q145" s="213">
        <v>0</v>
      </c>
      <c r="R145" s="213">
        <f>Q145*H145</f>
        <v>0</v>
      </c>
      <c r="S145" s="213">
        <v>0</v>
      </c>
      <c r="T145" s="214">
        <f>S145*H145</f>
        <v>0</v>
      </c>
      <c r="AR145" s="25" t="s">
        <v>126</v>
      </c>
      <c r="AT145" s="25" t="s">
        <v>200</v>
      </c>
      <c r="AU145" s="25" t="s">
        <v>85</v>
      </c>
      <c r="AY145" s="25" t="s">
        <v>197</v>
      </c>
      <c r="BE145" s="215">
        <f>IF(N145="základní",J145,0)</f>
        <v>0</v>
      </c>
      <c r="BF145" s="215">
        <f>IF(N145="snížená",J145,0)</f>
        <v>0</v>
      </c>
      <c r="BG145" s="215">
        <f>IF(N145="zákl. přenesená",J145,0)</f>
        <v>0</v>
      </c>
      <c r="BH145" s="215">
        <f>IF(N145="sníž. přenesená",J145,0)</f>
        <v>0</v>
      </c>
      <c r="BI145" s="215">
        <f>IF(N145="nulová",J145,0)</f>
        <v>0</v>
      </c>
      <c r="BJ145" s="25" t="s">
        <v>85</v>
      </c>
      <c r="BK145" s="215">
        <f>ROUND(I145*H145,2)</f>
        <v>0</v>
      </c>
      <c r="BL145" s="25" t="s">
        <v>126</v>
      </c>
      <c r="BM145" s="25" t="s">
        <v>3144</v>
      </c>
    </row>
    <row r="146" spans="2:65" s="1" customFormat="1" ht="16.5" customHeight="1">
      <c r="B146" s="43"/>
      <c r="C146" s="204" t="s">
        <v>487</v>
      </c>
      <c r="D146" s="204" t="s">
        <v>200</v>
      </c>
      <c r="E146" s="205" t="s">
        <v>3145</v>
      </c>
      <c r="F146" s="206" t="s">
        <v>3146</v>
      </c>
      <c r="G146" s="207" t="s">
        <v>1598</v>
      </c>
      <c r="H146" s="208">
        <v>2</v>
      </c>
      <c r="I146" s="209"/>
      <c r="J146" s="210">
        <f>ROUND(I146*H146,2)</f>
        <v>0</v>
      </c>
      <c r="K146" s="206" t="s">
        <v>34</v>
      </c>
      <c r="L146" s="63"/>
      <c r="M146" s="211" t="s">
        <v>34</v>
      </c>
      <c r="N146" s="212" t="s">
        <v>49</v>
      </c>
      <c r="O146" s="44"/>
      <c r="P146" s="213">
        <f>O146*H146</f>
        <v>0</v>
      </c>
      <c r="Q146" s="213">
        <v>0</v>
      </c>
      <c r="R146" s="213">
        <f>Q146*H146</f>
        <v>0</v>
      </c>
      <c r="S146" s="213">
        <v>0</v>
      </c>
      <c r="T146" s="214">
        <f>S146*H146</f>
        <v>0</v>
      </c>
      <c r="AR146" s="25" t="s">
        <v>126</v>
      </c>
      <c r="AT146" s="25" t="s">
        <v>200</v>
      </c>
      <c r="AU146" s="25" t="s">
        <v>85</v>
      </c>
      <c r="AY146" s="25" t="s">
        <v>197</v>
      </c>
      <c r="BE146" s="215">
        <f>IF(N146="základní",J146,0)</f>
        <v>0</v>
      </c>
      <c r="BF146" s="215">
        <f>IF(N146="snížená",J146,0)</f>
        <v>0</v>
      </c>
      <c r="BG146" s="215">
        <f>IF(N146="zákl. přenesená",J146,0)</f>
        <v>0</v>
      </c>
      <c r="BH146" s="215">
        <f>IF(N146="sníž. přenesená",J146,0)</f>
        <v>0</v>
      </c>
      <c r="BI146" s="215">
        <f>IF(N146="nulová",J146,0)</f>
        <v>0</v>
      </c>
      <c r="BJ146" s="25" t="s">
        <v>85</v>
      </c>
      <c r="BK146" s="215">
        <f>ROUND(I146*H146,2)</f>
        <v>0</v>
      </c>
      <c r="BL146" s="25" t="s">
        <v>126</v>
      </c>
      <c r="BM146" s="25" t="s">
        <v>3147</v>
      </c>
    </row>
    <row r="147" spans="2:65" s="1" customFormat="1" ht="16.5" customHeight="1">
      <c r="B147" s="43"/>
      <c r="C147" s="204" t="s">
        <v>491</v>
      </c>
      <c r="D147" s="204" t="s">
        <v>200</v>
      </c>
      <c r="E147" s="205" t="s">
        <v>3148</v>
      </c>
      <c r="F147" s="206" t="s">
        <v>3114</v>
      </c>
      <c r="G147" s="207" t="s">
        <v>423</v>
      </c>
      <c r="H147" s="208">
        <v>2</v>
      </c>
      <c r="I147" s="209"/>
      <c r="J147" s="210">
        <f>ROUND(I147*H147,2)</f>
        <v>0</v>
      </c>
      <c r="K147" s="206" t="s">
        <v>34</v>
      </c>
      <c r="L147" s="63"/>
      <c r="M147" s="211" t="s">
        <v>34</v>
      </c>
      <c r="N147" s="212" t="s">
        <v>49</v>
      </c>
      <c r="O147" s="44"/>
      <c r="P147" s="213">
        <f>O147*H147</f>
        <v>0</v>
      </c>
      <c r="Q147" s="213">
        <v>0</v>
      </c>
      <c r="R147" s="213">
        <f>Q147*H147</f>
        <v>0</v>
      </c>
      <c r="S147" s="213">
        <v>0</v>
      </c>
      <c r="T147" s="214">
        <f>S147*H147</f>
        <v>0</v>
      </c>
      <c r="AR147" s="25" t="s">
        <v>126</v>
      </c>
      <c r="AT147" s="25" t="s">
        <v>200</v>
      </c>
      <c r="AU147" s="25" t="s">
        <v>85</v>
      </c>
      <c r="AY147" s="25" t="s">
        <v>197</v>
      </c>
      <c r="BE147" s="215">
        <f>IF(N147="základní",J147,0)</f>
        <v>0</v>
      </c>
      <c r="BF147" s="215">
        <f>IF(N147="snížená",J147,0)</f>
        <v>0</v>
      </c>
      <c r="BG147" s="215">
        <f>IF(N147="zákl. přenesená",J147,0)</f>
        <v>0</v>
      </c>
      <c r="BH147" s="215">
        <f>IF(N147="sníž. přenesená",J147,0)</f>
        <v>0</v>
      </c>
      <c r="BI147" s="215">
        <f>IF(N147="nulová",J147,0)</f>
        <v>0</v>
      </c>
      <c r="BJ147" s="25" t="s">
        <v>85</v>
      </c>
      <c r="BK147" s="215">
        <f>ROUND(I147*H147,2)</f>
        <v>0</v>
      </c>
      <c r="BL147" s="25" t="s">
        <v>126</v>
      </c>
      <c r="BM147" s="25" t="s">
        <v>3149</v>
      </c>
    </row>
    <row r="148" spans="2:65" s="1" customFormat="1" ht="27">
      <c r="B148" s="43"/>
      <c r="C148" s="65"/>
      <c r="D148" s="216" t="s">
        <v>205</v>
      </c>
      <c r="E148" s="65"/>
      <c r="F148" s="217" t="s">
        <v>3116</v>
      </c>
      <c r="G148" s="65"/>
      <c r="H148" s="65"/>
      <c r="I148" s="174"/>
      <c r="J148" s="65"/>
      <c r="K148" s="65"/>
      <c r="L148" s="63"/>
      <c r="M148" s="218"/>
      <c r="N148" s="44"/>
      <c r="O148" s="44"/>
      <c r="P148" s="44"/>
      <c r="Q148" s="44"/>
      <c r="R148" s="44"/>
      <c r="S148" s="44"/>
      <c r="T148" s="80"/>
      <c r="AT148" s="25" t="s">
        <v>205</v>
      </c>
      <c r="AU148" s="25" t="s">
        <v>85</v>
      </c>
    </row>
    <row r="149" spans="2:65" s="1" customFormat="1" ht="38.25" customHeight="1">
      <c r="B149" s="43"/>
      <c r="C149" s="204" t="s">
        <v>498</v>
      </c>
      <c r="D149" s="204" t="s">
        <v>200</v>
      </c>
      <c r="E149" s="205" t="s">
        <v>3150</v>
      </c>
      <c r="F149" s="206" t="s">
        <v>3151</v>
      </c>
      <c r="G149" s="207" t="s">
        <v>3057</v>
      </c>
      <c r="H149" s="208">
        <v>3</v>
      </c>
      <c r="I149" s="209"/>
      <c r="J149" s="210">
        <f>ROUND(I149*H149,2)</f>
        <v>0</v>
      </c>
      <c r="K149" s="206" t="s">
        <v>34</v>
      </c>
      <c r="L149" s="63"/>
      <c r="M149" s="211" t="s">
        <v>34</v>
      </c>
      <c r="N149" s="212" t="s">
        <v>49</v>
      </c>
      <c r="O149" s="44"/>
      <c r="P149" s="213">
        <f>O149*H149</f>
        <v>0</v>
      </c>
      <c r="Q149" s="213">
        <v>0</v>
      </c>
      <c r="R149" s="213">
        <f>Q149*H149</f>
        <v>0</v>
      </c>
      <c r="S149" s="213">
        <v>0</v>
      </c>
      <c r="T149" s="214">
        <f>S149*H149</f>
        <v>0</v>
      </c>
      <c r="AR149" s="25" t="s">
        <v>126</v>
      </c>
      <c r="AT149" s="25" t="s">
        <v>200</v>
      </c>
      <c r="AU149" s="25" t="s">
        <v>85</v>
      </c>
      <c r="AY149" s="25" t="s">
        <v>197</v>
      </c>
      <c r="BE149" s="215">
        <f>IF(N149="základní",J149,0)</f>
        <v>0</v>
      </c>
      <c r="BF149" s="215">
        <f>IF(N149="snížená",J149,0)</f>
        <v>0</v>
      </c>
      <c r="BG149" s="215">
        <f>IF(N149="zákl. přenesená",J149,0)</f>
        <v>0</v>
      </c>
      <c r="BH149" s="215">
        <f>IF(N149="sníž. přenesená",J149,0)</f>
        <v>0</v>
      </c>
      <c r="BI149" s="215">
        <f>IF(N149="nulová",J149,0)</f>
        <v>0</v>
      </c>
      <c r="BJ149" s="25" t="s">
        <v>85</v>
      </c>
      <c r="BK149" s="215">
        <f>ROUND(I149*H149,2)</f>
        <v>0</v>
      </c>
      <c r="BL149" s="25" t="s">
        <v>126</v>
      </c>
      <c r="BM149" s="25" t="s">
        <v>3152</v>
      </c>
    </row>
    <row r="150" spans="2:65" s="11" customFormat="1" ht="37.35" customHeight="1">
      <c r="B150" s="187"/>
      <c r="C150" s="188"/>
      <c r="D150" s="201" t="s">
        <v>77</v>
      </c>
      <c r="E150" s="287" t="s">
        <v>3153</v>
      </c>
      <c r="F150" s="287" t="s">
        <v>3154</v>
      </c>
      <c r="G150" s="188"/>
      <c r="H150" s="188"/>
      <c r="I150" s="191"/>
      <c r="J150" s="288">
        <f>BK150</f>
        <v>0</v>
      </c>
      <c r="K150" s="188"/>
      <c r="L150" s="193"/>
      <c r="M150" s="194"/>
      <c r="N150" s="195"/>
      <c r="O150" s="195"/>
      <c r="P150" s="196">
        <f>SUM(P151:P177)</f>
        <v>0</v>
      </c>
      <c r="Q150" s="195"/>
      <c r="R150" s="196">
        <f>SUM(R151:R177)</f>
        <v>0</v>
      </c>
      <c r="S150" s="195"/>
      <c r="T150" s="197">
        <f>SUM(T151:T177)</f>
        <v>0</v>
      </c>
      <c r="AR150" s="198" t="s">
        <v>85</v>
      </c>
      <c r="AT150" s="199" t="s">
        <v>77</v>
      </c>
      <c r="AU150" s="199" t="s">
        <v>78</v>
      </c>
      <c r="AY150" s="198" t="s">
        <v>197</v>
      </c>
      <c r="BK150" s="200">
        <f>SUM(BK151:BK177)</f>
        <v>0</v>
      </c>
    </row>
    <row r="151" spans="2:65" s="1" customFormat="1" ht="25.5" customHeight="1">
      <c r="B151" s="43"/>
      <c r="C151" s="204" t="s">
        <v>503</v>
      </c>
      <c r="D151" s="204" t="s">
        <v>200</v>
      </c>
      <c r="E151" s="205" t="s">
        <v>3155</v>
      </c>
      <c r="F151" s="206" t="s">
        <v>3156</v>
      </c>
      <c r="G151" s="207" t="s">
        <v>1598</v>
      </c>
      <c r="H151" s="208">
        <v>1</v>
      </c>
      <c r="I151" s="209"/>
      <c r="J151" s="210">
        <f>ROUND(I151*H151,2)</f>
        <v>0</v>
      </c>
      <c r="K151" s="206" t="s">
        <v>34</v>
      </c>
      <c r="L151" s="63"/>
      <c r="M151" s="211" t="s">
        <v>34</v>
      </c>
      <c r="N151" s="212" t="s">
        <v>49</v>
      </c>
      <c r="O151" s="44"/>
      <c r="P151" s="213">
        <f>O151*H151</f>
        <v>0</v>
      </c>
      <c r="Q151" s="213">
        <v>0</v>
      </c>
      <c r="R151" s="213">
        <f>Q151*H151</f>
        <v>0</v>
      </c>
      <c r="S151" s="213">
        <v>0</v>
      </c>
      <c r="T151" s="214">
        <f>S151*H151</f>
        <v>0</v>
      </c>
      <c r="AR151" s="25" t="s">
        <v>126</v>
      </c>
      <c r="AT151" s="25" t="s">
        <v>200</v>
      </c>
      <c r="AU151" s="25" t="s">
        <v>85</v>
      </c>
      <c r="AY151" s="25" t="s">
        <v>197</v>
      </c>
      <c r="BE151" s="215">
        <f>IF(N151="základní",J151,0)</f>
        <v>0</v>
      </c>
      <c r="BF151" s="215">
        <f>IF(N151="snížená",J151,0)</f>
        <v>0</v>
      </c>
      <c r="BG151" s="215">
        <f>IF(N151="zákl. přenesená",J151,0)</f>
        <v>0</v>
      </c>
      <c r="BH151" s="215">
        <f>IF(N151="sníž. přenesená",J151,0)</f>
        <v>0</v>
      </c>
      <c r="BI151" s="215">
        <f>IF(N151="nulová",J151,0)</f>
        <v>0</v>
      </c>
      <c r="BJ151" s="25" t="s">
        <v>85</v>
      </c>
      <c r="BK151" s="215">
        <f>ROUND(I151*H151,2)</f>
        <v>0</v>
      </c>
      <c r="BL151" s="25" t="s">
        <v>126</v>
      </c>
      <c r="BM151" s="25" t="s">
        <v>3157</v>
      </c>
    </row>
    <row r="152" spans="2:65" s="1" customFormat="1" ht="324">
      <c r="B152" s="43"/>
      <c r="C152" s="65"/>
      <c r="D152" s="216" t="s">
        <v>205</v>
      </c>
      <c r="E152" s="65"/>
      <c r="F152" s="217" t="s">
        <v>3158</v>
      </c>
      <c r="G152" s="65"/>
      <c r="H152" s="65"/>
      <c r="I152" s="174"/>
      <c r="J152" s="65"/>
      <c r="K152" s="65"/>
      <c r="L152" s="63"/>
      <c r="M152" s="218"/>
      <c r="N152" s="44"/>
      <c r="O152" s="44"/>
      <c r="P152" s="44"/>
      <c r="Q152" s="44"/>
      <c r="R152" s="44"/>
      <c r="S152" s="44"/>
      <c r="T152" s="80"/>
      <c r="AT152" s="25" t="s">
        <v>205</v>
      </c>
      <c r="AU152" s="25" t="s">
        <v>85</v>
      </c>
    </row>
    <row r="153" spans="2:65" s="1" customFormat="1" ht="25.5" customHeight="1">
      <c r="B153" s="43"/>
      <c r="C153" s="204" t="s">
        <v>510</v>
      </c>
      <c r="D153" s="204" t="s">
        <v>200</v>
      </c>
      <c r="E153" s="205" t="s">
        <v>3159</v>
      </c>
      <c r="F153" s="206" t="s">
        <v>3160</v>
      </c>
      <c r="G153" s="207" t="s">
        <v>1598</v>
      </c>
      <c r="H153" s="208">
        <v>1</v>
      </c>
      <c r="I153" s="209"/>
      <c r="J153" s="210">
        <f>ROUND(I153*H153,2)</f>
        <v>0</v>
      </c>
      <c r="K153" s="206" t="s">
        <v>34</v>
      </c>
      <c r="L153" s="63"/>
      <c r="M153" s="211" t="s">
        <v>34</v>
      </c>
      <c r="N153" s="212" t="s">
        <v>49</v>
      </c>
      <c r="O153" s="44"/>
      <c r="P153" s="213">
        <f>O153*H153</f>
        <v>0</v>
      </c>
      <c r="Q153" s="213">
        <v>0</v>
      </c>
      <c r="R153" s="213">
        <f>Q153*H153</f>
        <v>0</v>
      </c>
      <c r="S153" s="213">
        <v>0</v>
      </c>
      <c r="T153" s="214">
        <f>S153*H153</f>
        <v>0</v>
      </c>
      <c r="AR153" s="25" t="s">
        <v>126</v>
      </c>
      <c r="AT153" s="25" t="s">
        <v>200</v>
      </c>
      <c r="AU153" s="25" t="s">
        <v>85</v>
      </c>
      <c r="AY153" s="25" t="s">
        <v>197</v>
      </c>
      <c r="BE153" s="215">
        <f>IF(N153="základní",J153,0)</f>
        <v>0</v>
      </c>
      <c r="BF153" s="215">
        <f>IF(N153="snížená",J153,0)</f>
        <v>0</v>
      </c>
      <c r="BG153" s="215">
        <f>IF(N153="zákl. přenesená",J153,0)</f>
        <v>0</v>
      </c>
      <c r="BH153" s="215">
        <f>IF(N153="sníž. přenesená",J153,0)</f>
        <v>0</v>
      </c>
      <c r="BI153" s="215">
        <f>IF(N153="nulová",J153,0)</f>
        <v>0</v>
      </c>
      <c r="BJ153" s="25" t="s">
        <v>85</v>
      </c>
      <c r="BK153" s="215">
        <f>ROUND(I153*H153,2)</f>
        <v>0</v>
      </c>
      <c r="BL153" s="25" t="s">
        <v>126</v>
      </c>
      <c r="BM153" s="25" t="s">
        <v>3161</v>
      </c>
    </row>
    <row r="154" spans="2:65" s="1" customFormat="1" ht="25.5" customHeight="1">
      <c r="B154" s="43"/>
      <c r="C154" s="204" t="s">
        <v>515</v>
      </c>
      <c r="D154" s="204" t="s">
        <v>200</v>
      </c>
      <c r="E154" s="205" t="s">
        <v>3162</v>
      </c>
      <c r="F154" s="206" t="s">
        <v>3163</v>
      </c>
      <c r="G154" s="207" t="s">
        <v>1598</v>
      </c>
      <c r="H154" s="208">
        <v>1</v>
      </c>
      <c r="I154" s="209"/>
      <c r="J154" s="210">
        <f>ROUND(I154*H154,2)</f>
        <v>0</v>
      </c>
      <c r="K154" s="206" t="s">
        <v>34</v>
      </c>
      <c r="L154" s="63"/>
      <c r="M154" s="211" t="s">
        <v>34</v>
      </c>
      <c r="N154" s="212" t="s">
        <v>49</v>
      </c>
      <c r="O154" s="44"/>
      <c r="P154" s="213">
        <f>O154*H154</f>
        <v>0</v>
      </c>
      <c r="Q154" s="213">
        <v>0</v>
      </c>
      <c r="R154" s="213">
        <f>Q154*H154</f>
        <v>0</v>
      </c>
      <c r="S154" s="213">
        <v>0</v>
      </c>
      <c r="T154" s="214">
        <f>S154*H154</f>
        <v>0</v>
      </c>
      <c r="AR154" s="25" t="s">
        <v>126</v>
      </c>
      <c r="AT154" s="25" t="s">
        <v>200</v>
      </c>
      <c r="AU154" s="25" t="s">
        <v>85</v>
      </c>
      <c r="AY154" s="25" t="s">
        <v>197</v>
      </c>
      <c r="BE154" s="215">
        <f>IF(N154="základní",J154,0)</f>
        <v>0</v>
      </c>
      <c r="BF154" s="215">
        <f>IF(N154="snížená",J154,0)</f>
        <v>0</v>
      </c>
      <c r="BG154" s="215">
        <f>IF(N154="zákl. přenesená",J154,0)</f>
        <v>0</v>
      </c>
      <c r="BH154" s="215">
        <f>IF(N154="sníž. přenesená",J154,0)</f>
        <v>0</v>
      </c>
      <c r="BI154" s="215">
        <f>IF(N154="nulová",J154,0)</f>
        <v>0</v>
      </c>
      <c r="BJ154" s="25" t="s">
        <v>85</v>
      </c>
      <c r="BK154" s="215">
        <f>ROUND(I154*H154,2)</f>
        <v>0</v>
      </c>
      <c r="BL154" s="25" t="s">
        <v>126</v>
      </c>
      <c r="BM154" s="25" t="s">
        <v>3164</v>
      </c>
    </row>
    <row r="155" spans="2:65" s="1" customFormat="1" ht="27">
      <c r="B155" s="43"/>
      <c r="C155" s="65"/>
      <c r="D155" s="216" t="s">
        <v>205</v>
      </c>
      <c r="E155" s="65"/>
      <c r="F155" s="217" t="s">
        <v>3051</v>
      </c>
      <c r="G155" s="65"/>
      <c r="H155" s="65"/>
      <c r="I155" s="174"/>
      <c r="J155" s="65"/>
      <c r="K155" s="65"/>
      <c r="L155" s="63"/>
      <c r="M155" s="218"/>
      <c r="N155" s="44"/>
      <c r="O155" s="44"/>
      <c r="P155" s="44"/>
      <c r="Q155" s="44"/>
      <c r="R155" s="44"/>
      <c r="S155" s="44"/>
      <c r="T155" s="80"/>
      <c r="AT155" s="25" t="s">
        <v>205</v>
      </c>
      <c r="AU155" s="25" t="s">
        <v>85</v>
      </c>
    </row>
    <row r="156" spans="2:65" s="1" customFormat="1" ht="25.5" customHeight="1">
      <c r="B156" s="43"/>
      <c r="C156" s="204" t="s">
        <v>519</v>
      </c>
      <c r="D156" s="204" t="s">
        <v>200</v>
      </c>
      <c r="E156" s="205" t="s">
        <v>3165</v>
      </c>
      <c r="F156" s="206" t="s">
        <v>3166</v>
      </c>
      <c r="G156" s="207" t="s">
        <v>1598</v>
      </c>
      <c r="H156" s="208">
        <v>1</v>
      </c>
      <c r="I156" s="209"/>
      <c r="J156" s="210">
        <f>ROUND(I156*H156,2)</f>
        <v>0</v>
      </c>
      <c r="K156" s="206" t="s">
        <v>34</v>
      </c>
      <c r="L156" s="63"/>
      <c r="M156" s="211" t="s">
        <v>34</v>
      </c>
      <c r="N156" s="212" t="s">
        <v>49</v>
      </c>
      <c r="O156" s="44"/>
      <c r="P156" s="213">
        <f>O156*H156</f>
        <v>0</v>
      </c>
      <c r="Q156" s="213">
        <v>0</v>
      </c>
      <c r="R156" s="213">
        <f>Q156*H156</f>
        <v>0</v>
      </c>
      <c r="S156" s="213">
        <v>0</v>
      </c>
      <c r="T156" s="214">
        <f>S156*H156</f>
        <v>0</v>
      </c>
      <c r="AR156" s="25" t="s">
        <v>126</v>
      </c>
      <c r="AT156" s="25" t="s">
        <v>200</v>
      </c>
      <c r="AU156" s="25" t="s">
        <v>85</v>
      </c>
      <c r="AY156" s="25" t="s">
        <v>197</v>
      </c>
      <c r="BE156" s="215">
        <f>IF(N156="základní",J156,0)</f>
        <v>0</v>
      </c>
      <c r="BF156" s="215">
        <f>IF(N156="snížená",J156,0)</f>
        <v>0</v>
      </c>
      <c r="BG156" s="215">
        <f>IF(N156="zákl. přenesená",J156,0)</f>
        <v>0</v>
      </c>
      <c r="BH156" s="215">
        <f>IF(N156="sníž. přenesená",J156,0)</f>
        <v>0</v>
      </c>
      <c r="BI156" s="215">
        <f>IF(N156="nulová",J156,0)</f>
        <v>0</v>
      </c>
      <c r="BJ156" s="25" t="s">
        <v>85</v>
      </c>
      <c r="BK156" s="215">
        <f>ROUND(I156*H156,2)</f>
        <v>0</v>
      </c>
      <c r="BL156" s="25" t="s">
        <v>126</v>
      </c>
      <c r="BM156" s="25" t="s">
        <v>3167</v>
      </c>
    </row>
    <row r="157" spans="2:65" s="1" customFormat="1" ht="27">
      <c r="B157" s="43"/>
      <c r="C157" s="65"/>
      <c r="D157" s="216" t="s">
        <v>205</v>
      </c>
      <c r="E157" s="65"/>
      <c r="F157" s="217" t="s">
        <v>3051</v>
      </c>
      <c r="G157" s="65"/>
      <c r="H157" s="65"/>
      <c r="I157" s="174"/>
      <c r="J157" s="65"/>
      <c r="K157" s="65"/>
      <c r="L157" s="63"/>
      <c r="M157" s="218"/>
      <c r="N157" s="44"/>
      <c r="O157" s="44"/>
      <c r="P157" s="44"/>
      <c r="Q157" s="44"/>
      <c r="R157" s="44"/>
      <c r="S157" s="44"/>
      <c r="T157" s="80"/>
      <c r="AT157" s="25" t="s">
        <v>205</v>
      </c>
      <c r="AU157" s="25" t="s">
        <v>85</v>
      </c>
    </row>
    <row r="158" spans="2:65" s="1" customFormat="1" ht="16.5" customHeight="1">
      <c r="B158" s="43"/>
      <c r="C158" s="204" t="s">
        <v>523</v>
      </c>
      <c r="D158" s="204" t="s">
        <v>200</v>
      </c>
      <c r="E158" s="205" t="s">
        <v>3168</v>
      </c>
      <c r="F158" s="206" t="s">
        <v>3169</v>
      </c>
      <c r="G158" s="207" t="s">
        <v>1598</v>
      </c>
      <c r="H158" s="208">
        <v>4</v>
      </c>
      <c r="I158" s="209"/>
      <c r="J158" s="210">
        <f>ROUND(I158*H158,2)</f>
        <v>0</v>
      </c>
      <c r="K158" s="206" t="s">
        <v>34</v>
      </c>
      <c r="L158" s="63"/>
      <c r="M158" s="211" t="s">
        <v>34</v>
      </c>
      <c r="N158" s="212" t="s">
        <v>49</v>
      </c>
      <c r="O158" s="44"/>
      <c r="P158" s="213">
        <f>O158*H158</f>
        <v>0</v>
      </c>
      <c r="Q158" s="213">
        <v>0</v>
      </c>
      <c r="R158" s="213">
        <f>Q158*H158</f>
        <v>0</v>
      </c>
      <c r="S158" s="213">
        <v>0</v>
      </c>
      <c r="T158" s="214">
        <f>S158*H158</f>
        <v>0</v>
      </c>
      <c r="AR158" s="25" t="s">
        <v>126</v>
      </c>
      <c r="AT158" s="25" t="s">
        <v>200</v>
      </c>
      <c r="AU158" s="25" t="s">
        <v>85</v>
      </c>
      <c r="AY158" s="25" t="s">
        <v>197</v>
      </c>
      <c r="BE158" s="215">
        <f>IF(N158="základní",J158,0)</f>
        <v>0</v>
      </c>
      <c r="BF158" s="215">
        <f>IF(N158="snížená",J158,0)</f>
        <v>0</v>
      </c>
      <c r="BG158" s="215">
        <f>IF(N158="zákl. přenesená",J158,0)</f>
        <v>0</v>
      </c>
      <c r="BH158" s="215">
        <f>IF(N158="sníž. přenesená",J158,0)</f>
        <v>0</v>
      </c>
      <c r="BI158" s="215">
        <f>IF(N158="nulová",J158,0)</f>
        <v>0</v>
      </c>
      <c r="BJ158" s="25" t="s">
        <v>85</v>
      </c>
      <c r="BK158" s="215">
        <f>ROUND(I158*H158,2)</f>
        <v>0</v>
      </c>
      <c r="BL158" s="25" t="s">
        <v>126</v>
      </c>
      <c r="BM158" s="25" t="s">
        <v>3170</v>
      </c>
    </row>
    <row r="159" spans="2:65" s="1" customFormat="1" ht="16.5" customHeight="1">
      <c r="B159" s="43"/>
      <c r="C159" s="204" t="s">
        <v>529</v>
      </c>
      <c r="D159" s="204" t="s">
        <v>200</v>
      </c>
      <c r="E159" s="205" t="s">
        <v>3171</v>
      </c>
      <c r="F159" s="206" t="s">
        <v>3172</v>
      </c>
      <c r="G159" s="207" t="s">
        <v>1598</v>
      </c>
      <c r="H159" s="208">
        <v>4</v>
      </c>
      <c r="I159" s="209"/>
      <c r="J159" s="210">
        <f>ROUND(I159*H159,2)</f>
        <v>0</v>
      </c>
      <c r="K159" s="206" t="s">
        <v>34</v>
      </c>
      <c r="L159" s="63"/>
      <c r="M159" s="211" t="s">
        <v>34</v>
      </c>
      <c r="N159" s="212" t="s">
        <v>49</v>
      </c>
      <c r="O159" s="44"/>
      <c r="P159" s="213">
        <f>O159*H159</f>
        <v>0</v>
      </c>
      <c r="Q159" s="213">
        <v>0</v>
      </c>
      <c r="R159" s="213">
        <f>Q159*H159</f>
        <v>0</v>
      </c>
      <c r="S159" s="213">
        <v>0</v>
      </c>
      <c r="T159" s="214">
        <f>S159*H159</f>
        <v>0</v>
      </c>
      <c r="AR159" s="25" t="s">
        <v>126</v>
      </c>
      <c r="AT159" s="25" t="s">
        <v>200</v>
      </c>
      <c r="AU159" s="25" t="s">
        <v>85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126</v>
      </c>
      <c r="BM159" s="25" t="s">
        <v>3173</v>
      </c>
    </row>
    <row r="160" spans="2:65" s="1" customFormat="1" ht="27">
      <c r="B160" s="43"/>
      <c r="C160" s="65"/>
      <c r="D160" s="216" t="s">
        <v>205</v>
      </c>
      <c r="E160" s="65"/>
      <c r="F160" s="217" t="s">
        <v>3051</v>
      </c>
      <c r="G160" s="65"/>
      <c r="H160" s="65"/>
      <c r="I160" s="174"/>
      <c r="J160" s="65"/>
      <c r="K160" s="65"/>
      <c r="L160" s="63"/>
      <c r="M160" s="218"/>
      <c r="N160" s="44"/>
      <c r="O160" s="44"/>
      <c r="P160" s="44"/>
      <c r="Q160" s="44"/>
      <c r="R160" s="44"/>
      <c r="S160" s="44"/>
      <c r="T160" s="80"/>
      <c r="AT160" s="25" t="s">
        <v>205</v>
      </c>
      <c r="AU160" s="25" t="s">
        <v>85</v>
      </c>
    </row>
    <row r="161" spans="2:65" s="1" customFormat="1" ht="25.5" customHeight="1">
      <c r="B161" s="43"/>
      <c r="C161" s="204" t="s">
        <v>533</v>
      </c>
      <c r="D161" s="204" t="s">
        <v>200</v>
      </c>
      <c r="E161" s="205" t="s">
        <v>3174</v>
      </c>
      <c r="F161" s="206" t="s">
        <v>3175</v>
      </c>
      <c r="G161" s="207" t="s">
        <v>1598</v>
      </c>
      <c r="H161" s="208">
        <v>2</v>
      </c>
      <c r="I161" s="209"/>
      <c r="J161" s="210">
        <f>ROUND(I161*H161,2)</f>
        <v>0</v>
      </c>
      <c r="K161" s="206" t="s">
        <v>34</v>
      </c>
      <c r="L161" s="63"/>
      <c r="M161" s="211" t="s">
        <v>34</v>
      </c>
      <c r="N161" s="212" t="s">
        <v>49</v>
      </c>
      <c r="O161" s="44"/>
      <c r="P161" s="213">
        <f>O161*H161</f>
        <v>0</v>
      </c>
      <c r="Q161" s="213">
        <v>0</v>
      </c>
      <c r="R161" s="213">
        <f>Q161*H161</f>
        <v>0</v>
      </c>
      <c r="S161" s="213">
        <v>0</v>
      </c>
      <c r="T161" s="214">
        <f>S161*H161</f>
        <v>0</v>
      </c>
      <c r="AR161" s="25" t="s">
        <v>126</v>
      </c>
      <c r="AT161" s="25" t="s">
        <v>200</v>
      </c>
      <c r="AU161" s="25" t="s">
        <v>85</v>
      </c>
      <c r="AY161" s="25" t="s">
        <v>197</v>
      </c>
      <c r="BE161" s="215">
        <f>IF(N161="základní",J161,0)</f>
        <v>0</v>
      </c>
      <c r="BF161" s="215">
        <f>IF(N161="snížená",J161,0)</f>
        <v>0</v>
      </c>
      <c r="BG161" s="215">
        <f>IF(N161="zákl. přenesená",J161,0)</f>
        <v>0</v>
      </c>
      <c r="BH161" s="215">
        <f>IF(N161="sníž. přenesená",J161,0)</f>
        <v>0</v>
      </c>
      <c r="BI161" s="215">
        <f>IF(N161="nulová",J161,0)</f>
        <v>0</v>
      </c>
      <c r="BJ161" s="25" t="s">
        <v>85</v>
      </c>
      <c r="BK161" s="215">
        <f>ROUND(I161*H161,2)</f>
        <v>0</v>
      </c>
      <c r="BL161" s="25" t="s">
        <v>126</v>
      </c>
      <c r="BM161" s="25" t="s">
        <v>3176</v>
      </c>
    </row>
    <row r="162" spans="2:65" s="1" customFormat="1" ht="27">
      <c r="B162" s="43"/>
      <c r="C162" s="65"/>
      <c r="D162" s="216" t="s">
        <v>205</v>
      </c>
      <c r="E162" s="65"/>
      <c r="F162" s="217" t="s">
        <v>3177</v>
      </c>
      <c r="G162" s="65"/>
      <c r="H162" s="65"/>
      <c r="I162" s="174"/>
      <c r="J162" s="65"/>
      <c r="K162" s="65"/>
      <c r="L162" s="63"/>
      <c r="M162" s="218"/>
      <c r="N162" s="44"/>
      <c r="O162" s="44"/>
      <c r="P162" s="44"/>
      <c r="Q162" s="44"/>
      <c r="R162" s="44"/>
      <c r="S162" s="44"/>
      <c r="T162" s="80"/>
      <c r="AT162" s="25" t="s">
        <v>205</v>
      </c>
      <c r="AU162" s="25" t="s">
        <v>85</v>
      </c>
    </row>
    <row r="163" spans="2:65" s="1" customFormat="1" ht="16.5" customHeight="1">
      <c r="B163" s="43"/>
      <c r="C163" s="204" t="s">
        <v>538</v>
      </c>
      <c r="D163" s="204" t="s">
        <v>200</v>
      </c>
      <c r="E163" s="205" t="s">
        <v>3178</v>
      </c>
      <c r="F163" s="206" t="s">
        <v>3179</v>
      </c>
      <c r="G163" s="207" t="s">
        <v>1598</v>
      </c>
      <c r="H163" s="208">
        <v>2</v>
      </c>
      <c r="I163" s="209"/>
      <c r="J163" s="210">
        <f>ROUND(I163*H163,2)</f>
        <v>0</v>
      </c>
      <c r="K163" s="206" t="s">
        <v>34</v>
      </c>
      <c r="L163" s="63"/>
      <c r="M163" s="211" t="s">
        <v>34</v>
      </c>
      <c r="N163" s="212" t="s">
        <v>49</v>
      </c>
      <c r="O163" s="44"/>
      <c r="P163" s="213">
        <f>O163*H163</f>
        <v>0</v>
      </c>
      <c r="Q163" s="213">
        <v>0</v>
      </c>
      <c r="R163" s="213">
        <f>Q163*H163</f>
        <v>0</v>
      </c>
      <c r="S163" s="213">
        <v>0</v>
      </c>
      <c r="T163" s="214">
        <f>S163*H163</f>
        <v>0</v>
      </c>
      <c r="AR163" s="25" t="s">
        <v>126</v>
      </c>
      <c r="AT163" s="25" t="s">
        <v>200</v>
      </c>
      <c r="AU163" s="25" t="s">
        <v>85</v>
      </c>
      <c r="AY163" s="25" t="s">
        <v>197</v>
      </c>
      <c r="BE163" s="215">
        <f>IF(N163="základní",J163,0)</f>
        <v>0</v>
      </c>
      <c r="BF163" s="215">
        <f>IF(N163="snížená",J163,0)</f>
        <v>0</v>
      </c>
      <c r="BG163" s="215">
        <f>IF(N163="zákl. přenesená",J163,0)</f>
        <v>0</v>
      </c>
      <c r="BH163" s="215">
        <f>IF(N163="sníž. přenesená",J163,0)</f>
        <v>0</v>
      </c>
      <c r="BI163" s="215">
        <f>IF(N163="nulová",J163,0)</f>
        <v>0</v>
      </c>
      <c r="BJ163" s="25" t="s">
        <v>85</v>
      </c>
      <c r="BK163" s="215">
        <f>ROUND(I163*H163,2)</f>
        <v>0</v>
      </c>
      <c r="BL163" s="25" t="s">
        <v>126</v>
      </c>
      <c r="BM163" s="25" t="s">
        <v>3180</v>
      </c>
    </row>
    <row r="164" spans="2:65" s="1" customFormat="1" ht="25.5" customHeight="1">
      <c r="B164" s="43"/>
      <c r="C164" s="204" t="s">
        <v>543</v>
      </c>
      <c r="D164" s="204" t="s">
        <v>200</v>
      </c>
      <c r="E164" s="205" t="s">
        <v>3181</v>
      </c>
      <c r="F164" s="206" t="s">
        <v>3182</v>
      </c>
      <c r="G164" s="207" t="s">
        <v>1598</v>
      </c>
      <c r="H164" s="208">
        <v>5</v>
      </c>
      <c r="I164" s="209"/>
      <c r="J164" s="210">
        <f>ROUND(I164*H164,2)</f>
        <v>0</v>
      </c>
      <c r="K164" s="206" t="s">
        <v>34</v>
      </c>
      <c r="L164" s="63"/>
      <c r="M164" s="211" t="s">
        <v>34</v>
      </c>
      <c r="N164" s="212" t="s">
        <v>49</v>
      </c>
      <c r="O164" s="44"/>
      <c r="P164" s="213">
        <f>O164*H164</f>
        <v>0</v>
      </c>
      <c r="Q164" s="213">
        <v>0</v>
      </c>
      <c r="R164" s="213">
        <f>Q164*H164</f>
        <v>0</v>
      </c>
      <c r="S164" s="213">
        <v>0</v>
      </c>
      <c r="T164" s="214">
        <f>S164*H164</f>
        <v>0</v>
      </c>
      <c r="AR164" s="25" t="s">
        <v>126</v>
      </c>
      <c r="AT164" s="25" t="s">
        <v>200</v>
      </c>
      <c r="AU164" s="25" t="s">
        <v>85</v>
      </c>
      <c r="AY164" s="25" t="s">
        <v>197</v>
      </c>
      <c r="BE164" s="215">
        <f>IF(N164="základní",J164,0)</f>
        <v>0</v>
      </c>
      <c r="BF164" s="215">
        <f>IF(N164="snížená",J164,0)</f>
        <v>0</v>
      </c>
      <c r="BG164" s="215">
        <f>IF(N164="zákl. přenesená",J164,0)</f>
        <v>0</v>
      </c>
      <c r="BH164" s="215">
        <f>IF(N164="sníž. přenesená",J164,0)</f>
        <v>0</v>
      </c>
      <c r="BI164" s="215">
        <f>IF(N164="nulová",J164,0)</f>
        <v>0</v>
      </c>
      <c r="BJ164" s="25" t="s">
        <v>85</v>
      </c>
      <c r="BK164" s="215">
        <f>ROUND(I164*H164,2)</f>
        <v>0</v>
      </c>
      <c r="BL164" s="25" t="s">
        <v>126</v>
      </c>
      <c r="BM164" s="25" t="s">
        <v>3183</v>
      </c>
    </row>
    <row r="165" spans="2:65" s="1" customFormat="1" ht="27">
      <c r="B165" s="43"/>
      <c r="C165" s="65"/>
      <c r="D165" s="216" t="s">
        <v>205</v>
      </c>
      <c r="E165" s="65"/>
      <c r="F165" s="217" t="s">
        <v>3051</v>
      </c>
      <c r="G165" s="65"/>
      <c r="H165" s="65"/>
      <c r="I165" s="174"/>
      <c r="J165" s="65"/>
      <c r="K165" s="65"/>
      <c r="L165" s="63"/>
      <c r="M165" s="218"/>
      <c r="N165" s="44"/>
      <c r="O165" s="44"/>
      <c r="P165" s="44"/>
      <c r="Q165" s="44"/>
      <c r="R165" s="44"/>
      <c r="S165" s="44"/>
      <c r="T165" s="80"/>
      <c r="AT165" s="25" t="s">
        <v>205</v>
      </c>
      <c r="AU165" s="25" t="s">
        <v>85</v>
      </c>
    </row>
    <row r="166" spans="2:65" s="1" customFormat="1" ht="25.5" customHeight="1">
      <c r="B166" s="43"/>
      <c r="C166" s="204" t="s">
        <v>550</v>
      </c>
      <c r="D166" s="204" t="s">
        <v>200</v>
      </c>
      <c r="E166" s="205" t="s">
        <v>3184</v>
      </c>
      <c r="F166" s="206" t="s">
        <v>3185</v>
      </c>
      <c r="G166" s="207" t="s">
        <v>1598</v>
      </c>
      <c r="H166" s="208">
        <v>5</v>
      </c>
      <c r="I166" s="209"/>
      <c r="J166" s="210">
        <f>ROUND(I166*H166,2)</f>
        <v>0</v>
      </c>
      <c r="K166" s="206" t="s">
        <v>34</v>
      </c>
      <c r="L166" s="63"/>
      <c r="M166" s="211" t="s">
        <v>34</v>
      </c>
      <c r="N166" s="212" t="s">
        <v>49</v>
      </c>
      <c r="O166" s="44"/>
      <c r="P166" s="213">
        <f>O166*H166</f>
        <v>0</v>
      </c>
      <c r="Q166" s="213">
        <v>0</v>
      </c>
      <c r="R166" s="213">
        <f>Q166*H166</f>
        <v>0</v>
      </c>
      <c r="S166" s="213">
        <v>0</v>
      </c>
      <c r="T166" s="214">
        <f>S166*H166</f>
        <v>0</v>
      </c>
      <c r="AR166" s="25" t="s">
        <v>126</v>
      </c>
      <c r="AT166" s="25" t="s">
        <v>200</v>
      </c>
      <c r="AU166" s="25" t="s">
        <v>85</v>
      </c>
      <c r="AY166" s="25" t="s">
        <v>197</v>
      </c>
      <c r="BE166" s="215">
        <f>IF(N166="základní",J166,0)</f>
        <v>0</v>
      </c>
      <c r="BF166" s="215">
        <f>IF(N166="snížená",J166,0)</f>
        <v>0</v>
      </c>
      <c r="BG166" s="215">
        <f>IF(N166="zákl. přenesená",J166,0)</f>
        <v>0</v>
      </c>
      <c r="BH166" s="215">
        <f>IF(N166="sníž. přenesená",J166,0)</f>
        <v>0</v>
      </c>
      <c r="BI166" s="215">
        <f>IF(N166="nulová",J166,0)</f>
        <v>0</v>
      </c>
      <c r="BJ166" s="25" t="s">
        <v>85</v>
      </c>
      <c r="BK166" s="215">
        <f>ROUND(I166*H166,2)</f>
        <v>0</v>
      </c>
      <c r="BL166" s="25" t="s">
        <v>126</v>
      </c>
      <c r="BM166" s="25" t="s">
        <v>3186</v>
      </c>
    </row>
    <row r="167" spans="2:65" s="1" customFormat="1" ht="27">
      <c r="B167" s="43"/>
      <c r="C167" s="65"/>
      <c r="D167" s="216" t="s">
        <v>205</v>
      </c>
      <c r="E167" s="65"/>
      <c r="F167" s="217" t="s">
        <v>3051</v>
      </c>
      <c r="G167" s="65"/>
      <c r="H167" s="65"/>
      <c r="I167" s="174"/>
      <c r="J167" s="65"/>
      <c r="K167" s="65"/>
      <c r="L167" s="63"/>
      <c r="M167" s="218"/>
      <c r="N167" s="44"/>
      <c r="O167" s="44"/>
      <c r="P167" s="44"/>
      <c r="Q167" s="44"/>
      <c r="R167" s="44"/>
      <c r="S167" s="44"/>
      <c r="T167" s="80"/>
      <c r="AT167" s="25" t="s">
        <v>205</v>
      </c>
      <c r="AU167" s="25" t="s">
        <v>85</v>
      </c>
    </row>
    <row r="168" spans="2:65" s="1" customFormat="1" ht="25.5" customHeight="1">
      <c r="B168" s="43"/>
      <c r="C168" s="204" t="s">
        <v>554</v>
      </c>
      <c r="D168" s="204" t="s">
        <v>200</v>
      </c>
      <c r="E168" s="205" t="s">
        <v>3187</v>
      </c>
      <c r="F168" s="206" t="s">
        <v>3188</v>
      </c>
      <c r="G168" s="207" t="s">
        <v>1598</v>
      </c>
      <c r="H168" s="208">
        <v>2</v>
      </c>
      <c r="I168" s="209"/>
      <c r="J168" s="210">
        <f>ROUND(I168*H168,2)</f>
        <v>0</v>
      </c>
      <c r="K168" s="206" t="s">
        <v>34</v>
      </c>
      <c r="L168" s="63"/>
      <c r="M168" s="211" t="s">
        <v>34</v>
      </c>
      <c r="N168" s="212" t="s">
        <v>49</v>
      </c>
      <c r="O168" s="44"/>
      <c r="P168" s="213">
        <f>O168*H168</f>
        <v>0</v>
      </c>
      <c r="Q168" s="213">
        <v>0</v>
      </c>
      <c r="R168" s="213">
        <f>Q168*H168</f>
        <v>0</v>
      </c>
      <c r="S168" s="213">
        <v>0</v>
      </c>
      <c r="T168" s="214">
        <f>S168*H168</f>
        <v>0</v>
      </c>
      <c r="AR168" s="25" t="s">
        <v>126</v>
      </c>
      <c r="AT168" s="25" t="s">
        <v>200</v>
      </c>
      <c r="AU168" s="25" t="s">
        <v>85</v>
      </c>
      <c r="AY168" s="25" t="s">
        <v>197</v>
      </c>
      <c r="BE168" s="215">
        <f>IF(N168="základní",J168,0)</f>
        <v>0</v>
      </c>
      <c r="BF168" s="215">
        <f>IF(N168="snížená",J168,0)</f>
        <v>0</v>
      </c>
      <c r="BG168" s="215">
        <f>IF(N168="zákl. přenesená",J168,0)</f>
        <v>0</v>
      </c>
      <c r="BH168" s="215">
        <f>IF(N168="sníž. přenesená",J168,0)</f>
        <v>0</v>
      </c>
      <c r="BI168" s="215">
        <f>IF(N168="nulová",J168,0)</f>
        <v>0</v>
      </c>
      <c r="BJ168" s="25" t="s">
        <v>85</v>
      </c>
      <c r="BK168" s="215">
        <f>ROUND(I168*H168,2)</f>
        <v>0</v>
      </c>
      <c r="BL168" s="25" t="s">
        <v>126</v>
      </c>
      <c r="BM168" s="25" t="s">
        <v>3189</v>
      </c>
    </row>
    <row r="169" spans="2:65" s="1" customFormat="1" ht="16.5" customHeight="1">
      <c r="B169" s="43"/>
      <c r="C169" s="204" t="s">
        <v>559</v>
      </c>
      <c r="D169" s="204" t="s">
        <v>200</v>
      </c>
      <c r="E169" s="205" t="s">
        <v>3190</v>
      </c>
      <c r="F169" s="206" t="s">
        <v>3191</v>
      </c>
      <c r="G169" s="207" t="s">
        <v>423</v>
      </c>
      <c r="H169" s="208">
        <v>5</v>
      </c>
      <c r="I169" s="209"/>
      <c r="J169" s="210">
        <f>ROUND(I169*H169,2)</f>
        <v>0</v>
      </c>
      <c r="K169" s="206" t="s">
        <v>34</v>
      </c>
      <c r="L169" s="63"/>
      <c r="M169" s="211" t="s">
        <v>34</v>
      </c>
      <c r="N169" s="212" t="s">
        <v>49</v>
      </c>
      <c r="O169" s="44"/>
      <c r="P169" s="213">
        <f>O169*H169</f>
        <v>0</v>
      </c>
      <c r="Q169" s="213">
        <v>0</v>
      </c>
      <c r="R169" s="213">
        <f>Q169*H169</f>
        <v>0</v>
      </c>
      <c r="S169" s="213">
        <v>0</v>
      </c>
      <c r="T169" s="214">
        <f>S169*H169</f>
        <v>0</v>
      </c>
      <c r="AR169" s="25" t="s">
        <v>126</v>
      </c>
      <c r="AT169" s="25" t="s">
        <v>200</v>
      </c>
      <c r="AU169" s="25" t="s">
        <v>85</v>
      </c>
      <c r="AY169" s="25" t="s">
        <v>197</v>
      </c>
      <c r="BE169" s="215">
        <f>IF(N169="základní",J169,0)</f>
        <v>0</v>
      </c>
      <c r="BF169" s="215">
        <f>IF(N169="snížená",J169,0)</f>
        <v>0</v>
      </c>
      <c r="BG169" s="215">
        <f>IF(N169="zákl. přenesená",J169,0)</f>
        <v>0</v>
      </c>
      <c r="BH169" s="215">
        <f>IF(N169="sníž. přenesená",J169,0)</f>
        <v>0</v>
      </c>
      <c r="BI169" s="215">
        <f>IF(N169="nulová",J169,0)</f>
        <v>0</v>
      </c>
      <c r="BJ169" s="25" t="s">
        <v>85</v>
      </c>
      <c r="BK169" s="215">
        <f>ROUND(I169*H169,2)</f>
        <v>0</v>
      </c>
      <c r="BL169" s="25" t="s">
        <v>126</v>
      </c>
      <c r="BM169" s="25" t="s">
        <v>3192</v>
      </c>
    </row>
    <row r="170" spans="2:65" s="1" customFormat="1" ht="27">
      <c r="B170" s="43"/>
      <c r="C170" s="65"/>
      <c r="D170" s="216" t="s">
        <v>205</v>
      </c>
      <c r="E170" s="65"/>
      <c r="F170" s="217" t="s">
        <v>3116</v>
      </c>
      <c r="G170" s="65"/>
      <c r="H170" s="65"/>
      <c r="I170" s="174"/>
      <c r="J170" s="65"/>
      <c r="K170" s="65"/>
      <c r="L170" s="63"/>
      <c r="M170" s="218"/>
      <c r="N170" s="44"/>
      <c r="O170" s="44"/>
      <c r="P170" s="44"/>
      <c r="Q170" s="44"/>
      <c r="R170" s="44"/>
      <c r="S170" s="44"/>
      <c r="T170" s="80"/>
      <c r="AT170" s="25" t="s">
        <v>205</v>
      </c>
      <c r="AU170" s="25" t="s">
        <v>85</v>
      </c>
    </row>
    <row r="171" spans="2:65" s="1" customFormat="1" ht="16.5" customHeight="1">
      <c r="B171" s="43"/>
      <c r="C171" s="204" t="s">
        <v>564</v>
      </c>
      <c r="D171" s="204" t="s">
        <v>200</v>
      </c>
      <c r="E171" s="205" t="s">
        <v>3193</v>
      </c>
      <c r="F171" s="206" t="s">
        <v>3194</v>
      </c>
      <c r="G171" s="207" t="s">
        <v>423</v>
      </c>
      <c r="H171" s="208">
        <v>14</v>
      </c>
      <c r="I171" s="209"/>
      <c r="J171" s="210">
        <f>ROUND(I171*H171,2)</f>
        <v>0</v>
      </c>
      <c r="K171" s="206" t="s">
        <v>34</v>
      </c>
      <c r="L171" s="63"/>
      <c r="M171" s="211" t="s">
        <v>34</v>
      </c>
      <c r="N171" s="212" t="s">
        <v>49</v>
      </c>
      <c r="O171" s="44"/>
      <c r="P171" s="213">
        <f>O171*H171</f>
        <v>0</v>
      </c>
      <c r="Q171" s="213">
        <v>0</v>
      </c>
      <c r="R171" s="213">
        <f>Q171*H171</f>
        <v>0</v>
      </c>
      <c r="S171" s="213">
        <v>0</v>
      </c>
      <c r="T171" s="214">
        <f>S171*H171</f>
        <v>0</v>
      </c>
      <c r="AR171" s="25" t="s">
        <v>126</v>
      </c>
      <c r="AT171" s="25" t="s">
        <v>200</v>
      </c>
      <c r="AU171" s="25" t="s">
        <v>85</v>
      </c>
      <c r="AY171" s="25" t="s">
        <v>197</v>
      </c>
      <c r="BE171" s="215">
        <f>IF(N171="základní",J171,0)</f>
        <v>0</v>
      </c>
      <c r="BF171" s="215">
        <f>IF(N171="snížená",J171,0)</f>
        <v>0</v>
      </c>
      <c r="BG171" s="215">
        <f>IF(N171="zákl. přenesená",J171,0)</f>
        <v>0</v>
      </c>
      <c r="BH171" s="215">
        <f>IF(N171="sníž. přenesená",J171,0)</f>
        <v>0</v>
      </c>
      <c r="BI171" s="215">
        <f>IF(N171="nulová",J171,0)</f>
        <v>0</v>
      </c>
      <c r="BJ171" s="25" t="s">
        <v>85</v>
      </c>
      <c r="BK171" s="215">
        <f>ROUND(I171*H171,2)</f>
        <v>0</v>
      </c>
      <c r="BL171" s="25" t="s">
        <v>126</v>
      </c>
      <c r="BM171" s="25" t="s">
        <v>3195</v>
      </c>
    </row>
    <row r="172" spans="2:65" s="1" customFormat="1" ht="27">
      <c r="B172" s="43"/>
      <c r="C172" s="65"/>
      <c r="D172" s="216" t="s">
        <v>205</v>
      </c>
      <c r="E172" s="65"/>
      <c r="F172" s="217" t="s">
        <v>3116</v>
      </c>
      <c r="G172" s="65"/>
      <c r="H172" s="65"/>
      <c r="I172" s="174"/>
      <c r="J172" s="65"/>
      <c r="K172" s="65"/>
      <c r="L172" s="63"/>
      <c r="M172" s="218"/>
      <c r="N172" s="44"/>
      <c r="O172" s="44"/>
      <c r="P172" s="44"/>
      <c r="Q172" s="44"/>
      <c r="R172" s="44"/>
      <c r="S172" s="44"/>
      <c r="T172" s="80"/>
      <c r="AT172" s="25" t="s">
        <v>205</v>
      </c>
      <c r="AU172" s="25" t="s">
        <v>85</v>
      </c>
    </row>
    <row r="173" spans="2:65" s="1" customFormat="1" ht="16.5" customHeight="1">
      <c r="B173" s="43"/>
      <c r="C173" s="204" t="s">
        <v>569</v>
      </c>
      <c r="D173" s="204" t="s">
        <v>200</v>
      </c>
      <c r="E173" s="205" t="s">
        <v>3196</v>
      </c>
      <c r="F173" s="206" t="s">
        <v>3197</v>
      </c>
      <c r="G173" s="207" t="s">
        <v>423</v>
      </c>
      <c r="H173" s="208">
        <v>70</v>
      </c>
      <c r="I173" s="209"/>
      <c r="J173" s="210">
        <f>ROUND(I173*H173,2)</f>
        <v>0</v>
      </c>
      <c r="K173" s="206" t="s">
        <v>34</v>
      </c>
      <c r="L173" s="63"/>
      <c r="M173" s="211" t="s">
        <v>34</v>
      </c>
      <c r="N173" s="212" t="s">
        <v>49</v>
      </c>
      <c r="O173" s="44"/>
      <c r="P173" s="213">
        <f>O173*H173</f>
        <v>0</v>
      </c>
      <c r="Q173" s="213">
        <v>0</v>
      </c>
      <c r="R173" s="213">
        <f>Q173*H173</f>
        <v>0</v>
      </c>
      <c r="S173" s="213">
        <v>0</v>
      </c>
      <c r="T173" s="214">
        <f>S173*H173</f>
        <v>0</v>
      </c>
      <c r="AR173" s="25" t="s">
        <v>126</v>
      </c>
      <c r="AT173" s="25" t="s">
        <v>200</v>
      </c>
      <c r="AU173" s="25" t="s">
        <v>85</v>
      </c>
      <c r="AY173" s="25" t="s">
        <v>197</v>
      </c>
      <c r="BE173" s="215">
        <f>IF(N173="základní",J173,0)</f>
        <v>0</v>
      </c>
      <c r="BF173" s="215">
        <f>IF(N173="snížená",J173,0)</f>
        <v>0</v>
      </c>
      <c r="BG173" s="215">
        <f>IF(N173="zákl. přenesená",J173,0)</f>
        <v>0</v>
      </c>
      <c r="BH173" s="215">
        <f>IF(N173="sníž. přenesená",J173,0)</f>
        <v>0</v>
      </c>
      <c r="BI173" s="215">
        <f>IF(N173="nulová",J173,0)</f>
        <v>0</v>
      </c>
      <c r="BJ173" s="25" t="s">
        <v>85</v>
      </c>
      <c r="BK173" s="215">
        <f>ROUND(I173*H173,2)</f>
        <v>0</v>
      </c>
      <c r="BL173" s="25" t="s">
        <v>126</v>
      </c>
      <c r="BM173" s="25" t="s">
        <v>3198</v>
      </c>
    </row>
    <row r="174" spans="2:65" s="1" customFormat="1" ht="27">
      <c r="B174" s="43"/>
      <c r="C174" s="65"/>
      <c r="D174" s="216" t="s">
        <v>205</v>
      </c>
      <c r="E174" s="65"/>
      <c r="F174" s="217" t="s">
        <v>3116</v>
      </c>
      <c r="G174" s="65"/>
      <c r="H174" s="65"/>
      <c r="I174" s="174"/>
      <c r="J174" s="65"/>
      <c r="K174" s="65"/>
      <c r="L174" s="63"/>
      <c r="M174" s="218"/>
      <c r="N174" s="44"/>
      <c r="O174" s="44"/>
      <c r="P174" s="44"/>
      <c r="Q174" s="44"/>
      <c r="R174" s="44"/>
      <c r="S174" s="44"/>
      <c r="T174" s="80"/>
      <c r="AT174" s="25" t="s">
        <v>205</v>
      </c>
      <c r="AU174" s="25" t="s">
        <v>85</v>
      </c>
    </row>
    <row r="175" spans="2:65" s="1" customFormat="1" ht="38.25" customHeight="1">
      <c r="B175" s="43"/>
      <c r="C175" s="204" t="s">
        <v>574</v>
      </c>
      <c r="D175" s="204" t="s">
        <v>200</v>
      </c>
      <c r="E175" s="205" t="s">
        <v>3199</v>
      </c>
      <c r="F175" s="206" t="s">
        <v>3118</v>
      </c>
      <c r="G175" s="207" t="s">
        <v>3057</v>
      </c>
      <c r="H175" s="208">
        <v>12</v>
      </c>
      <c r="I175" s="209"/>
      <c r="J175" s="210">
        <f>ROUND(I175*H175,2)</f>
        <v>0</v>
      </c>
      <c r="K175" s="206" t="s">
        <v>34</v>
      </c>
      <c r="L175" s="63"/>
      <c r="M175" s="211" t="s">
        <v>34</v>
      </c>
      <c r="N175" s="212" t="s">
        <v>49</v>
      </c>
      <c r="O175" s="44"/>
      <c r="P175" s="213">
        <f>O175*H175</f>
        <v>0</v>
      </c>
      <c r="Q175" s="213">
        <v>0</v>
      </c>
      <c r="R175" s="213">
        <f>Q175*H175</f>
        <v>0</v>
      </c>
      <c r="S175" s="213">
        <v>0</v>
      </c>
      <c r="T175" s="214">
        <f>S175*H175</f>
        <v>0</v>
      </c>
      <c r="AR175" s="25" t="s">
        <v>126</v>
      </c>
      <c r="AT175" s="25" t="s">
        <v>200</v>
      </c>
      <c r="AU175" s="25" t="s">
        <v>85</v>
      </c>
      <c r="AY175" s="25" t="s">
        <v>197</v>
      </c>
      <c r="BE175" s="215">
        <f>IF(N175="základní",J175,0)</f>
        <v>0</v>
      </c>
      <c r="BF175" s="215">
        <f>IF(N175="snížená",J175,0)</f>
        <v>0</v>
      </c>
      <c r="BG175" s="215">
        <f>IF(N175="zákl. přenesená",J175,0)</f>
        <v>0</v>
      </c>
      <c r="BH175" s="215">
        <f>IF(N175="sníž. přenesená",J175,0)</f>
        <v>0</v>
      </c>
      <c r="BI175" s="215">
        <f>IF(N175="nulová",J175,0)</f>
        <v>0</v>
      </c>
      <c r="BJ175" s="25" t="s">
        <v>85</v>
      </c>
      <c r="BK175" s="215">
        <f>ROUND(I175*H175,2)</f>
        <v>0</v>
      </c>
      <c r="BL175" s="25" t="s">
        <v>126</v>
      </c>
      <c r="BM175" s="25" t="s">
        <v>3200</v>
      </c>
    </row>
    <row r="176" spans="2:65" s="1" customFormat="1" ht="25.5" customHeight="1">
      <c r="B176" s="43"/>
      <c r="C176" s="204" t="s">
        <v>578</v>
      </c>
      <c r="D176" s="204" t="s">
        <v>200</v>
      </c>
      <c r="E176" s="205" t="s">
        <v>3201</v>
      </c>
      <c r="F176" s="206" t="s">
        <v>3202</v>
      </c>
      <c r="G176" s="207" t="s">
        <v>3089</v>
      </c>
      <c r="H176" s="208">
        <v>2</v>
      </c>
      <c r="I176" s="209"/>
      <c r="J176" s="210">
        <f>ROUND(I176*H176,2)</f>
        <v>0</v>
      </c>
      <c r="K176" s="206" t="s">
        <v>34</v>
      </c>
      <c r="L176" s="63"/>
      <c r="M176" s="211" t="s">
        <v>34</v>
      </c>
      <c r="N176" s="212" t="s">
        <v>49</v>
      </c>
      <c r="O176" s="44"/>
      <c r="P176" s="213">
        <f>O176*H176</f>
        <v>0</v>
      </c>
      <c r="Q176" s="213">
        <v>0</v>
      </c>
      <c r="R176" s="213">
        <f>Q176*H176</f>
        <v>0</v>
      </c>
      <c r="S176" s="213">
        <v>0</v>
      </c>
      <c r="T176" s="214">
        <f>S176*H176</f>
        <v>0</v>
      </c>
      <c r="AR176" s="25" t="s">
        <v>126</v>
      </c>
      <c r="AT176" s="25" t="s">
        <v>200</v>
      </c>
      <c r="AU176" s="25" t="s">
        <v>85</v>
      </c>
      <c r="AY176" s="25" t="s">
        <v>197</v>
      </c>
      <c r="BE176" s="215">
        <f>IF(N176="základní",J176,0)</f>
        <v>0</v>
      </c>
      <c r="BF176" s="215">
        <f>IF(N176="snížená",J176,0)</f>
        <v>0</v>
      </c>
      <c r="BG176" s="215">
        <f>IF(N176="zákl. přenesená",J176,0)</f>
        <v>0</v>
      </c>
      <c r="BH176" s="215">
        <f>IF(N176="sníž. přenesená",J176,0)</f>
        <v>0</v>
      </c>
      <c r="BI176" s="215">
        <f>IF(N176="nulová",J176,0)</f>
        <v>0</v>
      </c>
      <c r="BJ176" s="25" t="s">
        <v>85</v>
      </c>
      <c r="BK176" s="215">
        <f>ROUND(I176*H176,2)</f>
        <v>0</v>
      </c>
      <c r="BL176" s="25" t="s">
        <v>126</v>
      </c>
      <c r="BM176" s="25" t="s">
        <v>3203</v>
      </c>
    </row>
    <row r="177" spans="2:65" s="1" customFormat="1" ht="27">
      <c r="B177" s="43"/>
      <c r="C177" s="65"/>
      <c r="D177" s="221" t="s">
        <v>205</v>
      </c>
      <c r="E177" s="65"/>
      <c r="F177" s="253" t="s">
        <v>3116</v>
      </c>
      <c r="G177" s="65"/>
      <c r="H177" s="65"/>
      <c r="I177" s="174"/>
      <c r="J177" s="65"/>
      <c r="K177" s="65"/>
      <c r="L177" s="63"/>
      <c r="M177" s="218"/>
      <c r="N177" s="44"/>
      <c r="O177" s="44"/>
      <c r="P177" s="44"/>
      <c r="Q177" s="44"/>
      <c r="R177" s="44"/>
      <c r="S177" s="44"/>
      <c r="T177" s="80"/>
      <c r="AT177" s="25" t="s">
        <v>205</v>
      </c>
      <c r="AU177" s="25" t="s">
        <v>85</v>
      </c>
    </row>
    <row r="178" spans="2:65" s="11" customFormat="1" ht="37.35" customHeight="1">
      <c r="B178" s="187"/>
      <c r="C178" s="188"/>
      <c r="D178" s="201" t="s">
        <v>77</v>
      </c>
      <c r="E178" s="287" t="s">
        <v>3204</v>
      </c>
      <c r="F178" s="287" t="s">
        <v>3205</v>
      </c>
      <c r="G178" s="188"/>
      <c r="H178" s="188"/>
      <c r="I178" s="191"/>
      <c r="J178" s="288">
        <f>BK178</f>
        <v>0</v>
      </c>
      <c r="K178" s="188"/>
      <c r="L178" s="193"/>
      <c r="M178" s="194"/>
      <c r="N178" s="195"/>
      <c r="O178" s="195"/>
      <c r="P178" s="196">
        <f>SUM(P179:P181)</f>
        <v>0</v>
      </c>
      <c r="Q178" s="195"/>
      <c r="R178" s="196">
        <f>SUM(R179:R181)</f>
        <v>0</v>
      </c>
      <c r="S178" s="195"/>
      <c r="T178" s="197">
        <f>SUM(T179:T181)</f>
        <v>0</v>
      </c>
      <c r="AR178" s="198" t="s">
        <v>85</v>
      </c>
      <c r="AT178" s="199" t="s">
        <v>77</v>
      </c>
      <c r="AU178" s="199" t="s">
        <v>78</v>
      </c>
      <c r="AY178" s="198" t="s">
        <v>197</v>
      </c>
      <c r="BK178" s="200">
        <f>SUM(BK179:BK181)</f>
        <v>0</v>
      </c>
    </row>
    <row r="179" spans="2:65" s="1" customFormat="1" ht="25.5" customHeight="1">
      <c r="B179" s="43"/>
      <c r="C179" s="204" t="s">
        <v>582</v>
      </c>
      <c r="D179" s="204" t="s">
        <v>200</v>
      </c>
      <c r="E179" s="205" t="s">
        <v>3206</v>
      </c>
      <c r="F179" s="206" t="s">
        <v>3207</v>
      </c>
      <c r="G179" s="207" t="s">
        <v>1598</v>
      </c>
      <c r="H179" s="208">
        <v>2</v>
      </c>
      <c r="I179" s="209"/>
      <c r="J179" s="210">
        <f>ROUND(I179*H179,2)</f>
        <v>0</v>
      </c>
      <c r="K179" s="206" t="s">
        <v>34</v>
      </c>
      <c r="L179" s="63"/>
      <c r="M179" s="211" t="s">
        <v>34</v>
      </c>
      <c r="N179" s="212" t="s">
        <v>49</v>
      </c>
      <c r="O179" s="44"/>
      <c r="P179" s="213">
        <f>O179*H179</f>
        <v>0</v>
      </c>
      <c r="Q179" s="213">
        <v>0</v>
      </c>
      <c r="R179" s="213">
        <f>Q179*H179</f>
        <v>0</v>
      </c>
      <c r="S179" s="213">
        <v>0</v>
      </c>
      <c r="T179" s="214">
        <f>S179*H179</f>
        <v>0</v>
      </c>
      <c r="AR179" s="25" t="s">
        <v>126</v>
      </c>
      <c r="AT179" s="25" t="s">
        <v>200</v>
      </c>
      <c r="AU179" s="25" t="s">
        <v>85</v>
      </c>
      <c r="AY179" s="25" t="s">
        <v>197</v>
      </c>
      <c r="BE179" s="215">
        <f>IF(N179="základní",J179,0)</f>
        <v>0</v>
      </c>
      <c r="BF179" s="215">
        <f>IF(N179="snížená",J179,0)</f>
        <v>0</v>
      </c>
      <c r="BG179" s="215">
        <f>IF(N179="zákl. přenesená",J179,0)</f>
        <v>0</v>
      </c>
      <c r="BH179" s="215">
        <f>IF(N179="sníž. přenesená",J179,0)</f>
        <v>0</v>
      </c>
      <c r="BI179" s="215">
        <f>IF(N179="nulová",J179,0)</f>
        <v>0</v>
      </c>
      <c r="BJ179" s="25" t="s">
        <v>85</v>
      </c>
      <c r="BK179" s="215">
        <f>ROUND(I179*H179,2)</f>
        <v>0</v>
      </c>
      <c r="BL179" s="25" t="s">
        <v>126</v>
      </c>
      <c r="BM179" s="25" t="s">
        <v>3208</v>
      </c>
    </row>
    <row r="180" spans="2:65" s="1" customFormat="1" ht="27">
      <c r="B180" s="43"/>
      <c r="C180" s="65"/>
      <c r="D180" s="216" t="s">
        <v>205</v>
      </c>
      <c r="E180" s="65"/>
      <c r="F180" s="217" t="s">
        <v>3051</v>
      </c>
      <c r="G180" s="65"/>
      <c r="H180" s="65"/>
      <c r="I180" s="174"/>
      <c r="J180" s="65"/>
      <c r="K180" s="65"/>
      <c r="L180" s="63"/>
      <c r="M180" s="218"/>
      <c r="N180" s="44"/>
      <c r="O180" s="44"/>
      <c r="P180" s="44"/>
      <c r="Q180" s="44"/>
      <c r="R180" s="44"/>
      <c r="S180" s="44"/>
      <c r="T180" s="80"/>
      <c r="AT180" s="25" t="s">
        <v>205</v>
      </c>
      <c r="AU180" s="25" t="s">
        <v>85</v>
      </c>
    </row>
    <row r="181" spans="2:65" s="1" customFormat="1" ht="38.25" customHeight="1">
      <c r="B181" s="43"/>
      <c r="C181" s="204" t="s">
        <v>588</v>
      </c>
      <c r="D181" s="204" t="s">
        <v>200</v>
      </c>
      <c r="E181" s="205" t="s">
        <v>3209</v>
      </c>
      <c r="F181" s="206" t="s">
        <v>3210</v>
      </c>
      <c r="G181" s="207" t="s">
        <v>3057</v>
      </c>
      <c r="H181" s="208">
        <v>4</v>
      </c>
      <c r="I181" s="209"/>
      <c r="J181" s="210">
        <f>ROUND(I181*H181,2)</f>
        <v>0</v>
      </c>
      <c r="K181" s="206" t="s">
        <v>34</v>
      </c>
      <c r="L181" s="63"/>
      <c r="M181" s="211" t="s">
        <v>34</v>
      </c>
      <c r="N181" s="212" t="s">
        <v>49</v>
      </c>
      <c r="O181" s="44"/>
      <c r="P181" s="213">
        <f>O181*H181</f>
        <v>0</v>
      </c>
      <c r="Q181" s="213">
        <v>0</v>
      </c>
      <c r="R181" s="213">
        <f>Q181*H181</f>
        <v>0</v>
      </c>
      <c r="S181" s="213">
        <v>0</v>
      </c>
      <c r="T181" s="214">
        <f>S181*H181</f>
        <v>0</v>
      </c>
      <c r="AR181" s="25" t="s">
        <v>126</v>
      </c>
      <c r="AT181" s="25" t="s">
        <v>200</v>
      </c>
      <c r="AU181" s="25" t="s">
        <v>85</v>
      </c>
      <c r="AY181" s="25" t="s">
        <v>197</v>
      </c>
      <c r="BE181" s="215">
        <f>IF(N181="základní",J181,0)</f>
        <v>0</v>
      </c>
      <c r="BF181" s="215">
        <f>IF(N181="snížená",J181,0)</f>
        <v>0</v>
      </c>
      <c r="BG181" s="215">
        <f>IF(N181="zákl. přenesená",J181,0)</f>
        <v>0</v>
      </c>
      <c r="BH181" s="215">
        <f>IF(N181="sníž. přenesená",J181,0)</f>
        <v>0</v>
      </c>
      <c r="BI181" s="215">
        <f>IF(N181="nulová",J181,0)</f>
        <v>0</v>
      </c>
      <c r="BJ181" s="25" t="s">
        <v>85</v>
      </c>
      <c r="BK181" s="215">
        <f>ROUND(I181*H181,2)</f>
        <v>0</v>
      </c>
      <c r="BL181" s="25" t="s">
        <v>126</v>
      </c>
      <c r="BM181" s="25" t="s">
        <v>3211</v>
      </c>
    </row>
    <row r="182" spans="2:65" s="11" customFormat="1" ht="37.35" customHeight="1">
      <c r="B182" s="187"/>
      <c r="C182" s="188"/>
      <c r="D182" s="201" t="s">
        <v>77</v>
      </c>
      <c r="E182" s="287" t="s">
        <v>3212</v>
      </c>
      <c r="F182" s="287" t="s">
        <v>3213</v>
      </c>
      <c r="G182" s="188"/>
      <c r="H182" s="188"/>
      <c r="I182" s="191"/>
      <c r="J182" s="288">
        <f>BK182</f>
        <v>0</v>
      </c>
      <c r="K182" s="188"/>
      <c r="L182" s="193"/>
      <c r="M182" s="194"/>
      <c r="N182" s="195"/>
      <c r="O182" s="195"/>
      <c r="P182" s="196">
        <f>SUM(P183:P189)</f>
        <v>0</v>
      </c>
      <c r="Q182" s="195"/>
      <c r="R182" s="196">
        <f>SUM(R183:R189)</f>
        <v>0</v>
      </c>
      <c r="S182" s="195"/>
      <c r="T182" s="197">
        <f>SUM(T183:T189)</f>
        <v>0</v>
      </c>
      <c r="AR182" s="198" t="s">
        <v>85</v>
      </c>
      <c r="AT182" s="199" t="s">
        <v>77</v>
      </c>
      <c r="AU182" s="199" t="s">
        <v>78</v>
      </c>
      <c r="AY182" s="198" t="s">
        <v>197</v>
      </c>
      <c r="BK182" s="200">
        <f>SUM(BK183:BK189)</f>
        <v>0</v>
      </c>
    </row>
    <row r="183" spans="2:65" s="1" customFormat="1" ht="25.5" customHeight="1">
      <c r="B183" s="43"/>
      <c r="C183" s="204" t="s">
        <v>592</v>
      </c>
      <c r="D183" s="204" t="s">
        <v>200</v>
      </c>
      <c r="E183" s="205" t="s">
        <v>3214</v>
      </c>
      <c r="F183" s="206" t="s">
        <v>3207</v>
      </c>
      <c r="G183" s="207" t="s">
        <v>1598</v>
      </c>
      <c r="H183" s="208">
        <v>2</v>
      </c>
      <c r="I183" s="209"/>
      <c r="J183" s="210">
        <f>ROUND(I183*H183,2)</f>
        <v>0</v>
      </c>
      <c r="K183" s="206" t="s">
        <v>34</v>
      </c>
      <c r="L183" s="63"/>
      <c r="M183" s="211" t="s">
        <v>34</v>
      </c>
      <c r="N183" s="212" t="s">
        <v>49</v>
      </c>
      <c r="O183" s="44"/>
      <c r="P183" s="213">
        <f>O183*H183</f>
        <v>0</v>
      </c>
      <c r="Q183" s="213">
        <v>0</v>
      </c>
      <c r="R183" s="213">
        <f>Q183*H183</f>
        <v>0</v>
      </c>
      <c r="S183" s="213">
        <v>0</v>
      </c>
      <c r="T183" s="214">
        <f>S183*H183</f>
        <v>0</v>
      </c>
      <c r="AR183" s="25" t="s">
        <v>126</v>
      </c>
      <c r="AT183" s="25" t="s">
        <v>200</v>
      </c>
      <c r="AU183" s="25" t="s">
        <v>85</v>
      </c>
      <c r="AY183" s="25" t="s">
        <v>197</v>
      </c>
      <c r="BE183" s="215">
        <f>IF(N183="základní",J183,0)</f>
        <v>0</v>
      </c>
      <c r="BF183" s="215">
        <f>IF(N183="snížená",J183,0)</f>
        <v>0</v>
      </c>
      <c r="BG183" s="215">
        <f>IF(N183="zákl. přenesená",J183,0)</f>
        <v>0</v>
      </c>
      <c r="BH183" s="215">
        <f>IF(N183="sníž. přenesená",J183,0)</f>
        <v>0</v>
      </c>
      <c r="BI183" s="215">
        <f>IF(N183="nulová",J183,0)</f>
        <v>0</v>
      </c>
      <c r="BJ183" s="25" t="s">
        <v>85</v>
      </c>
      <c r="BK183" s="215">
        <f>ROUND(I183*H183,2)</f>
        <v>0</v>
      </c>
      <c r="BL183" s="25" t="s">
        <v>126</v>
      </c>
      <c r="BM183" s="25" t="s">
        <v>3215</v>
      </c>
    </row>
    <row r="184" spans="2:65" s="1" customFormat="1" ht="27">
      <c r="B184" s="43"/>
      <c r="C184" s="65"/>
      <c r="D184" s="216" t="s">
        <v>205</v>
      </c>
      <c r="E184" s="65"/>
      <c r="F184" s="217" t="s">
        <v>3051</v>
      </c>
      <c r="G184" s="65"/>
      <c r="H184" s="65"/>
      <c r="I184" s="174"/>
      <c r="J184" s="65"/>
      <c r="K184" s="65"/>
      <c r="L184" s="63"/>
      <c r="M184" s="218"/>
      <c r="N184" s="44"/>
      <c r="O184" s="44"/>
      <c r="P184" s="44"/>
      <c r="Q184" s="44"/>
      <c r="R184" s="44"/>
      <c r="S184" s="44"/>
      <c r="T184" s="80"/>
      <c r="AT184" s="25" t="s">
        <v>205</v>
      </c>
      <c r="AU184" s="25" t="s">
        <v>85</v>
      </c>
    </row>
    <row r="185" spans="2:65" s="1" customFormat="1" ht="25.5" customHeight="1">
      <c r="B185" s="43"/>
      <c r="C185" s="204" t="s">
        <v>596</v>
      </c>
      <c r="D185" s="204" t="s">
        <v>200</v>
      </c>
      <c r="E185" s="205" t="s">
        <v>3216</v>
      </c>
      <c r="F185" s="206" t="s">
        <v>3217</v>
      </c>
      <c r="G185" s="207" t="s">
        <v>1598</v>
      </c>
      <c r="H185" s="208">
        <v>2</v>
      </c>
      <c r="I185" s="209"/>
      <c r="J185" s="210">
        <f>ROUND(I185*H185,2)</f>
        <v>0</v>
      </c>
      <c r="K185" s="206" t="s">
        <v>34</v>
      </c>
      <c r="L185" s="63"/>
      <c r="M185" s="211" t="s">
        <v>34</v>
      </c>
      <c r="N185" s="212" t="s">
        <v>49</v>
      </c>
      <c r="O185" s="44"/>
      <c r="P185" s="213">
        <f>O185*H185</f>
        <v>0</v>
      </c>
      <c r="Q185" s="213">
        <v>0</v>
      </c>
      <c r="R185" s="213">
        <f>Q185*H185</f>
        <v>0</v>
      </c>
      <c r="S185" s="213">
        <v>0</v>
      </c>
      <c r="T185" s="214">
        <f>S185*H185</f>
        <v>0</v>
      </c>
      <c r="AR185" s="25" t="s">
        <v>126</v>
      </c>
      <c r="AT185" s="25" t="s">
        <v>200</v>
      </c>
      <c r="AU185" s="25" t="s">
        <v>85</v>
      </c>
      <c r="AY185" s="25" t="s">
        <v>197</v>
      </c>
      <c r="BE185" s="215">
        <f>IF(N185="základní",J185,0)</f>
        <v>0</v>
      </c>
      <c r="BF185" s="215">
        <f>IF(N185="snížená",J185,0)</f>
        <v>0</v>
      </c>
      <c r="BG185" s="215">
        <f>IF(N185="zákl. přenesená",J185,0)</f>
        <v>0</v>
      </c>
      <c r="BH185" s="215">
        <f>IF(N185="sníž. přenesená",J185,0)</f>
        <v>0</v>
      </c>
      <c r="BI185" s="215">
        <f>IF(N185="nulová",J185,0)</f>
        <v>0</v>
      </c>
      <c r="BJ185" s="25" t="s">
        <v>85</v>
      </c>
      <c r="BK185" s="215">
        <f>ROUND(I185*H185,2)</f>
        <v>0</v>
      </c>
      <c r="BL185" s="25" t="s">
        <v>126</v>
      </c>
      <c r="BM185" s="25" t="s">
        <v>3218</v>
      </c>
    </row>
    <row r="186" spans="2:65" s="1" customFormat="1" ht="27">
      <c r="B186" s="43"/>
      <c r="C186" s="65"/>
      <c r="D186" s="216" t="s">
        <v>205</v>
      </c>
      <c r="E186" s="65"/>
      <c r="F186" s="217" t="s">
        <v>3219</v>
      </c>
      <c r="G186" s="65"/>
      <c r="H186" s="65"/>
      <c r="I186" s="174"/>
      <c r="J186" s="65"/>
      <c r="K186" s="65"/>
      <c r="L186" s="63"/>
      <c r="M186" s="218"/>
      <c r="N186" s="44"/>
      <c r="O186" s="44"/>
      <c r="P186" s="44"/>
      <c r="Q186" s="44"/>
      <c r="R186" s="44"/>
      <c r="S186" s="44"/>
      <c r="T186" s="80"/>
      <c r="AT186" s="25" t="s">
        <v>205</v>
      </c>
      <c r="AU186" s="25" t="s">
        <v>85</v>
      </c>
    </row>
    <row r="187" spans="2:65" s="1" customFormat="1" ht="16.5" customHeight="1">
      <c r="B187" s="43"/>
      <c r="C187" s="204" t="s">
        <v>601</v>
      </c>
      <c r="D187" s="204" t="s">
        <v>200</v>
      </c>
      <c r="E187" s="205" t="s">
        <v>3220</v>
      </c>
      <c r="F187" s="206" t="s">
        <v>3221</v>
      </c>
      <c r="G187" s="207" t="s">
        <v>423</v>
      </c>
      <c r="H187" s="208">
        <v>1</v>
      </c>
      <c r="I187" s="209"/>
      <c r="J187" s="210">
        <f>ROUND(I187*H187,2)</f>
        <v>0</v>
      </c>
      <c r="K187" s="206" t="s">
        <v>34</v>
      </c>
      <c r="L187" s="63"/>
      <c r="M187" s="211" t="s">
        <v>34</v>
      </c>
      <c r="N187" s="212" t="s">
        <v>49</v>
      </c>
      <c r="O187" s="44"/>
      <c r="P187" s="213">
        <f>O187*H187</f>
        <v>0</v>
      </c>
      <c r="Q187" s="213">
        <v>0</v>
      </c>
      <c r="R187" s="213">
        <f>Q187*H187</f>
        <v>0</v>
      </c>
      <c r="S187" s="213">
        <v>0</v>
      </c>
      <c r="T187" s="214">
        <f>S187*H187</f>
        <v>0</v>
      </c>
      <c r="AR187" s="25" t="s">
        <v>126</v>
      </c>
      <c r="AT187" s="25" t="s">
        <v>200</v>
      </c>
      <c r="AU187" s="25" t="s">
        <v>85</v>
      </c>
      <c r="AY187" s="25" t="s">
        <v>197</v>
      </c>
      <c r="BE187" s="215">
        <f>IF(N187="základní",J187,0)</f>
        <v>0</v>
      </c>
      <c r="BF187" s="215">
        <f>IF(N187="snížená",J187,0)</f>
        <v>0</v>
      </c>
      <c r="BG187" s="215">
        <f>IF(N187="zákl. přenesená",J187,0)</f>
        <v>0</v>
      </c>
      <c r="BH187" s="215">
        <f>IF(N187="sníž. přenesená",J187,0)</f>
        <v>0</v>
      </c>
      <c r="BI187" s="215">
        <f>IF(N187="nulová",J187,0)</f>
        <v>0</v>
      </c>
      <c r="BJ187" s="25" t="s">
        <v>85</v>
      </c>
      <c r="BK187" s="215">
        <f>ROUND(I187*H187,2)</f>
        <v>0</v>
      </c>
      <c r="BL187" s="25" t="s">
        <v>126</v>
      </c>
      <c r="BM187" s="25" t="s">
        <v>3222</v>
      </c>
    </row>
    <row r="188" spans="2:65" s="1" customFormat="1" ht="27">
      <c r="B188" s="43"/>
      <c r="C188" s="65"/>
      <c r="D188" s="216" t="s">
        <v>205</v>
      </c>
      <c r="E188" s="65"/>
      <c r="F188" s="217" t="s">
        <v>3116</v>
      </c>
      <c r="G188" s="65"/>
      <c r="H188" s="65"/>
      <c r="I188" s="174"/>
      <c r="J188" s="65"/>
      <c r="K188" s="65"/>
      <c r="L188" s="63"/>
      <c r="M188" s="218"/>
      <c r="N188" s="44"/>
      <c r="O188" s="44"/>
      <c r="P188" s="44"/>
      <c r="Q188" s="44"/>
      <c r="R188" s="44"/>
      <c r="S188" s="44"/>
      <c r="T188" s="80"/>
      <c r="AT188" s="25" t="s">
        <v>205</v>
      </c>
      <c r="AU188" s="25" t="s">
        <v>85</v>
      </c>
    </row>
    <row r="189" spans="2:65" s="1" customFormat="1" ht="38.25" customHeight="1">
      <c r="B189" s="43"/>
      <c r="C189" s="204" t="s">
        <v>605</v>
      </c>
      <c r="D189" s="204" t="s">
        <v>200</v>
      </c>
      <c r="E189" s="205" t="s">
        <v>3223</v>
      </c>
      <c r="F189" s="206" t="s">
        <v>3210</v>
      </c>
      <c r="G189" s="207" t="s">
        <v>3057</v>
      </c>
      <c r="H189" s="208">
        <v>3</v>
      </c>
      <c r="I189" s="209"/>
      <c r="J189" s="210">
        <f>ROUND(I189*H189,2)</f>
        <v>0</v>
      </c>
      <c r="K189" s="206" t="s">
        <v>34</v>
      </c>
      <c r="L189" s="63"/>
      <c r="M189" s="211" t="s">
        <v>34</v>
      </c>
      <c r="N189" s="212" t="s">
        <v>49</v>
      </c>
      <c r="O189" s="44"/>
      <c r="P189" s="213">
        <f>O189*H189</f>
        <v>0</v>
      </c>
      <c r="Q189" s="213">
        <v>0</v>
      </c>
      <c r="R189" s="213">
        <f>Q189*H189</f>
        <v>0</v>
      </c>
      <c r="S189" s="213">
        <v>0</v>
      </c>
      <c r="T189" s="214">
        <f>S189*H189</f>
        <v>0</v>
      </c>
      <c r="AR189" s="25" t="s">
        <v>126</v>
      </c>
      <c r="AT189" s="25" t="s">
        <v>200</v>
      </c>
      <c r="AU189" s="25" t="s">
        <v>85</v>
      </c>
      <c r="AY189" s="25" t="s">
        <v>197</v>
      </c>
      <c r="BE189" s="215">
        <f>IF(N189="základní",J189,0)</f>
        <v>0</v>
      </c>
      <c r="BF189" s="215">
        <f>IF(N189="snížená",J189,0)</f>
        <v>0</v>
      </c>
      <c r="BG189" s="215">
        <f>IF(N189="zákl. přenesená",J189,0)</f>
        <v>0</v>
      </c>
      <c r="BH189" s="215">
        <f>IF(N189="sníž. přenesená",J189,0)</f>
        <v>0</v>
      </c>
      <c r="BI189" s="215">
        <f>IF(N189="nulová",J189,0)</f>
        <v>0</v>
      </c>
      <c r="BJ189" s="25" t="s">
        <v>85</v>
      </c>
      <c r="BK189" s="215">
        <f>ROUND(I189*H189,2)</f>
        <v>0</v>
      </c>
      <c r="BL189" s="25" t="s">
        <v>126</v>
      </c>
      <c r="BM189" s="25" t="s">
        <v>3224</v>
      </c>
    </row>
    <row r="190" spans="2:65" s="11" customFormat="1" ht="37.35" customHeight="1">
      <c r="B190" s="187"/>
      <c r="C190" s="188"/>
      <c r="D190" s="201" t="s">
        <v>77</v>
      </c>
      <c r="E190" s="287" t="s">
        <v>3225</v>
      </c>
      <c r="F190" s="287" t="s">
        <v>3226</v>
      </c>
      <c r="G190" s="188"/>
      <c r="H190" s="188"/>
      <c r="I190" s="191"/>
      <c r="J190" s="288">
        <f>BK190</f>
        <v>0</v>
      </c>
      <c r="K190" s="188"/>
      <c r="L190" s="193"/>
      <c r="M190" s="194"/>
      <c r="N190" s="195"/>
      <c r="O190" s="195"/>
      <c r="P190" s="196">
        <f>SUM(P191:P196)</f>
        <v>0</v>
      </c>
      <c r="Q190" s="195"/>
      <c r="R190" s="196">
        <f>SUM(R191:R196)</f>
        <v>0</v>
      </c>
      <c r="S190" s="195"/>
      <c r="T190" s="197">
        <f>SUM(T191:T196)</f>
        <v>0</v>
      </c>
      <c r="AR190" s="198" t="s">
        <v>85</v>
      </c>
      <c r="AT190" s="199" t="s">
        <v>77</v>
      </c>
      <c r="AU190" s="199" t="s">
        <v>78</v>
      </c>
      <c r="AY190" s="198" t="s">
        <v>197</v>
      </c>
      <c r="BK190" s="200">
        <f>SUM(BK191:BK196)</f>
        <v>0</v>
      </c>
    </row>
    <row r="191" spans="2:65" s="1" customFormat="1" ht="25.5" customHeight="1">
      <c r="B191" s="43"/>
      <c r="C191" s="204" t="s">
        <v>612</v>
      </c>
      <c r="D191" s="204" t="s">
        <v>200</v>
      </c>
      <c r="E191" s="205" t="s">
        <v>3227</v>
      </c>
      <c r="F191" s="206" t="s">
        <v>3228</v>
      </c>
      <c r="G191" s="207" t="s">
        <v>1598</v>
      </c>
      <c r="H191" s="208">
        <v>1</v>
      </c>
      <c r="I191" s="209"/>
      <c r="J191" s="210">
        <f>ROUND(I191*H191,2)</f>
        <v>0</v>
      </c>
      <c r="K191" s="206" t="s">
        <v>34</v>
      </c>
      <c r="L191" s="63"/>
      <c r="M191" s="211" t="s">
        <v>34</v>
      </c>
      <c r="N191" s="212" t="s">
        <v>49</v>
      </c>
      <c r="O191" s="44"/>
      <c r="P191" s="213">
        <f>O191*H191</f>
        <v>0</v>
      </c>
      <c r="Q191" s="213">
        <v>0</v>
      </c>
      <c r="R191" s="213">
        <f>Q191*H191</f>
        <v>0</v>
      </c>
      <c r="S191" s="213">
        <v>0</v>
      </c>
      <c r="T191" s="214">
        <f>S191*H191</f>
        <v>0</v>
      </c>
      <c r="AR191" s="25" t="s">
        <v>126</v>
      </c>
      <c r="AT191" s="25" t="s">
        <v>200</v>
      </c>
      <c r="AU191" s="25" t="s">
        <v>85</v>
      </c>
      <c r="AY191" s="25" t="s">
        <v>197</v>
      </c>
      <c r="BE191" s="215">
        <f>IF(N191="základní",J191,0)</f>
        <v>0</v>
      </c>
      <c r="BF191" s="215">
        <f>IF(N191="snížená",J191,0)</f>
        <v>0</v>
      </c>
      <c r="BG191" s="215">
        <f>IF(N191="zákl. přenesená",J191,0)</f>
        <v>0</v>
      </c>
      <c r="BH191" s="215">
        <f>IF(N191="sníž. přenesená",J191,0)</f>
        <v>0</v>
      </c>
      <c r="BI191" s="215">
        <f>IF(N191="nulová",J191,0)</f>
        <v>0</v>
      </c>
      <c r="BJ191" s="25" t="s">
        <v>85</v>
      </c>
      <c r="BK191" s="215">
        <f>ROUND(I191*H191,2)</f>
        <v>0</v>
      </c>
      <c r="BL191" s="25" t="s">
        <v>126</v>
      </c>
      <c r="BM191" s="25" t="s">
        <v>3229</v>
      </c>
    </row>
    <row r="192" spans="2:65" s="1" customFormat="1" ht="27">
      <c r="B192" s="43"/>
      <c r="C192" s="65"/>
      <c r="D192" s="216" t="s">
        <v>205</v>
      </c>
      <c r="E192" s="65"/>
      <c r="F192" s="217" t="s">
        <v>3051</v>
      </c>
      <c r="G192" s="65"/>
      <c r="H192" s="65"/>
      <c r="I192" s="174"/>
      <c r="J192" s="65"/>
      <c r="K192" s="65"/>
      <c r="L192" s="63"/>
      <c r="M192" s="218"/>
      <c r="N192" s="44"/>
      <c r="O192" s="44"/>
      <c r="P192" s="44"/>
      <c r="Q192" s="44"/>
      <c r="R192" s="44"/>
      <c r="S192" s="44"/>
      <c r="T192" s="80"/>
      <c r="AT192" s="25" t="s">
        <v>205</v>
      </c>
      <c r="AU192" s="25" t="s">
        <v>85</v>
      </c>
    </row>
    <row r="193" spans="2:65" s="1" customFormat="1" ht="16.5" customHeight="1">
      <c r="B193" s="43"/>
      <c r="C193" s="204" t="s">
        <v>616</v>
      </c>
      <c r="D193" s="204" t="s">
        <v>200</v>
      </c>
      <c r="E193" s="205" t="s">
        <v>3230</v>
      </c>
      <c r="F193" s="206" t="s">
        <v>3231</v>
      </c>
      <c r="G193" s="207" t="s">
        <v>1598</v>
      </c>
      <c r="H193" s="208">
        <v>1</v>
      </c>
      <c r="I193" s="209"/>
      <c r="J193" s="210">
        <f>ROUND(I193*H193,2)</f>
        <v>0</v>
      </c>
      <c r="K193" s="206" t="s">
        <v>34</v>
      </c>
      <c r="L193" s="63"/>
      <c r="M193" s="211" t="s">
        <v>34</v>
      </c>
      <c r="N193" s="212" t="s">
        <v>49</v>
      </c>
      <c r="O193" s="44"/>
      <c r="P193" s="213">
        <f>O193*H193</f>
        <v>0</v>
      </c>
      <c r="Q193" s="213">
        <v>0</v>
      </c>
      <c r="R193" s="213">
        <f>Q193*H193</f>
        <v>0</v>
      </c>
      <c r="S193" s="213">
        <v>0</v>
      </c>
      <c r="T193" s="214">
        <f>S193*H193</f>
        <v>0</v>
      </c>
      <c r="AR193" s="25" t="s">
        <v>126</v>
      </c>
      <c r="AT193" s="25" t="s">
        <v>200</v>
      </c>
      <c r="AU193" s="25" t="s">
        <v>85</v>
      </c>
      <c r="AY193" s="25" t="s">
        <v>197</v>
      </c>
      <c r="BE193" s="215">
        <f>IF(N193="základní",J193,0)</f>
        <v>0</v>
      </c>
      <c r="BF193" s="215">
        <f>IF(N193="snížená",J193,0)</f>
        <v>0</v>
      </c>
      <c r="BG193" s="215">
        <f>IF(N193="zákl. přenesená",J193,0)</f>
        <v>0</v>
      </c>
      <c r="BH193" s="215">
        <f>IF(N193="sníž. přenesená",J193,0)</f>
        <v>0</v>
      </c>
      <c r="BI193" s="215">
        <f>IF(N193="nulová",J193,0)</f>
        <v>0</v>
      </c>
      <c r="BJ193" s="25" t="s">
        <v>85</v>
      </c>
      <c r="BK193" s="215">
        <f>ROUND(I193*H193,2)</f>
        <v>0</v>
      </c>
      <c r="BL193" s="25" t="s">
        <v>126</v>
      </c>
      <c r="BM193" s="25" t="s">
        <v>3232</v>
      </c>
    </row>
    <row r="194" spans="2:65" s="1" customFormat="1" ht="16.5" customHeight="1">
      <c r="B194" s="43"/>
      <c r="C194" s="204" t="s">
        <v>622</v>
      </c>
      <c r="D194" s="204" t="s">
        <v>200</v>
      </c>
      <c r="E194" s="205" t="s">
        <v>3233</v>
      </c>
      <c r="F194" s="206" t="s">
        <v>3194</v>
      </c>
      <c r="G194" s="207" t="s">
        <v>423</v>
      </c>
      <c r="H194" s="208">
        <v>1</v>
      </c>
      <c r="I194" s="209"/>
      <c r="J194" s="210">
        <f>ROUND(I194*H194,2)</f>
        <v>0</v>
      </c>
      <c r="K194" s="206" t="s">
        <v>34</v>
      </c>
      <c r="L194" s="63"/>
      <c r="M194" s="211" t="s">
        <v>34</v>
      </c>
      <c r="N194" s="212" t="s">
        <v>49</v>
      </c>
      <c r="O194" s="44"/>
      <c r="P194" s="213">
        <f>O194*H194</f>
        <v>0</v>
      </c>
      <c r="Q194" s="213">
        <v>0</v>
      </c>
      <c r="R194" s="213">
        <f>Q194*H194</f>
        <v>0</v>
      </c>
      <c r="S194" s="213">
        <v>0</v>
      </c>
      <c r="T194" s="214">
        <f>S194*H194</f>
        <v>0</v>
      </c>
      <c r="AR194" s="25" t="s">
        <v>126</v>
      </c>
      <c r="AT194" s="25" t="s">
        <v>200</v>
      </c>
      <c r="AU194" s="25" t="s">
        <v>85</v>
      </c>
      <c r="AY194" s="25" t="s">
        <v>197</v>
      </c>
      <c r="BE194" s="215">
        <f>IF(N194="základní",J194,0)</f>
        <v>0</v>
      </c>
      <c r="BF194" s="215">
        <f>IF(N194="snížená",J194,0)</f>
        <v>0</v>
      </c>
      <c r="BG194" s="215">
        <f>IF(N194="zákl. přenesená",J194,0)</f>
        <v>0</v>
      </c>
      <c r="BH194" s="215">
        <f>IF(N194="sníž. přenesená",J194,0)</f>
        <v>0</v>
      </c>
      <c r="BI194" s="215">
        <f>IF(N194="nulová",J194,0)</f>
        <v>0</v>
      </c>
      <c r="BJ194" s="25" t="s">
        <v>85</v>
      </c>
      <c r="BK194" s="215">
        <f>ROUND(I194*H194,2)</f>
        <v>0</v>
      </c>
      <c r="BL194" s="25" t="s">
        <v>126</v>
      </c>
      <c r="BM194" s="25" t="s">
        <v>3234</v>
      </c>
    </row>
    <row r="195" spans="2:65" s="1" customFormat="1" ht="27">
      <c r="B195" s="43"/>
      <c r="C195" s="65"/>
      <c r="D195" s="216" t="s">
        <v>205</v>
      </c>
      <c r="E195" s="65"/>
      <c r="F195" s="217" t="s">
        <v>3116</v>
      </c>
      <c r="G195" s="65"/>
      <c r="H195" s="65"/>
      <c r="I195" s="174"/>
      <c r="J195" s="65"/>
      <c r="K195" s="65"/>
      <c r="L195" s="63"/>
      <c r="M195" s="218"/>
      <c r="N195" s="44"/>
      <c r="O195" s="44"/>
      <c r="P195" s="44"/>
      <c r="Q195" s="44"/>
      <c r="R195" s="44"/>
      <c r="S195" s="44"/>
      <c r="T195" s="80"/>
      <c r="AT195" s="25" t="s">
        <v>205</v>
      </c>
      <c r="AU195" s="25" t="s">
        <v>85</v>
      </c>
    </row>
    <row r="196" spans="2:65" s="1" customFormat="1" ht="38.25" customHeight="1">
      <c r="B196" s="43"/>
      <c r="C196" s="204" t="s">
        <v>627</v>
      </c>
      <c r="D196" s="204" t="s">
        <v>200</v>
      </c>
      <c r="E196" s="205" t="s">
        <v>3235</v>
      </c>
      <c r="F196" s="206" t="s">
        <v>3151</v>
      </c>
      <c r="G196" s="207" t="s">
        <v>3057</v>
      </c>
      <c r="H196" s="208">
        <v>2</v>
      </c>
      <c r="I196" s="209"/>
      <c r="J196" s="210">
        <f>ROUND(I196*H196,2)</f>
        <v>0</v>
      </c>
      <c r="K196" s="206" t="s">
        <v>34</v>
      </c>
      <c r="L196" s="63"/>
      <c r="M196" s="211" t="s">
        <v>34</v>
      </c>
      <c r="N196" s="212" t="s">
        <v>49</v>
      </c>
      <c r="O196" s="44"/>
      <c r="P196" s="213">
        <f>O196*H196</f>
        <v>0</v>
      </c>
      <c r="Q196" s="213">
        <v>0</v>
      </c>
      <c r="R196" s="213">
        <f>Q196*H196</f>
        <v>0</v>
      </c>
      <c r="S196" s="213">
        <v>0</v>
      </c>
      <c r="T196" s="214">
        <f>S196*H196</f>
        <v>0</v>
      </c>
      <c r="AR196" s="25" t="s">
        <v>126</v>
      </c>
      <c r="AT196" s="25" t="s">
        <v>200</v>
      </c>
      <c r="AU196" s="25" t="s">
        <v>85</v>
      </c>
      <c r="AY196" s="25" t="s">
        <v>197</v>
      </c>
      <c r="BE196" s="215">
        <f>IF(N196="základní",J196,0)</f>
        <v>0</v>
      </c>
      <c r="BF196" s="215">
        <f>IF(N196="snížená",J196,0)</f>
        <v>0</v>
      </c>
      <c r="BG196" s="215">
        <f>IF(N196="zákl. přenesená",J196,0)</f>
        <v>0</v>
      </c>
      <c r="BH196" s="215">
        <f>IF(N196="sníž. přenesená",J196,0)</f>
        <v>0</v>
      </c>
      <c r="BI196" s="215">
        <f>IF(N196="nulová",J196,0)</f>
        <v>0</v>
      </c>
      <c r="BJ196" s="25" t="s">
        <v>85</v>
      </c>
      <c r="BK196" s="215">
        <f>ROUND(I196*H196,2)</f>
        <v>0</v>
      </c>
      <c r="BL196" s="25" t="s">
        <v>126</v>
      </c>
      <c r="BM196" s="25" t="s">
        <v>3236</v>
      </c>
    </row>
    <row r="197" spans="2:65" s="11" customFormat="1" ht="37.35" customHeight="1">
      <c r="B197" s="187"/>
      <c r="C197" s="188"/>
      <c r="D197" s="201" t="s">
        <v>77</v>
      </c>
      <c r="E197" s="287" t="s">
        <v>3237</v>
      </c>
      <c r="F197" s="287" t="s">
        <v>3238</v>
      </c>
      <c r="G197" s="188"/>
      <c r="H197" s="188"/>
      <c r="I197" s="191"/>
      <c r="J197" s="288">
        <f>BK197</f>
        <v>0</v>
      </c>
      <c r="K197" s="188"/>
      <c r="L197" s="193"/>
      <c r="M197" s="194"/>
      <c r="N197" s="195"/>
      <c r="O197" s="195"/>
      <c r="P197" s="196">
        <f>SUM(P198:P201)</f>
        <v>0</v>
      </c>
      <c r="Q197" s="195"/>
      <c r="R197" s="196">
        <f>SUM(R198:R201)</f>
        <v>0</v>
      </c>
      <c r="S197" s="195"/>
      <c r="T197" s="197">
        <f>SUM(T198:T201)</f>
        <v>0</v>
      </c>
      <c r="AR197" s="198" t="s">
        <v>85</v>
      </c>
      <c r="AT197" s="199" t="s">
        <v>77</v>
      </c>
      <c r="AU197" s="199" t="s">
        <v>78</v>
      </c>
      <c r="AY197" s="198" t="s">
        <v>197</v>
      </c>
      <c r="BK197" s="200">
        <f>SUM(BK198:BK201)</f>
        <v>0</v>
      </c>
    </row>
    <row r="198" spans="2:65" s="1" customFormat="1" ht="25.5" customHeight="1">
      <c r="B198" s="43"/>
      <c r="C198" s="204" t="s">
        <v>631</v>
      </c>
      <c r="D198" s="204" t="s">
        <v>200</v>
      </c>
      <c r="E198" s="205" t="s">
        <v>3239</v>
      </c>
      <c r="F198" s="206" t="s">
        <v>3240</v>
      </c>
      <c r="G198" s="207" t="s">
        <v>1598</v>
      </c>
      <c r="H198" s="208">
        <v>1</v>
      </c>
      <c r="I198" s="209"/>
      <c r="J198" s="210">
        <f>ROUND(I198*H198,2)</f>
        <v>0</v>
      </c>
      <c r="K198" s="206" t="s">
        <v>34</v>
      </c>
      <c r="L198" s="63"/>
      <c r="M198" s="211" t="s">
        <v>34</v>
      </c>
      <c r="N198" s="212" t="s">
        <v>49</v>
      </c>
      <c r="O198" s="44"/>
      <c r="P198" s="213">
        <f>O198*H198</f>
        <v>0</v>
      </c>
      <c r="Q198" s="213">
        <v>0</v>
      </c>
      <c r="R198" s="213">
        <f>Q198*H198</f>
        <v>0</v>
      </c>
      <c r="S198" s="213">
        <v>0</v>
      </c>
      <c r="T198" s="214">
        <f>S198*H198</f>
        <v>0</v>
      </c>
      <c r="AR198" s="25" t="s">
        <v>126</v>
      </c>
      <c r="AT198" s="25" t="s">
        <v>200</v>
      </c>
      <c r="AU198" s="25" t="s">
        <v>85</v>
      </c>
      <c r="AY198" s="25" t="s">
        <v>197</v>
      </c>
      <c r="BE198" s="215">
        <f>IF(N198="základní",J198,0)</f>
        <v>0</v>
      </c>
      <c r="BF198" s="215">
        <f>IF(N198="snížená",J198,0)</f>
        <v>0</v>
      </c>
      <c r="BG198" s="215">
        <f>IF(N198="zákl. přenesená",J198,0)</f>
        <v>0</v>
      </c>
      <c r="BH198" s="215">
        <f>IF(N198="sníž. přenesená",J198,0)</f>
        <v>0</v>
      </c>
      <c r="BI198" s="215">
        <f>IF(N198="nulová",J198,0)</f>
        <v>0</v>
      </c>
      <c r="BJ198" s="25" t="s">
        <v>85</v>
      </c>
      <c r="BK198" s="215">
        <f>ROUND(I198*H198,2)</f>
        <v>0</v>
      </c>
      <c r="BL198" s="25" t="s">
        <v>126</v>
      </c>
      <c r="BM198" s="25" t="s">
        <v>3241</v>
      </c>
    </row>
    <row r="199" spans="2:65" s="1" customFormat="1" ht="27">
      <c r="B199" s="43"/>
      <c r="C199" s="65"/>
      <c r="D199" s="216" t="s">
        <v>205</v>
      </c>
      <c r="E199" s="65"/>
      <c r="F199" s="217" t="s">
        <v>3051</v>
      </c>
      <c r="G199" s="65"/>
      <c r="H199" s="65"/>
      <c r="I199" s="174"/>
      <c r="J199" s="65"/>
      <c r="K199" s="65"/>
      <c r="L199" s="63"/>
      <c r="M199" s="218"/>
      <c r="N199" s="44"/>
      <c r="O199" s="44"/>
      <c r="P199" s="44"/>
      <c r="Q199" s="44"/>
      <c r="R199" s="44"/>
      <c r="S199" s="44"/>
      <c r="T199" s="80"/>
      <c r="AT199" s="25" t="s">
        <v>205</v>
      </c>
      <c r="AU199" s="25" t="s">
        <v>85</v>
      </c>
    </row>
    <row r="200" spans="2:65" s="1" customFormat="1" ht="16.5" customHeight="1">
      <c r="B200" s="43"/>
      <c r="C200" s="204" t="s">
        <v>636</v>
      </c>
      <c r="D200" s="204" t="s">
        <v>200</v>
      </c>
      <c r="E200" s="205" t="s">
        <v>3242</v>
      </c>
      <c r="F200" s="206" t="s">
        <v>3053</v>
      </c>
      <c r="G200" s="207" t="s">
        <v>1598</v>
      </c>
      <c r="H200" s="208">
        <v>1</v>
      </c>
      <c r="I200" s="209"/>
      <c r="J200" s="210">
        <f>ROUND(I200*H200,2)</f>
        <v>0</v>
      </c>
      <c r="K200" s="206" t="s">
        <v>34</v>
      </c>
      <c r="L200" s="63"/>
      <c r="M200" s="211" t="s">
        <v>34</v>
      </c>
      <c r="N200" s="212" t="s">
        <v>49</v>
      </c>
      <c r="O200" s="44"/>
      <c r="P200" s="213">
        <f>O200*H200</f>
        <v>0</v>
      </c>
      <c r="Q200" s="213">
        <v>0</v>
      </c>
      <c r="R200" s="213">
        <f>Q200*H200</f>
        <v>0</v>
      </c>
      <c r="S200" s="213">
        <v>0</v>
      </c>
      <c r="T200" s="214">
        <f>S200*H200</f>
        <v>0</v>
      </c>
      <c r="AR200" s="25" t="s">
        <v>126</v>
      </c>
      <c r="AT200" s="25" t="s">
        <v>200</v>
      </c>
      <c r="AU200" s="25" t="s">
        <v>85</v>
      </c>
      <c r="AY200" s="25" t="s">
        <v>197</v>
      </c>
      <c r="BE200" s="215">
        <f>IF(N200="základní",J200,0)</f>
        <v>0</v>
      </c>
      <c r="BF200" s="215">
        <f>IF(N200="snížená",J200,0)</f>
        <v>0</v>
      </c>
      <c r="BG200" s="215">
        <f>IF(N200="zákl. přenesená",J200,0)</f>
        <v>0</v>
      </c>
      <c r="BH200" s="215">
        <f>IF(N200="sníž. přenesená",J200,0)</f>
        <v>0</v>
      </c>
      <c r="BI200" s="215">
        <f>IF(N200="nulová",J200,0)</f>
        <v>0</v>
      </c>
      <c r="BJ200" s="25" t="s">
        <v>85</v>
      </c>
      <c r="BK200" s="215">
        <f>ROUND(I200*H200,2)</f>
        <v>0</v>
      </c>
      <c r="BL200" s="25" t="s">
        <v>126</v>
      </c>
      <c r="BM200" s="25" t="s">
        <v>3243</v>
      </c>
    </row>
    <row r="201" spans="2:65" s="1" customFormat="1" ht="38.25" customHeight="1">
      <c r="B201" s="43"/>
      <c r="C201" s="204" t="s">
        <v>641</v>
      </c>
      <c r="D201" s="204" t="s">
        <v>200</v>
      </c>
      <c r="E201" s="205" t="s">
        <v>3244</v>
      </c>
      <c r="F201" s="206" t="s">
        <v>3245</v>
      </c>
      <c r="G201" s="207" t="s">
        <v>3057</v>
      </c>
      <c r="H201" s="208">
        <v>1</v>
      </c>
      <c r="I201" s="209"/>
      <c r="J201" s="210">
        <f>ROUND(I201*H201,2)</f>
        <v>0</v>
      </c>
      <c r="K201" s="206" t="s">
        <v>34</v>
      </c>
      <c r="L201" s="63"/>
      <c r="M201" s="211" t="s">
        <v>34</v>
      </c>
      <c r="N201" s="212" t="s">
        <v>49</v>
      </c>
      <c r="O201" s="44"/>
      <c r="P201" s="213">
        <f>O201*H201</f>
        <v>0</v>
      </c>
      <c r="Q201" s="213">
        <v>0</v>
      </c>
      <c r="R201" s="213">
        <f>Q201*H201</f>
        <v>0</v>
      </c>
      <c r="S201" s="213">
        <v>0</v>
      </c>
      <c r="T201" s="214">
        <f>S201*H201</f>
        <v>0</v>
      </c>
      <c r="AR201" s="25" t="s">
        <v>126</v>
      </c>
      <c r="AT201" s="25" t="s">
        <v>200</v>
      </c>
      <c r="AU201" s="25" t="s">
        <v>85</v>
      </c>
      <c r="AY201" s="25" t="s">
        <v>197</v>
      </c>
      <c r="BE201" s="215">
        <f>IF(N201="základní",J201,0)</f>
        <v>0</v>
      </c>
      <c r="BF201" s="215">
        <f>IF(N201="snížená",J201,0)</f>
        <v>0</v>
      </c>
      <c r="BG201" s="215">
        <f>IF(N201="zákl. přenesená",J201,0)</f>
        <v>0</v>
      </c>
      <c r="BH201" s="215">
        <f>IF(N201="sníž. přenesená",J201,0)</f>
        <v>0</v>
      </c>
      <c r="BI201" s="215">
        <f>IF(N201="nulová",J201,0)</f>
        <v>0</v>
      </c>
      <c r="BJ201" s="25" t="s">
        <v>85</v>
      </c>
      <c r="BK201" s="215">
        <f>ROUND(I201*H201,2)</f>
        <v>0</v>
      </c>
      <c r="BL201" s="25" t="s">
        <v>126</v>
      </c>
      <c r="BM201" s="25" t="s">
        <v>3246</v>
      </c>
    </row>
    <row r="202" spans="2:65" s="11" customFormat="1" ht="37.35" customHeight="1">
      <c r="B202" s="187"/>
      <c r="C202" s="188"/>
      <c r="D202" s="201" t="s">
        <v>77</v>
      </c>
      <c r="E202" s="287" t="s">
        <v>3247</v>
      </c>
      <c r="F202" s="287" t="s">
        <v>3248</v>
      </c>
      <c r="G202" s="188"/>
      <c r="H202" s="188"/>
      <c r="I202" s="191"/>
      <c r="J202" s="288">
        <f>BK202</f>
        <v>0</v>
      </c>
      <c r="K202" s="188"/>
      <c r="L202" s="193"/>
      <c r="M202" s="194"/>
      <c r="N202" s="195"/>
      <c r="O202" s="195"/>
      <c r="P202" s="196">
        <f>SUM(P203:P210)</f>
        <v>0</v>
      </c>
      <c r="Q202" s="195"/>
      <c r="R202" s="196">
        <f>SUM(R203:R210)</f>
        <v>0</v>
      </c>
      <c r="S202" s="195"/>
      <c r="T202" s="197">
        <f>SUM(T203:T210)</f>
        <v>0</v>
      </c>
      <c r="AR202" s="198" t="s">
        <v>85</v>
      </c>
      <c r="AT202" s="199" t="s">
        <v>77</v>
      </c>
      <c r="AU202" s="199" t="s">
        <v>78</v>
      </c>
      <c r="AY202" s="198" t="s">
        <v>197</v>
      </c>
      <c r="BK202" s="200">
        <f>SUM(BK203:BK210)</f>
        <v>0</v>
      </c>
    </row>
    <row r="203" spans="2:65" s="1" customFormat="1" ht="25.5" customHeight="1">
      <c r="B203" s="43"/>
      <c r="C203" s="204" t="s">
        <v>645</v>
      </c>
      <c r="D203" s="204" t="s">
        <v>200</v>
      </c>
      <c r="E203" s="205" t="s">
        <v>3249</v>
      </c>
      <c r="F203" s="206" t="s">
        <v>3250</v>
      </c>
      <c r="G203" s="207" t="s">
        <v>1598</v>
      </c>
      <c r="H203" s="208">
        <v>1</v>
      </c>
      <c r="I203" s="209"/>
      <c r="J203" s="210">
        <f>ROUND(I203*H203,2)</f>
        <v>0</v>
      </c>
      <c r="K203" s="206" t="s">
        <v>34</v>
      </c>
      <c r="L203" s="63"/>
      <c r="M203" s="211" t="s">
        <v>34</v>
      </c>
      <c r="N203" s="212" t="s">
        <v>49</v>
      </c>
      <c r="O203" s="44"/>
      <c r="P203" s="213">
        <f>O203*H203</f>
        <v>0</v>
      </c>
      <c r="Q203" s="213">
        <v>0</v>
      </c>
      <c r="R203" s="213">
        <f>Q203*H203</f>
        <v>0</v>
      </c>
      <c r="S203" s="213">
        <v>0</v>
      </c>
      <c r="T203" s="214">
        <f>S203*H203</f>
        <v>0</v>
      </c>
      <c r="AR203" s="25" t="s">
        <v>126</v>
      </c>
      <c r="AT203" s="25" t="s">
        <v>200</v>
      </c>
      <c r="AU203" s="25" t="s">
        <v>85</v>
      </c>
      <c r="AY203" s="25" t="s">
        <v>197</v>
      </c>
      <c r="BE203" s="215">
        <f>IF(N203="základní",J203,0)</f>
        <v>0</v>
      </c>
      <c r="BF203" s="215">
        <f>IF(N203="snížená",J203,0)</f>
        <v>0</v>
      </c>
      <c r="BG203" s="215">
        <f>IF(N203="zákl. přenesená",J203,0)</f>
        <v>0</v>
      </c>
      <c r="BH203" s="215">
        <f>IF(N203="sníž. přenesená",J203,0)</f>
        <v>0</v>
      </c>
      <c r="BI203" s="215">
        <f>IF(N203="nulová",J203,0)</f>
        <v>0</v>
      </c>
      <c r="BJ203" s="25" t="s">
        <v>85</v>
      </c>
      <c r="BK203" s="215">
        <f>ROUND(I203*H203,2)</f>
        <v>0</v>
      </c>
      <c r="BL203" s="25" t="s">
        <v>126</v>
      </c>
      <c r="BM203" s="25" t="s">
        <v>3251</v>
      </c>
    </row>
    <row r="204" spans="2:65" s="1" customFormat="1" ht="54">
      <c r="B204" s="43"/>
      <c r="C204" s="65"/>
      <c r="D204" s="216" t="s">
        <v>205</v>
      </c>
      <c r="E204" s="65"/>
      <c r="F204" s="217" t="s">
        <v>3252</v>
      </c>
      <c r="G204" s="65"/>
      <c r="H204" s="65"/>
      <c r="I204" s="174"/>
      <c r="J204" s="65"/>
      <c r="K204" s="65"/>
      <c r="L204" s="63"/>
      <c r="M204" s="218"/>
      <c r="N204" s="44"/>
      <c r="O204" s="44"/>
      <c r="P204" s="44"/>
      <c r="Q204" s="44"/>
      <c r="R204" s="44"/>
      <c r="S204" s="44"/>
      <c r="T204" s="80"/>
      <c r="AT204" s="25" t="s">
        <v>205</v>
      </c>
      <c r="AU204" s="25" t="s">
        <v>85</v>
      </c>
    </row>
    <row r="205" spans="2:65" s="1" customFormat="1" ht="16.5" customHeight="1">
      <c r="B205" s="43"/>
      <c r="C205" s="204" t="s">
        <v>650</v>
      </c>
      <c r="D205" s="204" t="s">
        <v>200</v>
      </c>
      <c r="E205" s="205" t="s">
        <v>3253</v>
      </c>
      <c r="F205" s="206" t="s">
        <v>3254</v>
      </c>
      <c r="G205" s="207" t="s">
        <v>1598</v>
      </c>
      <c r="H205" s="208">
        <v>1</v>
      </c>
      <c r="I205" s="209"/>
      <c r="J205" s="210">
        <f>ROUND(I205*H205,2)</f>
        <v>0</v>
      </c>
      <c r="K205" s="206" t="s">
        <v>34</v>
      </c>
      <c r="L205" s="63"/>
      <c r="M205" s="211" t="s">
        <v>34</v>
      </c>
      <c r="N205" s="212" t="s">
        <v>49</v>
      </c>
      <c r="O205" s="44"/>
      <c r="P205" s="213">
        <f>O205*H205</f>
        <v>0</v>
      </c>
      <c r="Q205" s="213">
        <v>0</v>
      </c>
      <c r="R205" s="213">
        <f>Q205*H205</f>
        <v>0</v>
      </c>
      <c r="S205" s="213">
        <v>0</v>
      </c>
      <c r="T205" s="214">
        <f>S205*H205</f>
        <v>0</v>
      </c>
      <c r="AR205" s="25" t="s">
        <v>126</v>
      </c>
      <c r="AT205" s="25" t="s">
        <v>200</v>
      </c>
      <c r="AU205" s="25" t="s">
        <v>85</v>
      </c>
      <c r="AY205" s="25" t="s">
        <v>197</v>
      </c>
      <c r="BE205" s="215">
        <f>IF(N205="základní",J205,0)</f>
        <v>0</v>
      </c>
      <c r="BF205" s="215">
        <f>IF(N205="snížená",J205,0)</f>
        <v>0</v>
      </c>
      <c r="BG205" s="215">
        <f>IF(N205="zákl. přenesená",J205,0)</f>
        <v>0</v>
      </c>
      <c r="BH205" s="215">
        <f>IF(N205="sníž. přenesená",J205,0)</f>
        <v>0</v>
      </c>
      <c r="BI205" s="215">
        <f>IF(N205="nulová",J205,0)</f>
        <v>0</v>
      </c>
      <c r="BJ205" s="25" t="s">
        <v>85</v>
      </c>
      <c r="BK205" s="215">
        <f>ROUND(I205*H205,2)</f>
        <v>0</v>
      </c>
      <c r="BL205" s="25" t="s">
        <v>126</v>
      </c>
      <c r="BM205" s="25" t="s">
        <v>3255</v>
      </c>
    </row>
    <row r="206" spans="2:65" s="1" customFormat="1" ht="27">
      <c r="B206" s="43"/>
      <c r="C206" s="65"/>
      <c r="D206" s="216" t="s">
        <v>205</v>
      </c>
      <c r="E206" s="65"/>
      <c r="F206" s="217" t="s">
        <v>3116</v>
      </c>
      <c r="G206" s="65"/>
      <c r="H206" s="65"/>
      <c r="I206" s="174"/>
      <c r="J206" s="65"/>
      <c r="K206" s="65"/>
      <c r="L206" s="63"/>
      <c r="M206" s="218"/>
      <c r="N206" s="44"/>
      <c r="O206" s="44"/>
      <c r="P206" s="44"/>
      <c r="Q206" s="44"/>
      <c r="R206" s="44"/>
      <c r="S206" s="44"/>
      <c r="T206" s="80"/>
      <c r="AT206" s="25" t="s">
        <v>205</v>
      </c>
      <c r="AU206" s="25" t="s">
        <v>85</v>
      </c>
    </row>
    <row r="207" spans="2:65" s="1" customFormat="1" ht="25.5" customHeight="1">
      <c r="B207" s="43"/>
      <c r="C207" s="204" t="s">
        <v>655</v>
      </c>
      <c r="D207" s="204" t="s">
        <v>200</v>
      </c>
      <c r="E207" s="205" t="s">
        <v>3256</v>
      </c>
      <c r="F207" s="206" t="s">
        <v>3257</v>
      </c>
      <c r="G207" s="207" t="s">
        <v>3057</v>
      </c>
      <c r="H207" s="208">
        <v>25</v>
      </c>
      <c r="I207" s="209"/>
      <c r="J207" s="210">
        <f>ROUND(I207*H207,2)</f>
        <v>0</v>
      </c>
      <c r="K207" s="206" t="s">
        <v>34</v>
      </c>
      <c r="L207" s="63"/>
      <c r="M207" s="211" t="s">
        <v>34</v>
      </c>
      <c r="N207" s="212" t="s">
        <v>49</v>
      </c>
      <c r="O207" s="44"/>
      <c r="P207" s="213">
        <f>O207*H207</f>
        <v>0</v>
      </c>
      <c r="Q207" s="213">
        <v>0</v>
      </c>
      <c r="R207" s="213">
        <f>Q207*H207</f>
        <v>0</v>
      </c>
      <c r="S207" s="213">
        <v>0</v>
      </c>
      <c r="T207" s="214">
        <f>S207*H207</f>
        <v>0</v>
      </c>
      <c r="AR207" s="25" t="s">
        <v>126</v>
      </c>
      <c r="AT207" s="25" t="s">
        <v>200</v>
      </c>
      <c r="AU207" s="25" t="s">
        <v>85</v>
      </c>
      <c r="AY207" s="25" t="s">
        <v>197</v>
      </c>
      <c r="BE207" s="215">
        <f>IF(N207="základní",J207,0)</f>
        <v>0</v>
      </c>
      <c r="BF207" s="215">
        <f>IF(N207="snížená",J207,0)</f>
        <v>0</v>
      </c>
      <c r="BG207" s="215">
        <f>IF(N207="zákl. přenesená",J207,0)</f>
        <v>0</v>
      </c>
      <c r="BH207" s="215">
        <f>IF(N207="sníž. přenesená",J207,0)</f>
        <v>0</v>
      </c>
      <c r="BI207" s="215">
        <f>IF(N207="nulová",J207,0)</f>
        <v>0</v>
      </c>
      <c r="BJ207" s="25" t="s">
        <v>85</v>
      </c>
      <c r="BK207" s="215">
        <f>ROUND(I207*H207,2)</f>
        <v>0</v>
      </c>
      <c r="BL207" s="25" t="s">
        <v>126</v>
      </c>
      <c r="BM207" s="25" t="s">
        <v>3258</v>
      </c>
    </row>
    <row r="208" spans="2:65" s="1" customFormat="1" ht="40.5">
      <c r="B208" s="43"/>
      <c r="C208" s="65"/>
      <c r="D208" s="216" t="s">
        <v>205</v>
      </c>
      <c r="E208" s="65"/>
      <c r="F208" s="217" t="s">
        <v>3259</v>
      </c>
      <c r="G208" s="65"/>
      <c r="H208" s="65"/>
      <c r="I208" s="174"/>
      <c r="J208" s="65"/>
      <c r="K208" s="65"/>
      <c r="L208" s="63"/>
      <c r="M208" s="218"/>
      <c r="N208" s="44"/>
      <c r="O208" s="44"/>
      <c r="P208" s="44"/>
      <c r="Q208" s="44"/>
      <c r="R208" s="44"/>
      <c r="S208" s="44"/>
      <c r="T208" s="80"/>
      <c r="AT208" s="25" t="s">
        <v>205</v>
      </c>
      <c r="AU208" s="25" t="s">
        <v>85</v>
      </c>
    </row>
    <row r="209" spans="2:65" s="1" customFormat="1" ht="25.5" customHeight="1">
      <c r="B209" s="43"/>
      <c r="C209" s="204" t="s">
        <v>659</v>
      </c>
      <c r="D209" s="204" t="s">
        <v>200</v>
      </c>
      <c r="E209" s="205" t="s">
        <v>3260</v>
      </c>
      <c r="F209" s="206" t="s">
        <v>3261</v>
      </c>
      <c r="G209" s="207" t="s">
        <v>1598</v>
      </c>
      <c r="H209" s="208">
        <v>1</v>
      </c>
      <c r="I209" s="209"/>
      <c r="J209" s="210">
        <f>ROUND(I209*H209,2)</f>
        <v>0</v>
      </c>
      <c r="K209" s="206" t="s">
        <v>34</v>
      </c>
      <c r="L209" s="63"/>
      <c r="M209" s="211" t="s">
        <v>34</v>
      </c>
      <c r="N209" s="212" t="s">
        <v>49</v>
      </c>
      <c r="O209" s="44"/>
      <c r="P209" s="213">
        <f>O209*H209</f>
        <v>0</v>
      </c>
      <c r="Q209" s="213">
        <v>0</v>
      </c>
      <c r="R209" s="213">
        <f>Q209*H209</f>
        <v>0</v>
      </c>
      <c r="S209" s="213">
        <v>0</v>
      </c>
      <c r="T209" s="214">
        <f>S209*H209</f>
        <v>0</v>
      </c>
      <c r="AR209" s="25" t="s">
        <v>126</v>
      </c>
      <c r="AT209" s="25" t="s">
        <v>200</v>
      </c>
      <c r="AU209" s="25" t="s">
        <v>85</v>
      </c>
      <c r="AY209" s="25" t="s">
        <v>197</v>
      </c>
      <c r="BE209" s="215">
        <f>IF(N209="základní",J209,0)</f>
        <v>0</v>
      </c>
      <c r="BF209" s="215">
        <f>IF(N209="snížená",J209,0)</f>
        <v>0</v>
      </c>
      <c r="BG209" s="215">
        <f>IF(N209="zákl. přenesená",J209,0)</f>
        <v>0</v>
      </c>
      <c r="BH209" s="215">
        <f>IF(N209="sníž. přenesená",J209,0)</f>
        <v>0</v>
      </c>
      <c r="BI209" s="215">
        <f>IF(N209="nulová",J209,0)</f>
        <v>0</v>
      </c>
      <c r="BJ209" s="25" t="s">
        <v>85</v>
      </c>
      <c r="BK209" s="215">
        <f>ROUND(I209*H209,2)</f>
        <v>0</v>
      </c>
      <c r="BL209" s="25" t="s">
        <v>126</v>
      </c>
      <c r="BM209" s="25" t="s">
        <v>3262</v>
      </c>
    </row>
    <row r="210" spans="2:65" s="1" customFormat="1" ht="27">
      <c r="B210" s="43"/>
      <c r="C210" s="65"/>
      <c r="D210" s="221" t="s">
        <v>205</v>
      </c>
      <c r="E210" s="65"/>
      <c r="F210" s="253" t="s">
        <v>3116</v>
      </c>
      <c r="G210" s="65"/>
      <c r="H210" s="65"/>
      <c r="I210" s="174"/>
      <c r="J210" s="65"/>
      <c r="K210" s="65"/>
      <c r="L210" s="63"/>
      <c r="M210" s="218"/>
      <c r="N210" s="44"/>
      <c r="O210" s="44"/>
      <c r="P210" s="44"/>
      <c r="Q210" s="44"/>
      <c r="R210" s="44"/>
      <c r="S210" s="44"/>
      <c r="T210" s="80"/>
      <c r="AT210" s="25" t="s">
        <v>205</v>
      </c>
      <c r="AU210" s="25" t="s">
        <v>85</v>
      </c>
    </row>
    <row r="211" spans="2:65" s="11" customFormat="1" ht="37.35" customHeight="1">
      <c r="B211" s="187"/>
      <c r="C211" s="188"/>
      <c r="D211" s="201" t="s">
        <v>77</v>
      </c>
      <c r="E211" s="287" t="s">
        <v>3263</v>
      </c>
      <c r="F211" s="287" t="s">
        <v>3264</v>
      </c>
      <c r="G211" s="188"/>
      <c r="H211" s="188"/>
      <c r="I211" s="191"/>
      <c r="J211" s="288">
        <f>BK211</f>
        <v>0</v>
      </c>
      <c r="K211" s="188"/>
      <c r="L211" s="193"/>
      <c r="M211" s="194"/>
      <c r="N211" s="195"/>
      <c r="O211" s="195"/>
      <c r="P211" s="196">
        <f>SUM(P212:P217)</f>
        <v>0</v>
      </c>
      <c r="Q211" s="195"/>
      <c r="R211" s="196">
        <f>SUM(R212:R217)</f>
        <v>0</v>
      </c>
      <c r="S211" s="195"/>
      <c r="T211" s="197">
        <f>SUM(T212:T217)</f>
        <v>0</v>
      </c>
      <c r="AR211" s="198" t="s">
        <v>85</v>
      </c>
      <c r="AT211" s="199" t="s">
        <v>77</v>
      </c>
      <c r="AU211" s="199" t="s">
        <v>78</v>
      </c>
      <c r="AY211" s="198" t="s">
        <v>197</v>
      </c>
      <c r="BK211" s="200">
        <f>SUM(BK212:BK217)</f>
        <v>0</v>
      </c>
    </row>
    <row r="212" spans="2:65" s="1" customFormat="1" ht="16.5" customHeight="1">
      <c r="B212" s="43"/>
      <c r="C212" s="204" t="s">
        <v>664</v>
      </c>
      <c r="D212" s="204" t="s">
        <v>200</v>
      </c>
      <c r="E212" s="205" t="s">
        <v>3265</v>
      </c>
      <c r="F212" s="206" t="s">
        <v>3266</v>
      </c>
      <c r="G212" s="207" t="s">
        <v>1598</v>
      </c>
      <c r="H212" s="208">
        <v>1</v>
      </c>
      <c r="I212" s="209"/>
      <c r="J212" s="210">
        <f t="shared" ref="J212:J217" si="10">ROUND(I212*H212,2)</f>
        <v>0</v>
      </c>
      <c r="K212" s="206" t="s">
        <v>34</v>
      </c>
      <c r="L212" s="63"/>
      <c r="M212" s="211" t="s">
        <v>34</v>
      </c>
      <c r="N212" s="212" t="s">
        <v>49</v>
      </c>
      <c r="O212" s="44"/>
      <c r="P212" s="213">
        <f t="shared" ref="P212:P217" si="11">O212*H212</f>
        <v>0</v>
      </c>
      <c r="Q212" s="213">
        <v>0</v>
      </c>
      <c r="R212" s="213">
        <f t="shared" ref="R212:R217" si="12">Q212*H212</f>
        <v>0</v>
      </c>
      <c r="S212" s="213">
        <v>0</v>
      </c>
      <c r="T212" s="214">
        <f t="shared" ref="T212:T217" si="13">S212*H212</f>
        <v>0</v>
      </c>
      <c r="AR212" s="25" t="s">
        <v>126</v>
      </c>
      <c r="AT212" s="25" t="s">
        <v>200</v>
      </c>
      <c r="AU212" s="25" t="s">
        <v>85</v>
      </c>
      <c r="AY212" s="25" t="s">
        <v>197</v>
      </c>
      <c r="BE212" s="215">
        <f t="shared" ref="BE212:BE217" si="14">IF(N212="základní",J212,0)</f>
        <v>0</v>
      </c>
      <c r="BF212" s="215">
        <f t="shared" ref="BF212:BF217" si="15">IF(N212="snížená",J212,0)</f>
        <v>0</v>
      </c>
      <c r="BG212" s="215">
        <f t="shared" ref="BG212:BG217" si="16">IF(N212="zákl. přenesená",J212,0)</f>
        <v>0</v>
      </c>
      <c r="BH212" s="215">
        <f t="shared" ref="BH212:BH217" si="17">IF(N212="sníž. přenesená",J212,0)</f>
        <v>0</v>
      </c>
      <c r="BI212" s="215">
        <f t="shared" ref="BI212:BI217" si="18">IF(N212="nulová",J212,0)</f>
        <v>0</v>
      </c>
      <c r="BJ212" s="25" t="s">
        <v>85</v>
      </c>
      <c r="BK212" s="215">
        <f t="shared" ref="BK212:BK217" si="19">ROUND(I212*H212,2)</f>
        <v>0</v>
      </c>
      <c r="BL212" s="25" t="s">
        <v>126</v>
      </c>
      <c r="BM212" s="25" t="s">
        <v>3267</v>
      </c>
    </row>
    <row r="213" spans="2:65" s="1" customFormat="1" ht="16.5" customHeight="1">
      <c r="B213" s="43"/>
      <c r="C213" s="204" t="s">
        <v>669</v>
      </c>
      <c r="D213" s="204" t="s">
        <v>200</v>
      </c>
      <c r="E213" s="205" t="s">
        <v>3268</v>
      </c>
      <c r="F213" s="206" t="s">
        <v>3269</v>
      </c>
      <c r="G213" s="207" t="s">
        <v>1598</v>
      </c>
      <c r="H213" s="208">
        <v>1</v>
      </c>
      <c r="I213" s="209"/>
      <c r="J213" s="210">
        <f t="shared" si="10"/>
        <v>0</v>
      </c>
      <c r="K213" s="206" t="s">
        <v>34</v>
      </c>
      <c r="L213" s="63"/>
      <c r="M213" s="211" t="s">
        <v>34</v>
      </c>
      <c r="N213" s="212" t="s">
        <v>49</v>
      </c>
      <c r="O213" s="44"/>
      <c r="P213" s="213">
        <f t="shared" si="11"/>
        <v>0</v>
      </c>
      <c r="Q213" s="213">
        <v>0</v>
      </c>
      <c r="R213" s="213">
        <f t="shared" si="12"/>
        <v>0</v>
      </c>
      <c r="S213" s="213">
        <v>0</v>
      </c>
      <c r="T213" s="214">
        <f t="shared" si="13"/>
        <v>0</v>
      </c>
      <c r="AR213" s="25" t="s">
        <v>126</v>
      </c>
      <c r="AT213" s="25" t="s">
        <v>200</v>
      </c>
      <c r="AU213" s="25" t="s">
        <v>85</v>
      </c>
      <c r="AY213" s="25" t="s">
        <v>197</v>
      </c>
      <c r="BE213" s="215">
        <f t="shared" si="14"/>
        <v>0</v>
      </c>
      <c r="BF213" s="215">
        <f t="shared" si="15"/>
        <v>0</v>
      </c>
      <c r="BG213" s="215">
        <f t="shared" si="16"/>
        <v>0</v>
      </c>
      <c r="BH213" s="215">
        <f t="shared" si="17"/>
        <v>0</v>
      </c>
      <c r="BI213" s="215">
        <f t="shared" si="18"/>
        <v>0</v>
      </c>
      <c r="BJ213" s="25" t="s">
        <v>85</v>
      </c>
      <c r="BK213" s="215">
        <f t="shared" si="19"/>
        <v>0</v>
      </c>
      <c r="BL213" s="25" t="s">
        <v>126</v>
      </c>
      <c r="BM213" s="25" t="s">
        <v>3270</v>
      </c>
    </row>
    <row r="214" spans="2:65" s="1" customFormat="1" ht="25.5" customHeight="1">
      <c r="B214" s="43"/>
      <c r="C214" s="204" t="s">
        <v>674</v>
      </c>
      <c r="D214" s="204" t="s">
        <v>200</v>
      </c>
      <c r="E214" s="205" t="s">
        <v>3271</v>
      </c>
      <c r="F214" s="206" t="s">
        <v>3272</v>
      </c>
      <c r="G214" s="207" t="s">
        <v>1598</v>
      </c>
      <c r="H214" s="208">
        <v>1</v>
      </c>
      <c r="I214" s="209"/>
      <c r="J214" s="210">
        <f t="shared" si="10"/>
        <v>0</v>
      </c>
      <c r="K214" s="206" t="s">
        <v>34</v>
      </c>
      <c r="L214" s="63"/>
      <c r="M214" s="211" t="s">
        <v>34</v>
      </c>
      <c r="N214" s="212" t="s">
        <v>49</v>
      </c>
      <c r="O214" s="44"/>
      <c r="P214" s="213">
        <f t="shared" si="11"/>
        <v>0</v>
      </c>
      <c r="Q214" s="213">
        <v>0</v>
      </c>
      <c r="R214" s="213">
        <f t="shared" si="12"/>
        <v>0</v>
      </c>
      <c r="S214" s="213">
        <v>0</v>
      </c>
      <c r="T214" s="214">
        <f t="shared" si="13"/>
        <v>0</v>
      </c>
      <c r="AR214" s="25" t="s">
        <v>126</v>
      </c>
      <c r="AT214" s="25" t="s">
        <v>200</v>
      </c>
      <c r="AU214" s="25" t="s">
        <v>85</v>
      </c>
      <c r="AY214" s="25" t="s">
        <v>197</v>
      </c>
      <c r="BE214" s="215">
        <f t="shared" si="14"/>
        <v>0</v>
      </c>
      <c r="BF214" s="215">
        <f t="shared" si="15"/>
        <v>0</v>
      </c>
      <c r="BG214" s="215">
        <f t="shared" si="16"/>
        <v>0</v>
      </c>
      <c r="BH214" s="215">
        <f t="shared" si="17"/>
        <v>0</v>
      </c>
      <c r="BI214" s="215">
        <f t="shared" si="18"/>
        <v>0</v>
      </c>
      <c r="BJ214" s="25" t="s">
        <v>85</v>
      </c>
      <c r="BK214" s="215">
        <f t="shared" si="19"/>
        <v>0</v>
      </c>
      <c r="BL214" s="25" t="s">
        <v>126</v>
      </c>
      <c r="BM214" s="25" t="s">
        <v>3273</v>
      </c>
    </row>
    <row r="215" spans="2:65" s="1" customFormat="1" ht="16.5" customHeight="1">
      <c r="B215" s="43"/>
      <c r="C215" s="204" t="s">
        <v>679</v>
      </c>
      <c r="D215" s="204" t="s">
        <v>200</v>
      </c>
      <c r="E215" s="205" t="s">
        <v>3274</v>
      </c>
      <c r="F215" s="206" t="s">
        <v>3275</v>
      </c>
      <c r="G215" s="207" t="s">
        <v>1598</v>
      </c>
      <c r="H215" s="208">
        <v>1</v>
      </c>
      <c r="I215" s="209"/>
      <c r="J215" s="210">
        <f t="shared" si="10"/>
        <v>0</v>
      </c>
      <c r="K215" s="206" t="s">
        <v>34</v>
      </c>
      <c r="L215" s="63"/>
      <c r="M215" s="211" t="s">
        <v>34</v>
      </c>
      <c r="N215" s="212" t="s">
        <v>49</v>
      </c>
      <c r="O215" s="44"/>
      <c r="P215" s="213">
        <f t="shared" si="11"/>
        <v>0</v>
      </c>
      <c r="Q215" s="213">
        <v>0</v>
      </c>
      <c r="R215" s="213">
        <f t="shared" si="12"/>
        <v>0</v>
      </c>
      <c r="S215" s="213">
        <v>0</v>
      </c>
      <c r="T215" s="214">
        <f t="shared" si="13"/>
        <v>0</v>
      </c>
      <c r="AR215" s="25" t="s">
        <v>126</v>
      </c>
      <c r="AT215" s="25" t="s">
        <v>200</v>
      </c>
      <c r="AU215" s="25" t="s">
        <v>85</v>
      </c>
      <c r="AY215" s="25" t="s">
        <v>197</v>
      </c>
      <c r="BE215" s="215">
        <f t="shared" si="14"/>
        <v>0</v>
      </c>
      <c r="BF215" s="215">
        <f t="shared" si="15"/>
        <v>0</v>
      </c>
      <c r="BG215" s="215">
        <f t="shared" si="16"/>
        <v>0</v>
      </c>
      <c r="BH215" s="215">
        <f t="shared" si="17"/>
        <v>0</v>
      </c>
      <c r="BI215" s="215">
        <f t="shared" si="18"/>
        <v>0</v>
      </c>
      <c r="BJ215" s="25" t="s">
        <v>85</v>
      </c>
      <c r="BK215" s="215">
        <f t="shared" si="19"/>
        <v>0</v>
      </c>
      <c r="BL215" s="25" t="s">
        <v>126</v>
      </c>
      <c r="BM215" s="25" t="s">
        <v>3276</v>
      </c>
    </row>
    <row r="216" spans="2:65" s="1" customFormat="1" ht="25.5" customHeight="1">
      <c r="B216" s="43"/>
      <c r="C216" s="204" t="s">
        <v>683</v>
      </c>
      <c r="D216" s="204" t="s">
        <v>200</v>
      </c>
      <c r="E216" s="205" t="s">
        <v>3277</v>
      </c>
      <c r="F216" s="206" t="s">
        <v>3278</v>
      </c>
      <c r="G216" s="207" t="s">
        <v>1598</v>
      </c>
      <c r="H216" s="208">
        <v>1</v>
      </c>
      <c r="I216" s="209"/>
      <c r="J216" s="210">
        <f t="shared" si="10"/>
        <v>0</v>
      </c>
      <c r="K216" s="206" t="s">
        <v>34</v>
      </c>
      <c r="L216" s="63"/>
      <c r="M216" s="211" t="s">
        <v>34</v>
      </c>
      <c r="N216" s="212" t="s">
        <v>49</v>
      </c>
      <c r="O216" s="44"/>
      <c r="P216" s="213">
        <f t="shared" si="11"/>
        <v>0</v>
      </c>
      <c r="Q216" s="213">
        <v>0</v>
      </c>
      <c r="R216" s="213">
        <f t="shared" si="12"/>
        <v>0</v>
      </c>
      <c r="S216" s="213">
        <v>0</v>
      </c>
      <c r="T216" s="214">
        <f t="shared" si="13"/>
        <v>0</v>
      </c>
      <c r="AR216" s="25" t="s">
        <v>126</v>
      </c>
      <c r="AT216" s="25" t="s">
        <v>200</v>
      </c>
      <c r="AU216" s="25" t="s">
        <v>85</v>
      </c>
      <c r="AY216" s="25" t="s">
        <v>197</v>
      </c>
      <c r="BE216" s="215">
        <f t="shared" si="14"/>
        <v>0</v>
      </c>
      <c r="BF216" s="215">
        <f t="shared" si="15"/>
        <v>0</v>
      </c>
      <c r="BG216" s="215">
        <f t="shared" si="16"/>
        <v>0</v>
      </c>
      <c r="BH216" s="215">
        <f t="shared" si="17"/>
        <v>0</v>
      </c>
      <c r="BI216" s="215">
        <f t="shared" si="18"/>
        <v>0</v>
      </c>
      <c r="BJ216" s="25" t="s">
        <v>85</v>
      </c>
      <c r="BK216" s="215">
        <f t="shared" si="19"/>
        <v>0</v>
      </c>
      <c r="BL216" s="25" t="s">
        <v>126</v>
      </c>
      <c r="BM216" s="25" t="s">
        <v>3279</v>
      </c>
    </row>
    <row r="217" spans="2:65" s="1" customFormat="1" ht="16.5" customHeight="1">
      <c r="B217" s="43"/>
      <c r="C217" s="204" t="s">
        <v>688</v>
      </c>
      <c r="D217" s="204" t="s">
        <v>200</v>
      </c>
      <c r="E217" s="205" t="s">
        <v>3280</v>
      </c>
      <c r="F217" s="206" t="s">
        <v>3281</v>
      </c>
      <c r="G217" s="207" t="s">
        <v>1598</v>
      </c>
      <c r="H217" s="208">
        <v>1</v>
      </c>
      <c r="I217" s="209"/>
      <c r="J217" s="210">
        <f t="shared" si="10"/>
        <v>0</v>
      </c>
      <c r="K217" s="206" t="s">
        <v>34</v>
      </c>
      <c r="L217" s="63"/>
      <c r="M217" s="211" t="s">
        <v>34</v>
      </c>
      <c r="N217" s="254" t="s">
        <v>49</v>
      </c>
      <c r="O217" s="255"/>
      <c r="P217" s="256">
        <f t="shared" si="11"/>
        <v>0</v>
      </c>
      <c r="Q217" s="256">
        <v>0</v>
      </c>
      <c r="R217" s="256">
        <f t="shared" si="12"/>
        <v>0</v>
      </c>
      <c r="S217" s="256">
        <v>0</v>
      </c>
      <c r="T217" s="257">
        <f t="shared" si="13"/>
        <v>0</v>
      </c>
      <c r="AR217" s="25" t="s">
        <v>126</v>
      </c>
      <c r="AT217" s="25" t="s">
        <v>200</v>
      </c>
      <c r="AU217" s="25" t="s">
        <v>85</v>
      </c>
      <c r="AY217" s="25" t="s">
        <v>197</v>
      </c>
      <c r="BE217" s="215">
        <f t="shared" si="14"/>
        <v>0</v>
      </c>
      <c r="BF217" s="215">
        <f t="shared" si="15"/>
        <v>0</v>
      </c>
      <c r="BG217" s="215">
        <f t="shared" si="16"/>
        <v>0</v>
      </c>
      <c r="BH217" s="215">
        <f t="shared" si="17"/>
        <v>0</v>
      </c>
      <c r="BI217" s="215">
        <f t="shared" si="18"/>
        <v>0</v>
      </c>
      <c r="BJ217" s="25" t="s">
        <v>85</v>
      </c>
      <c r="BK217" s="215">
        <f t="shared" si="19"/>
        <v>0</v>
      </c>
      <c r="BL217" s="25" t="s">
        <v>126</v>
      </c>
      <c r="BM217" s="25" t="s">
        <v>3282</v>
      </c>
    </row>
    <row r="218" spans="2:65" s="1" customFormat="1" ht="6.95" customHeight="1">
      <c r="B218" s="58"/>
      <c r="C218" s="59"/>
      <c r="D218" s="59"/>
      <c r="E218" s="59"/>
      <c r="F218" s="59"/>
      <c r="G218" s="59"/>
      <c r="H218" s="59"/>
      <c r="I218" s="150"/>
      <c r="J218" s="59"/>
      <c r="K218" s="59"/>
      <c r="L218" s="63"/>
    </row>
  </sheetData>
  <sheetProtection algorithmName="SHA-512" hashValue="RuqxqvYalAhyBm/sopwwfzv7Ylkm6jMpwSAsQYLsK8XQiKj41s79QtRcQTNm6xauhrwpn6/QCEohuRMI6yZqtg==" saltValue="u9ReIrpl0lOjy/uzG1gYfg==" spinCount="100000" sheet="1" objects="1" scenarios="1" formatCells="0" formatColumns="0" formatRows="0" sort="0" autoFilter="0"/>
  <autoFilter ref="C99:K217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86:H86"/>
    <mergeCell ref="E90:H90"/>
    <mergeCell ref="E88:H88"/>
    <mergeCell ref="E92:H92"/>
    <mergeCell ref="J59:J60"/>
  </mergeCells>
  <hyperlinks>
    <hyperlink ref="F1:G1" location="C2" display="1) Krycí list soupisu"/>
    <hyperlink ref="G1:H1" location="C62" display="2) Rekapitulace"/>
    <hyperlink ref="J1" location="C99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95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114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3283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3284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ROUND(J95,2)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ROUND(SUM(BE95:BE194), 2)</f>
        <v>0</v>
      </c>
      <c r="G34" s="44"/>
      <c r="H34" s="44"/>
      <c r="I34" s="142">
        <v>0.21</v>
      </c>
      <c r="J34" s="141">
        <f>ROUND(ROUND((SUM(BE95:BE194)),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ROUND(SUM(BF95:BF194), 2)</f>
        <v>0</v>
      </c>
      <c r="G35" s="44"/>
      <c r="H35" s="44"/>
      <c r="I35" s="142">
        <v>0.15</v>
      </c>
      <c r="J35" s="141">
        <f>ROUND(ROUND((SUM(BF95:BF194)),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ROUND(SUM(BG95:BG194),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ROUND(SUM(BH95:BH194),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ROUND(SUM(BI95:BI194),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D.1.4.3 - Vytápění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KANIA, a.s. , Špálova 80/9,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J95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3285</v>
      </c>
      <c r="E65" s="163"/>
      <c r="F65" s="163"/>
      <c r="G65" s="163"/>
      <c r="H65" s="163"/>
      <c r="I65" s="164"/>
      <c r="J65" s="165">
        <f>J96</f>
        <v>0</v>
      </c>
      <c r="K65" s="166"/>
    </row>
    <row r="66" spans="2:12" s="8" customFormat="1" ht="24.95" customHeight="1">
      <c r="B66" s="160"/>
      <c r="C66" s="161"/>
      <c r="D66" s="162" t="s">
        <v>3286</v>
      </c>
      <c r="E66" s="163"/>
      <c r="F66" s="163"/>
      <c r="G66" s="163"/>
      <c r="H66" s="163"/>
      <c r="I66" s="164"/>
      <c r="J66" s="165">
        <f>J109</f>
        <v>0</v>
      </c>
      <c r="K66" s="166"/>
    </row>
    <row r="67" spans="2:12" s="8" customFormat="1" ht="24.95" customHeight="1">
      <c r="B67" s="160"/>
      <c r="C67" s="161"/>
      <c r="D67" s="162" t="s">
        <v>3287</v>
      </c>
      <c r="E67" s="163"/>
      <c r="F67" s="163"/>
      <c r="G67" s="163"/>
      <c r="H67" s="163"/>
      <c r="I67" s="164"/>
      <c r="J67" s="165">
        <f>J120</f>
        <v>0</v>
      </c>
      <c r="K67" s="166"/>
    </row>
    <row r="68" spans="2:12" s="8" customFormat="1" ht="24.95" customHeight="1">
      <c r="B68" s="160"/>
      <c r="C68" s="161"/>
      <c r="D68" s="162" t="s">
        <v>3288</v>
      </c>
      <c r="E68" s="163"/>
      <c r="F68" s="163"/>
      <c r="G68" s="163"/>
      <c r="H68" s="163"/>
      <c r="I68" s="164"/>
      <c r="J68" s="165">
        <f>J134</f>
        <v>0</v>
      </c>
      <c r="K68" s="166"/>
    </row>
    <row r="69" spans="2:12" s="8" customFormat="1" ht="24.95" customHeight="1">
      <c r="B69" s="160"/>
      <c r="C69" s="161"/>
      <c r="D69" s="162" t="s">
        <v>3289</v>
      </c>
      <c r="E69" s="163"/>
      <c r="F69" s="163"/>
      <c r="G69" s="163"/>
      <c r="H69" s="163"/>
      <c r="I69" s="164"/>
      <c r="J69" s="165">
        <f>J149</f>
        <v>0</v>
      </c>
      <c r="K69" s="166"/>
    </row>
    <row r="70" spans="2:12" s="8" customFormat="1" ht="24.95" customHeight="1">
      <c r="B70" s="160"/>
      <c r="C70" s="161"/>
      <c r="D70" s="162" t="s">
        <v>3290</v>
      </c>
      <c r="E70" s="163"/>
      <c r="F70" s="163"/>
      <c r="G70" s="163"/>
      <c r="H70" s="163"/>
      <c r="I70" s="164"/>
      <c r="J70" s="165">
        <f>J158</f>
        <v>0</v>
      </c>
      <c r="K70" s="166"/>
    </row>
    <row r="71" spans="2:12" s="8" customFormat="1" ht="24.95" customHeight="1">
      <c r="B71" s="160"/>
      <c r="C71" s="161"/>
      <c r="D71" s="162" t="s">
        <v>3291</v>
      </c>
      <c r="E71" s="163"/>
      <c r="F71" s="163"/>
      <c r="G71" s="163"/>
      <c r="H71" s="163"/>
      <c r="I71" s="164"/>
      <c r="J71" s="165">
        <f>J188</f>
        <v>0</v>
      </c>
      <c r="K71" s="166"/>
    </row>
    <row r="72" spans="2:12" s="1" customFormat="1" ht="21.75" customHeight="1">
      <c r="B72" s="43"/>
      <c r="C72" s="44"/>
      <c r="D72" s="44"/>
      <c r="E72" s="44"/>
      <c r="F72" s="44"/>
      <c r="G72" s="44"/>
      <c r="H72" s="44"/>
      <c r="I72" s="129"/>
      <c r="J72" s="44"/>
      <c r="K72" s="47"/>
    </row>
    <row r="73" spans="2:12" s="1" customFormat="1" ht="6.95" customHeight="1">
      <c r="B73" s="58"/>
      <c r="C73" s="59"/>
      <c r="D73" s="59"/>
      <c r="E73" s="59"/>
      <c r="F73" s="59"/>
      <c r="G73" s="59"/>
      <c r="H73" s="59"/>
      <c r="I73" s="150"/>
      <c r="J73" s="59"/>
      <c r="K73" s="60"/>
    </row>
    <row r="77" spans="2:12" s="1" customFormat="1" ht="6.95" customHeight="1">
      <c r="B77" s="61"/>
      <c r="C77" s="62"/>
      <c r="D77" s="62"/>
      <c r="E77" s="62"/>
      <c r="F77" s="62"/>
      <c r="G77" s="62"/>
      <c r="H77" s="62"/>
      <c r="I77" s="153"/>
      <c r="J77" s="62"/>
      <c r="K77" s="62"/>
      <c r="L77" s="63"/>
    </row>
    <row r="78" spans="2:12" s="1" customFormat="1" ht="36.950000000000003" customHeight="1">
      <c r="B78" s="43"/>
      <c r="C78" s="64" t="s">
        <v>181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6.95" customHeight="1">
      <c r="B79" s="43"/>
      <c r="C79" s="65"/>
      <c r="D79" s="65"/>
      <c r="E79" s="65"/>
      <c r="F79" s="65"/>
      <c r="G79" s="65"/>
      <c r="H79" s="65"/>
      <c r="I79" s="174"/>
      <c r="J79" s="65"/>
      <c r="K79" s="65"/>
      <c r="L79" s="63"/>
    </row>
    <row r="80" spans="2:12" s="1" customFormat="1" ht="14.45" customHeight="1">
      <c r="B80" s="43"/>
      <c r="C80" s="67" t="s">
        <v>18</v>
      </c>
      <c r="D80" s="65"/>
      <c r="E80" s="65"/>
      <c r="F80" s="65"/>
      <c r="G80" s="65"/>
      <c r="H80" s="65"/>
      <c r="I80" s="174"/>
      <c r="J80" s="65"/>
      <c r="K80" s="65"/>
      <c r="L80" s="63"/>
    </row>
    <row r="81" spans="2:63" s="1" customFormat="1" ht="16.5" customHeight="1">
      <c r="B81" s="43"/>
      <c r="C81" s="65"/>
      <c r="D81" s="65"/>
      <c r="E81" s="420" t="str">
        <f>E7</f>
        <v>CENTRUM SPOLEČNÝCH AKTIVIT JESENÍK</v>
      </c>
      <c r="F81" s="421"/>
      <c r="G81" s="421"/>
      <c r="H81" s="421"/>
      <c r="I81" s="174"/>
      <c r="J81" s="65"/>
      <c r="K81" s="65"/>
      <c r="L81" s="63"/>
    </row>
    <row r="82" spans="2:63" ht="15">
      <c r="B82" s="29"/>
      <c r="C82" s="67" t="s">
        <v>171</v>
      </c>
      <c r="D82" s="258"/>
      <c r="E82" s="258"/>
      <c r="F82" s="258"/>
      <c r="G82" s="258"/>
      <c r="H82" s="258"/>
      <c r="J82" s="258"/>
      <c r="K82" s="258"/>
      <c r="L82" s="259"/>
    </row>
    <row r="83" spans="2:63" ht="16.5" customHeight="1">
      <c r="B83" s="29"/>
      <c r="C83" s="258"/>
      <c r="D83" s="258"/>
      <c r="E83" s="420" t="s">
        <v>313</v>
      </c>
      <c r="F83" s="429"/>
      <c r="G83" s="429"/>
      <c r="H83" s="429"/>
      <c r="J83" s="258"/>
      <c r="K83" s="258"/>
      <c r="L83" s="259"/>
    </row>
    <row r="84" spans="2:63" ht="15">
      <c r="B84" s="29"/>
      <c r="C84" s="67" t="s">
        <v>314</v>
      </c>
      <c r="D84" s="258"/>
      <c r="E84" s="258"/>
      <c r="F84" s="258"/>
      <c r="G84" s="258"/>
      <c r="H84" s="258"/>
      <c r="J84" s="258"/>
      <c r="K84" s="258"/>
      <c r="L84" s="259"/>
    </row>
    <row r="85" spans="2:63" s="1" customFormat="1" ht="16.5" customHeight="1">
      <c r="B85" s="43"/>
      <c r="C85" s="65"/>
      <c r="D85" s="65"/>
      <c r="E85" s="428" t="s">
        <v>2177</v>
      </c>
      <c r="F85" s="422"/>
      <c r="G85" s="422"/>
      <c r="H85" s="422"/>
      <c r="I85" s="174"/>
      <c r="J85" s="65"/>
      <c r="K85" s="65"/>
      <c r="L85" s="63"/>
    </row>
    <row r="86" spans="2:63" s="1" customFormat="1" ht="14.45" customHeight="1">
      <c r="B86" s="43"/>
      <c r="C86" s="67" t="s">
        <v>2178</v>
      </c>
      <c r="D86" s="65"/>
      <c r="E86" s="65"/>
      <c r="F86" s="65"/>
      <c r="G86" s="65"/>
      <c r="H86" s="65"/>
      <c r="I86" s="174"/>
      <c r="J86" s="65"/>
      <c r="K86" s="65"/>
      <c r="L86" s="63"/>
    </row>
    <row r="87" spans="2:63" s="1" customFormat="1" ht="17.25" customHeight="1">
      <c r="B87" s="43"/>
      <c r="C87" s="65"/>
      <c r="D87" s="65"/>
      <c r="E87" s="391" t="str">
        <f>E13</f>
        <v>D.1.4.3 - Vytápění</v>
      </c>
      <c r="F87" s="422"/>
      <c r="G87" s="422"/>
      <c r="H87" s="422"/>
      <c r="I87" s="174"/>
      <c r="J87" s="65"/>
      <c r="K87" s="65"/>
      <c r="L87" s="63"/>
    </row>
    <row r="88" spans="2:63" s="1" customFormat="1" ht="6.95" customHeight="1">
      <c r="B88" s="43"/>
      <c r="C88" s="65"/>
      <c r="D88" s="65"/>
      <c r="E88" s="65"/>
      <c r="F88" s="65"/>
      <c r="G88" s="65"/>
      <c r="H88" s="65"/>
      <c r="I88" s="174"/>
      <c r="J88" s="65"/>
      <c r="K88" s="65"/>
      <c r="L88" s="63"/>
    </row>
    <row r="89" spans="2:63" s="1" customFormat="1" ht="18" customHeight="1">
      <c r="B89" s="43"/>
      <c r="C89" s="67" t="s">
        <v>24</v>
      </c>
      <c r="D89" s="65"/>
      <c r="E89" s="65"/>
      <c r="F89" s="175" t="str">
        <f>F16</f>
        <v>Jeseník</v>
      </c>
      <c r="G89" s="65"/>
      <c r="H89" s="65"/>
      <c r="I89" s="176" t="s">
        <v>26</v>
      </c>
      <c r="J89" s="75" t="str">
        <f>IF(J16="","",J16)</f>
        <v>11.10.2016</v>
      </c>
      <c r="K89" s="65"/>
      <c r="L89" s="63"/>
    </row>
    <row r="90" spans="2:63" s="1" customFormat="1" ht="6.95" customHeight="1">
      <c r="B90" s="43"/>
      <c r="C90" s="65"/>
      <c r="D90" s="65"/>
      <c r="E90" s="65"/>
      <c r="F90" s="65"/>
      <c r="G90" s="65"/>
      <c r="H90" s="65"/>
      <c r="I90" s="174"/>
      <c r="J90" s="65"/>
      <c r="K90" s="65"/>
      <c r="L90" s="63"/>
    </row>
    <row r="91" spans="2:63" s="1" customFormat="1" ht="15">
      <c r="B91" s="43"/>
      <c r="C91" s="67" t="s">
        <v>32</v>
      </c>
      <c r="D91" s="65"/>
      <c r="E91" s="65"/>
      <c r="F91" s="175" t="str">
        <f>E19</f>
        <v>MĚSTO JESENÍK</v>
      </c>
      <c r="G91" s="65"/>
      <c r="H91" s="65"/>
      <c r="I91" s="176" t="s">
        <v>39</v>
      </c>
      <c r="J91" s="175" t="str">
        <f>E25</f>
        <v>KANIA, a.s. , Špálova 80/9, Ostrava</v>
      </c>
      <c r="K91" s="65"/>
      <c r="L91" s="63"/>
    </row>
    <row r="92" spans="2:63" s="1" customFormat="1" ht="14.45" customHeight="1">
      <c r="B92" s="43"/>
      <c r="C92" s="67" t="s">
        <v>37</v>
      </c>
      <c r="D92" s="65"/>
      <c r="E92" s="65"/>
      <c r="F92" s="175" t="str">
        <f>IF(E22="","",E22)</f>
        <v/>
      </c>
      <c r="G92" s="65"/>
      <c r="H92" s="65"/>
      <c r="I92" s="174"/>
      <c r="J92" s="65"/>
      <c r="K92" s="65"/>
      <c r="L92" s="63"/>
    </row>
    <row r="93" spans="2:63" s="1" customFormat="1" ht="10.35" customHeight="1">
      <c r="B93" s="43"/>
      <c r="C93" s="65"/>
      <c r="D93" s="65"/>
      <c r="E93" s="65"/>
      <c r="F93" s="65"/>
      <c r="G93" s="65"/>
      <c r="H93" s="65"/>
      <c r="I93" s="174"/>
      <c r="J93" s="65"/>
      <c r="K93" s="65"/>
      <c r="L93" s="63"/>
    </row>
    <row r="94" spans="2:63" s="10" customFormat="1" ht="29.25" customHeight="1">
      <c r="B94" s="177"/>
      <c r="C94" s="178" t="s">
        <v>182</v>
      </c>
      <c r="D94" s="179" t="s">
        <v>63</v>
      </c>
      <c r="E94" s="179" t="s">
        <v>59</v>
      </c>
      <c r="F94" s="179" t="s">
        <v>183</v>
      </c>
      <c r="G94" s="179" t="s">
        <v>184</v>
      </c>
      <c r="H94" s="179" t="s">
        <v>185</v>
      </c>
      <c r="I94" s="180" t="s">
        <v>186</v>
      </c>
      <c r="J94" s="179" t="s">
        <v>175</v>
      </c>
      <c r="K94" s="181" t="s">
        <v>187</v>
      </c>
      <c r="L94" s="182"/>
      <c r="M94" s="83" t="s">
        <v>188</v>
      </c>
      <c r="N94" s="84" t="s">
        <v>48</v>
      </c>
      <c r="O94" s="84" t="s">
        <v>189</v>
      </c>
      <c r="P94" s="84" t="s">
        <v>190</v>
      </c>
      <c r="Q94" s="84" t="s">
        <v>191</v>
      </c>
      <c r="R94" s="84" t="s">
        <v>192</v>
      </c>
      <c r="S94" s="84" t="s">
        <v>193</v>
      </c>
      <c r="T94" s="85" t="s">
        <v>194</v>
      </c>
    </row>
    <row r="95" spans="2:63" s="1" customFormat="1" ht="29.25" customHeight="1">
      <c r="B95" s="43"/>
      <c r="C95" s="89" t="s">
        <v>176</v>
      </c>
      <c r="D95" s="65"/>
      <c r="E95" s="65"/>
      <c r="F95" s="65"/>
      <c r="G95" s="65"/>
      <c r="H95" s="65"/>
      <c r="I95" s="174"/>
      <c r="J95" s="183">
        <f>BK95</f>
        <v>0</v>
      </c>
      <c r="K95" s="65"/>
      <c r="L95" s="63"/>
      <c r="M95" s="86"/>
      <c r="N95" s="87"/>
      <c r="O95" s="87"/>
      <c r="P95" s="184">
        <f>P96+P109+P120+P134+P149+P158+P188</f>
        <v>0</v>
      </c>
      <c r="Q95" s="87"/>
      <c r="R95" s="184">
        <f>R96+R109+R120+R134+R149+R158+R188</f>
        <v>0</v>
      </c>
      <c r="S95" s="87"/>
      <c r="T95" s="185">
        <f>T96+T109+T120+T134+T149+T158+T188</f>
        <v>0</v>
      </c>
      <c r="AT95" s="25" t="s">
        <v>77</v>
      </c>
      <c r="AU95" s="25" t="s">
        <v>177</v>
      </c>
      <c r="BK95" s="186">
        <f>BK96+BK109+BK120+BK134+BK149+BK158+BK188</f>
        <v>0</v>
      </c>
    </row>
    <row r="96" spans="2:63" s="11" customFormat="1" ht="37.35" customHeight="1">
      <c r="B96" s="187"/>
      <c r="C96" s="188"/>
      <c r="D96" s="201" t="s">
        <v>77</v>
      </c>
      <c r="E96" s="287" t="s">
        <v>1139</v>
      </c>
      <c r="F96" s="287" t="s">
        <v>3292</v>
      </c>
      <c r="G96" s="188"/>
      <c r="H96" s="188"/>
      <c r="I96" s="191"/>
      <c r="J96" s="288">
        <f>BK96</f>
        <v>0</v>
      </c>
      <c r="K96" s="188"/>
      <c r="L96" s="193"/>
      <c r="M96" s="194"/>
      <c r="N96" s="195"/>
      <c r="O96" s="195"/>
      <c r="P96" s="196">
        <f>SUM(P97:P108)</f>
        <v>0</v>
      </c>
      <c r="Q96" s="195"/>
      <c r="R96" s="196">
        <f>SUM(R97:R108)</f>
        <v>0</v>
      </c>
      <c r="S96" s="195"/>
      <c r="T96" s="197">
        <f>SUM(T97:T108)</f>
        <v>0</v>
      </c>
      <c r="AR96" s="198" t="s">
        <v>85</v>
      </c>
      <c r="AT96" s="199" t="s">
        <v>77</v>
      </c>
      <c r="AU96" s="199" t="s">
        <v>78</v>
      </c>
      <c r="AY96" s="198" t="s">
        <v>197</v>
      </c>
      <c r="BK96" s="200">
        <f>SUM(BK97:BK108)</f>
        <v>0</v>
      </c>
    </row>
    <row r="97" spans="2:65" s="1" customFormat="1" ht="16.5" customHeight="1">
      <c r="B97" s="43"/>
      <c r="C97" s="204" t="s">
        <v>85</v>
      </c>
      <c r="D97" s="204" t="s">
        <v>200</v>
      </c>
      <c r="E97" s="205" t="s">
        <v>3293</v>
      </c>
      <c r="F97" s="206" t="s">
        <v>3294</v>
      </c>
      <c r="G97" s="207" t="s">
        <v>536</v>
      </c>
      <c r="H97" s="208">
        <v>1</v>
      </c>
      <c r="I97" s="209"/>
      <c r="J97" s="210">
        <f t="shared" ref="J97:J108" si="0">ROUND(I97*H97,2)</f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ref="P97:P108" si="1">O97*H97</f>
        <v>0</v>
      </c>
      <c r="Q97" s="213">
        <v>0</v>
      </c>
      <c r="R97" s="213">
        <f t="shared" ref="R97:R108" si="2">Q97*H97</f>
        <v>0</v>
      </c>
      <c r="S97" s="213">
        <v>0</v>
      </c>
      <c r="T97" s="214">
        <f t="shared" ref="T97:T108" si="3">S97*H97</f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ref="BE97:BE108" si="4">IF(N97="základní",J97,0)</f>
        <v>0</v>
      </c>
      <c r="BF97" s="215">
        <f t="shared" ref="BF97:BF108" si="5">IF(N97="snížená",J97,0)</f>
        <v>0</v>
      </c>
      <c r="BG97" s="215">
        <f t="shared" ref="BG97:BG108" si="6">IF(N97="zákl. přenesená",J97,0)</f>
        <v>0</v>
      </c>
      <c r="BH97" s="215">
        <f t="shared" ref="BH97:BH108" si="7">IF(N97="sníž. přenesená",J97,0)</f>
        <v>0</v>
      </c>
      <c r="BI97" s="215">
        <f t="shared" ref="BI97:BI108" si="8">IF(N97="nulová",J97,0)</f>
        <v>0</v>
      </c>
      <c r="BJ97" s="25" t="s">
        <v>85</v>
      </c>
      <c r="BK97" s="215">
        <f t="shared" ref="BK97:BK108" si="9">ROUND(I97*H97,2)</f>
        <v>0</v>
      </c>
      <c r="BL97" s="25" t="s">
        <v>126</v>
      </c>
      <c r="BM97" s="25" t="s">
        <v>3295</v>
      </c>
    </row>
    <row r="98" spans="2:65" s="1" customFormat="1" ht="16.5" customHeight="1">
      <c r="B98" s="43"/>
      <c r="C98" s="204" t="s">
        <v>87</v>
      </c>
      <c r="D98" s="204" t="s">
        <v>200</v>
      </c>
      <c r="E98" s="205" t="s">
        <v>3296</v>
      </c>
      <c r="F98" s="206" t="s">
        <v>3297</v>
      </c>
      <c r="G98" s="207" t="s">
        <v>536</v>
      </c>
      <c r="H98" s="208">
        <v>1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3298</v>
      </c>
    </row>
    <row r="99" spans="2:65" s="1" customFormat="1" ht="16.5" customHeight="1">
      <c r="B99" s="43"/>
      <c r="C99" s="204" t="s">
        <v>107</v>
      </c>
      <c r="D99" s="204" t="s">
        <v>200</v>
      </c>
      <c r="E99" s="205" t="s">
        <v>3299</v>
      </c>
      <c r="F99" s="206" t="s">
        <v>3300</v>
      </c>
      <c r="G99" s="207" t="s">
        <v>536</v>
      </c>
      <c r="H99" s="208">
        <v>1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3301</v>
      </c>
    </row>
    <row r="100" spans="2:65" s="1" customFormat="1" ht="16.5" customHeight="1">
      <c r="B100" s="43"/>
      <c r="C100" s="204" t="s">
        <v>126</v>
      </c>
      <c r="D100" s="204" t="s">
        <v>200</v>
      </c>
      <c r="E100" s="205" t="s">
        <v>3302</v>
      </c>
      <c r="F100" s="206" t="s">
        <v>3303</v>
      </c>
      <c r="G100" s="207" t="s">
        <v>536</v>
      </c>
      <c r="H100" s="208">
        <v>1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3304</v>
      </c>
    </row>
    <row r="101" spans="2:65" s="1" customFormat="1" ht="16.5" customHeight="1">
      <c r="B101" s="43"/>
      <c r="C101" s="204" t="s">
        <v>196</v>
      </c>
      <c r="D101" s="204" t="s">
        <v>200</v>
      </c>
      <c r="E101" s="205" t="s">
        <v>3305</v>
      </c>
      <c r="F101" s="206" t="s">
        <v>3306</v>
      </c>
      <c r="G101" s="207" t="s">
        <v>536</v>
      </c>
      <c r="H101" s="208">
        <v>24</v>
      </c>
      <c r="I101" s="209"/>
      <c r="J101" s="210">
        <f t="shared" si="0"/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 t="shared" si="1"/>
        <v>0</v>
      </c>
      <c r="Q101" s="213">
        <v>0</v>
      </c>
      <c r="R101" s="213">
        <f t="shared" si="2"/>
        <v>0</v>
      </c>
      <c r="S101" s="213">
        <v>0</v>
      </c>
      <c r="T101" s="214">
        <f t="shared" si="3"/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 t="shared" si="4"/>
        <v>0</v>
      </c>
      <c r="BF101" s="215">
        <f t="shared" si="5"/>
        <v>0</v>
      </c>
      <c r="BG101" s="215">
        <f t="shared" si="6"/>
        <v>0</v>
      </c>
      <c r="BH101" s="215">
        <f t="shared" si="7"/>
        <v>0</v>
      </c>
      <c r="BI101" s="215">
        <f t="shared" si="8"/>
        <v>0</v>
      </c>
      <c r="BJ101" s="25" t="s">
        <v>85</v>
      </c>
      <c r="BK101" s="215">
        <f t="shared" si="9"/>
        <v>0</v>
      </c>
      <c r="BL101" s="25" t="s">
        <v>126</v>
      </c>
      <c r="BM101" s="25" t="s">
        <v>3307</v>
      </c>
    </row>
    <row r="102" spans="2:65" s="1" customFormat="1" ht="16.5" customHeight="1">
      <c r="B102" s="43"/>
      <c r="C102" s="204" t="s">
        <v>234</v>
      </c>
      <c r="D102" s="204" t="s">
        <v>200</v>
      </c>
      <c r="E102" s="205" t="s">
        <v>3308</v>
      </c>
      <c r="F102" s="206" t="s">
        <v>3309</v>
      </c>
      <c r="G102" s="207" t="s">
        <v>445</v>
      </c>
      <c r="H102" s="208">
        <v>700</v>
      </c>
      <c r="I102" s="209"/>
      <c r="J102" s="210">
        <f t="shared" si="0"/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 t="shared" si="1"/>
        <v>0</v>
      </c>
      <c r="Q102" s="213">
        <v>0</v>
      </c>
      <c r="R102" s="213">
        <f t="shared" si="2"/>
        <v>0</v>
      </c>
      <c r="S102" s="213">
        <v>0</v>
      </c>
      <c r="T102" s="214">
        <f t="shared" si="3"/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 t="shared" si="4"/>
        <v>0</v>
      </c>
      <c r="BF102" s="215">
        <f t="shared" si="5"/>
        <v>0</v>
      </c>
      <c r="BG102" s="215">
        <f t="shared" si="6"/>
        <v>0</v>
      </c>
      <c r="BH102" s="215">
        <f t="shared" si="7"/>
        <v>0</v>
      </c>
      <c r="BI102" s="215">
        <f t="shared" si="8"/>
        <v>0</v>
      </c>
      <c r="BJ102" s="25" t="s">
        <v>85</v>
      </c>
      <c r="BK102" s="215">
        <f t="shared" si="9"/>
        <v>0</v>
      </c>
      <c r="BL102" s="25" t="s">
        <v>126</v>
      </c>
      <c r="BM102" s="25" t="s">
        <v>3310</v>
      </c>
    </row>
    <row r="103" spans="2:65" s="1" customFormat="1" ht="16.5" customHeight="1">
      <c r="B103" s="43"/>
      <c r="C103" s="204" t="s">
        <v>240</v>
      </c>
      <c r="D103" s="204" t="s">
        <v>200</v>
      </c>
      <c r="E103" s="205" t="s">
        <v>3311</v>
      </c>
      <c r="F103" s="206" t="s">
        <v>3312</v>
      </c>
      <c r="G103" s="207" t="s">
        <v>536</v>
      </c>
      <c r="H103" s="208">
        <v>1600</v>
      </c>
      <c r="I103" s="209"/>
      <c r="J103" s="210">
        <f t="shared" si="0"/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 t="shared" si="1"/>
        <v>0</v>
      </c>
      <c r="Q103" s="213">
        <v>0</v>
      </c>
      <c r="R103" s="213">
        <f t="shared" si="2"/>
        <v>0</v>
      </c>
      <c r="S103" s="213">
        <v>0</v>
      </c>
      <c r="T103" s="214">
        <f t="shared" si="3"/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 t="shared" si="4"/>
        <v>0</v>
      </c>
      <c r="BF103" s="215">
        <f t="shared" si="5"/>
        <v>0</v>
      </c>
      <c r="BG103" s="215">
        <f t="shared" si="6"/>
        <v>0</v>
      </c>
      <c r="BH103" s="215">
        <f t="shared" si="7"/>
        <v>0</v>
      </c>
      <c r="BI103" s="215">
        <f t="shared" si="8"/>
        <v>0</v>
      </c>
      <c r="BJ103" s="25" t="s">
        <v>85</v>
      </c>
      <c r="BK103" s="215">
        <f t="shared" si="9"/>
        <v>0</v>
      </c>
      <c r="BL103" s="25" t="s">
        <v>126</v>
      </c>
      <c r="BM103" s="25" t="s">
        <v>3313</v>
      </c>
    </row>
    <row r="104" spans="2:65" s="1" customFormat="1" ht="16.5" customHeight="1">
      <c r="B104" s="43"/>
      <c r="C104" s="204" t="s">
        <v>244</v>
      </c>
      <c r="D104" s="204" t="s">
        <v>200</v>
      </c>
      <c r="E104" s="205" t="s">
        <v>3314</v>
      </c>
      <c r="F104" s="206" t="s">
        <v>3315</v>
      </c>
      <c r="G104" s="207" t="s">
        <v>423</v>
      </c>
      <c r="H104" s="208">
        <v>140</v>
      </c>
      <c r="I104" s="209"/>
      <c r="J104" s="210">
        <f t="shared" si="0"/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 t="shared" si="1"/>
        <v>0</v>
      </c>
      <c r="Q104" s="213">
        <v>0</v>
      </c>
      <c r="R104" s="213">
        <f t="shared" si="2"/>
        <v>0</v>
      </c>
      <c r="S104" s="213">
        <v>0</v>
      </c>
      <c r="T104" s="214">
        <f t="shared" si="3"/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 t="shared" si="4"/>
        <v>0</v>
      </c>
      <c r="BF104" s="215">
        <f t="shared" si="5"/>
        <v>0</v>
      </c>
      <c r="BG104" s="215">
        <f t="shared" si="6"/>
        <v>0</v>
      </c>
      <c r="BH104" s="215">
        <f t="shared" si="7"/>
        <v>0</v>
      </c>
      <c r="BI104" s="215">
        <f t="shared" si="8"/>
        <v>0</v>
      </c>
      <c r="BJ104" s="25" t="s">
        <v>85</v>
      </c>
      <c r="BK104" s="215">
        <f t="shared" si="9"/>
        <v>0</v>
      </c>
      <c r="BL104" s="25" t="s">
        <v>126</v>
      </c>
      <c r="BM104" s="25" t="s">
        <v>3316</v>
      </c>
    </row>
    <row r="105" spans="2:65" s="1" customFormat="1" ht="16.5" customHeight="1">
      <c r="B105" s="43"/>
      <c r="C105" s="204" t="s">
        <v>248</v>
      </c>
      <c r="D105" s="204" t="s">
        <v>200</v>
      </c>
      <c r="E105" s="205" t="s">
        <v>3317</v>
      </c>
      <c r="F105" s="206" t="s">
        <v>3318</v>
      </c>
      <c r="G105" s="207" t="s">
        <v>536</v>
      </c>
      <c r="H105" s="208">
        <v>4</v>
      </c>
      <c r="I105" s="209"/>
      <c r="J105" s="210">
        <f t="shared" si="0"/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si="1"/>
        <v>0</v>
      </c>
      <c r="Q105" s="213">
        <v>0</v>
      </c>
      <c r="R105" s="213">
        <f t="shared" si="2"/>
        <v>0</v>
      </c>
      <c r="S105" s="213">
        <v>0</v>
      </c>
      <c r="T105" s="214">
        <f t="shared" si="3"/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si="4"/>
        <v>0</v>
      </c>
      <c r="BF105" s="215">
        <f t="shared" si="5"/>
        <v>0</v>
      </c>
      <c r="BG105" s="215">
        <f t="shared" si="6"/>
        <v>0</v>
      </c>
      <c r="BH105" s="215">
        <f t="shared" si="7"/>
        <v>0</v>
      </c>
      <c r="BI105" s="215">
        <f t="shared" si="8"/>
        <v>0</v>
      </c>
      <c r="BJ105" s="25" t="s">
        <v>85</v>
      </c>
      <c r="BK105" s="215">
        <f t="shared" si="9"/>
        <v>0</v>
      </c>
      <c r="BL105" s="25" t="s">
        <v>126</v>
      </c>
      <c r="BM105" s="25" t="s">
        <v>3319</v>
      </c>
    </row>
    <row r="106" spans="2:65" s="1" customFormat="1" ht="16.5" customHeight="1">
      <c r="B106" s="43"/>
      <c r="C106" s="204" t="s">
        <v>252</v>
      </c>
      <c r="D106" s="204" t="s">
        <v>200</v>
      </c>
      <c r="E106" s="205" t="s">
        <v>3320</v>
      </c>
      <c r="F106" s="206" t="s">
        <v>3321</v>
      </c>
      <c r="G106" s="207" t="s">
        <v>445</v>
      </c>
      <c r="H106" s="208">
        <v>160</v>
      </c>
      <c r="I106" s="209"/>
      <c r="J106" s="210">
        <f t="shared" si="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"/>
        <v>0</v>
      </c>
      <c r="Q106" s="213">
        <v>0</v>
      </c>
      <c r="R106" s="213">
        <f t="shared" si="2"/>
        <v>0</v>
      </c>
      <c r="S106" s="213">
        <v>0</v>
      </c>
      <c r="T106" s="214">
        <f t="shared" si="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4"/>
        <v>0</v>
      </c>
      <c r="BF106" s="215">
        <f t="shared" si="5"/>
        <v>0</v>
      </c>
      <c r="BG106" s="215">
        <f t="shared" si="6"/>
        <v>0</v>
      </c>
      <c r="BH106" s="215">
        <f t="shared" si="7"/>
        <v>0</v>
      </c>
      <c r="BI106" s="215">
        <f t="shared" si="8"/>
        <v>0</v>
      </c>
      <c r="BJ106" s="25" t="s">
        <v>85</v>
      </c>
      <c r="BK106" s="215">
        <f t="shared" si="9"/>
        <v>0</v>
      </c>
      <c r="BL106" s="25" t="s">
        <v>126</v>
      </c>
      <c r="BM106" s="25" t="s">
        <v>3322</v>
      </c>
    </row>
    <row r="107" spans="2:65" s="1" customFormat="1" ht="16.5" customHeight="1">
      <c r="B107" s="43"/>
      <c r="C107" s="204" t="s">
        <v>256</v>
      </c>
      <c r="D107" s="204" t="s">
        <v>200</v>
      </c>
      <c r="E107" s="205" t="s">
        <v>3323</v>
      </c>
      <c r="F107" s="206" t="s">
        <v>3324</v>
      </c>
      <c r="G107" s="207" t="s">
        <v>203</v>
      </c>
      <c r="H107" s="208">
        <v>1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3325</v>
      </c>
    </row>
    <row r="108" spans="2:65" s="1" customFormat="1" ht="16.5" customHeight="1">
      <c r="B108" s="43"/>
      <c r="C108" s="204" t="s">
        <v>260</v>
      </c>
      <c r="D108" s="204" t="s">
        <v>200</v>
      </c>
      <c r="E108" s="205" t="s">
        <v>3326</v>
      </c>
      <c r="F108" s="206" t="s">
        <v>3327</v>
      </c>
      <c r="G108" s="207" t="s">
        <v>536</v>
      </c>
      <c r="H108" s="208">
        <v>1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3328</v>
      </c>
    </row>
    <row r="109" spans="2:65" s="11" customFormat="1" ht="37.35" customHeight="1">
      <c r="B109" s="187"/>
      <c r="C109" s="188"/>
      <c r="D109" s="201" t="s">
        <v>77</v>
      </c>
      <c r="E109" s="287" t="s">
        <v>1192</v>
      </c>
      <c r="F109" s="287" t="s">
        <v>1193</v>
      </c>
      <c r="G109" s="188"/>
      <c r="H109" s="188"/>
      <c r="I109" s="191"/>
      <c r="J109" s="288">
        <f>BK109</f>
        <v>0</v>
      </c>
      <c r="K109" s="188"/>
      <c r="L109" s="193"/>
      <c r="M109" s="194"/>
      <c r="N109" s="195"/>
      <c r="O109" s="195"/>
      <c r="P109" s="196">
        <f>SUM(P110:P119)</f>
        <v>0</v>
      </c>
      <c r="Q109" s="195"/>
      <c r="R109" s="196">
        <f>SUM(R110:R119)</f>
        <v>0</v>
      </c>
      <c r="S109" s="195"/>
      <c r="T109" s="197">
        <f>SUM(T110:T119)</f>
        <v>0</v>
      </c>
      <c r="AR109" s="198" t="s">
        <v>85</v>
      </c>
      <c r="AT109" s="199" t="s">
        <v>77</v>
      </c>
      <c r="AU109" s="199" t="s">
        <v>78</v>
      </c>
      <c r="AY109" s="198" t="s">
        <v>197</v>
      </c>
      <c r="BK109" s="200">
        <f>SUM(BK110:BK119)</f>
        <v>0</v>
      </c>
    </row>
    <row r="110" spans="2:65" s="1" customFormat="1" ht="16.5" customHeight="1">
      <c r="B110" s="43"/>
      <c r="C110" s="204" t="s">
        <v>252</v>
      </c>
      <c r="D110" s="204" t="s">
        <v>200</v>
      </c>
      <c r="E110" s="205" t="s">
        <v>3329</v>
      </c>
      <c r="F110" s="206" t="s">
        <v>3330</v>
      </c>
      <c r="G110" s="207" t="s">
        <v>445</v>
      </c>
      <c r="H110" s="208">
        <v>260</v>
      </c>
      <c r="I110" s="209"/>
      <c r="J110" s="210">
        <f t="shared" ref="J110:J119" si="10">ROUND(I110*H110,2)</f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ref="P110:P119" si="11">O110*H110</f>
        <v>0</v>
      </c>
      <c r="Q110" s="213">
        <v>0</v>
      </c>
      <c r="R110" s="213">
        <f t="shared" ref="R110:R119" si="12">Q110*H110</f>
        <v>0</v>
      </c>
      <c r="S110" s="213">
        <v>0</v>
      </c>
      <c r="T110" s="214">
        <f t="shared" ref="T110:T119" si="13">S110*H110</f>
        <v>0</v>
      </c>
      <c r="AR110" s="25" t="s">
        <v>126</v>
      </c>
      <c r="AT110" s="25" t="s">
        <v>200</v>
      </c>
      <c r="AU110" s="25" t="s">
        <v>85</v>
      </c>
      <c r="AY110" s="25" t="s">
        <v>197</v>
      </c>
      <c r="BE110" s="215">
        <f t="shared" ref="BE110:BE119" si="14">IF(N110="základní",J110,0)</f>
        <v>0</v>
      </c>
      <c r="BF110" s="215">
        <f t="shared" ref="BF110:BF119" si="15">IF(N110="snížená",J110,0)</f>
        <v>0</v>
      </c>
      <c r="BG110" s="215">
        <f t="shared" ref="BG110:BG119" si="16">IF(N110="zákl. přenesená",J110,0)</f>
        <v>0</v>
      </c>
      <c r="BH110" s="215">
        <f t="shared" ref="BH110:BH119" si="17">IF(N110="sníž. přenesená",J110,0)</f>
        <v>0</v>
      </c>
      <c r="BI110" s="215">
        <f t="shared" ref="BI110:BI119" si="18">IF(N110="nulová",J110,0)</f>
        <v>0</v>
      </c>
      <c r="BJ110" s="25" t="s">
        <v>85</v>
      </c>
      <c r="BK110" s="215">
        <f t="shared" ref="BK110:BK119" si="19">ROUND(I110*H110,2)</f>
        <v>0</v>
      </c>
      <c r="BL110" s="25" t="s">
        <v>126</v>
      </c>
      <c r="BM110" s="25" t="s">
        <v>3331</v>
      </c>
    </row>
    <row r="111" spans="2:65" s="1" customFormat="1" ht="16.5" customHeight="1">
      <c r="B111" s="43"/>
      <c r="C111" s="204" t="s">
        <v>256</v>
      </c>
      <c r="D111" s="204" t="s">
        <v>200</v>
      </c>
      <c r="E111" s="205" t="s">
        <v>3332</v>
      </c>
      <c r="F111" s="206" t="s">
        <v>3333</v>
      </c>
      <c r="G111" s="207" t="s">
        <v>445</v>
      </c>
      <c r="H111" s="208">
        <v>310</v>
      </c>
      <c r="I111" s="209"/>
      <c r="J111" s="210">
        <f t="shared" si="10"/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si="11"/>
        <v>0</v>
      </c>
      <c r="Q111" s="213">
        <v>0</v>
      </c>
      <c r="R111" s="213">
        <f t="shared" si="12"/>
        <v>0</v>
      </c>
      <c r="S111" s="213">
        <v>0</v>
      </c>
      <c r="T111" s="214">
        <f t="shared" si="13"/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si="14"/>
        <v>0</v>
      </c>
      <c r="BF111" s="215">
        <f t="shared" si="15"/>
        <v>0</v>
      </c>
      <c r="BG111" s="215">
        <f t="shared" si="16"/>
        <v>0</v>
      </c>
      <c r="BH111" s="215">
        <f t="shared" si="17"/>
        <v>0</v>
      </c>
      <c r="BI111" s="215">
        <f t="shared" si="18"/>
        <v>0</v>
      </c>
      <c r="BJ111" s="25" t="s">
        <v>85</v>
      </c>
      <c r="BK111" s="215">
        <f t="shared" si="19"/>
        <v>0</v>
      </c>
      <c r="BL111" s="25" t="s">
        <v>126</v>
      </c>
      <c r="BM111" s="25" t="s">
        <v>3334</v>
      </c>
    </row>
    <row r="112" spans="2:65" s="1" customFormat="1" ht="16.5" customHeight="1">
      <c r="B112" s="43"/>
      <c r="C112" s="204" t="s">
        <v>260</v>
      </c>
      <c r="D112" s="204" t="s">
        <v>200</v>
      </c>
      <c r="E112" s="205" t="s">
        <v>3335</v>
      </c>
      <c r="F112" s="206" t="s">
        <v>3336</v>
      </c>
      <c r="G112" s="207" t="s">
        <v>445</v>
      </c>
      <c r="H112" s="208">
        <v>22</v>
      </c>
      <c r="I112" s="209"/>
      <c r="J112" s="210">
        <f t="shared" si="1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1"/>
        <v>0</v>
      </c>
      <c r="Q112" s="213">
        <v>0</v>
      </c>
      <c r="R112" s="213">
        <f t="shared" si="12"/>
        <v>0</v>
      </c>
      <c r="S112" s="213">
        <v>0</v>
      </c>
      <c r="T112" s="214">
        <f t="shared" si="1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14"/>
        <v>0</v>
      </c>
      <c r="BF112" s="215">
        <f t="shared" si="15"/>
        <v>0</v>
      </c>
      <c r="BG112" s="215">
        <f t="shared" si="16"/>
        <v>0</v>
      </c>
      <c r="BH112" s="215">
        <f t="shared" si="17"/>
        <v>0</v>
      </c>
      <c r="BI112" s="215">
        <f t="shared" si="18"/>
        <v>0</v>
      </c>
      <c r="BJ112" s="25" t="s">
        <v>85</v>
      </c>
      <c r="BK112" s="215">
        <f t="shared" si="19"/>
        <v>0</v>
      </c>
      <c r="BL112" s="25" t="s">
        <v>126</v>
      </c>
      <c r="BM112" s="25" t="s">
        <v>3337</v>
      </c>
    </row>
    <row r="113" spans="2:65" s="1" customFormat="1" ht="16.5" customHeight="1">
      <c r="B113" s="43"/>
      <c r="C113" s="204" t="s">
        <v>264</v>
      </c>
      <c r="D113" s="204" t="s">
        <v>200</v>
      </c>
      <c r="E113" s="205" t="s">
        <v>3338</v>
      </c>
      <c r="F113" s="206" t="s">
        <v>3339</v>
      </c>
      <c r="G113" s="207" t="s">
        <v>445</v>
      </c>
      <c r="H113" s="208">
        <v>80</v>
      </c>
      <c r="I113" s="209"/>
      <c r="J113" s="210">
        <f t="shared" si="1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1"/>
        <v>0</v>
      </c>
      <c r="Q113" s="213">
        <v>0</v>
      </c>
      <c r="R113" s="213">
        <f t="shared" si="12"/>
        <v>0</v>
      </c>
      <c r="S113" s="213">
        <v>0</v>
      </c>
      <c r="T113" s="214">
        <f t="shared" si="13"/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 t="shared" si="14"/>
        <v>0</v>
      </c>
      <c r="BF113" s="215">
        <f t="shared" si="15"/>
        <v>0</v>
      </c>
      <c r="BG113" s="215">
        <f t="shared" si="16"/>
        <v>0</v>
      </c>
      <c r="BH113" s="215">
        <f t="shared" si="17"/>
        <v>0</v>
      </c>
      <c r="BI113" s="215">
        <f t="shared" si="18"/>
        <v>0</v>
      </c>
      <c r="BJ113" s="25" t="s">
        <v>85</v>
      </c>
      <c r="BK113" s="215">
        <f t="shared" si="19"/>
        <v>0</v>
      </c>
      <c r="BL113" s="25" t="s">
        <v>126</v>
      </c>
      <c r="BM113" s="25" t="s">
        <v>3340</v>
      </c>
    </row>
    <row r="114" spans="2:65" s="1" customFormat="1" ht="16.5" customHeight="1">
      <c r="B114" s="43"/>
      <c r="C114" s="204" t="s">
        <v>268</v>
      </c>
      <c r="D114" s="204" t="s">
        <v>200</v>
      </c>
      <c r="E114" s="205" t="s">
        <v>3341</v>
      </c>
      <c r="F114" s="206" t="s">
        <v>3342</v>
      </c>
      <c r="G114" s="207" t="s">
        <v>445</v>
      </c>
      <c r="H114" s="208">
        <v>20</v>
      </c>
      <c r="I114" s="209"/>
      <c r="J114" s="210">
        <f t="shared" si="1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1"/>
        <v>0</v>
      </c>
      <c r="Q114" s="213">
        <v>0</v>
      </c>
      <c r="R114" s="213">
        <f t="shared" si="12"/>
        <v>0</v>
      </c>
      <c r="S114" s="213">
        <v>0</v>
      </c>
      <c r="T114" s="214">
        <f t="shared" si="13"/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 t="shared" si="14"/>
        <v>0</v>
      </c>
      <c r="BF114" s="215">
        <f t="shared" si="15"/>
        <v>0</v>
      </c>
      <c r="BG114" s="215">
        <f t="shared" si="16"/>
        <v>0</v>
      </c>
      <c r="BH114" s="215">
        <f t="shared" si="17"/>
        <v>0</v>
      </c>
      <c r="BI114" s="215">
        <f t="shared" si="18"/>
        <v>0</v>
      </c>
      <c r="BJ114" s="25" t="s">
        <v>85</v>
      </c>
      <c r="BK114" s="215">
        <f t="shared" si="19"/>
        <v>0</v>
      </c>
      <c r="BL114" s="25" t="s">
        <v>126</v>
      </c>
      <c r="BM114" s="25" t="s">
        <v>3343</v>
      </c>
    </row>
    <row r="115" spans="2:65" s="1" customFormat="1" ht="16.5" customHeight="1">
      <c r="B115" s="43"/>
      <c r="C115" s="204" t="s">
        <v>10</v>
      </c>
      <c r="D115" s="204" t="s">
        <v>200</v>
      </c>
      <c r="E115" s="205" t="s">
        <v>3344</v>
      </c>
      <c r="F115" s="206" t="s">
        <v>3345</v>
      </c>
      <c r="G115" s="207" t="s">
        <v>445</v>
      </c>
      <c r="H115" s="208">
        <v>60</v>
      </c>
      <c r="I115" s="209"/>
      <c r="J115" s="210">
        <f t="shared" si="1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1"/>
        <v>0</v>
      </c>
      <c r="Q115" s="213">
        <v>0</v>
      </c>
      <c r="R115" s="213">
        <f t="shared" si="12"/>
        <v>0</v>
      </c>
      <c r="S115" s="213">
        <v>0</v>
      </c>
      <c r="T115" s="214">
        <f t="shared" si="13"/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 t="shared" si="14"/>
        <v>0</v>
      </c>
      <c r="BF115" s="215">
        <f t="shared" si="15"/>
        <v>0</v>
      </c>
      <c r="BG115" s="215">
        <f t="shared" si="16"/>
        <v>0</v>
      </c>
      <c r="BH115" s="215">
        <f t="shared" si="17"/>
        <v>0</v>
      </c>
      <c r="BI115" s="215">
        <f t="shared" si="18"/>
        <v>0</v>
      </c>
      <c r="BJ115" s="25" t="s">
        <v>85</v>
      </c>
      <c r="BK115" s="215">
        <f t="shared" si="19"/>
        <v>0</v>
      </c>
      <c r="BL115" s="25" t="s">
        <v>126</v>
      </c>
      <c r="BM115" s="25" t="s">
        <v>3346</v>
      </c>
    </row>
    <row r="116" spans="2:65" s="1" customFormat="1" ht="16.5" customHeight="1">
      <c r="B116" s="43"/>
      <c r="C116" s="204" t="s">
        <v>275</v>
      </c>
      <c r="D116" s="204" t="s">
        <v>200</v>
      </c>
      <c r="E116" s="205" t="s">
        <v>3347</v>
      </c>
      <c r="F116" s="206" t="s">
        <v>3348</v>
      </c>
      <c r="G116" s="207" t="s">
        <v>445</v>
      </c>
      <c r="H116" s="208">
        <v>40</v>
      </c>
      <c r="I116" s="209"/>
      <c r="J116" s="210">
        <f t="shared" si="1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1"/>
        <v>0</v>
      </c>
      <c r="Q116" s="213">
        <v>0</v>
      </c>
      <c r="R116" s="213">
        <f t="shared" si="12"/>
        <v>0</v>
      </c>
      <c r="S116" s="213">
        <v>0</v>
      </c>
      <c r="T116" s="214">
        <f t="shared" si="13"/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 t="shared" si="14"/>
        <v>0</v>
      </c>
      <c r="BF116" s="215">
        <f t="shared" si="15"/>
        <v>0</v>
      </c>
      <c r="BG116" s="215">
        <f t="shared" si="16"/>
        <v>0</v>
      </c>
      <c r="BH116" s="215">
        <f t="shared" si="17"/>
        <v>0</v>
      </c>
      <c r="BI116" s="215">
        <f t="shared" si="18"/>
        <v>0</v>
      </c>
      <c r="BJ116" s="25" t="s">
        <v>85</v>
      </c>
      <c r="BK116" s="215">
        <f t="shared" si="19"/>
        <v>0</v>
      </c>
      <c r="BL116" s="25" t="s">
        <v>126</v>
      </c>
      <c r="BM116" s="25" t="s">
        <v>3349</v>
      </c>
    </row>
    <row r="117" spans="2:65" s="1" customFormat="1" ht="16.5" customHeight="1">
      <c r="B117" s="43"/>
      <c r="C117" s="204" t="s">
        <v>279</v>
      </c>
      <c r="D117" s="204" t="s">
        <v>200</v>
      </c>
      <c r="E117" s="205" t="s">
        <v>3350</v>
      </c>
      <c r="F117" s="206" t="s">
        <v>3351</v>
      </c>
      <c r="G117" s="207" t="s">
        <v>445</v>
      </c>
      <c r="H117" s="208">
        <v>30</v>
      </c>
      <c r="I117" s="209"/>
      <c r="J117" s="210">
        <f t="shared" si="10"/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 t="shared" si="11"/>
        <v>0</v>
      </c>
      <c r="Q117" s="213">
        <v>0</v>
      </c>
      <c r="R117" s="213">
        <f t="shared" si="12"/>
        <v>0</v>
      </c>
      <c r="S117" s="213">
        <v>0</v>
      </c>
      <c r="T117" s="214">
        <f t="shared" si="13"/>
        <v>0</v>
      </c>
      <c r="AR117" s="25" t="s">
        <v>126</v>
      </c>
      <c r="AT117" s="25" t="s">
        <v>200</v>
      </c>
      <c r="AU117" s="25" t="s">
        <v>85</v>
      </c>
      <c r="AY117" s="25" t="s">
        <v>197</v>
      </c>
      <c r="BE117" s="215">
        <f t="shared" si="14"/>
        <v>0</v>
      </c>
      <c r="BF117" s="215">
        <f t="shared" si="15"/>
        <v>0</v>
      </c>
      <c r="BG117" s="215">
        <f t="shared" si="16"/>
        <v>0</v>
      </c>
      <c r="BH117" s="215">
        <f t="shared" si="17"/>
        <v>0</v>
      </c>
      <c r="BI117" s="215">
        <f t="shared" si="18"/>
        <v>0</v>
      </c>
      <c r="BJ117" s="25" t="s">
        <v>85</v>
      </c>
      <c r="BK117" s="215">
        <f t="shared" si="19"/>
        <v>0</v>
      </c>
      <c r="BL117" s="25" t="s">
        <v>126</v>
      </c>
      <c r="BM117" s="25" t="s">
        <v>3352</v>
      </c>
    </row>
    <row r="118" spans="2:65" s="1" customFormat="1" ht="16.5" customHeight="1">
      <c r="B118" s="43"/>
      <c r="C118" s="204" t="s">
        <v>287</v>
      </c>
      <c r="D118" s="204" t="s">
        <v>200</v>
      </c>
      <c r="E118" s="205" t="s">
        <v>3353</v>
      </c>
      <c r="F118" s="206" t="s">
        <v>3354</v>
      </c>
      <c r="G118" s="207" t="s">
        <v>445</v>
      </c>
      <c r="H118" s="208">
        <v>10</v>
      </c>
      <c r="I118" s="209"/>
      <c r="J118" s="210">
        <f t="shared" si="10"/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 t="shared" si="11"/>
        <v>0</v>
      </c>
      <c r="Q118" s="213">
        <v>0</v>
      </c>
      <c r="R118" s="213">
        <f t="shared" si="12"/>
        <v>0</v>
      </c>
      <c r="S118" s="213">
        <v>0</v>
      </c>
      <c r="T118" s="214">
        <f t="shared" si="13"/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 t="shared" si="14"/>
        <v>0</v>
      </c>
      <c r="BF118" s="215">
        <f t="shared" si="15"/>
        <v>0</v>
      </c>
      <c r="BG118" s="215">
        <f t="shared" si="16"/>
        <v>0</v>
      </c>
      <c r="BH118" s="215">
        <f t="shared" si="17"/>
        <v>0</v>
      </c>
      <c r="BI118" s="215">
        <f t="shared" si="18"/>
        <v>0</v>
      </c>
      <c r="BJ118" s="25" t="s">
        <v>85</v>
      </c>
      <c r="BK118" s="215">
        <f t="shared" si="19"/>
        <v>0</v>
      </c>
      <c r="BL118" s="25" t="s">
        <v>126</v>
      </c>
      <c r="BM118" s="25" t="s">
        <v>3355</v>
      </c>
    </row>
    <row r="119" spans="2:65" s="1" customFormat="1" ht="16.5" customHeight="1">
      <c r="B119" s="43"/>
      <c r="C119" s="204" t="s">
        <v>291</v>
      </c>
      <c r="D119" s="204" t="s">
        <v>200</v>
      </c>
      <c r="E119" s="205" t="s">
        <v>3356</v>
      </c>
      <c r="F119" s="206" t="s">
        <v>3357</v>
      </c>
      <c r="G119" s="207" t="s">
        <v>536</v>
      </c>
      <c r="H119" s="208">
        <v>1</v>
      </c>
      <c r="I119" s="209"/>
      <c r="J119" s="210">
        <f t="shared" si="10"/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 t="shared" si="11"/>
        <v>0</v>
      </c>
      <c r="Q119" s="213">
        <v>0</v>
      </c>
      <c r="R119" s="213">
        <f t="shared" si="12"/>
        <v>0</v>
      </c>
      <c r="S119" s="213">
        <v>0</v>
      </c>
      <c r="T119" s="214">
        <f t="shared" si="13"/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 t="shared" si="14"/>
        <v>0</v>
      </c>
      <c r="BF119" s="215">
        <f t="shared" si="15"/>
        <v>0</v>
      </c>
      <c r="BG119" s="215">
        <f t="shared" si="16"/>
        <v>0</v>
      </c>
      <c r="BH119" s="215">
        <f t="shared" si="17"/>
        <v>0</v>
      </c>
      <c r="BI119" s="215">
        <f t="shared" si="18"/>
        <v>0</v>
      </c>
      <c r="BJ119" s="25" t="s">
        <v>85</v>
      </c>
      <c r="BK119" s="215">
        <f t="shared" si="19"/>
        <v>0</v>
      </c>
      <c r="BL119" s="25" t="s">
        <v>126</v>
      </c>
      <c r="BM119" s="25" t="s">
        <v>3358</v>
      </c>
    </row>
    <row r="120" spans="2:65" s="11" customFormat="1" ht="37.35" customHeight="1">
      <c r="B120" s="187"/>
      <c r="C120" s="188"/>
      <c r="D120" s="201" t="s">
        <v>77</v>
      </c>
      <c r="E120" s="287" t="s">
        <v>3359</v>
      </c>
      <c r="F120" s="287" t="s">
        <v>3360</v>
      </c>
      <c r="G120" s="188"/>
      <c r="H120" s="188"/>
      <c r="I120" s="191"/>
      <c r="J120" s="288">
        <f>BK120</f>
        <v>0</v>
      </c>
      <c r="K120" s="188"/>
      <c r="L120" s="193"/>
      <c r="M120" s="194"/>
      <c r="N120" s="195"/>
      <c r="O120" s="195"/>
      <c r="P120" s="196">
        <f>SUM(P121:P133)</f>
        <v>0</v>
      </c>
      <c r="Q120" s="195"/>
      <c r="R120" s="196">
        <f>SUM(R121:R133)</f>
        <v>0</v>
      </c>
      <c r="S120" s="195"/>
      <c r="T120" s="197">
        <f>SUM(T121:T133)</f>
        <v>0</v>
      </c>
      <c r="AR120" s="198" t="s">
        <v>85</v>
      </c>
      <c r="AT120" s="199" t="s">
        <v>77</v>
      </c>
      <c r="AU120" s="199" t="s">
        <v>78</v>
      </c>
      <c r="AY120" s="198" t="s">
        <v>197</v>
      </c>
      <c r="BK120" s="200">
        <f>SUM(BK121:BK133)</f>
        <v>0</v>
      </c>
    </row>
    <row r="121" spans="2:65" s="1" customFormat="1" ht="16.5" customHeight="1">
      <c r="B121" s="43"/>
      <c r="C121" s="204" t="s">
        <v>9</v>
      </c>
      <c r="D121" s="204" t="s">
        <v>200</v>
      </c>
      <c r="E121" s="205" t="s">
        <v>3361</v>
      </c>
      <c r="F121" s="206" t="s">
        <v>3362</v>
      </c>
      <c r="G121" s="207" t="s">
        <v>203</v>
      </c>
      <c r="H121" s="208">
        <v>2</v>
      </c>
      <c r="I121" s="209"/>
      <c r="J121" s="210">
        <f t="shared" ref="J121:J133" si="20">ROUND(I121*H121,2)</f>
        <v>0</v>
      </c>
      <c r="K121" s="206" t="s">
        <v>34</v>
      </c>
      <c r="L121" s="63"/>
      <c r="M121" s="211" t="s">
        <v>34</v>
      </c>
      <c r="N121" s="212" t="s">
        <v>49</v>
      </c>
      <c r="O121" s="44"/>
      <c r="P121" s="213">
        <f t="shared" ref="P121:P133" si="21">O121*H121</f>
        <v>0</v>
      </c>
      <c r="Q121" s="213">
        <v>0</v>
      </c>
      <c r="R121" s="213">
        <f t="shared" ref="R121:R133" si="22">Q121*H121</f>
        <v>0</v>
      </c>
      <c r="S121" s="213">
        <v>0</v>
      </c>
      <c r="T121" s="214">
        <f t="shared" ref="T121:T133" si="23">S121*H121</f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 t="shared" ref="BE121:BE133" si="24">IF(N121="základní",J121,0)</f>
        <v>0</v>
      </c>
      <c r="BF121" s="215">
        <f t="shared" ref="BF121:BF133" si="25">IF(N121="snížená",J121,0)</f>
        <v>0</v>
      </c>
      <c r="BG121" s="215">
        <f t="shared" ref="BG121:BG133" si="26">IF(N121="zákl. přenesená",J121,0)</f>
        <v>0</v>
      </c>
      <c r="BH121" s="215">
        <f t="shared" ref="BH121:BH133" si="27">IF(N121="sníž. přenesená",J121,0)</f>
        <v>0</v>
      </c>
      <c r="BI121" s="215">
        <f t="shared" ref="BI121:BI133" si="28">IF(N121="nulová",J121,0)</f>
        <v>0</v>
      </c>
      <c r="BJ121" s="25" t="s">
        <v>85</v>
      </c>
      <c r="BK121" s="215">
        <f t="shared" ref="BK121:BK133" si="29">ROUND(I121*H121,2)</f>
        <v>0</v>
      </c>
      <c r="BL121" s="25" t="s">
        <v>126</v>
      </c>
      <c r="BM121" s="25" t="s">
        <v>3363</v>
      </c>
    </row>
    <row r="122" spans="2:65" s="1" customFormat="1" ht="25.5" customHeight="1">
      <c r="B122" s="43"/>
      <c r="C122" s="204" t="s">
        <v>305</v>
      </c>
      <c r="D122" s="204" t="s">
        <v>200</v>
      </c>
      <c r="E122" s="205" t="s">
        <v>3364</v>
      </c>
      <c r="F122" s="206" t="s">
        <v>3365</v>
      </c>
      <c r="G122" s="207" t="s">
        <v>1985</v>
      </c>
      <c r="H122" s="208">
        <v>2</v>
      </c>
      <c r="I122" s="209"/>
      <c r="J122" s="210">
        <f t="shared" si="20"/>
        <v>0</v>
      </c>
      <c r="K122" s="206" t="s">
        <v>34</v>
      </c>
      <c r="L122" s="63"/>
      <c r="M122" s="211" t="s">
        <v>34</v>
      </c>
      <c r="N122" s="212" t="s">
        <v>49</v>
      </c>
      <c r="O122" s="44"/>
      <c r="P122" s="213">
        <f t="shared" si="21"/>
        <v>0</v>
      </c>
      <c r="Q122" s="213">
        <v>0</v>
      </c>
      <c r="R122" s="213">
        <f t="shared" si="22"/>
        <v>0</v>
      </c>
      <c r="S122" s="213">
        <v>0</v>
      </c>
      <c r="T122" s="214">
        <f t="shared" si="23"/>
        <v>0</v>
      </c>
      <c r="AR122" s="25" t="s">
        <v>126</v>
      </c>
      <c r="AT122" s="25" t="s">
        <v>200</v>
      </c>
      <c r="AU122" s="25" t="s">
        <v>85</v>
      </c>
      <c r="AY122" s="25" t="s">
        <v>197</v>
      </c>
      <c r="BE122" s="215">
        <f t="shared" si="24"/>
        <v>0</v>
      </c>
      <c r="BF122" s="215">
        <f t="shared" si="25"/>
        <v>0</v>
      </c>
      <c r="BG122" s="215">
        <f t="shared" si="26"/>
        <v>0</v>
      </c>
      <c r="BH122" s="215">
        <f t="shared" si="27"/>
        <v>0</v>
      </c>
      <c r="BI122" s="215">
        <f t="shared" si="28"/>
        <v>0</v>
      </c>
      <c r="BJ122" s="25" t="s">
        <v>85</v>
      </c>
      <c r="BK122" s="215">
        <f t="shared" si="29"/>
        <v>0</v>
      </c>
      <c r="BL122" s="25" t="s">
        <v>126</v>
      </c>
      <c r="BM122" s="25" t="s">
        <v>3366</v>
      </c>
    </row>
    <row r="123" spans="2:65" s="1" customFormat="1" ht="16.5" customHeight="1">
      <c r="B123" s="43"/>
      <c r="C123" s="204" t="s">
        <v>309</v>
      </c>
      <c r="D123" s="204" t="s">
        <v>200</v>
      </c>
      <c r="E123" s="205" t="s">
        <v>3367</v>
      </c>
      <c r="F123" s="206" t="s">
        <v>3368</v>
      </c>
      <c r="G123" s="207" t="s">
        <v>203</v>
      </c>
      <c r="H123" s="208">
        <v>2</v>
      </c>
      <c r="I123" s="209"/>
      <c r="J123" s="210">
        <f t="shared" si="20"/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 t="shared" si="21"/>
        <v>0</v>
      </c>
      <c r="Q123" s="213">
        <v>0</v>
      </c>
      <c r="R123" s="213">
        <f t="shared" si="22"/>
        <v>0</v>
      </c>
      <c r="S123" s="213">
        <v>0</v>
      </c>
      <c r="T123" s="214">
        <f t="shared" si="23"/>
        <v>0</v>
      </c>
      <c r="AR123" s="25" t="s">
        <v>126</v>
      </c>
      <c r="AT123" s="25" t="s">
        <v>200</v>
      </c>
      <c r="AU123" s="25" t="s">
        <v>85</v>
      </c>
      <c r="AY123" s="25" t="s">
        <v>197</v>
      </c>
      <c r="BE123" s="215">
        <f t="shared" si="24"/>
        <v>0</v>
      </c>
      <c r="BF123" s="215">
        <f t="shared" si="25"/>
        <v>0</v>
      </c>
      <c r="BG123" s="215">
        <f t="shared" si="26"/>
        <v>0</v>
      </c>
      <c r="BH123" s="215">
        <f t="shared" si="27"/>
        <v>0</v>
      </c>
      <c r="BI123" s="215">
        <f t="shared" si="28"/>
        <v>0</v>
      </c>
      <c r="BJ123" s="25" t="s">
        <v>85</v>
      </c>
      <c r="BK123" s="215">
        <f t="shared" si="29"/>
        <v>0</v>
      </c>
      <c r="BL123" s="25" t="s">
        <v>126</v>
      </c>
      <c r="BM123" s="25" t="s">
        <v>3369</v>
      </c>
    </row>
    <row r="124" spans="2:65" s="1" customFormat="1" ht="16.5" customHeight="1">
      <c r="B124" s="43"/>
      <c r="C124" s="204" t="s">
        <v>448</v>
      </c>
      <c r="D124" s="204" t="s">
        <v>200</v>
      </c>
      <c r="E124" s="205" t="s">
        <v>3370</v>
      </c>
      <c r="F124" s="206" t="s">
        <v>3371</v>
      </c>
      <c r="G124" s="207" t="s">
        <v>1598</v>
      </c>
      <c r="H124" s="208">
        <v>2</v>
      </c>
      <c r="I124" s="209"/>
      <c r="J124" s="210">
        <f t="shared" si="20"/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 t="shared" si="21"/>
        <v>0</v>
      </c>
      <c r="Q124" s="213">
        <v>0</v>
      </c>
      <c r="R124" s="213">
        <f t="shared" si="22"/>
        <v>0</v>
      </c>
      <c r="S124" s="213">
        <v>0</v>
      </c>
      <c r="T124" s="214">
        <f t="shared" si="23"/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 t="shared" si="24"/>
        <v>0</v>
      </c>
      <c r="BF124" s="215">
        <f t="shared" si="25"/>
        <v>0</v>
      </c>
      <c r="BG124" s="215">
        <f t="shared" si="26"/>
        <v>0</v>
      </c>
      <c r="BH124" s="215">
        <f t="shared" si="27"/>
        <v>0</v>
      </c>
      <c r="BI124" s="215">
        <f t="shared" si="28"/>
        <v>0</v>
      </c>
      <c r="BJ124" s="25" t="s">
        <v>85</v>
      </c>
      <c r="BK124" s="215">
        <f t="shared" si="29"/>
        <v>0</v>
      </c>
      <c r="BL124" s="25" t="s">
        <v>126</v>
      </c>
      <c r="BM124" s="25" t="s">
        <v>3372</v>
      </c>
    </row>
    <row r="125" spans="2:65" s="1" customFormat="1" ht="38.25" customHeight="1">
      <c r="B125" s="43"/>
      <c r="C125" s="204" t="s">
        <v>454</v>
      </c>
      <c r="D125" s="204" t="s">
        <v>200</v>
      </c>
      <c r="E125" s="205" t="s">
        <v>3373</v>
      </c>
      <c r="F125" s="206" t="s">
        <v>3374</v>
      </c>
      <c r="G125" s="207" t="s">
        <v>1985</v>
      </c>
      <c r="H125" s="208">
        <v>2</v>
      </c>
      <c r="I125" s="209"/>
      <c r="J125" s="210">
        <f t="shared" si="20"/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 t="shared" si="21"/>
        <v>0</v>
      </c>
      <c r="Q125" s="213">
        <v>0</v>
      </c>
      <c r="R125" s="213">
        <f t="shared" si="22"/>
        <v>0</v>
      </c>
      <c r="S125" s="213">
        <v>0</v>
      </c>
      <c r="T125" s="214">
        <f t="shared" si="23"/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 t="shared" si="24"/>
        <v>0</v>
      </c>
      <c r="BF125" s="215">
        <f t="shared" si="25"/>
        <v>0</v>
      </c>
      <c r="BG125" s="215">
        <f t="shared" si="26"/>
        <v>0</v>
      </c>
      <c r="BH125" s="215">
        <f t="shared" si="27"/>
        <v>0</v>
      </c>
      <c r="BI125" s="215">
        <f t="shared" si="28"/>
        <v>0</v>
      </c>
      <c r="BJ125" s="25" t="s">
        <v>85</v>
      </c>
      <c r="BK125" s="215">
        <f t="shared" si="29"/>
        <v>0</v>
      </c>
      <c r="BL125" s="25" t="s">
        <v>126</v>
      </c>
      <c r="BM125" s="25" t="s">
        <v>3375</v>
      </c>
    </row>
    <row r="126" spans="2:65" s="1" customFormat="1" ht="38.25" customHeight="1">
      <c r="B126" s="43"/>
      <c r="C126" s="204" t="s">
        <v>461</v>
      </c>
      <c r="D126" s="204" t="s">
        <v>200</v>
      </c>
      <c r="E126" s="205" t="s">
        <v>3376</v>
      </c>
      <c r="F126" s="206" t="s">
        <v>3377</v>
      </c>
      <c r="G126" s="207" t="s">
        <v>1985</v>
      </c>
      <c r="H126" s="208">
        <v>1</v>
      </c>
      <c r="I126" s="209"/>
      <c r="J126" s="210">
        <f t="shared" si="20"/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 t="shared" si="21"/>
        <v>0</v>
      </c>
      <c r="Q126" s="213">
        <v>0</v>
      </c>
      <c r="R126" s="213">
        <f t="shared" si="22"/>
        <v>0</v>
      </c>
      <c r="S126" s="213">
        <v>0</v>
      </c>
      <c r="T126" s="214">
        <f t="shared" si="23"/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 t="shared" si="24"/>
        <v>0</v>
      </c>
      <c r="BF126" s="215">
        <f t="shared" si="25"/>
        <v>0</v>
      </c>
      <c r="BG126" s="215">
        <f t="shared" si="26"/>
        <v>0</v>
      </c>
      <c r="BH126" s="215">
        <f t="shared" si="27"/>
        <v>0</v>
      </c>
      <c r="BI126" s="215">
        <f t="shared" si="28"/>
        <v>0</v>
      </c>
      <c r="BJ126" s="25" t="s">
        <v>85</v>
      </c>
      <c r="BK126" s="215">
        <f t="shared" si="29"/>
        <v>0</v>
      </c>
      <c r="BL126" s="25" t="s">
        <v>126</v>
      </c>
      <c r="BM126" s="25" t="s">
        <v>3378</v>
      </c>
    </row>
    <row r="127" spans="2:65" s="1" customFormat="1" ht="16.5" customHeight="1">
      <c r="B127" s="43"/>
      <c r="C127" s="204" t="s">
        <v>467</v>
      </c>
      <c r="D127" s="204" t="s">
        <v>200</v>
      </c>
      <c r="E127" s="205" t="s">
        <v>3379</v>
      </c>
      <c r="F127" s="206" t="s">
        <v>3380</v>
      </c>
      <c r="G127" s="207" t="s">
        <v>1598</v>
      </c>
      <c r="H127" s="208">
        <v>1</v>
      </c>
      <c r="I127" s="209"/>
      <c r="J127" s="210">
        <f t="shared" si="20"/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 t="shared" si="21"/>
        <v>0</v>
      </c>
      <c r="Q127" s="213">
        <v>0</v>
      </c>
      <c r="R127" s="213">
        <f t="shared" si="22"/>
        <v>0</v>
      </c>
      <c r="S127" s="213">
        <v>0</v>
      </c>
      <c r="T127" s="214">
        <f t="shared" si="23"/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 t="shared" si="24"/>
        <v>0</v>
      </c>
      <c r="BF127" s="215">
        <f t="shared" si="25"/>
        <v>0</v>
      </c>
      <c r="BG127" s="215">
        <f t="shared" si="26"/>
        <v>0</v>
      </c>
      <c r="BH127" s="215">
        <f t="shared" si="27"/>
        <v>0</v>
      </c>
      <c r="BI127" s="215">
        <f t="shared" si="28"/>
        <v>0</v>
      </c>
      <c r="BJ127" s="25" t="s">
        <v>85</v>
      </c>
      <c r="BK127" s="215">
        <f t="shared" si="29"/>
        <v>0</v>
      </c>
      <c r="BL127" s="25" t="s">
        <v>126</v>
      </c>
      <c r="BM127" s="25" t="s">
        <v>3381</v>
      </c>
    </row>
    <row r="128" spans="2:65" s="1" customFormat="1" ht="16.5" customHeight="1">
      <c r="B128" s="43"/>
      <c r="C128" s="204" t="s">
        <v>474</v>
      </c>
      <c r="D128" s="204" t="s">
        <v>200</v>
      </c>
      <c r="E128" s="205" t="s">
        <v>3382</v>
      </c>
      <c r="F128" s="206" t="s">
        <v>3383</v>
      </c>
      <c r="G128" s="207" t="s">
        <v>1598</v>
      </c>
      <c r="H128" s="208">
        <v>1</v>
      </c>
      <c r="I128" s="209"/>
      <c r="J128" s="210">
        <f t="shared" si="20"/>
        <v>0</v>
      </c>
      <c r="K128" s="206" t="s">
        <v>34</v>
      </c>
      <c r="L128" s="63"/>
      <c r="M128" s="211" t="s">
        <v>34</v>
      </c>
      <c r="N128" s="212" t="s">
        <v>49</v>
      </c>
      <c r="O128" s="44"/>
      <c r="P128" s="213">
        <f t="shared" si="21"/>
        <v>0</v>
      </c>
      <c r="Q128" s="213">
        <v>0</v>
      </c>
      <c r="R128" s="213">
        <f t="shared" si="22"/>
        <v>0</v>
      </c>
      <c r="S128" s="213">
        <v>0</v>
      </c>
      <c r="T128" s="214">
        <f t="shared" si="23"/>
        <v>0</v>
      </c>
      <c r="AR128" s="25" t="s">
        <v>126</v>
      </c>
      <c r="AT128" s="25" t="s">
        <v>200</v>
      </c>
      <c r="AU128" s="25" t="s">
        <v>85</v>
      </c>
      <c r="AY128" s="25" t="s">
        <v>197</v>
      </c>
      <c r="BE128" s="215">
        <f t="shared" si="24"/>
        <v>0</v>
      </c>
      <c r="BF128" s="215">
        <f t="shared" si="25"/>
        <v>0</v>
      </c>
      <c r="BG128" s="215">
        <f t="shared" si="26"/>
        <v>0</v>
      </c>
      <c r="BH128" s="215">
        <f t="shared" si="27"/>
        <v>0</v>
      </c>
      <c r="BI128" s="215">
        <f t="shared" si="28"/>
        <v>0</v>
      </c>
      <c r="BJ128" s="25" t="s">
        <v>85</v>
      </c>
      <c r="BK128" s="215">
        <f t="shared" si="29"/>
        <v>0</v>
      </c>
      <c r="BL128" s="25" t="s">
        <v>126</v>
      </c>
      <c r="BM128" s="25" t="s">
        <v>3384</v>
      </c>
    </row>
    <row r="129" spans="2:65" s="1" customFormat="1" ht="16.5" customHeight="1">
      <c r="B129" s="43"/>
      <c r="C129" s="204" t="s">
        <v>480</v>
      </c>
      <c r="D129" s="204" t="s">
        <v>200</v>
      </c>
      <c r="E129" s="205" t="s">
        <v>3385</v>
      </c>
      <c r="F129" s="206" t="s">
        <v>3386</v>
      </c>
      <c r="G129" s="207" t="s">
        <v>1598</v>
      </c>
      <c r="H129" s="208">
        <v>1</v>
      </c>
      <c r="I129" s="209"/>
      <c r="J129" s="210">
        <f t="shared" si="20"/>
        <v>0</v>
      </c>
      <c r="K129" s="206" t="s">
        <v>34</v>
      </c>
      <c r="L129" s="63"/>
      <c r="M129" s="211" t="s">
        <v>34</v>
      </c>
      <c r="N129" s="212" t="s">
        <v>49</v>
      </c>
      <c r="O129" s="44"/>
      <c r="P129" s="213">
        <f t="shared" si="21"/>
        <v>0</v>
      </c>
      <c r="Q129" s="213">
        <v>0</v>
      </c>
      <c r="R129" s="213">
        <f t="shared" si="22"/>
        <v>0</v>
      </c>
      <c r="S129" s="213">
        <v>0</v>
      </c>
      <c r="T129" s="214">
        <f t="shared" si="23"/>
        <v>0</v>
      </c>
      <c r="AR129" s="25" t="s">
        <v>126</v>
      </c>
      <c r="AT129" s="25" t="s">
        <v>200</v>
      </c>
      <c r="AU129" s="25" t="s">
        <v>85</v>
      </c>
      <c r="AY129" s="25" t="s">
        <v>197</v>
      </c>
      <c r="BE129" s="215">
        <f t="shared" si="24"/>
        <v>0</v>
      </c>
      <c r="BF129" s="215">
        <f t="shared" si="25"/>
        <v>0</v>
      </c>
      <c r="BG129" s="215">
        <f t="shared" si="26"/>
        <v>0</v>
      </c>
      <c r="BH129" s="215">
        <f t="shared" si="27"/>
        <v>0</v>
      </c>
      <c r="BI129" s="215">
        <f t="shared" si="28"/>
        <v>0</v>
      </c>
      <c r="BJ129" s="25" t="s">
        <v>85</v>
      </c>
      <c r="BK129" s="215">
        <f t="shared" si="29"/>
        <v>0</v>
      </c>
      <c r="BL129" s="25" t="s">
        <v>126</v>
      </c>
      <c r="BM129" s="25" t="s">
        <v>3387</v>
      </c>
    </row>
    <row r="130" spans="2:65" s="1" customFormat="1" ht="16.5" customHeight="1">
      <c r="B130" s="43"/>
      <c r="C130" s="204" t="s">
        <v>484</v>
      </c>
      <c r="D130" s="204" t="s">
        <v>200</v>
      </c>
      <c r="E130" s="205" t="s">
        <v>3388</v>
      </c>
      <c r="F130" s="206" t="s">
        <v>3389</v>
      </c>
      <c r="G130" s="207" t="s">
        <v>1598</v>
      </c>
      <c r="H130" s="208">
        <v>1</v>
      </c>
      <c r="I130" s="209"/>
      <c r="J130" s="210">
        <f t="shared" si="20"/>
        <v>0</v>
      </c>
      <c r="K130" s="206" t="s">
        <v>34</v>
      </c>
      <c r="L130" s="63"/>
      <c r="M130" s="211" t="s">
        <v>34</v>
      </c>
      <c r="N130" s="212" t="s">
        <v>49</v>
      </c>
      <c r="O130" s="44"/>
      <c r="P130" s="213">
        <f t="shared" si="21"/>
        <v>0</v>
      </c>
      <c r="Q130" s="213">
        <v>0</v>
      </c>
      <c r="R130" s="213">
        <f t="shared" si="22"/>
        <v>0</v>
      </c>
      <c r="S130" s="213">
        <v>0</v>
      </c>
      <c r="T130" s="214">
        <f t="shared" si="23"/>
        <v>0</v>
      </c>
      <c r="AR130" s="25" t="s">
        <v>126</v>
      </c>
      <c r="AT130" s="25" t="s">
        <v>200</v>
      </c>
      <c r="AU130" s="25" t="s">
        <v>85</v>
      </c>
      <c r="AY130" s="25" t="s">
        <v>197</v>
      </c>
      <c r="BE130" s="215">
        <f t="shared" si="24"/>
        <v>0</v>
      </c>
      <c r="BF130" s="215">
        <f t="shared" si="25"/>
        <v>0</v>
      </c>
      <c r="BG130" s="215">
        <f t="shared" si="26"/>
        <v>0</v>
      </c>
      <c r="BH130" s="215">
        <f t="shared" si="27"/>
        <v>0</v>
      </c>
      <c r="BI130" s="215">
        <f t="shared" si="28"/>
        <v>0</v>
      </c>
      <c r="BJ130" s="25" t="s">
        <v>85</v>
      </c>
      <c r="BK130" s="215">
        <f t="shared" si="29"/>
        <v>0</v>
      </c>
      <c r="BL130" s="25" t="s">
        <v>126</v>
      </c>
      <c r="BM130" s="25" t="s">
        <v>3390</v>
      </c>
    </row>
    <row r="131" spans="2:65" s="1" customFormat="1" ht="16.5" customHeight="1">
      <c r="B131" s="43"/>
      <c r="C131" s="204" t="s">
        <v>487</v>
      </c>
      <c r="D131" s="204" t="s">
        <v>200</v>
      </c>
      <c r="E131" s="205" t="s">
        <v>3391</v>
      </c>
      <c r="F131" s="206" t="s">
        <v>3392</v>
      </c>
      <c r="G131" s="207" t="s">
        <v>1985</v>
      </c>
      <c r="H131" s="208">
        <v>15</v>
      </c>
      <c r="I131" s="209"/>
      <c r="J131" s="210">
        <f t="shared" si="20"/>
        <v>0</v>
      </c>
      <c r="K131" s="206" t="s">
        <v>34</v>
      </c>
      <c r="L131" s="63"/>
      <c r="M131" s="211" t="s">
        <v>34</v>
      </c>
      <c r="N131" s="212" t="s">
        <v>49</v>
      </c>
      <c r="O131" s="44"/>
      <c r="P131" s="213">
        <f t="shared" si="21"/>
        <v>0</v>
      </c>
      <c r="Q131" s="213">
        <v>0</v>
      </c>
      <c r="R131" s="213">
        <f t="shared" si="22"/>
        <v>0</v>
      </c>
      <c r="S131" s="213">
        <v>0</v>
      </c>
      <c r="T131" s="214">
        <f t="shared" si="23"/>
        <v>0</v>
      </c>
      <c r="AR131" s="25" t="s">
        <v>126</v>
      </c>
      <c r="AT131" s="25" t="s">
        <v>200</v>
      </c>
      <c r="AU131" s="25" t="s">
        <v>85</v>
      </c>
      <c r="AY131" s="25" t="s">
        <v>197</v>
      </c>
      <c r="BE131" s="215">
        <f t="shared" si="24"/>
        <v>0</v>
      </c>
      <c r="BF131" s="215">
        <f t="shared" si="25"/>
        <v>0</v>
      </c>
      <c r="BG131" s="215">
        <f t="shared" si="26"/>
        <v>0</v>
      </c>
      <c r="BH131" s="215">
        <f t="shared" si="27"/>
        <v>0</v>
      </c>
      <c r="BI131" s="215">
        <f t="shared" si="28"/>
        <v>0</v>
      </c>
      <c r="BJ131" s="25" t="s">
        <v>85</v>
      </c>
      <c r="BK131" s="215">
        <f t="shared" si="29"/>
        <v>0</v>
      </c>
      <c r="BL131" s="25" t="s">
        <v>126</v>
      </c>
      <c r="BM131" s="25" t="s">
        <v>3393</v>
      </c>
    </row>
    <row r="132" spans="2:65" s="1" customFormat="1" ht="16.5" customHeight="1">
      <c r="B132" s="43"/>
      <c r="C132" s="204" t="s">
        <v>491</v>
      </c>
      <c r="D132" s="204" t="s">
        <v>200</v>
      </c>
      <c r="E132" s="205" t="s">
        <v>3394</v>
      </c>
      <c r="F132" s="206" t="s">
        <v>3395</v>
      </c>
      <c r="G132" s="207" t="s">
        <v>1985</v>
      </c>
      <c r="H132" s="208">
        <v>1</v>
      </c>
      <c r="I132" s="209"/>
      <c r="J132" s="210">
        <f t="shared" si="20"/>
        <v>0</v>
      </c>
      <c r="K132" s="206" t="s">
        <v>34</v>
      </c>
      <c r="L132" s="63"/>
      <c r="M132" s="211" t="s">
        <v>34</v>
      </c>
      <c r="N132" s="212" t="s">
        <v>49</v>
      </c>
      <c r="O132" s="44"/>
      <c r="P132" s="213">
        <f t="shared" si="21"/>
        <v>0</v>
      </c>
      <c r="Q132" s="213">
        <v>0</v>
      </c>
      <c r="R132" s="213">
        <f t="shared" si="22"/>
        <v>0</v>
      </c>
      <c r="S132" s="213">
        <v>0</v>
      </c>
      <c r="T132" s="214">
        <f t="shared" si="23"/>
        <v>0</v>
      </c>
      <c r="AR132" s="25" t="s">
        <v>126</v>
      </c>
      <c r="AT132" s="25" t="s">
        <v>200</v>
      </c>
      <c r="AU132" s="25" t="s">
        <v>85</v>
      </c>
      <c r="AY132" s="25" t="s">
        <v>197</v>
      </c>
      <c r="BE132" s="215">
        <f t="shared" si="24"/>
        <v>0</v>
      </c>
      <c r="BF132" s="215">
        <f t="shared" si="25"/>
        <v>0</v>
      </c>
      <c r="BG132" s="215">
        <f t="shared" si="26"/>
        <v>0</v>
      </c>
      <c r="BH132" s="215">
        <f t="shared" si="27"/>
        <v>0</v>
      </c>
      <c r="BI132" s="215">
        <f t="shared" si="28"/>
        <v>0</v>
      </c>
      <c r="BJ132" s="25" t="s">
        <v>85</v>
      </c>
      <c r="BK132" s="215">
        <f t="shared" si="29"/>
        <v>0</v>
      </c>
      <c r="BL132" s="25" t="s">
        <v>126</v>
      </c>
      <c r="BM132" s="25" t="s">
        <v>3396</v>
      </c>
    </row>
    <row r="133" spans="2:65" s="1" customFormat="1" ht="16.5" customHeight="1">
      <c r="B133" s="43"/>
      <c r="C133" s="204" t="s">
        <v>498</v>
      </c>
      <c r="D133" s="204" t="s">
        <v>200</v>
      </c>
      <c r="E133" s="205" t="s">
        <v>3397</v>
      </c>
      <c r="F133" s="206" t="s">
        <v>3398</v>
      </c>
      <c r="G133" s="207" t="s">
        <v>536</v>
      </c>
      <c r="H133" s="208">
        <v>1</v>
      </c>
      <c r="I133" s="209"/>
      <c r="J133" s="210">
        <f t="shared" si="20"/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 t="shared" si="21"/>
        <v>0</v>
      </c>
      <c r="Q133" s="213">
        <v>0</v>
      </c>
      <c r="R133" s="213">
        <f t="shared" si="22"/>
        <v>0</v>
      </c>
      <c r="S133" s="213">
        <v>0</v>
      </c>
      <c r="T133" s="214">
        <f t="shared" si="23"/>
        <v>0</v>
      </c>
      <c r="AR133" s="25" t="s">
        <v>126</v>
      </c>
      <c r="AT133" s="25" t="s">
        <v>200</v>
      </c>
      <c r="AU133" s="25" t="s">
        <v>85</v>
      </c>
      <c r="AY133" s="25" t="s">
        <v>197</v>
      </c>
      <c r="BE133" s="215">
        <f t="shared" si="24"/>
        <v>0</v>
      </c>
      <c r="BF133" s="215">
        <f t="shared" si="25"/>
        <v>0</v>
      </c>
      <c r="BG133" s="215">
        <f t="shared" si="26"/>
        <v>0</v>
      </c>
      <c r="BH133" s="215">
        <f t="shared" si="27"/>
        <v>0</v>
      </c>
      <c r="BI133" s="215">
        <f t="shared" si="28"/>
        <v>0</v>
      </c>
      <c r="BJ133" s="25" t="s">
        <v>85</v>
      </c>
      <c r="BK133" s="215">
        <f t="shared" si="29"/>
        <v>0</v>
      </c>
      <c r="BL133" s="25" t="s">
        <v>126</v>
      </c>
      <c r="BM133" s="25" t="s">
        <v>3399</v>
      </c>
    </row>
    <row r="134" spans="2:65" s="11" customFormat="1" ht="37.35" customHeight="1">
      <c r="B134" s="187"/>
      <c r="C134" s="188"/>
      <c r="D134" s="201" t="s">
        <v>77</v>
      </c>
      <c r="E134" s="287" t="s">
        <v>3400</v>
      </c>
      <c r="F134" s="287" t="s">
        <v>3401</v>
      </c>
      <c r="G134" s="188"/>
      <c r="H134" s="188"/>
      <c r="I134" s="191"/>
      <c r="J134" s="288">
        <f>BK134</f>
        <v>0</v>
      </c>
      <c r="K134" s="188"/>
      <c r="L134" s="193"/>
      <c r="M134" s="194"/>
      <c r="N134" s="195"/>
      <c r="O134" s="195"/>
      <c r="P134" s="196">
        <f>SUM(P135:P148)</f>
        <v>0</v>
      </c>
      <c r="Q134" s="195"/>
      <c r="R134" s="196">
        <f>SUM(R135:R148)</f>
        <v>0</v>
      </c>
      <c r="S134" s="195"/>
      <c r="T134" s="197">
        <f>SUM(T135:T148)</f>
        <v>0</v>
      </c>
      <c r="AR134" s="198" t="s">
        <v>85</v>
      </c>
      <c r="AT134" s="199" t="s">
        <v>77</v>
      </c>
      <c r="AU134" s="199" t="s">
        <v>78</v>
      </c>
      <c r="AY134" s="198" t="s">
        <v>197</v>
      </c>
      <c r="BK134" s="200">
        <f>SUM(BK135:BK148)</f>
        <v>0</v>
      </c>
    </row>
    <row r="135" spans="2:65" s="1" customFormat="1" ht="25.5" customHeight="1">
      <c r="B135" s="43"/>
      <c r="C135" s="204" t="s">
        <v>538</v>
      </c>
      <c r="D135" s="204" t="s">
        <v>200</v>
      </c>
      <c r="E135" s="205" t="s">
        <v>3402</v>
      </c>
      <c r="F135" s="206" t="s">
        <v>3403</v>
      </c>
      <c r="G135" s="207" t="s">
        <v>536</v>
      </c>
      <c r="H135" s="208">
        <v>3</v>
      </c>
      <c r="I135" s="209"/>
      <c r="J135" s="210">
        <f t="shared" ref="J135:J148" si="30">ROUND(I135*H135,2)</f>
        <v>0</v>
      </c>
      <c r="K135" s="206" t="s">
        <v>34</v>
      </c>
      <c r="L135" s="63"/>
      <c r="M135" s="211" t="s">
        <v>34</v>
      </c>
      <c r="N135" s="212" t="s">
        <v>49</v>
      </c>
      <c r="O135" s="44"/>
      <c r="P135" s="213">
        <f t="shared" ref="P135:P148" si="31">O135*H135</f>
        <v>0</v>
      </c>
      <c r="Q135" s="213">
        <v>0</v>
      </c>
      <c r="R135" s="213">
        <f t="shared" ref="R135:R148" si="32">Q135*H135</f>
        <v>0</v>
      </c>
      <c r="S135" s="213">
        <v>0</v>
      </c>
      <c r="T135" s="214">
        <f t="shared" ref="T135:T148" si="33">S135*H135</f>
        <v>0</v>
      </c>
      <c r="AR135" s="25" t="s">
        <v>126</v>
      </c>
      <c r="AT135" s="25" t="s">
        <v>200</v>
      </c>
      <c r="AU135" s="25" t="s">
        <v>85</v>
      </c>
      <c r="AY135" s="25" t="s">
        <v>197</v>
      </c>
      <c r="BE135" s="215">
        <f t="shared" ref="BE135:BE148" si="34">IF(N135="základní",J135,0)</f>
        <v>0</v>
      </c>
      <c r="BF135" s="215">
        <f t="shared" ref="BF135:BF148" si="35">IF(N135="snížená",J135,0)</f>
        <v>0</v>
      </c>
      <c r="BG135" s="215">
        <f t="shared" ref="BG135:BG148" si="36">IF(N135="zákl. přenesená",J135,0)</f>
        <v>0</v>
      </c>
      <c r="BH135" s="215">
        <f t="shared" ref="BH135:BH148" si="37">IF(N135="sníž. přenesená",J135,0)</f>
        <v>0</v>
      </c>
      <c r="BI135" s="215">
        <f t="shared" ref="BI135:BI148" si="38">IF(N135="nulová",J135,0)</f>
        <v>0</v>
      </c>
      <c r="BJ135" s="25" t="s">
        <v>85</v>
      </c>
      <c r="BK135" s="215">
        <f t="shared" ref="BK135:BK148" si="39">ROUND(I135*H135,2)</f>
        <v>0</v>
      </c>
      <c r="BL135" s="25" t="s">
        <v>126</v>
      </c>
      <c r="BM135" s="25" t="s">
        <v>3404</v>
      </c>
    </row>
    <row r="136" spans="2:65" s="1" customFormat="1" ht="25.5" customHeight="1">
      <c r="B136" s="43"/>
      <c r="C136" s="204" t="s">
        <v>543</v>
      </c>
      <c r="D136" s="204" t="s">
        <v>200</v>
      </c>
      <c r="E136" s="205" t="s">
        <v>3405</v>
      </c>
      <c r="F136" s="206" t="s">
        <v>3406</v>
      </c>
      <c r="G136" s="207" t="s">
        <v>536</v>
      </c>
      <c r="H136" s="208">
        <v>1</v>
      </c>
      <c r="I136" s="209"/>
      <c r="J136" s="210">
        <f t="shared" si="30"/>
        <v>0</v>
      </c>
      <c r="K136" s="206" t="s">
        <v>34</v>
      </c>
      <c r="L136" s="63"/>
      <c r="M136" s="211" t="s">
        <v>34</v>
      </c>
      <c r="N136" s="212" t="s">
        <v>49</v>
      </c>
      <c r="O136" s="44"/>
      <c r="P136" s="213">
        <f t="shared" si="31"/>
        <v>0</v>
      </c>
      <c r="Q136" s="213">
        <v>0</v>
      </c>
      <c r="R136" s="213">
        <f t="shared" si="32"/>
        <v>0</v>
      </c>
      <c r="S136" s="213">
        <v>0</v>
      </c>
      <c r="T136" s="214">
        <f t="shared" si="33"/>
        <v>0</v>
      </c>
      <c r="AR136" s="25" t="s">
        <v>126</v>
      </c>
      <c r="AT136" s="25" t="s">
        <v>200</v>
      </c>
      <c r="AU136" s="25" t="s">
        <v>85</v>
      </c>
      <c r="AY136" s="25" t="s">
        <v>197</v>
      </c>
      <c r="BE136" s="215">
        <f t="shared" si="34"/>
        <v>0</v>
      </c>
      <c r="BF136" s="215">
        <f t="shared" si="35"/>
        <v>0</v>
      </c>
      <c r="BG136" s="215">
        <f t="shared" si="36"/>
        <v>0</v>
      </c>
      <c r="BH136" s="215">
        <f t="shared" si="37"/>
        <v>0</v>
      </c>
      <c r="BI136" s="215">
        <f t="shared" si="38"/>
        <v>0</v>
      </c>
      <c r="BJ136" s="25" t="s">
        <v>85</v>
      </c>
      <c r="BK136" s="215">
        <f t="shared" si="39"/>
        <v>0</v>
      </c>
      <c r="BL136" s="25" t="s">
        <v>126</v>
      </c>
      <c r="BM136" s="25" t="s">
        <v>3407</v>
      </c>
    </row>
    <row r="137" spans="2:65" s="1" customFormat="1" ht="25.5" customHeight="1">
      <c r="B137" s="43"/>
      <c r="C137" s="204" t="s">
        <v>550</v>
      </c>
      <c r="D137" s="204" t="s">
        <v>200</v>
      </c>
      <c r="E137" s="205" t="s">
        <v>3408</v>
      </c>
      <c r="F137" s="206" t="s">
        <v>3409</v>
      </c>
      <c r="G137" s="207" t="s">
        <v>536</v>
      </c>
      <c r="H137" s="208">
        <v>1</v>
      </c>
      <c r="I137" s="209"/>
      <c r="J137" s="210">
        <f t="shared" si="30"/>
        <v>0</v>
      </c>
      <c r="K137" s="206" t="s">
        <v>34</v>
      </c>
      <c r="L137" s="63"/>
      <c r="M137" s="211" t="s">
        <v>34</v>
      </c>
      <c r="N137" s="212" t="s">
        <v>49</v>
      </c>
      <c r="O137" s="44"/>
      <c r="P137" s="213">
        <f t="shared" si="31"/>
        <v>0</v>
      </c>
      <c r="Q137" s="213">
        <v>0</v>
      </c>
      <c r="R137" s="213">
        <f t="shared" si="32"/>
        <v>0</v>
      </c>
      <c r="S137" s="213">
        <v>0</v>
      </c>
      <c r="T137" s="214">
        <f t="shared" si="33"/>
        <v>0</v>
      </c>
      <c r="AR137" s="25" t="s">
        <v>126</v>
      </c>
      <c r="AT137" s="25" t="s">
        <v>200</v>
      </c>
      <c r="AU137" s="25" t="s">
        <v>85</v>
      </c>
      <c r="AY137" s="25" t="s">
        <v>197</v>
      </c>
      <c r="BE137" s="215">
        <f t="shared" si="34"/>
        <v>0</v>
      </c>
      <c r="BF137" s="215">
        <f t="shared" si="35"/>
        <v>0</v>
      </c>
      <c r="BG137" s="215">
        <f t="shared" si="36"/>
        <v>0</v>
      </c>
      <c r="BH137" s="215">
        <f t="shared" si="37"/>
        <v>0</v>
      </c>
      <c r="BI137" s="215">
        <f t="shared" si="38"/>
        <v>0</v>
      </c>
      <c r="BJ137" s="25" t="s">
        <v>85</v>
      </c>
      <c r="BK137" s="215">
        <f t="shared" si="39"/>
        <v>0</v>
      </c>
      <c r="BL137" s="25" t="s">
        <v>126</v>
      </c>
      <c r="BM137" s="25" t="s">
        <v>3410</v>
      </c>
    </row>
    <row r="138" spans="2:65" s="1" customFormat="1" ht="25.5" customHeight="1">
      <c r="B138" s="43"/>
      <c r="C138" s="204" t="s">
        <v>554</v>
      </c>
      <c r="D138" s="204" t="s">
        <v>200</v>
      </c>
      <c r="E138" s="205" t="s">
        <v>3411</v>
      </c>
      <c r="F138" s="206" t="s">
        <v>3412</v>
      </c>
      <c r="G138" s="207" t="s">
        <v>536</v>
      </c>
      <c r="H138" s="208">
        <v>3</v>
      </c>
      <c r="I138" s="209"/>
      <c r="J138" s="210">
        <f t="shared" si="30"/>
        <v>0</v>
      </c>
      <c r="K138" s="206" t="s">
        <v>34</v>
      </c>
      <c r="L138" s="63"/>
      <c r="M138" s="211" t="s">
        <v>34</v>
      </c>
      <c r="N138" s="212" t="s">
        <v>49</v>
      </c>
      <c r="O138" s="44"/>
      <c r="P138" s="213">
        <f t="shared" si="31"/>
        <v>0</v>
      </c>
      <c r="Q138" s="213">
        <v>0</v>
      </c>
      <c r="R138" s="213">
        <f t="shared" si="32"/>
        <v>0</v>
      </c>
      <c r="S138" s="213">
        <v>0</v>
      </c>
      <c r="T138" s="214">
        <f t="shared" si="33"/>
        <v>0</v>
      </c>
      <c r="AR138" s="25" t="s">
        <v>126</v>
      </c>
      <c r="AT138" s="25" t="s">
        <v>200</v>
      </c>
      <c r="AU138" s="25" t="s">
        <v>85</v>
      </c>
      <c r="AY138" s="25" t="s">
        <v>197</v>
      </c>
      <c r="BE138" s="215">
        <f t="shared" si="34"/>
        <v>0</v>
      </c>
      <c r="BF138" s="215">
        <f t="shared" si="35"/>
        <v>0</v>
      </c>
      <c r="BG138" s="215">
        <f t="shared" si="36"/>
        <v>0</v>
      </c>
      <c r="BH138" s="215">
        <f t="shared" si="37"/>
        <v>0</v>
      </c>
      <c r="BI138" s="215">
        <f t="shared" si="38"/>
        <v>0</v>
      </c>
      <c r="BJ138" s="25" t="s">
        <v>85</v>
      </c>
      <c r="BK138" s="215">
        <f t="shared" si="39"/>
        <v>0</v>
      </c>
      <c r="BL138" s="25" t="s">
        <v>126</v>
      </c>
      <c r="BM138" s="25" t="s">
        <v>3413</v>
      </c>
    </row>
    <row r="139" spans="2:65" s="1" customFormat="1" ht="25.5" customHeight="1">
      <c r="B139" s="43"/>
      <c r="C139" s="204" t="s">
        <v>559</v>
      </c>
      <c r="D139" s="204" t="s">
        <v>200</v>
      </c>
      <c r="E139" s="205" t="s">
        <v>3414</v>
      </c>
      <c r="F139" s="206" t="s">
        <v>3415</v>
      </c>
      <c r="G139" s="207" t="s">
        <v>536</v>
      </c>
      <c r="H139" s="208">
        <v>6</v>
      </c>
      <c r="I139" s="209"/>
      <c r="J139" s="210">
        <f t="shared" si="30"/>
        <v>0</v>
      </c>
      <c r="K139" s="206" t="s">
        <v>34</v>
      </c>
      <c r="L139" s="63"/>
      <c r="M139" s="211" t="s">
        <v>34</v>
      </c>
      <c r="N139" s="212" t="s">
        <v>49</v>
      </c>
      <c r="O139" s="44"/>
      <c r="P139" s="213">
        <f t="shared" si="31"/>
        <v>0</v>
      </c>
      <c r="Q139" s="213">
        <v>0</v>
      </c>
      <c r="R139" s="213">
        <f t="shared" si="32"/>
        <v>0</v>
      </c>
      <c r="S139" s="213">
        <v>0</v>
      </c>
      <c r="T139" s="214">
        <f t="shared" si="33"/>
        <v>0</v>
      </c>
      <c r="AR139" s="25" t="s">
        <v>126</v>
      </c>
      <c r="AT139" s="25" t="s">
        <v>200</v>
      </c>
      <c r="AU139" s="25" t="s">
        <v>85</v>
      </c>
      <c r="AY139" s="25" t="s">
        <v>197</v>
      </c>
      <c r="BE139" s="215">
        <f t="shared" si="34"/>
        <v>0</v>
      </c>
      <c r="BF139" s="215">
        <f t="shared" si="35"/>
        <v>0</v>
      </c>
      <c r="BG139" s="215">
        <f t="shared" si="36"/>
        <v>0</v>
      </c>
      <c r="BH139" s="215">
        <f t="shared" si="37"/>
        <v>0</v>
      </c>
      <c r="BI139" s="215">
        <f t="shared" si="38"/>
        <v>0</v>
      </c>
      <c r="BJ139" s="25" t="s">
        <v>85</v>
      </c>
      <c r="BK139" s="215">
        <f t="shared" si="39"/>
        <v>0</v>
      </c>
      <c r="BL139" s="25" t="s">
        <v>126</v>
      </c>
      <c r="BM139" s="25" t="s">
        <v>3416</v>
      </c>
    </row>
    <row r="140" spans="2:65" s="1" customFormat="1" ht="25.5" customHeight="1">
      <c r="B140" s="43"/>
      <c r="C140" s="204" t="s">
        <v>564</v>
      </c>
      <c r="D140" s="204" t="s">
        <v>200</v>
      </c>
      <c r="E140" s="205" t="s">
        <v>3417</v>
      </c>
      <c r="F140" s="206" t="s">
        <v>3418</v>
      </c>
      <c r="G140" s="207" t="s">
        <v>536</v>
      </c>
      <c r="H140" s="208">
        <v>2</v>
      </c>
      <c r="I140" s="209"/>
      <c r="J140" s="210">
        <f t="shared" si="30"/>
        <v>0</v>
      </c>
      <c r="K140" s="206" t="s">
        <v>34</v>
      </c>
      <c r="L140" s="63"/>
      <c r="M140" s="211" t="s">
        <v>34</v>
      </c>
      <c r="N140" s="212" t="s">
        <v>49</v>
      </c>
      <c r="O140" s="44"/>
      <c r="P140" s="213">
        <f t="shared" si="31"/>
        <v>0</v>
      </c>
      <c r="Q140" s="213">
        <v>0</v>
      </c>
      <c r="R140" s="213">
        <f t="shared" si="32"/>
        <v>0</v>
      </c>
      <c r="S140" s="213">
        <v>0</v>
      </c>
      <c r="T140" s="214">
        <f t="shared" si="33"/>
        <v>0</v>
      </c>
      <c r="AR140" s="25" t="s">
        <v>126</v>
      </c>
      <c r="AT140" s="25" t="s">
        <v>200</v>
      </c>
      <c r="AU140" s="25" t="s">
        <v>85</v>
      </c>
      <c r="AY140" s="25" t="s">
        <v>197</v>
      </c>
      <c r="BE140" s="215">
        <f t="shared" si="34"/>
        <v>0</v>
      </c>
      <c r="BF140" s="215">
        <f t="shared" si="35"/>
        <v>0</v>
      </c>
      <c r="BG140" s="215">
        <f t="shared" si="36"/>
        <v>0</v>
      </c>
      <c r="BH140" s="215">
        <f t="shared" si="37"/>
        <v>0</v>
      </c>
      <c r="BI140" s="215">
        <f t="shared" si="38"/>
        <v>0</v>
      </c>
      <c r="BJ140" s="25" t="s">
        <v>85</v>
      </c>
      <c r="BK140" s="215">
        <f t="shared" si="39"/>
        <v>0</v>
      </c>
      <c r="BL140" s="25" t="s">
        <v>126</v>
      </c>
      <c r="BM140" s="25" t="s">
        <v>3419</v>
      </c>
    </row>
    <row r="141" spans="2:65" s="1" customFormat="1" ht="25.5" customHeight="1">
      <c r="B141" s="43"/>
      <c r="C141" s="204" t="s">
        <v>569</v>
      </c>
      <c r="D141" s="204" t="s">
        <v>200</v>
      </c>
      <c r="E141" s="205" t="s">
        <v>3420</v>
      </c>
      <c r="F141" s="206" t="s">
        <v>3421</v>
      </c>
      <c r="G141" s="207" t="s">
        <v>536</v>
      </c>
      <c r="H141" s="208">
        <v>3</v>
      </c>
      <c r="I141" s="209"/>
      <c r="J141" s="210">
        <f t="shared" si="30"/>
        <v>0</v>
      </c>
      <c r="K141" s="206" t="s">
        <v>34</v>
      </c>
      <c r="L141" s="63"/>
      <c r="M141" s="211" t="s">
        <v>34</v>
      </c>
      <c r="N141" s="212" t="s">
        <v>49</v>
      </c>
      <c r="O141" s="44"/>
      <c r="P141" s="213">
        <f t="shared" si="31"/>
        <v>0</v>
      </c>
      <c r="Q141" s="213">
        <v>0</v>
      </c>
      <c r="R141" s="213">
        <f t="shared" si="32"/>
        <v>0</v>
      </c>
      <c r="S141" s="213">
        <v>0</v>
      </c>
      <c r="T141" s="214">
        <f t="shared" si="33"/>
        <v>0</v>
      </c>
      <c r="AR141" s="25" t="s">
        <v>126</v>
      </c>
      <c r="AT141" s="25" t="s">
        <v>200</v>
      </c>
      <c r="AU141" s="25" t="s">
        <v>85</v>
      </c>
      <c r="AY141" s="25" t="s">
        <v>197</v>
      </c>
      <c r="BE141" s="215">
        <f t="shared" si="34"/>
        <v>0</v>
      </c>
      <c r="BF141" s="215">
        <f t="shared" si="35"/>
        <v>0</v>
      </c>
      <c r="BG141" s="215">
        <f t="shared" si="36"/>
        <v>0</v>
      </c>
      <c r="BH141" s="215">
        <f t="shared" si="37"/>
        <v>0</v>
      </c>
      <c r="BI141" s="215">
        <f t="shared" si="38"/>
        <v>0</v>
      </c>
      <c r="BJ141" s="25" t="s">
        <v>85</v>
      </c>
      <c r="BK141" s="215">
        <f t="shared" si="39"/>
        <v>0</v>
      </c>
      <c r="BL141" s="25" t="s">
        <v>126</v>
      </c>
      <c r="BM141" s="25" t="s">
        <v>3422</v>
      </c>
    </row>
    <row r="142" spans="2:65" s="1" customFormat="1" ht="25.5" customHeight="1">
      <c r="B142" s="43"/>
      <c r="C142" s="204" t="s">
        <v>574</v>
      </c>
      <c r="D142" s="204" t="s">
        <v>200</v>
      </c>
      <c r="E142" s="205" t="s">
        <v>3423</v>
      </c>
      <c r="F142" s="206" t="s">
        <v>3424</v>
      </c>
      <c r="G142" s="207" t="s">
        <v>536</v>
      </c>
      <c r="H142" s="208">
        <v>5</v>
      </c>
      <c r="I142" s="209"/>
      <c r="J142" s="210">
        <f t="shared" si="30"/>
        <v>0</v>
      </c>
      <c r="K142" s="206" t="s">
        <v>34</v>
      </c>
      <c r="L142" s="63"/>
      <c r="M142" s="211" t="s">
        <v>34</v>
      </c>
      <c r="N142" s="212" t="s">
        <v>49</v>
      </c>
      <c r="O142" s="44"/>
      <c r="P142" s="213">
        <f t="shared" si="31"/>
        <v>0</v>
      </c>
      <c r="Q142" s="213">
        <v>0</v>
      </c>
      <c r="R142" s="213">
        <f t="shared" si="32"/>
        <v>0</v>
      </c>
      <c r="S142" s="213">
        <v>0</v>
      </c>
      <c r="T142" s="214">
        <f t="shared" si="33"/>
        <v>0</v>
      </c>
      <c r="AR142" s="25" t="s">
        <v>126</v>
      </c>
      <c r="AT142" s="25" t="s">
        <v>200</v>
      </c>
      <c r="AU142" s="25" t="s">
        <v>85</v>
      </c>
      <c r="AY142" s="25" t="s">
        <v>197</v>
      </c>
      <c r="BE142" s="215">
        <f t="shared" si="34"/>
        <v>0</v>
      </c>
      <c r="BF142" s="215">
        <f t="shared" si="35"/>
        <v>0</v>
      </c>
      <c r="BG142" s="215">
        <f t="shared" si="36"/>
        <v>0</v>
      </c>
      <c r="BH142" s="215">
        <f t="shared" si="37"/>
        <v>0</v>
      </c>
      <c r="BI142" s="215">
        <f t="shared" si="38"/>
        <v>0</v>
      </c>
      <c r="BJ142" s="25" t="s">
        <v>85</v>
      </c>
      <c r="BK142" s="215">
        <f t="shared" si="39"/>
        <v>0</v>
      </c>
      <c r="BL142" s="25" t="s">
        <v>126</v>
      </c>
      <c r="BM142" s="25" t="s">
        <v>3425</v>
      </c>
    </row>
    <row r="143" spans="2:65" s="1" customFormat="1" ht="25.5" customHeight="1">
      <c r="B143" s="43"/>
      <c r="C143" s="204" t="s">
        <v>578</v>
      </c>
      <c r="D143" s="204" t="s">
        <v>200</v>
      </c>
      <c r="E143" s="205" t="s">
        <v>3426</v>
      </c>
      <c r="F143" s="206" t="s">
        <v>3427</v>
      </c>
      <c r="G143" s="207" t="s">
        <v>536</v>
      </c>
      <c r="H143" s="208">
        <v>13</v>
      </c>
      <c r="I143" s="209"/>
      <c r="J143" s="210">
        <f t="shared" si="30"/>
        <v>0</v>
      </c>
      <c r="K143" s="206" t="s">
        <v>34</v>
      </c>
      <c r="L143" s="63"/>
      <c r="M143" s="211" t="s">
        <v>34</v>
      </c>
      <c r="N143" s="212" t="s">
        <v>49</v>
      </c>
      <c r="O143" s="44"/>
      <c r="P143" s="213">
        <f t="shared" si="31"/>
        <v>0</v>
      </c>
      <c r="Q143" s="213">
        <v>0</v>
      </c>
      <c r="R143" s="213">
        <f t="shared" si="32"/>
        <v>0</v>
      </c>
      <c r="S143" s="213">
        <v>0</v>
      </c>
      <c r="T143" s="214">
        <f t="shared" si="33"/>
        <v>0</v>
      </c>
      <c r="AR143" s="25" t="s">
        <v>126</v>
      </c>
      <c r="AT143" s="25" t="s">
        <v>200</v>
      </c>
      <c r="AU143" s="25" t="s">
        <v>85</v>
      </c>
      <c r="AY143" s="25" t="s">
        <v>197</v>
      </c>
      <c r="BE143" s="215">
        <f t="shared" si="34"/>
        <v>0</v>
      </c>
      <c r="BF143" s="215">
        <f t="shared" si="35"/>
        <v>0</v>
      </c>
      <c r="BG143" s="215">
        <f t="shared" si="36"/>
        <v>0</v>
      </c>
      <c r="BH143" s="215">
        <f t="shared" si="37"/>
        <v>0</v>
      </c>
      <c r="BI143" s="215">
        <f t="shared" si="38"/>
        <v>0</v>
      </c>
      <c r="BJ143" s="25" t="s">
        <v>85</v>
      </c>
      <c r="BK143" s="215">
        <f t="shared" si="39"/>
        <v>0</v>
      </c>
      <c r="BL143" s="25" t="s">
        <v>126</v>
      </c>
      <c r="BM143" s="25" t="s">
        <v>3428</v>
      </c>
    </row>
    <row r="144" spans="2:65" s="1" customFormat="1" ht="25.5" customHeight="1">
      <c r="B144" s="43"/>
      <c r="C144" s="204" t="s">
        <v>582</v>
      </c>
      <c r="D144" s="204" t="s">
        <v>200</v>
      </c>
      <c r="E144" s="205" t="s">
        <v>3429</v>
      </c>
      <c r="F144" s="206" t="s">
        <v>3430</v>
      </c>
      <c r="G144" s="207" t="s">
        <v>536</v>
      </c>
      <c r="H144" s="208">
        <v>1</v>
      </c>
      <c r="I144" s="209"/>
      <c r="J144" s="210">
        <f t="shared" si="30"/>
        <v>0</v>
      </c>
      <c r="K144" s="206" t="s">
        <v>34</v>
      </c>
      <c r="L144" s="63"/>
      <c r="M144" s="211" t="s">
        <v>34</v>
      </c>
      <c r="N144" s="212" t="s">
        <v>49</v>
      </c>
      <c r="O144" s="44"/>
      <c r="P144" s="213">
        <f t="shared" si="31"/>
        <v>0</v>
      </c>
      <c r="Q144" s="213">
        <v>0</v>
      </c>
      <c r="R144" s="213">
        <f t="shared" si="32"/>
        <v>0</v>
      </c>
      <c r="S144" s="213">
        <v>0</v>
      </c>
      <c r="T144" s="214">
        <f t="shared" si="33"/>
        <v>0</v>
      </c>
      <c r="AR144" s="25" t="s">
        <v>126</v>
      </c>
      <c r="AT144" s="25" t="s">
        <v>200</v>
      </c>
      <c r="AU144" s="25" t="s">
        <v>85</v>
      </c>
      <c r="AY144" s="25" t="s">
        <v>197</v>
      </c>
      <c r="BE144" s="215">
        <f t="shared" si="34"/>
        <v>0</v>
      </c>
      <c r="BF144" s="215">
        <f t="shared" si="35"/>
        <v>0</v>
      </c>
      <c r="BG144" s="215">
        <f t="shared" si="36"/>
        <v>0</v>
      </c>
      <c r="BH144" s="215">
        <f t="shared" si="37"/>
        <v>0</v>
      </c>
      <c r="BI144" s="215">
        <f t="shared" si="38"/>
        <v>0</v>
      </c>
      <c r="BJ144" s="25" t="s">
        <v>85</v>
      </c>
      <c r="BK144" s="215">
        <f t="shared" si="39"/>
        <v>0</v>
      </c>
      <c r="BL144" s="25" t="s">
        <v>126</v>
      </c>
      <c r="BM144" s="25" t="s">
        <v>3431</v>
      </c>
    </row>
    <row r="145" spans="2:65" s="1" customFormat="1" ht="25.5" customHeight="1">
      <c r="B145" s="43"/>
      <c r="C145" s="204" t="s">
        <v>588</v>
      </c>
      <c r="D145" s="204" t="s">
        <v>200</v>
      </c>
      <c r="E145" s="205" t="s">
        <v>3432</v>
      </c>
      <c r="F145" s="206" t="s">
        <v>3433</v>
      </c>
      <c r="G145" s="207" t="s">
        <v>536</v>
      </c>
      <c r="H145" s="208">
        <v>3</v>
      </c>
      <c r="I145" s="209"/>
      <c r="J145" s="210">
        <f t="shared" si="30"/>
        <v>0</v>
      </c>
      <c r="K145" s="206" t="s">
        <v>34</v>
      </c>
      <c r="L145" s="63"/>
      <c r="M145" s="211" t="s">
        <v>34</v>
      </c>
      <c r="N145" s="212" t="s">
        <v>49</v>
      </c>
      <c r="O145" s="44"/>
      <c r="P145" s="213">
        <f t="shared" si="31"/>
        <v>0</v>
      </c>
      <c r="Q145" s="213">
        <v>0</v>
      </c>
      <c r="R145" s="213">
        <f t="shared" si="32"/>
        <v>0</v>
      </c>
      <c r="S145" s="213">
        <v>0</v>
      </c>
      <c r="T145" s="214">
        <f t="shared" si="33"/>
        <v>0</v>
      </c>
      <c r="AR145" s="25" t="s">
        <v>126</v>
      </c>
      <c r="AT145" s="25" t="s">
        <v>200</v>
      </c>
      <c r="AU145" s="25" t="s">
        <v>85</v>
      </c>
      <c r="AY145" s="25" t="s">
        <v>197</v>
      </c>
      <c r="BE145" s="215">
        <f t="shared" si="34"/>
        <v>0</v>
      </c>
      <c r="BF145" s="215">
        <f t="shared" si="35"/>
        <v>0</v>
      </c>
      <c r="BG145" s="215">
        <f t="shared" si="36"/>
        <v>0</v>
      </c>
      <c r="BH145" s="215">
        <f t="shared" si="37"/>
        <v>0</v>
      </c>
      <c r="BI145" s="215">
        <f t="shared" si="38"/>
        <v>0</v>
      </c>
      <c r="BJ145" s="25" t="s">
        <v>85</v>
      </c>
      <c r="BK145" s="215">
        <f t="shared" si="39"/>
        <v>0</v>
      </c>
      <c r="BL145" s="25" t="s">
        <v>126</v>
      </c>
      <c r="BM145" s="25" t="s">
        <v>3434</v>
      </c>
    </row>
    <row r="146" spans="2:65" s="1" customFormat="1" ht="25.5" customHeight="1">
      <c r="B146" s="43"/>
      <c r="C146" s="204" t="s">
        <v>592</v>
      </c>
      <c r="D146" s="204" t="s">
        <v>200</v>
      </c>
      <c r="E146" s="205" t="s">
        <v>3435</v>
      </c>
      <c r="F146" s="206" t="s">
        <v>3436</v>
      </c>
      <c r="G146" s="207" t="s">
        <v>536</v>
      </c>
      <c r="H146" s="208">
        <v>1</v>
      </c>
      <c r="I146" s="209"/>
      <c r="J146" s="210">
        <f t="shared" si="30"/>
        <v>0</v>
      </c>
      <c r="K146" s="206" t="s">
        <v>34</v>
      </c>
      <c r="L146" s="63"/>
      <c r="M146" s="211" t="s">
        <v>34</v>
      </c>
      <c r="N146" s="212" t="s">
        <v>49</v>
      </c>
      <c r="O146" s="44"/>
      <c r="P146" s="213">
        <f t="shared" si="31"/>
        <v>0</v>
      </c>
      <c r="Q146" s="213">
        <v>0</v>
      </c>
      <c r="R146" s="213">
        <f t="shared" si="32"/>
        <v>0</v>
      </c>
      <c r="S146" s="213">
        <v>0</v>
      </c>
      <c r="T146" s="214">
        <f t="shared" si="33"/>
        <v>0</v>
      </c>
      <c r="AR146" s="25" t="s">
        <v>126</v>
      </c>
      <c r="AT146" s="25" t="s">
        <v>200</v>
      </c>
      <c r="AU146" s="25" t="s">
        <v>85</v>
      </c>
      <c r="AY146" s="25" t="s">
        <v>197</v>
      </c>
      <c r="BE146" s="215">
        <f t="shared" si="34"/>
        <v>0</v>
      </c>
      <c r="BF146" s="215">
        <f t="shared" si="35"/>
        <v>0</v>
      </c>
      <c r="BG146" s="215">
        <f t="shared" si="36"/>
        <v>0</v>
      </c>
      <c r="BH146" s="215">
        <f t="shared" si="37"/>
        <v>0</v>
      </c>
      <c r="BI146" s="215">
        <f t="shared" si="38"/>
        <v>0</v>
      </c>
      <c r="BJ146" s="25" t="s">
        <v>85</v>
      </c>
      <c r="BK146" s="215">
        <f t="shared" si="39"/>
        <v>0</v>
      </c>
      <c r="BL146" s="25" t="s">
        <v>126</v>
      </c>
      <c r="BM146" s="25" t="s">
        <v>3437</v>
      </c>
    </row>
    <row r="147" spans="2:65" s="1" customFormat="1" ht="16.5" customHeight="1">
      <c r="B147" s="43"/>
      <c r="C147" s="204" t="s">
        <v>596</v>
      </c>
      <c r="D147" s="204" t="s">
        <v>200</v>
      </c>
      <c r="E147" s="205" t="s">
        <v>3438</v>
      </c>
      <c r="F147" s="206" t="s">
        <v>3439</v>
      </c>
      <c r="G147" s="207" t="s">
        <v>536</v>
      </c>
      <c r="H147" s="208">
        <v>44</v>
      </c>
      <c r="I147" s="209"/>
      <c r="J147" s="210">
        <f t="shared" si="30"/>
        <v>0</v>
      </c>
      <c r="K147" s="206" t="s">
        <v>34</v>
      </c>
      <c r="L147" s="63"/>
      <c r="M147" s="211" t="s">
        <v>34</v>
      </c>
      <c r="N147" s="212" t="s">
        <v>49</v>
      </c>
      <c r="O147" s="44"/>
      <c r="P147" s="213">
        <f t="shared" si="31"/>
        <v>0</v>
      </c>
      <c r="Q147" s="213">
        <v>0</v>
      </c>
      <c r="R147" s="213">
        <f t="shared" si="32"/>
        <v>0</v>
      </c>
      <c r="S147" s="213">
        <v>0</v>
      </c>
      <c r="T147" s="214">
        <f t="shared" si="33"/>
        <v>0</v>
      </c>
      <c r="AR147" s="25" t="s">
        <v>126</v>
      </c>
      <c r="AT147" s="25" t="s">
        <v>200</v>
      </c>
      <c r="AU147" s="25" t="s">
        <v>85</v>
      </c>
      <c r="AY147" s="25" t="s">
        <v>197</v>
      </c>
      <c r="BE147" s="215">
        <f t="shared" si="34"/>
        <v>0</v>
      </c>
      <c r="BF147" s="215">
        <f t="shared" si="35"/>
        <v>0</v>
      </c>
      <c r="BG147" s="215">
        <f t="shared" si="36"/>
        <v>0</v>
      </c>
      <c r="BH147" s="215">
        <f t="shared" si="37"/>
        <v>0</v>
      </c>
      <c r="BI147" s="215">
        <f t="shared" si="38"/>
        <v>0</v>
      </c>
      <c r="BJ147" s="25" t="s">
        <v>85</v>
      </c>
      <c r="BK147" s="215">
        <f t="shared" si="39"/>
        <v>0</v>
      </c>
      <c r="BL147" s="25" t="s">
        <v>126</v>
      </c>
      <c r="BM147" s="25" t="s">
        <v>3440</v>
      </c>
    </row>
    <row r="148" spans="2:65" s="1" customFormat="1" ht="16.5" customHeight="1">
      <c r="B148" s="43"/>
      <c r="C148" s="204" t="s">
        <v>601</v>
      </c>
      <c r="D148" s="204" t="s">
        <v>200</v>
      </c>
      <c r="E148" s="205" t="s">
        <v>3441</v>
      </c>
      <c r="F148" s="206" t="s">
        <v>3398</v>
      </c>
      <c r="G148" s="207" t="s">
        <v>536</v>
      </c>
      <c r="H148" s="208">
        <v>1</v>
      </c>
      <c r="I148" s="209"/>
      <c r="J148" s="210">
        <f t="shared" si="30"/>
        <v>0</v>
      </c>
      <c r="K148" s="206" t="s">
        <v>34</v>
      </c>
      <c r="L148" s="63"/>
      <c r="M148" s="211" t="s">
        <v>34</v>
      </c>
      <c r="N148" s="212" t="s">
        <v>49</v>
      </c>
      <c r="O148" s="44"/>
      <c r="P148" s="213">
        <f t="shared" si="31"/>
        <v>0</v>
      </c>
      <c r="Q148" s="213">
        <v>0</v>
      </c>
      <c r="R148" s="213">
        <f t="shared" si="32"/>
        <v>0</v>
      </c>
      <c r="S148" s="213">
        <v>0</v>
      </c>
      <c r="T148" s="214">
        <f t="shared" si="33"/>
        <v>0</v>
      </c>
      <c r="AR148" s="25" t="s">
        <v>126</v>
      </c>
      <c r="AT148" s="25" t="s">
        <v>200</v>
      </c>
      <c r="AU148" s="25" t="s">
        <v>85</v>
      </c>
      <c r="AY148" s="25" t="s">
        <v>197</v>
      </c>
      <c r="BE148" s="215">
        <f t="shared" si="34"/>
        <v>0</v>
      </c>
      <c r="BF148" s="215">
        <f t="shared" si="35"/>
        <v>0</v>
      </c>
      <c r="BG148" s="215">
        <f t="shared" si="36"/>
        <v>0</v>
      </c>
      <c r="BH148" s="215">
        <f t="shared" si="37"/>
        <v>0</v>
      </c>
      <c r="BI148" s="215">
        <f t="shared" si="38"/>
        <v>0</v>
      </c>
      <c r="BJ148" s="25" t="s">
        <v>85</v>
      </c>
      <c r="BK148" s="215">
        <f t="shared" si="39"/>
        <v>0</v>
      </c>
      <c r="BL148" s="25" t="s">
        <v>126</v>
      </c>
      <c r="BM148" s="25" t="s">
        <v>3442</v>
      </c>
    </row>
    <row r="149" spans="2:65" s="11" customFormat="1" ht="37.35" customHeight="1">
      <c r="B149" s="187"/>
      <c r="C149" s="188"/>
      <c r="D149" s="201" t="s">
        <v>77</v>
      </c>
      <c r="E149" s="287" t="s">
        <v>3443</v>
      </c>
      <c r="F149" s="287" t="s">
        <v>3444</v>
      </c>
      <c r="G149" s="188"/>
      <c r="H149" s="188"/>
      <c r="I149" s="191"/>
      <c r="J149" s="288">
        <f>BK149</f>
        <v>0</v>
      </c>
      <c r="K149" s="188"/>
      <c r="L149" s="193"/>
      <c r="M149" s="194"/>
      <c r="N149" s="195"/>
      <c r="O149" s="195"/>
      <c r="P149" s="196">
        <f>SUM(P150:P157)</f>
        <v>0</v>
      </c>
      <c r="Q149" s="195"/>
      <c r="R149" s="196">
        <f>SUM(R150:R157)</f>
        <v>0</v>
      </c>
      <c r="S149" s="195"/>
      <c r="T149" s="197">
        <f>SUM(T150:T157)</f>
        <v>0</v>
      </c>
      <c r="AR149" s="198" t="s">
        <v>85</v>
      </c>
      <c r="AT149" s="199" t="s">
        <v>77</v>
      </c>
      <c r="AU149" s="199" t="s">
        <v>78</v>
      </c>
      <c r="AY149" s="198" t="s">
        <v>197</v>
      </c>
      <c r="BK149" s="200">
        <f>SUM(BK150:BK157)</f>
        <v>0</v>
      </c>
    </row>
    <row r="150" spans="2:65" s="1" customFormat="1" ht="16.5" customHeight="1">
      <c r="B150" s="43"/>
      <c r="C150" s="204" t="s">
        <v>588</v>
      </c>
      <c r="D150" s="204" t="s">
        <v>200</v>
      </c>
      <c r="E150" s="205" t="s">
        <v>3445</v>
      </c>
      <c r="F150" s="206" t="s">
        <v>3446</v>
      </c>
      <c r="G150" s="207" t="s">
        <v>445</v>
      </c>
      <c r="H150" s="208">
        <v>390</v>
      </c>
      <c r="I150" s="209"/>
      <c r="J150" s="210">
        <f t="shared" ref="J150:J157" si="40">ROUND(I150*H150,2)</f>
        <v>0</v>
      </c>
      <c r="K150" s="206" t="s">
        <v>34</v>
      </c>
      <c r="L150" s="63"/>
      <c r="M150" s="211" t="s">
        <v>34</v>
      </c>
      <c r="N150" s="212" t="s">
        <v>49</v>
      </c>
      <c r="O150" s="44"/>
      <c r="P150" s="213">
        <f t="shared" ref="P150:P157" si="41">O150*H150</f>
        <v>0</v>
      </c>
      <c r="Q150" s="213">
        <v>0</v>
      </c>
      <c r="R150" s="213">
        <f t="shared" ref="R150:R157" si="42">Q150*H150</f>
        <v>0</v>
      </c>
      <c r="S150" s="213">
        <v>0</v>
      </c>
      <c r="T150" s="214">
        <f t="shared" ref="T150:T157" si="43">S150*H150</f>
        <v>0</v>
      </c>
      <c r="AR150" s="25" t="s">
        <v>126</v>
      </c>
      <c r="AT150" s="25" t="s">
        <v>200</v>
      </c>
      <c r="AU150" s="25" t="s">
        <v>85</v>
      </c>
      <c r="AY150" s="25" t="s">
        <v>197</v>
      </c>
      <c r="BE150" s="215">
        <f t="shared" ref="BE150:BE157" si="44">IF(N150="základní",J150,0)</f>
        <v>0</v>
      </c>
      <c r="BF150" s="215">
        <f t="shared" ref="BF150:BF157" si="45">IF(N150="snížená",J150,0)</f>
        <v>0</v>
      </c>
      <c r="BG150" s="215">
        <f t="shared" ref="BG150:BG157" si="46">IF(N150="zákl. přenesená",J150,0)</f>
        <v>0</v>
      </c>
      <c r="BH150" s="215">
        <f t="shared" ref="BH150:BH157" si="47">IF(N150="sníž. přenesená",J150,0)</f>
        <v>0</v>
      </c>
      <c r="BI150" s="215">
        <f t="shared" ref="BI150:BI157" si="48">IF(N150="nulová",J150,0)</f>
        <v>0</v>
      </c>
      <c r="BJ150" s="25" t="s">
        <v>85</v>
      </c>
      <c r="BK150" s="215">
        <f t="shared" ref="BK150:BK157" si="49">ROUND(I150*H150,2)</f>
        <v>0</v>
      </c>
      <c r="BL150" s="25" t="s">
        <v>126</v>
      </c>
      <c r="BM150" s="25" t="s">
        <v>3447</v>
      </c>
    </row>
    <row r="151" spans="2:65" s="1" customFormat="1" ht="16.5" customHeight="1">
      <c r="B151" s="43"/>
      <c r="C151" s="204" t="s">
        <v>592</v>
      </c>
      <c r="D151" s="204" t="s">
        <v>200</v>
      </c>
      <c r="E151" s="205" t="s">
        <v>3448</v>
      </c>
      <c r="F151" s="206" t="s">
        <v>3449</v>
      </c>
      <c r="G151" s="207" t="s">
        <v>445</v>
      </c>
      <c r="H151" s="208">
        <v>80</v>
      </c>
      <c r="I151" s="209"/>
      <c r="J151" s="210">
        <f t="shared" si="40"/>
        <v>0</v>
      </c>
      <c r="K151" s="206" t="s">
        <v>34</v>
      </c>
      <c r="L151" s="63"/>
      <c r="M151" s="211" t="s">
        <v>34</v>
      </c>
      <c r="N151" s="212" t="s">
        <v>49</v>
      </c>
      <c r="O151" s="44"/>
      <c r="P151" s="213">
        <f t="shared" si="41"/>
        <v>0</v>
      </c>
      <c r="Q151" s="213">
        <v>0</v>
      </c>
      <c r="R151" s="213">
        <f t="shared" si="42"/>
        <v>0</v>
      </c>
      <c r="S151" s="213">
        <v>0</v>
      </c>
      <c r="T151" s="214">
        <f t="shared" si="43"/>
        <v>0</v>
      </c>
      <c r="AR151" s="25" t="s">
        <v>126</v>
      </c>
      <c r="AT151" s="25" t="s">
        <v>200</v>
      </c>
      <c r="AU151" s="25" t="s">
        <v>85</v>
      </c>
      <c r="AY151" s="25" t="s">
        <v>197</v>
      </c>
      <c r="BE151" s="215">
        <f t="shared" si="44"/>
        <v>0</v>
      </c>
      <c r="BF151" s="215">
        <f t="shared" si="45"/>
        <v>0</v>
      </c>
      <c r="BG151" s="215">
        <f t="shared" si="46"/>
        <v>0</v>
      </c>
      <c r="BH151" s="215">
        <f t="shared" si="47"/>
        <v>0</v>
      </c>
      <c r="BI151" s="215">
        <f t="shared" si="48"/>
        <v>0</v>
      </c>
      <c r="BJ151" s="25" t="s">
        <v>85</v>
      </c>
      <c r="BK151" s="215">
        <f t="shared" si="49"/>
        <v>0</v>
      </c>
      <c r="BL151" s="25" t="s">
        <v>126</v>
      </c>
      <c r="BM151" s="25" t="s">
        <v>3450</v>
      </c>
    </row>
    <row r="152" spans="2:65" s="1" customFormat="1" ht="16.5" customHeight="1">
      <c r="B152" s="43"/>
      <c r="C152" s="204" t="s">
        <v>596</v>
      </c>
      <c r="D152" s="204" t="s">
        <v>200</v>
      </c>
      <c r="E152" s="205" t="s">
        <v>3451</v>
      </c>
      <c r="F152" s="206" t="s">
        <v>3452</v>
      </c>
      <c r="G152" s="207" t="s">
        <v>445</v>
      </c>
      <c r="H152" s="208">
        <v>40</v>
      </c>
      <c r="I152" s="209"/>
      <c r="J152" s="210">
        <f t="shared" si="40"/>
        <v>0</v>
      </c>
      <c r="K152" s="206" t="s">
        <v>34</v>
      </c>
      <c r="L152" s="63"/>
      <c r="M152" s="211" t="s">
        <v>34</v>
      </c>
      <c r="N152" s="212" t="s">
        <v>49</v>
      </c>
      <c r="O152" s="44"/>
      <c r="P152" s="213">
        <f t="shared" si="41"/>
        <v>0</v>
      </c>
      <c r="Q152" s="213">
        <v>0</v>
      </c>
      <c r="R152" s="213">
        <f t="shared" si="42"/>
        <v>0</v>
      </c>
      <c r="S152" s="213">
        <v>0</v>
      </c>
      <c r="T152" s="214">
        <f t="shared" si="43"/>
        <v>0</v>
      </c>
      <c r="AR152" s="25" t="s">
        <v>126</v>
      </c>
      <c r="AT152" s="25" t="s">
        <v>200</v>
      </c>
      <c r="AU152" s="25" t="s">
        <v>85</v>
      </c>
      <c r="AY152" s="25" t="s">
        <v>197</v>
      </c>
      <c r="BE152" s="215">
        <f t="shared" si="44"/>
        <v>0</v>
      </c>
      <c r="BF152" s="215">
        <f t="shared" si="45"/>
        <v>0</v>
      </c>
      <c r="BG152" s="215">
        <f t="shared" si="46"/>
        <v>0</v>
      </c>
      <c r="BH152" s="215">
        <f t="shared" si="47"/>
        <v>0</v>
      </c>
      <c r="BI152" s="215">
        <f t="shared" si="48"/>
        <v>0</v>
      </c>
      <c r="BJ152" s="25" t="s">
        <v>85</v>
      </c>
      <c r="BK152" s="215">
        <f t="shared" si="49"/>
        <v>0</v>
      </c>
      <c r="BL152" s="25" t="s">
        <v>126</v>
      </c>
      <c r="BM152" s="25" t="s">
        <v>3453</v>
      </c>
    </row>
    <row r="153" spans="2:65" s="1" customFormat="1" ht="16.5" customHeight="1">
      <c r="B153" s="43"/>
      <c r="C153" s="204" t="s">
        <v>601</v>
      </c>
      <c r="D153" s="204" t="s">
        <v>200</v>
      </c>
      <c r="E153" s="205" t="s">
        <v>3454</v>
      </c>
      <c r="F153" s="206" t="s">
        <v>3455</v>
      </c>
      <c r="G153" s="207" t="s">
        <v>1985</v>
      </c>
      <c r="H153" s="208">
        <v>1</v>
      </c>
      <c r="I153" s="209"/>
      <c r="J153" s="210">
        <f t="shared" si="40"/>
        <v>0</v>
      </c>
      <c r="K153" s="206" t="s">
        <v>34</v>
      </c>
      <c r="L153" s="63"/>
      <c r="M153" s="211" t="s">
        <v>34</v>
      </c>
      <c r="N153" s="212" t="s">
        <v>49</v>
      </c>
      <c r="O153" s="44"/>
      <c r="P153" s="213">
        <f t="shared" si="41"/>
        <v>0</v>
      </c>
      <c r="Q153" s="213">
        <v>0</v>
      </c>
      <c r="R153" s="213">
        <f t="shared" si="42"/>
        <v>0</v>
      </c>
      <c r="S153" s="213">
        <v>0</v>
      </c>
      <c r="T153" s="214">
        <f t="shared" si="43"/>
        <v>0</v>
      </c>
      <c r="AR153" s="25" t="s">
        <v>126</v>
      </c>
      <c r="AT153" s="25" t="s">
        <v>200</v>
      </c>
      <c r="AU153" s="25" t="s">
        <v>85</v>
      </c>
      <c r="AY153" s="25" t="s">
        <v>197</v>
      </c>
      <c r="BE153" s="215">
        <f t="shared" si="44"/>
        <v>0</v>
      </c>
      <c r="BF153" s="215">
        <f t="shared" si="45"/>
        <v>0</v>
      </c>
      <c r="BG153" s="215">
        <f t="shared" si="46"/>
        <v>0</v>
      </c>
      <c r="BH153" s="215">
        <f t="shared" si="47"/>
        <v>0</v>
      </c>
      <c r="BI153" s="215">
        <f t="shared" si="48"/>
        <v>0</v>
      </c>
      <c r="BJ153" s="25" t="s">
        <v>85</v>
      </c>
      <c r="BK153" s="215">
        <f t="shared" si="49"/>
        <v>0</v>
      </c>
      <c r="BL153" s="25" t="s">
        <v>126</v>
      </c>
      <c r="BM153" s="25" t="s">
        <v>3456</v>
      </c>
    </row>
    <row r="154" spans="2:65" s="1" customFormat="1" ht="16.5" customHeight="1">
      <c r="B154" s="43"/>
      <c r="C154" s="204" t="s">
        <v>605</v>
      </c>
      <c r="D154" s="204" t="s">
        <v>200</v>
      </c>
      <c r="E154" s="205" t="s">
        <v>3457</v>
      </c>
      <c r="F154" s="206" t="s">
        <v>3458</v>
      </c>
      <c r="G154" s="207" t="s">
        <v>536</v>
      </c>
      <c r="H154" s="208">
        <v>20</v>
      </c>
      <c r="I154" s="209"/>
      <c r="J154" s="210">
        <f t="shared" si="40"/>
        <v>0</v>
      </c>
      <c r="K154" s="206" t="s">
        <v>34</v>
      </c>
      <c r="L154" s="63"/>
      <c r="M154" s="211" t="s">
        <v>34</v>
      </c>
      <c r="N154" s="212" t="s">
        <v>49</v>
      </c>
      <c r="O154" s="44"/>
      <c r="P154" s="213">
        <f t="shared" si="41"/>
        <v>0</v>
      </c>
      <c r="Q154" s="213">
        <v>0</v>
      </c>
      <c r="R154" s="213">
        <f t="shared" si="42"/>
        <v>0</v>
      </c>
      <c r="S154" s="213">
        <v>0</v>
      </c>
      <c r="T154" s="214">
        <f t="shared" si="43"/>
        <v>0</v>
      </c>
      <c r="AR154" s="25" t="s">
        <v>126</v>
      </c>
      <c r="AT154" s="25" t="s">
        <v>200</v>
      </c>
      <c r="AU154" s="25" t="s">
        <v>85</v>
      </c>
      <c r="AY154" s="25" t="s">
        <v>197</v>
      </c>
      <c r="BE154" s="215">
        <f t="shared" si="44"/>
        <v>0</v>
      </c>
      <c r="BF154" s="215">
        <f t="shared" si="45"/>
        <v>0</v>
      </c>
      <c r="BG154" s="215">
        <f t="shared" si="46"/>
        <v>0</v>
      </c>
      <c r="BH154" s="215">
        <f t="shared" si="47"/>
        <v>0</v>
      </c>
      <c r="BI154" s="215">
        <f t="shared" si="48"/>
        <v>0</v>
      </c>
      <c r="BJ154" s="25" t="s">
        <v>85</v>
      </c>
      <c r="BK154" s="215">
        <f t="shared" si="49"/>
        <v>0</v>
      </c>
      <c r="BL154" s="25" t="s">
        <v>126</v>
      </c>
      <c r="BM154" s="25" t="s">
        <v>3459</v>
      </c>
    </row>
    <row r="155" spans="2:65" s="1" customFormat="1" ht="16.5" customHeight="1">
      <c r="B155" s="43"/>
      <c r="C155" s="204" t="s">
        <v>612</v>
      </c>
      <c r="D155" s="204" t="s">
        <v>200</v>
      </c>
      <c r="E155" s="205" t="s">
        <v>3460</v>
      </c>
      <c r="F155" s="206" t="s">
        <v>3461</v>
      </c>
      <c r="G155" s="207" t="s">
        <v>1985</v>
      </c>
      <c r="H155" s="208">
        <v>2</v>
      </c>
      <c r="I155" s="209"/>
      <c r="J155" s="210">
        <f t="shared" si="40"/>
        <v>0</v>
      </c>
      <c r="K155" s="206" t="s">
        <v>34</v>
      </c>
      <c r="L155" s="63"/>
      <c r="M155" s="211" t="s">
        <v>34</v>
      </c>
      <c r="N155" s="212" t="s">
        <v>49</v>
      </c>
      <c r="O155" s="44"/>
      <c r="P155" s="213">
        <f t="shared" si="41"/>
        <v>0</v>
      </c>
      <c r="Q155" s="213">
        <v>0</v>
      </c>
      <c r="R155" s="213">
        <f t="shared" si="42"/>
        <v>0</v>
      </c>
      <c r="S155" s="213">
        <v>0</v>
      </c>
      <c r="T155" s="214">
        <f t="shared" si="43"/>
        <v>0</v>
      </c>
      <c r="AR155" s="25" t="s">
        <v>126</v>
      </c>
      <c r="AT155" s="25" t="s">
        <v>200</v>
      </c>
      <c r="AU155" s="25" t="s">
        <v>85</v>
      </c>
      <c r="AY155" s="25" t="s">
        <v>197</v>
      </c>
      <c r="BE155" s="215">
        <f t="shared" si="44"/>
        <v>0</v>
      </c>
      <c r="BF155" s="215">
        <f t="shared" si="45"/>
        <v>0</v>
      </c>
      <c r="BG155" s="215">
        <f t="shared" si="46"/>
        <v>0</v>
      </c>
      <c r="BH155" s="215">
        <f t="shared" si="47"/>
        <v>0</v>
      </c>
      <c r="BI155" s="215">
        <f t="shared" si="48"/>
        <v>0</v>
      </c>
      <c r="BJ155" s="25" t="s">
        <v>85</v>
      </c>
      <c r="BK155" s="215">
        <f t="shared" si="49"/>
        <v>0</v>
      </c>
      <c r="BL155" s="25" t="s">
        <v>126</v>
      </c>
      <c r="BM155" s="25" t="s">
        <v>3462</v>
      </c>
    </row>
    <row r="156" spans="2:65" s="1" customFormat="1" ht="16.5" customHeight="1">
      <c r="B156" s="43"/>
      <c r="C156" s="204" t="s">
        <v>616</v>
      </c>
      <c r="D156" s="204" t="s">
        <v>200</v>
      </c>
      <c r="E156" s="205" t="s">
        <v>3463</v>
      </c>
      <c r="F156" s="206" t="s">
        <v>3464</v>
      </c>
      <c r="G156" s="207" t="s">
        <v>445</v>
      </c>
      <c r="H156" s="208">
        <v>510</v>
      </c>
      <c r="I156" s="209"/>
      <c r="J156" s="210">
        <f t="shared" si="40"/>
        <v>0</v>
      </c>
      <c r="K156" s="206" t="s">
        <v>34</v>
      </c>
      <c r="L156" s="63"/>
      <c r="M156" s="211" t="s">
        <v>34</v>
      </c>
      <c r="N156" s="212" t="s">
        <v>49</v>
      </c>
      <c r="O156" s="44"/>
      <c r="P156" s="213">
        <f t="shared" si="41"/>
        <v>0</v>
      </c>
      <c r="Q156" s="213">
        <v>0</v>
      </c>
      <c r="R156" s="213">
        <f t="shared" si="42"/>
        <v>0</v>
      </c>
      <c r="S156" s="213">
        <v>0</v>
      </c>
      <c r="T156" s="214">
        <f t="shared" si="43"/>
        <v>0</v>
      </c>
      <c r="AR156" s="25" t="s">
        <v>126</v>
      </c>
      <c r="AT156" s="25" t="s">
        <v>200</v>
      </c>
      <c r="AU156" s="25" t="s">
        <v>85</v>
      </c>
      <c r="AY156" s="25" t="s">
        <v>197</v>
      </c>
      <c r="BE156" s="215">
        <f t="shared" si="44"/>
        <v>0</v>
      </c>
      <c r="BF156" s="215">
        <f t="shared" si="45"/>
        <v>0</v>
      </c>
      <c r="BG156" s="215">
        <f t="shared" si="46"/>
        <v>0</v>
      </c>
      <c r="BH156" s="215">
        <f t="shared" si="47"/>
        <v>0</v>
      </c>
      <c r="BI156" s="215">
        <f t="shared" si="48"/>
        <v>0</v>
      </c>
      <c r="BJ156" s="25" t="s">
        <v>85</v>
      </c>
      <c r="BK156" s="215">
        <f t="shared" si="49"/>
        <v>0</v>
      </c>
      <c r="BL156" s="25" t="s">
        <v>126</v>
      </c>
      <c r="BM156" s="25" t="s">
        <v>3465</v>
      </c>
    </row>
    <row r="157" spans="2:65" s="1" customFormat="1" ht="16.5" customHeight="1">
      <c r="B157" s="43"/>
      <c r="C157" s="204" t="s">
        <v>622</v>
      </c>
      <c r="D157" s="204" t="s">
        <v>200</v>
      </c>
      <c r="E157" s="205" t="s">
        <v>3466</v>
      </c>
      <c r="F157" s="206" t="s">
        <v>3467</v>
      </c>
      <c r="G157" s="207" t="s">
        <v>536</v>
      </c>
      <c r="H157" s="208">
        <v>1</v>
      </c>
      <c r="I157" s="209"/>
      <c r="J157" s="210">
        <f t="shared" si="40"/>
        <v>0</v>
      </c>
      <c r="K157" s="206" t="s">
        <v>34</v>
      </c>
      <c r="L157" s="63"/>
      <c r="M157" s="211" t="s">
        <v>34</v>
      </c>
      <c r="N157" s="212" t="s">
        <v>49</v>
      </c>
      <c r="O157" s="44"/>
      <c r="P157" s="213">
        <f t="shared" si="41"/>
        <v>0</v>
      </c>
      <c r="Q157" s="213">
        <v>0</v>
      </c>
      <c r="R157" s="213">
        <f t="shared" si="42"/>
        <v>0</v>
      </c>
      <c r="S157" s="213">
        <v>0</v>
      </c>
      <c r="T157" s="214">
        <f t="shared" si="43"/>
        <v>0</v>
      </c>
      <c r="AR157" s="25" t="s">
        <v>126</v>
      </c>
      <c r="AT157" s="25" t="s">
        <v>200</v>
      </c>
      <c r="AU157" s="25" t="s">
        <v>85</v>
      </c>
      <c r="AY157" s="25" t="s">
        <v>197</v>
      </c>
      <c r="BE157" s="215">
        <f t="shared" si="44"/>
        <v>0</v>
      </c>
      <c r="BF157" s="215">
        <f t="shared" si="45"/>
        <v>0</v>
      </c>
      <c r="BG157" s="215">
        <f t="shared" si="46"/>
        <v>0</v>
      </c>
      <c r="BH157" s="215">
        <f t="shared" si="47"/>
        <v>0</v>
      </c>
      <c r="BI157" s="215">
        <f t="shared" si="48"/>
        <v>0</v>
      </c>
      <c r="BJ157" s="25" t="s">
        <v>85</v>
      </c>
      <c r="BK157" s="215">
        <f t="shared" si="49"/>
        <v>0</v>
      </c>
      <c r="BL157" s="25" t="s">
        <v>126</v>
      </c>
      <c r="BM157" s="25" t="s">
        <v>3468</v>
      </c>
    </row>
    <row r="158" spans="2:65" s="11" customFormat="1" ht="37.35" customHeight="1">
      <c r="B158" s="187"/>
      <c r="C158" s="188"/>
      <c r="D158" s="201" t="s">
        <v>77</v>
      </c>
      <c r="E158" s="287" t="s">
        <v>3469</v>
      </c>
      <c r="F158" s="287" t="s">
        <v>3470</v>
      </c>
      <c r="G158" s="188"/>
      <c r="H158" s="188"/>
      <c r="I158" s="191"/>
      <c r="J158" s="288">
        <f>BK158</f>
        <v>0</v>
      </c>
      <c r="K158" s="188"/>
      <c r="L158" s="193"/>
      <c r="M158" s="194"/>
      <c r="N158" s="195"/>
      <c r="O158" s="195"/>
      <c r="P158" s="196">
        <f>SUM(P159:P187)</f>
        <v>0</v>
      </c>
      <c r="Q158" s="195"/>
      <c r="R158" s="196">
        <f>SUM(R159:R187)</f>
        <v>0</v>
      </c>
      <c r="S158" s="195"/>
      <c r="T158" s="197">
        <f>SUM(T159:T187)</f>
        <v>0</v>
      </c>
      <c r="AR158" s="198" t="s">
        <v>85</v>
      </c>
      <c r="AT158" s="199" t="s">
        <v>77</v>
      </c>
      <c r="AU158" s="199" t="s">
        <v>78</v>
      </c>
      <c r="AY158" s="198" t="s">
        <v>197</v>
      </c>
      <c r="BK158" s="200">
        <f>SUM(BK159:BK187)</f>
        <v>0</v>
      </c>
    </row>
    <row r="159" spans="2:65" s="1" customFormat="1" ht="16.5" customHeight="1">
      <c r="B159" s="43"/>
      <c r="C159" s="204" t="s">
        <v>636</v>
      </c>
      <c r="D159" s="204" t="s">
        <v>200</v>
      </c>
      <c r="E159" s="205" t="s">
        <v>3471</v>
      </c>
      <c r="F159" s="206" t="s">
        <v>3472</v>
      </c>
      <c r="G159" s="207" t="s">
        <v>536</v>
      </c>
      <c r="H159" s="208">
        <v>8</v>
      </c>
      <c r="I159" s="209"/>
      <c r="J159" s="210">
        <f t="shared" ref="J159:J187" si="50">ROUND(I159*H159,2)</f>
        <v>0</v>
      </c>
      <c r="K159" s="206" t="s">
        <v>34</v>
      </c>
      <c r="L159" s="63"/>
      <c r="M159" s="211" t="s">
        <v>34</v>
      </c>
      <c r="N159" s="212" t="s">
        <v>49</v>
      </c>
      <c r="O159" s="44"/>
      <c r="P159" s="213">
        <f t="shared" ref="P159:P187" si="51">O159*H159</f>
        <v>0</v>
      </c>
      <c r="Q159" s="213">
        <v>0</v>
      </c>
      <c r="R159" s="213">
        <f t="shared" ref="R159:R187" si="52">Q159*H159</f>
        <v>0</v>
      </c>
      <c r="S159" s="213">
        <v>0</v>
      </c>
      <c r="T159" s="214">
        <f t="shared" ref="T159:T187" si="53">S159*H159</f>
        <v>0</v>
      </c>
      <c r="AR159" s="25" t="s">
        <v>126</v>
      </c>
      <c r="AT159" s="25" t="s">
        <v>200</v>
      </c>
      <c r="AU159" s="25" t="s">
        <v>85</v>
      </c>
      <c r="AY159" s="25" t="s">
        <v>197</v>
      </c>
      <c r="BE159" s="215">
        <f t="shared" ref="BE159:BE187" si="54">IF(N159="základní",J159,0)</f>
        <v>0</v>
      </c>
      <c r="BF159" s="215">
        <f t="shared" ref="BF159:BF187" si="55">IF(N159="snížená",J159,0)</f>
        <v>0</v>
      </c>
      <c r="BG159" s="215">
        <f t="shared" ref="BG159:BG187" si="56">IF(N159="zákl. přenesená",J159,0)</f>
        <v>0</v>
      </c>
      <c r="BH159" s="215">
        <f t="shared" ref="BH159:BH187" si="57">IF(N159="sníž. přenesená",J159,0)</f>
        <v>0</v>
      </c>
      <c r="BI159" s="215">
        <f t="shared" ref="BI159:BI187" si="58">IF(N159="nulová",J159,0)</f>
        <v>0</v>
      </c>
      <c r="BJ159" s="25" t="s">
        <v>85</v>
      </c>
      <c r="BK159" s="215">
        <f t="shared" ref="BK159:BK187" si="59">ROUND(I159*H159,2)</f>
        <v>0</v>
      </c>
      <c r="BL159" s="25" t="s">
        <v>126</v>
      </c>
      <c r="BM159" s="25" t="s">
        <v>3473</v>
      </c>
    </row>
    <row r="160" spans="2:65" s="1" customFormat="1" ht="16.5" customHeight="1">
      <c r="B160" s="43"/>
      <c r="C160" s="204" t="s">
        <v>641</v>
      </c>
      <c r="D160" s="204" t="s">
        <v>200</v>
      </c>
      <c r="E160" s="205" t="s">
        <v>3474</v>
      </c>
      <c r="F160" s="206" t="s">
        <v>3475</v>
      </c>
      <c r="G160" s="207" t="s">
        <v>536</v>
      </c>
      <c r="H160" s="208">
        <v>4</v>
      </c>
      <c r="I160" s="209"/>
      <c r="J160" s="210">
        <f t="shared" si="50"/>
        <v>0</v>
      </c>
      <c r="K160" s="206" t="s">
        <v>34</v>
      </c>
      <c r="L160" s="63"/>
      <c r="M160" s="211" t="s">
        <v>34</v>
      </c>
      <c r="N160" s="212" t="s">
        <v>49</v>
      </c>
      <c r="O160" s="44"/>
      <c r="P160" s="213">
        <f t="shared" si="51"/>
        <v>0</v>
      </c>
      <c r="Q160" s="213">
        <v>0</v>
      </c>
      <c r="R160" s="213">
        <f t="shared" si="52"/>
        <v>0</v>
      </c>
      <c r="S160" s="213">
        <v>0</v>
      </c>
      <c r="T160" s="214">
        <f t="shared" si="53"/>
        <v>0</v>
      </c>
      <c r="AR160" s="25" t="s">
        <v>126</v>
      </c>
      <c r="AT160" s="25" t="s">
        <v>200</v>
      </c>
      <c r="AU160" s="25" t="s">
        <v>85</v>
      </c>
      <c r="AY160" s="25" t="s">
        <v>197</v>
      </c>
      <c r="BE160" s="215">
        <f t="shared" si="54"/>
        <v>0</v>
      </c>
      <c r="BF160" s="215">
        <f t="shared" si="55"/>
        <v>0</v>
      </c>
      <c r="BG160" s="215">
        <f t="shared" si="56"/>
        <v>0</v>
      </c>
      <c r="BH160" s="215">
        <f t="shared" si="57"/>
        <v>0</v>
      </c>
      <c r="BI160" s="215">
        <f t="shared" si="58"/>
        <v>0</v>
      </c>
      <c r="BJ160" s="25" t="s">
        <v>85</v>
      </c>
      <c r="BK160" s="215">
        <f t="shared" si="59"/>
        <v>0</v>
      </c>
      <c r="BL160" s="25" t="s">
        <v>126</v>
      </c>
      <c r="BM160" s="25" t="s">
        <v>3476</v>
      </c>
    </row>
    <row r="161" spans="2:65" s="1" customFormat="1" ht="16.5" customHeight="1">
      <c r="B161" s="43"/>
      <c r="C161" s="204" t="s">
        <v>645</v>
      </c>
      <c r="D161" s="204" t="s">
        <v>200</v>
      </c>
      <c r="E161" s="205" t="s">
        <v>3477</v>
      </c>
      <c r="F161" s="206" t="s">
        <v>3478</v>
      </c>
      <c r="G161" s="207" t="s">
        <v>536</v>
      </c>
      <c r="H161" s="208">
        <v>4</v>
      </c>
      <c r="I161" s="209"/>
      <c r="J161" s="210">
        <f t="shared" si="50"/>
        <v>0</v>
      </c>
      <c r="K161" s="206" t="s">
        <v>34</v>
      </c>
      <c r="L161" s="63"/>
      <c r="M161" s="211" t="s">
        <v>34</v>
      </c>
      <c r="N161" s="212" t="s">
        <v>49</v>
      </c>
      <c r="O161" s="44"/>
      <c r="P161" s="213">
        <f t="shared" si="51"/>
        <v>0</v>
      </c>
      <c r="Q161" s="213">
        <v>0</v>
      </c>
      <c r="R161" s="213">
        <f t="shared" si="52"/>
        <v>0</v>
      </c>
      <c r="S161" s="213">
        <v>0</v>
      </c>
      <c r="T161" s="214">
        <f t="shared" si="53"/>
        <v>0</v>
      </c>
      <c r="AR161" s="25" t="s">
        <v>126</v>
      </c>
      <c r="AT161" s="25" t="s">
        <v>200</v>
      </c>
      <c r="AU161" s="25" t="s">
        <v>85</v>
      </c>
      <c r="AY161" s="25" t="s">
        <v>197</v>
      </c>
      <c r="BE161" s="215">
        <f t="shared" si="54"/>
        <v>0</v>
      </c>
      <c r="BF161" s="215">
        <f t="shared" si="55"/>
        <v>0</v>
      </c>
      <c r="BG161" s="215">
        <f t="shared" si="56"/>
        <v>0</v>
      </c>
      <c r="BH161" s="215">
        <f t="shared" si="57"/>
        <v>0</v>
      </c>
      <c r="BI161" s="215">
        <f t="shared" si="58"/>
        <v>0</v>
      </c>
      <c r="BJ161" s="25" t="s">
        <v>85</v>
      </c>
      <c r="BK161" s="215">
        <f t="shared" si="59"/>
        <v>0</v>
      </c>
      <c r="BL161" s="25" t="s">
        <v>126</v>
      </c>
      <c r="BM161" s="25" t="s">
        <v>3479</v>
      </c>
    </row>
    <row r="162" spans="2:65" s="1" customFormat="1" ht="16.5" customHeight="1">
      <c r="B162" s="43"/>
      <c r="C162" s="204" t="s">
        <v>650</v>
      </c>
      <c r="D162" s="204" t="s">
        <v>200</v>
      </c>
      <c r="E162" s="205" t="s">
        <v>3480</v>
      </c>
      <c r="F162" s="206" t="s">
        <v>3481</v>
      </c>
      <c r="G162" s="207" t="s">
        <v>536</v>
      </c>
      <c r="H162" s="208">
        <v>44</v>
      </c>
      <c r="I162" s="209"/>
      <c r="J162" s="210">
        <f t="shared" si="50"/>
        <v>0</v>
      </c>
      <c r="K162" s="206" t="s">
        <v>34</v>
      </c>
      <c r="L162" s="63"/>
      <c r="M162" s="211" t="s">
        <v>34</v>
      </c>
      <c r="N162" s="212" t="s">
        <v>49</v>
      </c>
      <c r="O162" s="44"/>
      <c r="P162" s="213">
        <f t="shared" si="51"/>
        <v>0</v>
      </c>
      <c r="Q162" s="213">
        <v>0</v>
      </c>
      <c r="R162" s="213">
        <f t="shared" si="52"/>
        <v>0</v>
      </c>
      <c r="S162" s="213">
        <v>0</v>
      </c>
      <c r="T162" s="214">
        <f t="shared" si="53"/>
        <v>0</v>
      </c>
      <c r="AR162" s="25" t="s">
        <v>126</v>
      </c>
      <c r="AT162" s="25" t="s">
        <v>200</v>
      </c>
      <c r="AU162" s="25" t="s">
        <v>85</v>
      </c>
      <c r="AY162" s="25" t="s">
        <v>197</v>
      </c>
      <c r="BE162" s="215">
        <f t="shared" si="54"/>
        <v>0</v>
      </c>
      <c r="BF162" s="215">
        <f t="shared" si="55"/>
        <v>0</v>
      </c>
      <c r="BG162" s="215">
        <f t="shared" si="56"/>
        <v>0</v>
      </c>
      <c r="BH162" s="215">
        <f t="shared" si="57"/>
        <v>0</v>
      </c>
      <c r="BI162" s="215">
        <f t="shared" si="58"/>
        <v>0</v>
      </c>
      <c r="BJ162" s="25" t="s">
        <v>85</v>
      </c>
      <c r="BK162" s="215">
        <f t="shared" si="59"/>
        <v>0</v>
      </c>
      <c r="BL162" s="25" t="s">
        <v>126</v>
      </c>
      <c r="BM162" s="25" t="s">
        <v>3482</v>
      </c>
    </row>
    <row r="163" spans="2:65" s="1" customFormat="1" ht="16.5" customHeight="1">
      <c r="B163" s="43"/>
      <c r="C163" s="204" t="s">
        <v>655</v>
      </c>
      <c r="D163" s="204" t="s">
        <v>200</v>
      </c>
      <c r="E163" s="205" t="s">
        <v>3483</v>
      </c>
      <c r="F163" s="206" t="s">
        <v>3484</v>
      </c>
      <c r="G163" s="207" t="s">
        <v>536</v>
      </c>
      <c r="H163" s="208">
        <v>44</v>
      </c>
      <c r="I163" s="209"/>
      <c r="J163" s="210">
        <f t="shared" si="50"/>
        <v>0</v>
      </c>
      <c r="K163" s="206" t="s">
        <v>34</v>
      </c>
      <c r="L163" s="63"/>
      <c r="M163" s="211" t="s">
        <v>34</v>
      </c>
      <c r="N163" s="212" t="s">
        <v>49</v>
      </c>
      <c r="O163" s="44"/>
      <c r="P163" s="213">
        <f t="shared" si="51"/>
        <v>0</v>
      </c>
      <c r="Q163" s="213">
        <v>0</v>
      </c>
      <c r="R163" s="213">
        <f t="shared" si="52"/>
        <v>0</v>
      </c>
      <c r="S163" s="213">
        <v>0</v>
      </c>
      <c r="T163" s="214">
        <f t="shared" si="53"/>
        <v>0</v>
      </c>
      <c r="AR163" s="25" t="s">
        <v>126</v>
      </c>
      <c r="AT163" s="25" t="s">
        <v>200</v>
      </c>
      <c r="AU163" s="25" t="s">
        <v>85</v>
      </c>
      <c r="AY163" s="25" t="s">
        <v>197</v>
      </c>
      <c r="BE163" s="215">
        <f t="shared" si="54"/>
        <v>0</v>
      </c>
      <c r="BF163" s="215">
        <f t="shared" si="55"/>
        <v>0</v>
      </c>
      <c r="BG163" s="215">
        <f t="shared" si="56"/>
        <v>0</v>
      </c>
      <c r="BH163" s="215">
        <f t="shared" si="57"/>
        <v>0</v>
      </c>
      <c r="BI163" s="215">
        <f t="shared" si="58"/>
        <v>0</v>
      </c>
      <c r="BJ163" s="25" t="s">
        <v>85</v>
      </c>
      <c r="BK163" s="215">
        <f t="shared" si="59"/>
        <v>0</v>
      </c>
      <c r="BL163" s="25" t="s">
        <v>126</v>
      </c>
      <c r="BM163" s="25" t="s">
        <v>3485</v>
      </c>
    </row>
    <row r="164" spans="2:65" s="1" customFormat="1" ht="16.5" customHeight="1">
      <c r="B164" s="43"/>
      <c r="C164" s="204" t="s">
        <v>659</v>
      </c>
      <c r="D164" s="204" t="s">
        <v>200</v>
      </c>
      <c r="E164" s="205" t="s">
        <v>3486</v>
      </c>
      <c r="F164" s="206" t="s">
        <v>3487</v>
      </c>
      <c r="G164" s="207" t="s">
        <v>536</v>
      </c>
      <c r="H164" s="208">
        <v>91</v>
      </c>
      <c r="I164" s="209"/>
      <c r="J164" s="210">
        <f t="shared" si="50"/>
        <v>0</v>
      </c>
      <c r="K164" s="206" t="s">
        <v>34</v>
      </c>
      <c r="L164" s="63"/>
      <c r="M164" s="211" t="s">
        <v>34</v>
      </c>
      <c r="N164" s="212" t="s">
        <v>49</v>
      </c>
      <c r="O164" s="44"/>
      <c r="P164" s="213">
        <f t="shared" si="51"/>
        <v>0</v>
      </c>
      <c r="Q164" s="213">
        <v>0</v>
      </c>
      <c r="R164" s="213">
        <f t="shared" si="52"/>
        <v>0</v>
      </c>
      <c r="S164" s="213">
        <v>0</v>
      </c>
      <c r="T164" s="214">
        <f t="shared" si="53"/>
        <v>0</v>
      </c>
      <c r="AR164" s="25" t="s">
        <v>126</v>
      </c>
      <c r="AT164" s="25" t="s">
        <v>200</v>
      </c>
      <c r="AU164" s="25" t="s">
        <v>85</v>
      </c>
      <c r="AY164" s="25" t="s">
        <v>197</v>
      </c>
      <c r="BE164" s="215">
        <f t="shared" si="54"/>
        <v>0</v>
      </c>
      <c r="BF164" s="215">
        <f t="shared" si="55"/>
        <v>0</v>
      </c>
      <c r="BG164" s="215">
        <f t="shared" si="56"/>
        <v>0</v>
      </c>
      <c r="BH164" s="215">
        <f t="shared" si="57"/>
        <v>0</v>
      </c>
      <c r="BI164" s="215">
        <f t="shared" si="58"/>
        <v>0</v>
      </c>
      <c r="BJ164" s="25" t="s">
        <v>85</v>
      </c>
      <c r="BK164" s="215">
        <f t="shared" si="59"/>
        <v>0</v>
      </c>
      <c r="BL164" s="25" t="s">
        <v>126</v>
      </c>
      <c r="BM164" s="25" t="s">
        <v>3488</v>
      </c>
    </row>
    <row r="165" spans="2:65" s="1" customFormat="1" ht="16.5" customHeight="1">
      <c r="B165" s="43"/>
      <c r="C165" s="204" t="s">
        <v>664</v>
      </c>
      <c r="D165" s="204" t="s">
        <v>200</v>
      </c>
      <c r="E165" s="205" t="s">
        <v>3489</v>
      </c>
      <c r="F165" s="206" t="s">
        <v>3490</v>
      </c>
      <c r="G165" s="207" t="s">
        <v>536</v>
      </c>
      <c r="H165" s="208">
        <v>88</v>
      </c>
      <c r="I165" s="209"/>
      <c r="J165" s="210">
        <f t="shared" si="50"/>
        <v>0</v>
      </c>
      <c r="K165" s="206" t="s">
        <v>34</v>
      </c>
      <c r="L165" s="63"/>
      <c r="M165" s="211" t="s">
        <v>34</v>
      </c>
      <c r="N165" s="212" t="s">
        <v>49</v>
      </c>
      <c r="O165" s="44"/>
      <c r="P165" s="213">
        <f t="shared" si="51"/>
        <v>0</v>
      </c>
      <c r="Q165" s="213">
        <v>0</v>
      </c>
      <c r="R165" s="213">
        <f t="shared" si="52"/>
        <v>0</v>
      </c>
      <c r="S165" s="213">
        <v>0</v>
      </c>
      <c r="T165" s="214">
        <f t="shared" si="53"/>
        <v>0</v>
      </c>
      <c r="AR165" s="25" t="s">
        <v>126</v>
      </c>
      <c r="AT165" s="25" t="s">
        <v>200</v>
      </c>
      <c r="AU165" s="25" t="s">
        <v>85</v>
      </c>
      <c r="AY165" s="25" t="s">
        <v>197</v>
      </c>
      <c r="BE165" s="215">
        <f t="shared" si="54"/>
        <v>0</v>
      </c>
      <c r="BF165" s="215">
        <f t="shared" si="55"/>
        <v>0</v>
      </c>
      <c r="BG165" s="215">
        <f t="shared" si="56"/>
        <v>0</v>
      </c>
      <c r="BH165" s="215">
        <f t="shared" si="57"/>
        <v>0</v>
      </c>
      <c r="BI165" s="215">
        <f t="shared" si="58"/>
        <v>0</v>
      </c>
      <c r="BJ165" s="25" t="s">
        <v>85</v>
      </c>
      <c r="BK165" s="215">
        <f t="shared" si="59"/>
        <v>0</v>
      </c>
      <c r="BL165" s="25" t="s">
        <v>126</v>
      </c>
      <c r="BM165" s="25" t="s">
        <v>3491</v>
      </c>
    </row>
    <row r="166" spans="2:65" s="1" customFormat="1" ht="16.5" customHeight="1">
      <c r="B166" s="43"/>
      <c r="C166" s="204" t="s">
        <v>669</v>
      </c>
      <c r="D166" s="204" t="s">
        <v>200</v>
      </c>
      <c r="E166" s="205" t="s">
        <v>3492</v>
      </c>
      <c r="F166" s="206" t="s">
        <v>3493</v>
      </c>
      <c r="G166" s="207" t="s">
        <v>536</v>
      </c>
      <c r="H166" s="208">
        <v>3</v>
      </c>
      <c r="I166" s="209"/>
      <c r="J166" s="210">
        <f t="shared" si="50"/>
        <v>0</v>
      </c>
      <c r="K166" s="206" t="s">
        <v>34</v>
      </c>
      <c r="L166" s="63"/>
      <c r="M166" s="211" t="s">
        <v>34</v>
      </c>
      <c r="N166" s="212" t="s">
        <v>49</v>
      </c>
      <c r="O166" s="44"/>
      <c r="P166" s="213">
        <f t="shared" si="51"/>
        <v>0</v>
      </c>
      <c r="Q166" s="213">
        <v>0</v>
      </c>
      <c r="R166" s="213">
        <f t="shared" si="52"/>
        <v>0</v>
      </c>
      <c r="S166" s="213">
        <v>0</v>
      </c>
      <c r="T166" s="214">
        <f t="shared" si="53"/>
        <v>0</v>
      </c>
      <c r="AR166" s="25" t="s">
        <v>126</v>
      </c>
      <c r="AT166" s="25" t="s">
        <v>200</v>
      </c>
      <c r="AU166" s="25" t="s">
        <v>85</v>
      </c>
      <c r="AY166" s="25" t="s">
        <v>197</v>
      </c>
      <c r="BE166" s="215">
        <f t="shared" si="54"/>
        <v>0</v>
      </c>
      <c r="BF166" s="215">
        <f t="shared" si="55"/>
        <v>0</v>
      </c>
      <c r="BG166" s="215">
        <f t="shared" si="56"/>
        <v>0</v>
      </c>
      <c r="BH166" s="215">
        <f t="shared" si="57"/>
        <v>0</v>
      </c>
      <c r="BI166" s="215">
        <f t="shared" si="58"/>
        <v>0</v>
      </c>
      <c r="BJ166" s="25" t="s">
        <v>85</v>
      </c>
      <c r="BK166" s="215">
        <f t="shared" si="59"/>
        <v>0</v>
      </c>
      <c r="BL166" s="25" t="s">
        <v>126</v>
      </c>
      <c r="BM166" s="25" t="s">
        <v>3494</v>
      </c>
    </row>
    <row r="167" spans="2:65" s="1" customFormat="1" ht="16.5" customHeight="1">
      <c r="B167" s="43"/>
      <c r="C167" s="204" t="s">
        <v>674</v>
      </c>
      <c r="D167" s="204" t="s">
        <v>200</v>
      </c>
      <c r="E167" s="205" t="s">
        <v>3495</v>
      </c>
      <c r="F167" s="206" t="s">
        <v>3496</v>
      </c>
      <c r="G167" s="207" t="s">
        <v>536</v>
      </c>
      <c r="H167" s="208">
        <v>18</v>
      </c>
      <c r="I167" s="209"/>
      <c r="J167" s="210">
        <f t="shared" si="50"/>
        <v>0</v>
      </c>
      <c r="K167" s="206" t="s">
        <v>34</v>
      </c>
      <c r="L167" s="63"/>
      <c r="M167" s="211" t="s">
        <v>34</v>
      </c>
      <c r="N167" s="212" t="s">
        <v>49</v>
      </c>
      <c r="O167" s="44"/>
      <c r="P167" s="213">
        <f t="shared" si="51"/>
        <v>0</v>
      </c>
      <c r="Q167" s="213">
        <v>0</v>
      </c>
      <c r="R167" s="213">
        <f t="shared" si="52"/>
        <v>0</v>
      </c>
      <c r="S167" s="213">
        <v>0</v>
      </c>
      <c r="T167" s="214">
        <f t="shared" si="53"/>
        <v>0</v>
      </c>
      <c r="AR167" s="25" t="s">
        <v>126</v>
      </c>
      <c r="AT167" s="25" t="s">
        <v>200</v>
      </c>
      <c r="AU167" s="25" t="s">
        <v>85</v>
      </c>
      <c r="AY167" s="25" t="s">
        <v>197</v>
      </c>
      <c r="BE167" s="215">
        <f t="shared" si="54"/>
        <v>0</v>
      </c>
      <c r="BF167" s="215">
        <f t="shared" si="55"/>
        <v>0</v>
      </c>
      <c r="BG167" s="215">
        <f t="shared" si="56"/>
        <v>0</v>
      </c>
      <c r="BH167" s="215">
        <f t="shared" si="57"/>
        <v>0</v>
      </c>
      <c r="BI167" s="215">
        <f t="shared" si="58"/>
        <v>0</v>
      </c>
      <c r="BJ167" s="25" t="s">
        <v>85</v>
      </c>
      <c r="BK167" s="215">
        <f t="shared" si="59"/>
        <v>0</v>
      </c>
      <c r="BL167" s="25" t="s">
        <v>126</v>
      </c>
      <c r="BM167" s="25" t="s">
        <v>3497</v>
      </c>
    </row>
    <row r="168" spans="2:65" s="1" customFormat="1" ht="16.5" customHeight="1">
      <c r="B168" s="43"/>
      <c r="C168" s="204" t="s">
        <v>679</v>
      </c>
      <c r="D168" s="204" t="s">
        <v>200</v>
      </c>
      <c r="E168" s="205" t="s">
        <v>3498</v>
      </c>
      <c r="F168" s="206" t="s">
        <v>3487</v>
      </c>
      <c r="G168" s="207" t="s">
        <v>536</v>
      </c>
      <c r="H168" s="208">
        <v>7</v>
      </c>
      <c r="I168" s="209"/>
      <c r="J168" s="210">
        <f t="shared" si="50"/>
        <v>0</v>
      </c>
      <c r="K168" s="206" t="s">
        <v>34</v>
      </c>
      <c r="L168" s="63"/>
      <c r="M168" s="211" t="s">
        <v>34</v>
      </c>
      <c r="N168" s="212" t="s">
        <v>49</v>
      </c>
      <c r="O168" s="44"/>
      <c r="P168" s="213">
        <f t="shared" si="51"/>
        <v>0</v>
      </c>
      <c r="Q168" s="213">
        <v>0</v>
      </c>
      <c r="R168" s="213">
        <f t="shared" si="52"/>
        <v>0</v>
      </c>
      <c r="S168" s="213">
        <v>0</v>
      </c>
      <c r="T168" s="214">
        <f t="shared" si="53"/>
        <v>0</v>
      </c>
      <c r="AR168" s="25" t="s">
        <v>126</v>
      </c>
      <c r="AT168" s="25" t="s">
        <v>200</v>
      </c>
      <c r="AU168" s="25" t="s">
        <v>85</v>
      </c>
      <c r="AY168" s="25" t="s">
        <v>197</v>
      </c>
      <c r="BE168" s="215">
        <f t="shared" si="54"/>
        <v>0</v>
      </c>
      <c r="BF168" s="215">
        <f t="shared" si="55"/>
        <v>0</v>
      </c>
      <c r="BG168" s="215">
        <f t="shared" si="56"/>
        <v>0</v>
      </c>
      <c r="BH168" s="215">
        <f t="shared" si="57"/>
        <v>0</v>
      </c>
      <c r="BI168" s="215">
        <f t="shared" si="58"/>
        <v>0</v>
      </c>
      <c r="BJ168" s="25" t="s">
        <v>85</v>
      </c>
      <c r="BK168" s="215">
        <f t="shared" si="59"/>
        <v>0</v>
      </c>
      <c r="BL168" s="25" t="s">
        <v>126</v>
      </c>
      <c r="BM168" s="25" t="s">
        <v>3499</v>
      </c>
    </row>
    <row r="169" spans="2:65" s="1" customFormat="1" ht="16.5" customHeight="1">
      <c r="B169" s="43"/>
      <c r="C169" s="204" t="s">
        <v>683</v>
      </c>
      <c r="D169" s="204" t="s">
        <v>200</v>
      </c>
      <c r="E169" s="205" t="s">
        <v>3500</v>
      </c>
      <c r="F169" s="206" t="s">
        <v>3501</v>
      </c>
      <c r="G169" s="207" t="s">
        <v>536</v>
      </c>
      <c r="H169" s="208">
        <v>5</v>
      </c>
      <c r="I169" s="209"/>
      <c r="J169" s="210">
        <f t="shared" si="50"/>
        <v>0</v>
      </c>
      <c r="K169" s="206" t="s">
        <v>34</v>
      </c>
      <c r="L169" s="63"/>
      <c r="M169" s="211" t="s">
        <v>34</v>
      </c>
      <c r="N169" s="212" t="s">
        <v>49</v>
      </c>
      <c r="O169" s="44"/>
      <c r="P169" s="213">
        <f t="shared" si="51"/>
        <v>0</v>
      </c>
      <c r="Q169" s="213">
        <v>0</v>
      </c>
      <c r="R169" s="213">
        <f t="shared" si="52"/>
        <v>0</v>
      </c>
      <c r="S169" s="213">
        <v>0</v>
      </c>
      <c r="T169" s="214">
        <f t="shared" si="53"/>
        <v>0</v>
      </c>
      <c r="AR169" s="25" t="s">
        <v>126</v>
      </c>
      <c r="AT169" s="25" t="s">
        <v>200</v>
      </c>
      <c r="AU169" s="25" t="s">
        <v>85</v>
      </c>
      <c r="AY169" s="25" t="s">
        <v>197</v>
      </c>
      <c r="BE169" s="215">
        <f t="shared" si="54"/>
        <v>0</v>
      </c>
      <c r="BF169" s="215">
        <f t="shared" si="55"/>
        <v>0</v>
      </c>
      <c r="BG169" s="215">
        <f t="shared" si="56"/>
        <v>0</v>
      </c>
      <c r="BH169" s="215">
        <f t="shared" si="57"/>
        <v>0</v>
      </c>
      <c r="BI169" s="215">
        <f t="shared" si="58"/>
        <v>0</v>
      </c>
      <c r="BJ169" s="25" t="s">
        <v>85</v>
      </c>
      <c r="BK169" s="215">
        <f t="shared" si="59"/>
        <v>0</v>
      </c>
      <c r="BL169" s="25" t="s">
        <v>126</v>
      </c>
      <c r="BM169" s="25" t="s">
        <v>3502</v>
      </c>
    </row>
    <row r="170" spans="2:65" s="1" customFormat="1" ht="16.5" customHeight="1">
      <c r="B170" s="43"/>
      <c r="C170" s="204" t="s">
        <v>688</v>
      </c>
      <c r="D170" s="204" t="s">
        <v>200</v>
      </c>
      <c r="E170" s="205" t="s">
        <v>3503</v>
      </c>
      <c r="F170" s="206" t="s">
        <v>3504</v>
      </c>
      <c r="G170" s="207" t="s">
        <v>536</v>
      </c>
      <c r="H170" s="208">
        <v>1</v>
      </c>
      <c r="I170" s="209"/>
      <c r="J170" s="210">
        <f t="shared" si="50"/>
        <v>0</v>
      </c>
      <c r="K170" s="206" t="s">
        <v>34</v>
      </c>
      <c r="L170" s="63"/>
      <c r="M170" s="211" t="s">
        <v>34</v>
      </c>
      <c r="N170" s="212" t="s">
        <v>49</v>
      </c>
      <c r="O170" s="44"/>
      <c r="P170" s="213">
        <f t="shared" si="51"/>
        <v>0</v>
      </c>
      <c r="Q170" s="213">
        <v>0</v>
      </c>
      <c r="R170" s="213">
        <f t="shared" si="52"/>
        <v>0</v>
      </c>
      <c r="S170" s="213">
        <v>0</v>
      </c>
      <c r="T170" s="214">
        <f t="shared" si="53"/>
        <v>0</v>
      </c>
      <c r="AR170" s="25" t="s">
        <v>126</v>
      </c>
      <c r="AT170" s="25" t="s">
        <v>200</v>
      </c>
      <c r="AU170" s="25" t="s">
        <v>85</v>
      </c>
      <c r="AY170" s="25" t="s">
        <v>197</v>
      </c>
      <c r="BE170" s="215">
        <f t="shared" si="54"/>
        <v>0</v>
      </c>
      <c r="BF170" s="215">
        <f t="shared" si="55"/>
        <v>0</v>
      </c>
      <c r="BG170" s="215">
        <f t="shared" si="56"/>
        <v>0</v>
      </c>
      <c r="BH170" s="215">
        <f t="shared" si="57"/>
        <v>0</v>
      </c>
      <c r="BI170" s="215">
        <f t="shared" si="58"/>
        <v>0</v>
      </c>
      <c r="BJ170" s="25" t="s">
        <v>85</v>
      </c>
      <c r="BK170" s="215">
        <f t="shared" si="59"/>
        <v>0</v>
      </c>
      <c r="BL170" s="25" t="s">
        <v>126</v>
      </c>
      <c r="BM170" s="25" t="s">
        <v>3505</v>
      </c>
    </row>
    <row r="171" spans="2:65" s="1" customFormat="1" ht="16.5" customHeight="1">
      <c r="B171" s="43"/>
      <c r="C171" s="204" t="s">
        <v>693</v>
      </c>
      <c r="D171" s="204" t="s">
        <v>200</v>
      </c>
      <c r="E171" s="205" t="s">
        <v>3506</v>
      </c>
      <c r="F171" s="206" t="s">
        <v>3507</v>
      </c>
      <c r="G171" s="207" t="s">
        <v>536</v>
      </c>
      <c r="H171" s="208">
        <v>1</v>
      </c>
      <c r="I171" s="209"/>
      <c r="J171" s="210">
        <f t="shared" si="50"/>
        <v>0</v>
      </c>
      <c r="K171" s="206" t="s">
        <v>34</v>
      </c>
      <c r="L171" s="63"/>
      <c r="M171" s="211" t="s">
        <v>34</v>
      </c>
      <c r="N171" s="212" t="s">
        <v>49</v>
      </c>
      <c r="O171" s="44"/>
      <c r="P171" s="213">
        <f t="shared" si="51"/>
        <v>0</v>
      </c>
      <c r="Q171" s="213">
        <v>0</v>
      </c>
      <c r="R171" s="213">
        <f t="shared" si="52"/>
        <v>0</v>
      </c>
      <c r="S171" s="213">
        <v>0</v>
      </c>
      <c r="T171" s="214">
        <f t="shared" si="53"/>
        <v>0</v>
      </c>
      <c r="AR171" s="25" t="s">
        <v>126</v>
      </c>
      <c r="AT171" s="25" t="s">
        <v>200</v>
      </c>
      <c r="AU171" s="25" t="s">
        <v>85</v>
      </c>
      <c r="AY171" s="25" t="s">
        <v>197</v>
      </c>
      <c r="BE171" s="215">
        <f t="shared" si="54"/>
        <v>0</v>
      </c>
      <c r="BF171" s="215">
        <f t="shared" si="55"/>
        <v>0</v>
      </c>
      <c r="BG171" s="215">
        <f t="shared" si="56"/>
        <v>0</v>
      </c>
      <c r="BH171" s="215">
        <f t="shared" si="57"/>
        <v>0</v>
      </c>
      <c r="BI171" s="215">
        <f t="shared" si="58"/>
        <v>0</v>
      </c>
      <c r="BJ171" s="25" t="s">
        <v>85</v>
      </c>
      <c r="BK171" s="215">
        <f t="shared" si="59"/>
        <v>0</v>
      </c>
      <c r="BL171" s="25" t="s">
        <v>126</v>
      </c>
      <c r="BM171" s="25" t="s">
        <v>3508</v>
      </c>
    </row>
    <row r="172" spans="2:65" s="1" customFormat="1" ht="16.5" customHeight="1">
      <c r="B172" s="43"/>
      <c r="C172" s="204" t="s">
        <v>697</v>
      </c>
      <c r="D172" s="204" t="s">
        <v>200</v>
      </c>
      <c r="E172" s="205" t="s">
        <v>3509</v>
      </c>
      <c r="F172" s="206" t="s">
        <v>3510</v>
      </c>
      <c r="G172" s="207" t="s">
        <v>536</v>
      </c>
      <c r="H172" s="208">
        <v>1</v>
      </c>
      <c r="I172" s="209"/>
      <c r="J172" s="210">
        <f t="shared" si="50"/>
        <v>0</v>
      </c>
      <c r="K172" s="206" t="s">
        <v>34</v>
      </c>
      <c r="L172" s="63"/>
      <c r="M172" s="211" t="s">
        <v>34</v>
      </c>
      <c r="N172" s="212" t="s">
        <v>49</v>
      </c>
      <c r="O172" s="44"/>
      <c r="P172" s="213">
        <f t="shared" si="51"/>
        <v>0</v>
      </c>
      <c r="Q172" s="213">
        <v>0</v>
      </c>
      <c r="R172" s="213">
        <f t="shared" si="52"/>
        <v>0</v>
      </c>
      <c r="S172" s="213">
        <v>0</v>
      </c>
      <c r="T172" s="214">
        <f t="shared" si="53"/>
        <v>0</v>
      </c>
      <c r="AR172" s="25" t="s">
        <v>126</v>
      </c>
      <c r="AT172" s="25" t="s">
        <v>200</v>
      </c>
      <c r="AU172" s="25" t="s">
        <v>85</v>
      </c>
      <c r="AY172" s="25" t="s">
        <v>197</v>
      </c>
      <c r="BE172" s="215">
        <f t="shared" si="54"/>
        <v>0</v>
      </c>
      <c r="BF172" s="215">
        <f t="shared" si="55"/>
        <v>0</v>
      </c>
      <c r="BG172" s="215">
        <f t="shared" si="56"/>
        <v>0</v>
      </c>
      <c r="BH172" s="215">
        <f t="shared" si="57"/>
        <v>0</v>
      </c>
      <c r="BI172" s="215">
        <f t="shared" si="58"/>
        <v>0</v>
      </c>
      <c r="BJ172" s="25" t="s">
        <v>85</v>
      </c>
      <c r="BK172" s="215">
        <f t="shared" si="59"/>
        <v>0</v>
      </c>
      <c r="BL172" s="25" t="s">
        <v>126</v>
      </c>
      <c r="BM172" s="25" t="s">
        <v>3511</v>
      </c>
    </row>
    <row r="173" spans="2:65" s="1" customFormat="1" ht="16.5" customHeight="1">
      <c r="B173" s="43"/>
      <c r="C173" s="204" t="s">
        <v>705</v>
      </c>
      <c r="D173" s="204" t="s">
        <v>200</v>
      </c>
      <c r="E173" s="205" t="s">
        <v>3512</v>
      </c>
      <c r="F173" s="206" t="s">
        <v>3513</v>
      </c>
      <c r="G173" s="207" t="s">
        <v>536</v>
      </c>
      <c r="H173" s="208">
        <v>2</v>
      </c>
      <c r="I173" s="209"/>
      <c r="J173" s="210">
        <f t="shared" si="50"/>
        <v>0</v>
      </c>
      <c r="K173" s="206" t="s">
        <v>34</v>
      </c>
      <c r="L173" s="63"/>
      <c r="M173" s="211" t="s">
        <v>34</v>
      </c>
      <c r="N173" s="212" t="s">
        <v>49</v>
      </c>
      <c r="O173" s="44"/>
      <c r="P173" s="213">
        <f t="shared" si="51"/>
        <v>0</v>
      </c>
      <c r="Q173" s="213">
        <v>0</v>
      </c>
      <c r="R173" s="213">
        <f t="shared" si="52"/>
        <v>0</v>
      </c>
      <c r="S173" s="213">
        <v>0</v>
      </c>
      <c r="T173" s="214">
        <f t="shared" si="53"/>
        <v>0</v>
      </c>
      <c r="AR173" s="25" t="s">
        <v>126</v>
      </c>
      <c r="AT173" s="25" t="s">
        <v>200</v>
      </c>
      <c r="AU173" s="25" t="s">
        <v>85</v>
      </c>
      <c r="AY173" s="25" t="s">
        <v>197</v>
      </c>
      <c r="BE173" s="215">
        <f t="shared" si="54"/>
        <v>0</v>
      </c>
      <c r="BF173" s="215">
        <f t="shared" si="55"/>
        <v>0</v>
      </c>
      <c r="BG173" s="215">
        <f t="shared" si="56"/>
        <v>0</v>
      </c>
      <c r="BH173" s="215">
        <f t="shared" si="57"/>
        <v>0</v>
      </c>
      <c r="BI173" s="215">
        <f t="shared" si="58"/>
        <v>0</v>
      </c>
      <c r="BJ173" s="25" t="s">
        <v>85</v>
      </c>
      <c r="BK173" s="215">
        <f t="shared" si="59"/>
        <v>0</v>
      </c>
      <c r="BL173" s="25" t="s">
        <v>126</v>
      </c>
      <c r="BM173" s="25" t="s">
        <v>3514</v>
      </c>
    </row>
    <row r="174" spans="2:65" s="1" customFormat="1" ht="16.5" customHeight="1">
      <c r="B174" s="43"/>
      <c r="C174" s="204" t="s">
        <v>710</v>
      </c>
      <c r="D174" s="204" t="s">
        <v>200</v>
      </c>
      <c r="E174" s="205" t="s">
        <v>3515</v>
      </c>
      <c r="F174" s="206" t="s">
        <v>3516</v>
      </c>
      <c r="G174" s="207" t="s">
        <v>536</v>
      </c>
      <c r="H174" s="208">
        <v>2</v>
      </c>
      <c r="I174" s="209"/>
      <c r="J174" s="210">
        <f t="shared" si="50"/>
        <v>0</v>
      </c>
      <c r="K174" s="206" t="s">
        <v>34</v>
      </c>
      <c r="L174" s="63"/>
      <c r="M174" s="211" t="s">
        <v>34</v>
      </c>
      <c r="N174" s="212" t="s">
        <v>49</v>
      </c>
      <c r="O174" s="44"/>
      <c r="P174" s="213">
        <f t="shared" si="51"/>
        <v>0</v>
      </c>
      <c r="Q174" s="213">
        <v>0</v>
      </c>
      <c r="R174" s="213">
        <f t="shared" si="52"/>
        <v>0</v>
      </c>
      <c r="S174" s="213">
        <v>0</v>
      </c>
      <c r="T174" s="214">
        <f t="shared" si="53"/>
        <v>0</v>
      </c>
      <c r="AR174" s="25" t="s">
        <v>126</v>
      </c>
      <c r="AT174" s="25" t="s">
        <v>200</v>
      </c>
      <c r="AU174" s="25" t="s">
        <v>85</v>
      </c>
      <c r="AY174" s="25" t="s">
        <v>197</v>
      </c>
      <c r="BE174" s="215">
        <f t="shared" si="54"/>
        <v>0</v>
      </c>
      <c r="BF174" s="215">
        <f t="shared" si="55"/>
        <v>0</v>
      </c>
      <c r="BG174" s="215">
        <f t="shared" si="56"/>
        <v>0</v>
      </c>
      <c r="BH174" s="215">
        <f t="shared" si="57"/>
        <v>0</v>
      </c>
      <c r="BI174" s="215">
        <f t="shared" si="58"/>
        <v>0</v>
      </c>
      <c r="BJ174" s="25" t="s">
        <v>85</v>
      </c>
      <c r="BK174" s="215">
        <f t="shared" si="59"/>
        <v>0</v>
      </c>
      <c r="BL174" s="25" t="s">
        <v>126</v>
      </c>
      <c r="BM174" s="25" t="s">
        <v>3517</v>
      </c>
    </row>
    <row r="175" spans="2:65" s="1" customFormat="1" ht="16.5" customHeight="1">
      <c r="B175" s="43"/>
      <c r="C175" s="204" t="s">
        <v>717</v>
      </c>
      <c r="D175" s="204" t="s">
        <v>200</v>
      </c>
      <c r="E175" s="205" t="s">
        <v>3518</v>
      </c>
      <c r="F175" s="206" t="s">
        <v>3519</v>
      </c>
      <c r="G175" s="207" t="s">
        <v>536</v>
      </c>
      <c r="H175" s="208">
        <v>10</v>
      </c>
      <c r="I175" s="209"/>
      <c r="J175" s="210">
        <f t="shared" si="50"/>
        <v>0</v>
      </c>
      <c r="K175" s="206" t="s">
        <v>34</v>
      </c>
      <c r="L175" s="63"/>
      <c r="M175" s="211" t="s">
        <v>34</v>
      </c>
      <c r="N175" s="212" t="s">
        <v>49</v>
      </c>
      <c r="O175" s="44"/>
      <c r="P175" s="213">
        <f t="shared" si="51"/>
        <v>0</v>
      </c>
      <c r="Q175" s="213">
        <v>0</v>
      </c>
      <c r="R175" s="213">
        <f t="shared" si="52"/>
        <v>0</v>
      </c>
      <c r="S175" s="213">
        <v>0</v>
      </c>
      <c r="T175" s="214">
        <f t="shared" si="53"/>
        <v>0</v>
      </c>
      <c r="AR175" s="25" t="s">
        <v>126</v>
      </c>
      <c r="AT175" s="25" t="s">
        <v>200</v>
      </c>
      <c r="AU175" s="25" t="s">
        <v>85</v>
      </c>
      <c r="AY175" s="25" t="s">
        <v>197</v>
      </c>
      <c r="BE175" s="215">
        <f t="shared" si="54"/>
        <v>0</v>
      </c>
      <c r="BF175" s="215">
        <f t="shared" si="55"/>
        <v>0</v>
      </c>
      <c r="BG175" s="215">
        <f t="shared" si="56"/>
        <v>0</v>
      </c>
      <c r="BH175" s="215">
        <f t="shared" si="57"/>
        <v>0</v>
      </c>
      <c r="BI175" s="215">
        <f t="shared" si="58"/>
        <v>0</v>
      </c>
      <c r="BJ175" s="25" t="s">
        <v>85</v>
      </c>
      <c r="BK175" s="215">
        <f t="shared" si="59"/>
        <v>0</v>
      </c>
      <c r="BL175" s="25" t="s">
        <v>126</v>
      </c>
      <c r="BM175" s="25" t="s">
        <v>3520</v>
      </c>
    </row>
    <row r="176" spans="2:65" s="1" customFormat="1" ht="16.5" customHeight="1">
      <c r="B176" s="43"/>
      <c r="C176" s="204" t="s">
        <v>722</v>
      </c>
      <c r="D176" s="204" t="s">
        <v>200</v>
      </c>
      <c r="E176" s="205" t="s">
        <v>3521</v>
      </c>
      <c r="F176" s="206" t="s">
        <v>3522</v>
      </c>
      <c r="G176" s="207" t="s">
        <v>536</v>
      </c>
      <c r="H176" s="208">
        <v>6</v>
      </c>
      <c r="I176" s="209"/>
      <c r="J176" s="210">
        <f t="shared" si="50"/>
        <v>0</v>
      </c>
      <c r="K176" s="206" t="s">
        <v>34</v>
      </c>
      <c r="L176" s="63"/>
      <c r="M176" s="211" t="s">
        <v>34</v>
      </c>
      <c r="N176" s="212" t="s">
        <v>49</v>
      </c>
      <c r="O176" s="44"/>
      <c r="P176" s="213">
        <f t="shared" si="51"/>
        <v>0</v>
      </c>
      <c r="Q176" s="213">
        <v>0</v>
      </c>
      <c r="R176" s="213">
        <f t="shared" si="52"/>
        <v>0</v>
      </c>
      <c r="S176" s="213">
        <v>0</v>
      </c>
      <c r="T176" s="214">
        <f t="shared" si="53"/>
        <v>0</v>
      </c>
      <c r="AR176" s="25" t="s">
        <v>126</v>
      </c>
      <c r="AT176" s="25" t="s">
        <v>200</v>
      </c>
      <c r="AU176" s="25" t="s">
        <v>85</v>
      </c>
      <c r="AY176" s="25" t="s">
        <v>197</v>
      </c>
      <c r="BE176" s="215">
        <f t="shared" si="54"/>
        <v>0</v>
      </c>
      <c r="BF176" s="215">
        <f t="shared" si="55"/>
        <v>0</v>
      </c>
      <c r="BG176" s="215">
        <f t="shared" si="56"/>
        <v>0</v>
      </c>
      <c r="BH176" s="215">
        <f t="shared" si="57"/>
        <v>0</v>
      </c>
      <c r="BI176" s="215">
        <f t="shared" si="58"/>
        <v>0</v>
      </c>
      <c r="BJ176" s="25" t="s">
        <v>85</v>
      </c>
      <c r="BK176" s="215">
        <f t="shared" si="59"/>
        <v>0</v>
      </c>
      <c r="BL176" s="25" t="s">
        <v>126</v>
      </c>
      <c r="BM176" s="25" t="s">
        <v>3523</v>
      </c>
    </row>
    <row r="177" spans="2:65" s="1" customFormat="1" ht="16.5" customHeight="1">
      <c r="B177" s="43"/>
      <c r="C177" s="204" t="s">
        <v>727</v>
      </c>
      <c r="D177" s="204" t="s">
        <v>200</v>
      </c>
      <c r="E177" s="205" t="s">
        <v>3524</v>
      </c>
      <c r="F177" s="206" t="s">
        <v>3525</v>
      </c>
      <c r="G177" s="207" t="s">
        <v>536</v>
      </c>
      <c r="H177" s="208">
        <v>2</v>
      </c>
      <c r="I177" s="209"/>
      <c r="J177" s="210">
        <f t="shared" si="50"/>
        <v>0</v>
      </c>
      <c r="K177" s="206" t="s">
        <v>34</v>
      </c>
      <c r="L177" s="63"/>
      <c r="M177" s="211" t="s">
        <v>34</v>
      </c>
      <c r="N177" s="212" t="s">
        <v>49</v>
      </c>
      <c r="O177" s="44"/>
      <c r="P177" s="213">
        <f t="shared" si="51"/>
        <v>0</v>
      </c>
      <c r="Q177" s="213">
        <v>0</v>
      </c>
      <c r="R177" s="213">
        <f t="shared" si="52"/>
        <v>0</v>
      </c>
      <c r="S177" s="213">
        <v>0</v>
      </c>
      <c r="T177" s="214">
        <f t="shared" si="53"/>
        <v>0</v>
      </c>
      <c r="AR177" s="25" t="s">
        <v>126</v>
      </c>
      <c r="AT177" s="25" t="s">
        <v>200</v>
      </c>
      <c r="AU177" s="25" t="s">
        <v>85</v>
      </c>
      <c r="AY177" s="25" t="s">
        <v>197</v>
      </c>
      <c r="BE177" s="215">
        <f t="shared" si="54"/>
        <v>0</v>
      </c>
      <c r="BF177" s="215">
        <f t="shared" si="55"/>
        <v>0</v>
      </c>
      <c r="BG177" s="215">
        <f t="shared" si="56"/>
        <v>0</v>
      </c>
      <c r="BH177" s="215">
        <f t="shared" si="57"/>
        <v>0</v>
      </c>
      <c r="BI177" s="215">
        <f t="shared" si="58"/>
        <v>0</v>
      </c>
      <c r="BJ177" s="25" t="s">
        <v>85</v>
      </c>
      <c r="BK177" s="215">
        <f t="shared" si="59"/>
        <v>0</v>
      </c>
      <c r="BL177" s="25" t="s">
        <v>126</v>
      </c>
      <c r="BM177" s="25" t="s">
        <v>3526</v>
      </c>
    </row>
    <row r="178" spans="2:65" s="1" customFormat="1" ht="16.5" customHeight="1">
      <c r="B178" s="43"/>
      <c r="C178" s="204" t="s">
        <v>740</v>
      </c>
      <c r="D178" s="204" t="s">
        <v>200</v>
      </c>
      <c r="E178" s="205" t="s">
        <v>3527</v>
      </c>
      <c r="F178" s="206" t="s">
        <v>3528</v>
      </c>
      <c r="G178" s="207" t="s">
        <v>536</v>
      </c>
      <c r="H178" s="208">
        <v>2</v>
      </c>
      <c r="I178" s="209"/>
      <c r="J178" s="210">
        <f t="shared" si="50"/>
        <v>0</v>
      </c>
      <c r="K178" s="206" t="s">
        <v>34</v>
      </c>
      <c r="L178" s="63"/>
      <c r="M178" s="211" t="s">
        <v>34</v>
      </c>
      <c r="N178" s="212" t="s">
        <v>49</v>
      </c>
      <c r="O178" s="44"/>
      <c r="P178" s="213">
        <f t="shared" si="51"/>
        <v>0</v>
      </c>
      <c r="Q178" s="213">
        <v>0</v>
      </c>
      <c r="R178" s="213">
        <f t="shared" si="52"/>
        <v>0</v>
      </c>
      <c r="S178" s="213">
        <v>0</v>
      </c>
      <c r="T178" s="214">
        <f t="shared" si="53"/>
        <v>0</v>
      </c>
      <c r="AR178" s="25" t="s">
        <v>126</v>
      </c>
      <c r="AT178" s="25" t="s">
        <v>200</v>
      </c>
      <c r="AU178" s="25" t="s">
        <v>85</v>
      </c>
      <c r="AY178" s="25" t="s">
        <v>197</v>
      </c>
      <c r="BE178" s="215">
        <f t="shared" si="54"/>
        <v>0</v>
      </c>
      <c r="BF178" s="215">
        <f t="shared" si="55"/>
        <v>0</v>
      </c>
      <c r="BG178" s="215">
        <f t="shared" si="56"/>
        <v>0</v>
      </c>
      <c r="BH178" s="215">
        <f t="shared" si="57"/>
        <v>0</v>
      </c>
      <c r="BI178" s="215">
        <f t="shared" si="58"/>
        <v>0</v>
      </c>
      <c r="BJ178" s="25" t="s">
        <v>85</v>
      </c>
      <c r="BK178" s="215">
        <f t="shared" si="59"/>
        <v>0</v>
      </c>
      <c r="BL178" s="25" t="s">
        <v>126</v>
      </c>
      <c r="BM178" s="25" t="s">
        <v>3529</v>
      </c>
    </row>
    <row r="179" spans="2:65" s="1" customFormat="1" ht="16.5" customHeight="1">
      <c r="B179" s="43"/>
      <c r="C179" s="204" t="s">
        <v>744</v>
      </c>
      <c r="D179" s="204" t="s">
        <v>200</v>
      </c>
      <c r="E179" s="205" t="s">
        <v>3530</v>
      </c>
      <c r="F179" s="206" t="s">
        <v>3531</v>
      </c>
      <c r="G179" s="207" t="s">
        <v>536</v>
      </c>
      <c r="H179" s="208">
        <v>10</v>
      </c>
      <c r="I179" s="209"/>
      <c r="J179" s="210">
        <f t="shared" si="50"/>
        <v>0</v>
      </c>
      <c r="K179" s="206" t="s">
        <v>34</v>
      </c>
      <c r="L179" s="63"/>
      <c r="M179" s="211" t="s">
        <v>34</v>
      </c>
      <c r="N179" s="212" t="s">
        <v>49</v>
      </c>
      <c r="O179" s="44"/>
      <c r="P179" s="213">
        <f t="shared" si="51"/>
        <v>0</v>
      </c>
      <c r="Q179" s="213">
        <v>0</v>
      </c>
      <c r="R179" s="213">
        <f t="shared" si="52"/>
        <v>0</v>
      </c>
      <c r="S179" s="213">
        <v>0</v>
      </c>
      <c r="T179" s="214">
        <f t="shared" si="53"/>
        <v>0</v>
      </c>
      <c r="AR179" s="25" t="s">
        <v>126</v>
      </c>
      <c r="AT179" s="25" t="s">
        <v>200</v>
      </c>
      <c r="AU179" s="25" t="s">
        <v>85</v>
      </c>
      <c r="AY179" s="25" t="s">
        <v>197</v>
      </c>
      <c r="BE179" s="215">
        <f t="shared" si="54"/>
        <v>0</v>
      </c>
      <c r="BF179" s="215">
        <f t="shared" si="55"/>
        <v>0</v>
      </c>
      <c r="BG179" s="215">
        <f t="shared" si="56"/>
        <v>0</v>
      </c>
      <c r="BH179" s="215">
        <f t="shared" si="57"/>
        <v>0</v>
      </c>
      <c r="BI179" s="215">
        <f t="shared" si="58"/>
        <v>0</v>
      </c>
      <c r="BJ179" s="25" t="s">
        <v>85</v>
      </c>
      <c r="BK179" s="215">
        <f t="shared" si="59"/>
        <v>0</v>
      </c>
      <c r="BL179" s="25" t="s">
        <v>126</v>
      </c>
      <c r="BM179" s="25" t="s">
        <v>3532</v>
      </c>
    </row>
    <row r="180" spans="2:65" s="1" customFormat="1" ht="16.5" customHeight="1">
      <c r="B180" s="43"/>
      <c r="C180" s="204" t="s">
        <v>749</v>
      </c>
      <c r="D180" s="204" t="s">
        <v>200</v>
      </c>
      <c r="E180" s="205" t="s">
        <v>3533</v>
      </c>
      <c r="F180" s="206" t="s">
        <v>3534</v>
      </c>
      <c r="G180" s="207" t="s">
        <v>536</v>
      </c>
      <c r="H180" s="208">
        <v>7</v>
      </c>
      <c r="I180" s="209"/>
      <c r="J180" s="210">
        <f t="shared" si="50"/>
        <v>0</v>
      </c>
      <c r="K180" s="206" t="s">
        <v>34</v>
      </c>
      <c r="L180" s="63"/>
      <c r="M180" s="211" t="s">
        <v>34</v>
      </c>
      <c r="N180" s="212" t="s">
        <v>49</v>
      </c>
      <c r="O180" s="44"/>
      <c r="P180" s="213">
        <f t="shared" si="51"/>
        <v>0</v>
      </c>
      <c r="Q180" s="213">
        <v>0</v>
      </c>
      <c r="R180" s="213">
        <f t="shared" si="52"/>
        <v>0</v>
      </c>
      <c r="S180" s="213">
        <v>0</v>
      </c>
      <c r="T180" s="214">
        <f t="shared" si="53"/>
        <v>0</v>
      </c>
      <c r="AR180" s="25" t="s">
        <v>126</v>
      </c>
      <c r="AT180" s="25" t="s">
        <v>200</v>
      </c>
      <c r="AU180" s="25" t="s">
        <v>85</v>
      </c>
      <c r="AY180" s="25" t="s">
        <v>197</v>
      </c>
      <c r="BE180" s="215">
        <f t="shared" si="54"/>
        <v>0</v>
      </c>
      <c r="BF180" s="215">
        <f t="shared" si="55"/>
        <v>0</v>
      </c>
      <c r="BG180" s="215">
        <f t="shared" si="56"/>
        <v>0</v>
      </c>
      <c r="BH180" s="215">
        <f t="shared" si="57"/>
        <v>0</v>
      </c>
      <c r="BI180" s="215">
        <f t="shared" si="58"/>
        <v>0</v>
      </c>
      <c r="BJ180" s="25" t="s">
        <v>85</v>
      </c>
      <c r="BK180" s="215">
        <f t="shared" si="59"/>
        <v>0</v>
      </c>
      <c r="BL180" s="25" t="s">
        <v>126</v>
      </c>
      <c r="BM180" s="25" t="s">
        <v>3535</v>
      </c>
    </row>
    <row r="181" spans="2:65" s="1" customFormat="1" ht="16.5" customHeight="1">
      <c r="B181" s="43"/>
      <c r="C181" s="204" t="s">
        <v>753</v>
      </c>
      <c r="D181" s="204" t="s">
        <v>200</v>
      </c>
      <c r="E181" s="205" t="s">
        <v>3536</v>
      </c>
      <c r="F181" s="206" t="s">
        <v>3537</v>
      </c>
      <c r="G181" s="207" t="s">
        <v>536</v>
      </c>
      <c r="H181" s="208">
        <v>1</v>
      </c>
      <c r="I181" s="209"/>
      <c r="J181" s="210">
        <f t="shared" si="50"/>
        <v>0</v>
      </c>
      <c r="K181" s="206" t="s">
        <v>34</v>
      </c>
      <c r="L181" s="63"/>
      <c r="M181" s="211" t="s">
        <v>34</v>
      </c>
      <c r="N181" s="212" t="s">
        <v>49</v>
      </c>
      <c r="O181" s="44"/>
      <c r="P181" s="213">
        <f t="shared" si="51"/>
        <v>0</v>
      </c>
      <c r="Q181" s="213">
        <v>0</v>
      </c>
      <c r="R181" s="213">
        <f t="shared" si="52"/>
        <v>0</v>
      </c>
      <c r="S181" s="213">
        <v>0</v>
      </c>
      <c r="T181" s="214">
        <f t="shared" si="53"/>
        <v>0</v>
      </c>
      <c r="AR181" s="25" t="s">
        <v>126</v>
      </c>
      <c r="AT181" s="25" t="s">
        <v>200</v>
      </c>
      <c r="AU181" s="25" t="s">
        <v>85</v>
      </c>
      <c r="AY181" s="25" t="s">
        <v>197</v>
      </c>
      <c r="BE181" s="215">
        <f t="shared" si="54"/>
        <v>0</v>
      </c>
      <c r="BF181" s="215">
        <f t="shared" si="55"/>
        <v>0</v>
      </c>
      <c r="BG181" s="215">
        <f t="shared" si="56"/>
        <v>0</v>
      </c>
      <c r="BH181" s="215">
        <f t="shared" si="57"/>
        <v>0</v>
      </c>
      <c r="BI181" s="215">
        <f t="shared" si="58"/>
        <v>0</v>
      </c>
      <c r="BJ181" s="25" t="s">
        <v>85</v>
      </c>
      <c r="BK181" s="215">
        <f t="shared" si="59"/>
        <v>0</v>
      </c>
      <c r="BL181" s="25" t="s">
        <v>126</v>
      </c>
      <c r="BM181" s="25" t="s">
        <v>3538</v>
      </c>
    </row>
    <row r="182" spans="2:65" s="1" customFormat="1" ht="16.5" customHeight="1">
      <c r="B182" s="43"/>
      <c r="C182" s="204" t="s">
        <v>761</v>
      </c>
      <c r="D182" s="204" t="s">
        <v>200</v>
      </c>
      <c r="E182" s="205" t="s">
        <v>3539</v>
      </c>
      <c r="F182" s="206" t="s">
        <v>3540</v>
      </c>
      <c r="G182" s="207" t="s">
        <v>536</v>
      </c>
      <c r="H182" s="208">
        <v>1</v>
      </c>
      <c r="I182" s="209"/>
      <c r="J182" s="210">
        <f t="shared" si="50"/>
        <v>0</v>
      </c>
      <c r="K182" s="206" t="s">
        <v>34</v>
      </c>
      <c r="L182" s="63"/>
      <c r="M182" s="211" t="s">
        <v>34</v>
      </c>
      <c r="N182" s="212" t="s">
        <v>49</v>
      </c>
      <c r="O182" s="44"/>
      <c r="P182" s="213">
        <f t="shared" si="51"/>
        <v>0</v>
      </c>
      <c r="Q182" s="213">
        <v>0</v>
      </c>
      <c r="R182" s="213">
        <f t="shared" si="52"/>
        <v>0</v>
      </c>
      <c r="S182" s="213">
        <v>0</v>
      </c>
      <c r="T182" s="214">
        <f t="shared" si="53"/>
        <v>0</v>
      </c>
      <c r="AR182" s="25" t="s">
        <v>126</v>
      </c>
      <c r="AT182" s="25" t="s">
        <v>200</v>
      </c>
      <c r="AU182" s="25" t="s">
        <v>85</v>
      </c>
      <c r="AY182" s="25" t="s">
        <v>197</v>
      </c>
      <c r="BE182" s="215">
        <f t="shared" si="54"/>
        <v>0</v>
      </c>
      <c r="BF182" s="215">
        <f t="shared" si="55"/>
        <v>0</v>
      </c>
      <c r="BG182" s="215">
        <f t="shared" si="56"/>
        <v>0</v>
      </c>
      <c r="BH182" s="215">
        <f t="shared" si="57"/>
        <v>0</v>
      </c>
      <c r="BI182" s="215">
        <f t="shared" si="58"/>
        <v>0</v>
      </c>
      <c r="BJ182" s="25" t="s">
        <v>85</v>
      </c>
      <c r="BK182" s="215">
        <f t="shared" si="59"/>
        <v>0</v>
      </c>
      <c r="BL182" s="25" t="s">
        <v>126</v>
      </c>
      <c r="BM182" s="25" t="s">
        <v>3541</v>
      </c>
    </row>
    <row r="183" spans="2:65" s="1" customFormat="1" ht="16.5" customHeight="1">
      <c r="B183" s="43"/>
      <c r="C183" s="204" t="s">
        <v>771</v>
      </c>
      <c r="D183" s="204" t="s">
        <v>200</v>
      </c>
      <c r="E183" s="205" t="s">
        <v>3542</v>
      </c>
      <c r="F183" s="206" t="s">
        <v>3543</v>
      </c>
      <c r="G183" s="207" t="s">
        <v>536</v>
      </c>
      <c r="H183" s="208">
        <v>1</v>
      </c>
      <c r="I183" s="209"/>
      <c r="J183" s="210">
        <f t="shared" si="50"/>
        <v>0</v>
      </c>
      <c r="K183" s="206" t="s">
        <v>34</v>
      </c>
      <c r="L183" s="63"/>
      <c r="M183" s="211" t="s">
        <v>34</v>
      </c>
      <c r="N183" s="212" t="s">
        <v>49</v>
      </c>
      <c r="O183" s="44"/>
      <c r="P183" s="213">
        <f t="shared" si="51"/>
        <v>0</v>
      </c>
      <c r="Q183" s="213">
        <v>0</v>
      </c>
      <c r="R183" s="213">
        <f t="shared" si="52"/>
        <v>0</v>
      </c>
      <c r="S183" s="213">
        <v>0</v>
      </c>
      <c r="T183" s="214">
        <f t="shared" si="53"/>
        <v>0</v>
      </c>
      <c r="AR183" s="25" t="s">
        <v>126</v>
      </c>
      <c r="AT183" s="25" t="s">
        <v>200</v>
      </c>
      <c r="AU183" s="25" t="s">
        <v>85</v>
      </c>
      <c r="AY183" s="25" t="s">
        <v>197</v>
      </c>
      <c r="BE183" s="215">
        <f t="shared" si="54"/>
        <v>0</v>
      </c>
      <c r="BF183" s="215">
        <f t="shared" si="55"/>
        <v>0</v>
      </c>
      <c r="BG183" s="215">
        <f t="shared" si="56"/>
        <v>0</v>
      </c>
      <c r="BH183" s="215">
        <f t="shared" si="57"/>
        <v>0</v>
      </c>
      <c r="BI183" s="215">
        <f t="shared" si="58"/>
        <v>0</v>
      </c>
      <c r="BJ183" s="25" t="s">
        <v>85</v>
      </c>
      <c r="BK183" s="215">
        <f t="shared" si="59"/>
        <v>0</v>
      </c>
      <c r="BL183" s="25" t="s">
        <v>126</v>
      </c>
      <c r="BM183" s="25" t="s">
        <v>3544</v>
      </c>
    </row>
    <row r="184" spans="2:65" s="1" customFormat="1" ht="16.5" customHeight="1">
      <c r="B184" s="43"/>
      <c r="C184" s="204" t="s">
        <v>776</v>
      </c>
      <c r="D184" s="204" t="s">
        <v>200</v>
      </c>
      <c r="E184" s="205" t="s">
        <v>3545</v>
      </c>
      <c r="F184" s="206" t="s">
        <v>3546</v>
      </c>
      <c r="G184" s="207" t="s">
        <v>536</v>
      </c>
      <c r="H184" s="208">
        <v>1</v>
      </c>
      <c r="I184" s="209"/>
      <c r="J184" s="210">
        <f t="shared" si="50"/>
        <v>0</v>
      </c>
      <c r="K184" s="206" t="s">
        <v>34</v>
      </c>
      <c r="L184" s="63"/>
      <c r="M184" s="211" t="s">
        <v>34</v>
      </c>
      <c r="N184" s="212" t="s">
        <v>49</v>
      </c>
      <c r="O184" s="44"/>
      <c r="P184" s="213">
        <f t="shared" si="51"/>
        <v>0</v>
      </c>
      <c r="Q184" s="213">
        <v>0</v>
      </c>
      <c r="R184" s="213">
        <f t="shared" si="52"/>
        <v>0</v>
      </c>
      <c r="S184" s="213">
        <v>0</v>
      </c>
      <c r="T184" s="214">
        <f t="shared" si="53"/>
        <v>0</v>
      </c>
      <c r="AR184" s="25" t="s">
        <v>126</v>
      </c>
      <c r="AT184" s="25" t="s">
        <v>200</v>
      </c>
      <c r="AU184" s="25" t="s">
        <v>85</v>
      </c>
      <c r="AY184" s="25" t="s">
        <v>197</v>
      </c>
      <c r="BE184" s="215">
        <f t="shared" si="54"/>
        <v>0</v>
      </c>
      <c r="BF184" s="215">
        <f t="shared" si="55"/>
        <v>0</v>
      </c>
      <c r="BG184" s="215">
        <f t="shared" si="56"/>
        <v>0</v>
      </c>
      <c r="BH184" s="215">
        <f t="shared" si="57"/>
        <v>0</v>
      </c>
      <c r="BI184" s="215">
        <f t="shared" si="58"/>
        <v>0</v>
      </c>
      <c r="BJ184" s="25" t="s">
        <v>85</v>
      </c>
      <c r="BK184" s="215">
        <f t="shared" si="59"/>
        <v>0</v>
      </c>
      <c r="BL184" s="25" t="s">
        <v>126</v>
      </c>
      <c r="BM184" s="25" t="s">
        <v>3547</v>
      </c>
    </row>
    <row r="185" spans="2:65" s="1" customFormat="1" ht="16.5" customHeight="1">
      <c r="B185" s="43"/>
      <c r="C185" s="204" t="s">
        <v>780</v>
      </c>
      <c r="D185" s="204" t="s">
        <v>200</v>
      </c>
      <c r="E185" s="205" t="s">
        <v>3548</v>
      </c>
      <c r="F185" s="206" t="s">
        <v>3549</v>
      </c>
      <c r="G185" s="207" t="s">
        <v>536</v>
      </c>
      <c r="H185" s="208">
        <v>4</v>
      </c>
      <c r="I185" s="209"/>
      <c r="J185" s="210">
        <f t="shared" si="50"/>
        <v>0</v>
      </c>
      <c r="K185" s="206" t="s">
        <v>34</v>
      </c>
      <c r="L185" s="63"/>
      <c r="M185" s="211" t="s">
        <v>34</v>
      </c>
      <c r="N185" s="212" t="s">
        <v>49</v>
      </c>
      <c r="O185" s="44"/>
      <c r="P185" s="213">
        <f t="shared" si="51"/>
        <v>0</v>
      </c>
      <c r="Q185" s="213">
        <v>0</v>
      </c>
      <c r="R185" s="213">
        <f t="shared" si="52"/>
        <v>0</v>
      </c>
      <c r="S185" s="213">
        <v>0</v>
      </c>
      <c r="T185" s="214">
        <f t="shared" si="53"/>
        <v>0</v>
      </c>
      <c r="AR185" s="25" t="s">
        <v>126</v>
      </c>
      <c r="AT185" s="25" t="s">
        <v>200</v>
      </c>
      <c r="AU185" s="25" t="s">
        <v>85</v>
      </c>
      <c r="AY185" s="25" t="s">
        <v>197</v>
      </c>
      <c r="BE185" s="215">
        <f t="shared" si="54"/>
        <v>0</v>
      </c>
      <c r="BF185" s="215">
        <f t="shared" si="55"/>
        <v>0</v>
      </c>
      <c r="BG185" s="215">
        <f t="shared" si="56"/>
        <v>0</v>
      </c>
      <c r="BH185" s="215">
        <f t="shared" si="57"/>
        <v>0</v>
      </c>
      <c r="BI185" s="215">
        <f t="shared" si="58"/>
        <v>0</v>
      </c>
      <c r="BJ185" s="25" t="s">
        <v>85</v>
      </c>
      <c r="BK185" s="215">
        <f t="shared" si="59"/>
        <v>0</v>
      </c>
      <c r="BL185" s="25" t="s">
        <v>126</v>
      </c>
      <c r="BM185" s="25" t="s">
        <v>3550</v>
      </c>
    </row>
    <row r="186" spans="2:65" s="1" customFormat="1" ht="16.5" customHeight="1">
      <c r="B186" s="43"/>
      <c r="C186" s="204" t="s">
        <v>784</v>
      </c>
      <c r="D186" s="204" t="s">
        <v>200</v>
      </c>
      <c r="E186" s="205" t="s">
        <v>3551</v>
      </c>
      <c r="F186" s="206" t="s">
        <v>3552</v>
      </c>
      <c r="G186" s="207" t="s">
        <v>536</v>
      </c>
      <c r="H186" s="208">
        <v>4</v>
      </c>
      <c r="I186" s="209"/>
      <c r="J186" s="210">
        <f t="shared" si="50"/>
        <v>0</v>
      </c>
      <c r="K186" s="206" t="s">
        <v>34</v>
      </c>
      <c r="L186" s="63"/>
      <c r="M186" s="211" t="s">
        <v>34</v>
      </c>
      <c r="N186" s="212" t="s">
        <v>49</v>
      </c>
      <c r="O186" s="44"/>
      <c r="P186" s="213">
        <f t="shared" si="51"/>
        <v>0</v>
      </c>
      <c r="Q186" s="213">
        <v>0</v>
      </c>
      <c r="R186" s="213">
        <f t="shared" si="52"/>
        <v>0</v>
      </c>
      <c r="S186" s="213">
        <v>0</v>
      </c>
      <c r="T186" s="214">
        <f t="shared" si="53"/>
        <v>0</v>
      </c>
      <c r="AR186" s="25" t="s">
        <v>126</v>
      </c>
      <c r="AT186" s="25" t="s">
        <v>200</v>
      </c>
      <c r="AU186" s="25" t="s">
        <v>85</v>
      </c>
      <c r="AY186" s="25" t="s">
        <v>197</v>
      </c>
      <c r="BE186" s="215">
        <f t="shared" si="54"/>
        <v>0</v>
      </c>
      <c r="BF186" s="215">
        <f t="shared" si="55"/>
        <v>0</v>
      </c>
      <c r="BG186" s="215">
        <f t="shared" si="56"/>
        <v>0</v>
      </c>
      <c r="BH186" s="215">
        <f t="shared" si="57"/>
        <v>0</v>
      </c>
      <c r="BI186" s="215">
        <f t="shared" si="58"/>
        <v>0</v>
      </c>
      <c r="BJ186" s="25" t="s">
        <v>85</v>
      </c>
      <c r="BK186" s="215">
        <f t="shared" si="59"/>
        <v>0</v>
      </c>
      <c r="BL186" s="25" t="s">
        <v>126</v>
      </c>
      <c r="BM186" s="25" t="s">
        <v>3553</v>
      </c>
    </row>
    <row r="187" spans="2:65" s="1" customFormat="1" ht="16.5" customHeight="1">
      <c r="B187" s="43"/>
      <c r="C187" s="204" t="s">
        <v>789</v>
      </c>
      <c r="D187" s="204" t="s">
        <v>200</v>
      </c>
      <c r="E187" s="205" t="s">
        <v>3554</v>
      </c>
      <c r="F187" s="206" t="s">
        <v>3555</v>
      </c>
      <c r="G187" s="207" t="s">
        <v>536</v>
      </c>
      <c r="H187" s="208">
        <v>1</v>
      </c>
      <c r="I187" s="209"/>
      <c r="J187" s="210">
        <f t="shared" si="50"/>
        <v>0</v>
      </c>
      <c r="K187" s="206" t="s">
        <v>34</v>
      </c>
      <c r="L187" s="63"/>
      <c r="M187" s="211" t="s">
        <v>34</v>
      </c>
      <c r="N187" s="212" t="s">
        <v>49</v>
      </c>
      <c r="O187" s="44"/>
      <c r="P187" s="213">
        <f t="shared" si="51"/>
        <v>0</v>
      </c>
      <c r="Q187" s="213">
        <v>0</v>
      </c>
      <c r="R187" s="213">
        <f t="shared" si="52"/>
        <v>0</v>
      </c>
      <c r="S187" s="213">
        <v>0</v>
      </c>
      <c r="T187" s="214">
        <f t="shared" si="53"/>
        <v>0</v>
      </c>
      <c r="AR187" s="25" t="s">
        <v>126</v>
      </c>
      <c r="AT187" s="25" t="s">
        <v>200</v>
      </c>
      <c r="AU187" s="25" t="s">
        <v>85</v>
      </c>
      <c r="AY187" s="25" t="s">
        <v>197</v>
      </c>
      <c r="BE187" s="215">
        <f t="shared" si="54"/>
        <v>0</v>
      </c>
      <c r="BF187" s="215">
        <f t="shared" si="55"/>
        <v>0</v>
      </c>
      <c r="BG187" s="215">
        <f t="shared" si="56"/>
        <v>0</v>
      </c>
      <c r="BH187" s="215">
        <f t="shared" si="57"/>
        <v>0</v>
      </c>
      <c r="BI187" s="215">
        <f t="shared" si="58"/>
        <v>0</v>
      </c>
      <c r="BJ187" s="25" t="s">
        <v>85</v>
      </c>
      <c r="BK187" s="215">
        <f t="shared" si="59"/>
        <v>0</v>
      </c>
      <c r="BL187" s="25" t="s">
        <v>126</v>
      </c>
      <c r="BM187" s="25" t="s">
        <v>3556</v>
      </c>
    </row>
    <row r="188" spans="2:65" s="11" customFormat="1" ht="37.35" customHeight="1">
      <c r="B188" s="187"/>
      <c r="C188" s="188"/>
      <c r="D188" s="201" t="s">
        <v>77</v>
      </c>
      <c r="E188" s="287" t="s">
        <v>3557</v>
      </c>
      <c r="F188" s="287" t="s">
        <v>1966</v>
      </c>
      <c r="G188" s="188"/>
      <c r="H188" s="188"/>
      <c r="I188" s="191"/>
      <c r="J188" s="288">
        <f>BK188</f>
        <v>0</v>
      </c>
      <c r="K188" s="188"/>
      <c r="L188" s="193"/>
      <c r="M188" s="194"/>
      <c r="N188" s="195"/>
      <c r="O188" s="195"/>
      <c r="P188" s="196">
        <f>SUM(P189:P194)</f>
        <v>0</v>
      </c>
      <c r="Q188" s="195"/>
      <c r="R188" s="196">
        <f>SUM(R189:R194)</f>
        <v>0</v>
      </c>
      <c r="S188" s="195"/>
      <c r="T188" s="197">
        <f>SUM(T189:T194)</f>
        <v>0</v>
      </c>
      <c r="AR188" s="198" t="s">
        <v>85</v>
      </c>
      <c r="AT188" s="199" t="s">
        <v>77</v>
      </c>
      <c r="AU188" s="199" t="s">
        <v>78</v>
      </c>
      <c r="AY188" s="198" t="s">
        <v>197</v>
      </c>
      <c r="BK188" s="200">
        <f>SUM(BK189:BK194)</f>
        <v>0</v>
      </c>
    </row>
    <row r="189" spans="2:65" s="1" customFormat="1" ht="16.5" customHeight="1">
      <c r="B189" s="43"/>
      <c r="C189" s="204" t="s">
        <v>800</v>
      </c>
      <c r="D189" s="204" t="s">
        <v>200</v>
      </c>
      <c r="E189" s="205" t="s">
        <v>3558</v>
      </c>
      <c r="F189" s="206" t="s">
        <v>3559</v>
      </c>
      <c r="G189" s="207" t="s">
        <v>203</v>
      </c>
      <c r="H189" s="208">
        <v>1</v>
      </c>
      <c r="I189" s="209"/>
      <c r="J189" s="210">
        <f t="shared" ref="J189:J194" si="60">ROUND(I189*H189,2)</f>
        <v>0</v>
      </c>
      <c r="K189" s="206" t="s">
        <v>34</v>
      </c>
      <c r="L189" s="63"/>
      <c r="M189" s="211" t="s">
        <v>34</v>
      </c>
      <c r="N189" s="212" t="s">
        <v>49</v>
      </c>
      <c r="O189" s="44"/>
      <c r="P189" s="213">
        <f t="shared" ref="P189:P194" si="61">O189*H189</f>
        <v>0</v>
      </c>
      <c r="Q189" s="213">
        <v>0</v>
      </c>
      <c r="R189" s="213">
        <f t="shared" ref="R189:R194" si="62">Q189*H189</f>
        <v>0</v>
      </c>
      <c r="S189" s="213">
        <v>0</v>
      </c>
      <c r="T189" s="214">
        <f t="shared" ref="T189:T194" si="63">S189*H189</f>
        <v>0</v>
      </c>
      <c r="AR189" s="25" t="s">
        <v>126</v>
      </c>
      <c r="AT189" s="25" t="s">
        <v>200</v>
      </c>
      <c r="AU189" s="25" t="s">
        <v>85</v>
      </c>
      <c r="AY189" s="25" t="s">
        <v>197</v>
      </c>
      <c r="BE189" s="215">
        <f t="shared" ref="BE189:BE194" si="64">IF(N189="základní",J189,0)</f>
        <v>0</v>
      </c>
      <c r="BF189" s="215">
        <f t="shared" ref="BF189:BF194" si="65">IF(N189="snížená",J189,0)</f>
        <v>0</v>
      </c>
      <c r="BG189" s="215">
        <f t="shared" ref="BG189:BG194" si="66">IF(N189="zákl. přenesená",J189,0)</f>
        <v>0</v>
      </c>
      <c r="BH189" s="215">
        <f t="shared" ref="BH189:BH194" si="67">IF(N189="sníž. přenesená",J189,0)</f>
        <v>0</v>
      </c>
      <c r="BI189" s="215">
        <f t="shared" ref="BI189:BI194" si="68">IF(N189="nulová",J189,0)</f>
        <v>0</v>
      </c>
      <c r="BJ189" s="25" t="s">
        <v>85</v>
      </c>
      <c r="BK189" s="215">
        <f t="shared" ref="BK189:BK194" si="69">ROUND(I189*H189,2)</f>
        <v>0</v>
      </c>
      <c r="BL189" s="25" t="s">
        <v>126</v>
      </c>
      <c r="BM189" s="25" t="s">
        <v>3560</v>
      </c>
    </row>
    <row r="190" spans="2:65" s="1" customFormat="1" ht="16.5" customHeight="1">
      <c r="B190" s="43"/>
      <c r="C190" s="204" t="s">
        <v>806</v>
      </c>
      <c r="D190" s="204" t="s">
        <v>200</v>
      </c>
      <c r="E190" s="205" t="s">
        <v>3561</v>
      </c>
      <c r="F190" s="206" t="s">
        <v>3562</v>
      </c>
      <c r="G190" s="207" t="s">
        <v>351</v>
      </c>
      <c r="H190" s="208">
        <v>24</v>
      </c>
      <c r="I190" s="209"/>
      <c r="J190" s="210">
        <f t="shared" si="60"/>
        <v>0</v>
      </c>
      <c r="K190" s="206" t="s">
        <v>34</v>
      </c>
      <c r="L190" s="63"/>
      <c r="M190" s="211" t="s">
        <v>34</v>
      </c>
      <c r="N190" s="212" t="s">
        <v>49</v>
      </c>
      <c r="O190" s="44"/>
      <c r="P190" s="213">
        <f t="shared" si="61"/>
        <v>0</v>
      </c>
      <c r="Q190" s="213">
        <v>0</v>
      </c>
      <c r="R190" s="213">
        <f t="shared" si="62"/>
        <v>0</v>
      </c>
      <c r="S190" s="213">
        <v>0</v>
      </c>
      <c r="T190" s="214">
        <f t="shared" si="63"/>
        <v>0</v>
      </c>
      <c r="AR190" s="25" t="s">
        <v>126</v>
      </c>
      <c r="AT190" s="25" t="s">
        <v>200</v>
      </c>
      <c r="AU190" s="25" t="s">
        <v>85</v>
      </c>
      <c r="AY190" s="25" t="s">
        <v>197</v>
      </c>
      <c r="BE190" s="215">
        <f t="shared" si="64"/>
        <v>0</v>
      </c>
      <c r="BF190" s="215">
        <f t="shared" si="65"/>
        <v>0</v>
      </c>
      <c r="BG190" s="215">
        <f t="shared" si="66"/>
        <v>0</v>
      </c>
      <c r="BH190" s="215">
        <f t="shared" si="67"/>
        <v>0</v>
      </c>
      <c r="BI190" s="215">
        <f t="shared" si="68"/>
        <v>0</v>
      </c>
      <c r="BJ190" s="25" t="s">
        <v>85</v>
      </c>
      <c r="BK190" s="215">
        <f t="shared" si="69"/>
        <v>0</v>
      </c>
      <c r="BL190" s="25" t="s">
        <v>126</v>
      </c>
      <c r="BM190" s="25" t="s">
        <v>3563</v>
      </c>
    </row>
    <row r="191" spans="2:65" s="1" customFormat="1" ht="16.5" customHeight="1">
      <c r="B191" s="43"/>
      <c r="C191" s="204" t="s">
        <v>811</v>
      </c>
      <c r="D191" s="204" t="s">
        <v>200</v>
      </c>
      <c r="E191" s="205" t="s">
        <v>3564</v>
      </c>
      <c r="F191" s="206" t="s">
        <v>3565</v>
      </c>
      <c r="G191" s="207" t="s">
        <v>351</v>
      </c>
      <c r="H191" s="208">
        <v>32</v>
      </c>
      <c r="I191" s="209"/>
      <c r="J191" s="210">
        <f t="shared" si="60"/>
        <v>0</v>
      </c>
      <c r="K191" s="206" t="s">
        <v>34</v>
      </c>
      <c r="L191" s="63"/>
      <c r="M191" s="211" t="s">
        <v>34</v>
      </c>
      <c r="N191" s="212" t="s">
        <v>49</v>
      </c>
      <c r="O191" s="44"/>
      <c r="P191" s="213">
        <f t="shared" si="61"/>
        <v>0</v>
      </c>
      <c r="Q191" s="213">
        <v>0</v>
      </c>
      <c r="R191" s="213">
        <f t="shared" si="62"/>
        <v>0</v>
      </c>
      <c r="S191" s="213">
        <v>0</v>
      </c>
      <c r="T191" s="214">
        <f t="shared" si="63"/>
        <v>0</v>
      </c>
      <c r="AR191" s="25" t="s">
        <v>126</v>
      </c>
      <c r="AT191" s="25" t="s">
        <v>200</v>
      </c>
      <c r="AU191" s="25" t="s">
        <v>85</v>
      </c>
      <c r="AY191" s="25" t="s">
        <v>197</v>
      </c>
      <c r="BE191" s="215">
        <f t="shared" si="64"/>
        <v>0</v>
      </c>
      <c r="BF191" s="215">
        <f t="shared" si="65"/>
        <v>0</v>
      </c>
      <c r="BG191" s="215">
        <f t="shared" si="66"/>
        <v>0</v>
      </c>
      <c r="BH191" s="215">
        <f t="shared" si="67"/>
        <v>0</v>
      </c>
      <c r="BI191" s="215">
        <f t="shared" si="68"/>
        <v>0</v>
      </c>
      <c r="BJ191" s="25" t="s">
        <v>85</v>
      </c>
      <c r="BK191" s="215">
        <f t="shared" si="69"/>
        <v>0</v>
      </c>
      <c r="BL191" s="25" t="s">
        <v>126</v>
      </c>
      <c r="BM191" s="25" t="s">
        <v>3566</v>
      </c>
    </row>
    <row r="192" spans="2:65" s="1" customFormat="1" ht="16.5" customHeight="1">
      <c r="B192" s="43"/>
      <c r="C192" s="204" t="s">
        <v>815</v>
      </c>
      <c r="D192" s="204" t="s">
        <v>200</v>
      </c>
      <c r="E192" s="205" t="s">
        <v>3567</v>
      </c>
      <c r="F192" s="206" t="s">
        <v>3568</v>
      </c>
      <c r="G192" s="207" t="s">
        <v>203</v>
      </c>
      <c r="H192" s="208">
        <v>1</v>
      </c>
      <c r="I192" s="209"/>
      <c r="J192" s="210">
        <f t="shared" si="60"/>
        <v>0</v>
      </c>
      <c r="K192" s="206" t="s">
        <v>34</v>
      </c>
      <c r="L192" s="63"/>
      <c r="M192" s="211" t="s">
        <v>34</v>
      </c>
      <c r="N192" s="212" t="s">
        <v>49</v>
      </c>
      <c r="O192" s="44"/>
      <c r="P192" s="213">
        <f t="shared" si="61"/>
        <v>0</v>
      </c>
      <c r="Q192" s="213">
        <v>0</v>
      </c>
      <c r="R192" s="213">
        <f t="shared" si="62"/>
        <v>0</v>
      </c>
      <c r="S192" s="213">
        <v>0</v>
      </c>
      <c r="T192" s="214">
        <f t="shared" si="63"/>
        <v>0</v>
      </c>
      <c r="AR192" s="25" t="s">
        <v>126</v>
      </c>
      <c r="AT192" s="25" t="s">
        <v>200</v>
      </c>
      <c r="AU192" s="25" t="s">
        <v>85</v>
      </c>
      <c r="AY192" s="25" t="s">
        <v>197</v>
      </c>
      <c r="BE192" s="215">
        <f t="shared" si="64"/>
        <v>0</v>
      </c>
      <c r="BF192" s="215">
        <f t="shared" si="65"/>
        <v>0</v>
      </c>
      <c r="BG192" s="215">
        <f t="shared" si="66"/>
        <v>0</v>
      </c>
      <c r="BH192" s="215">
        <f t="shared" si="67"/>
        <v>0</v>
      </c>
      <c r="BI192" s="215">
        <f t="shared" si="68"/>
        <v>0</v>
      </c>
      <c r="BJ192" s="25" t="s">
        <v>85</v>
      </c>
      <c r="BK192" s="215">
        <f t="shared" si="69"/>
        <v>0</v>
      </c>
      <c r="BL192" s="25" t="s">
        <v>126</v>
      </c>
      <c r="BM192" s="25" t="s">
        <v>3569</v>
      </c>
    </row>
    <row r="193" spans="2:65" s="1" customFormat="1" ht="16.5" customHeight="1">
      <c r="B193" s="43"/>
      <c r="C193" s="204" t="s">
        <v>819</v>
      </c>
      <c r="D193" s="204" t="s">
        <v>200</v>
      </c>
      <c r="E193" s="205" t="s">
        <v>3570</v>
      </c>
      <c r="F193" s="206" t="s">
        <v>3571</v>
      </c>
      <c r="G193" s="207" t="s">
        <v>203</v>
      </c>
      <c r="H193" s="208">
        <v>1</v>
      </c>
      <c r="I193" s="209"/>
      <c r="J193" s="210">
        <f t="shared" si="60"/>
        <v>0</v>
      </c>
      <c r="K193" s="206" t="s">
        <v>34</v>
      </c>
      <c r="L193" s="63"/>
      <c r="M193" s="211" t="s">
        <v>34</v>
      </c>
      <c r="N193" s="212" t="s">
        <v>49</v>
      </c>
      <c r="O193" s="44"/>
      <c r="P193" s="213">
        <f t="shared" si="61"/>
        <v>0</v>
      </c>
      <c r="Q193" s="213">
        <v>0</v>
      </c>
      <c r="R193" s="213">
        <f t="shared" si="62"/>
        <v>0</v>
      </c>
      <c r="S193" s="213">
        <v>0</v>
      </c>
      <c r="T193" s="214">
        <f t="shared" si="63"/>
        <v>0</v>
      </c>
      <c r="AR193" s="25" t="s">
        <v>126</v>
      </c>
      <c r="AT193" s="25" t="s">
        <v>200</v>
      </c>
      <c r="AU193" s="25" t="s">
        <v>85</v>
      </c>
      <c r="AY193" s="25" t="s">
        <v>197</v>
      </c>
      <c r="BE193" s="215">
        <f t="shared" si="64"/>
        <v>0</v>
      </c>
      <c r="BF193" s="215">
        <f t="shared" si="65"/>
        <v>0</v>
      </c>
      <c r="BG193" s="215">
        <f t="shared" si="66"/>
        <v>0</v>
      </c>
      <c r="BH193" s="215">
        <f t="shared" si="67"/>
        <v>0</v>
      </c>
      <c r="BI193" s="215">
        <f t="shared" si="68"/>
        <v>0</v>
      </c>
      <c r="BJ193" s="25" t="s">
        <v>85</v>
      </c>
      <c r="BK193" s="215">
        <f t="shared" si="69"/>
        <v>0</v>
      </c>
      <c r="BL193" s="25" t="s">
        <v>126</v>
      </c>
      <c r="BM193" s="25" t="s">
        <v>3572</v>
      </c>
    </row>
    <row r="194" spans="2:65" s="1" customFormat="1" ht="16.5" customHeight="1">
      <c r="B194" s="43"/>
      <c r="C194" s="204" t="s">
        <v>824</v>
      </c>
      <c r="D194" s="204" t="s">
        <v>200</v>
      </c>
      <c r="E194" s="205" t="s">
        <v>3573</v>
      </c>
      <c r="F194" s="206" t="s">
        <v>195</v>
      </c>
      <c r="G194" s="207" t="s">
        <v>203</v>
      </c>
      <c r="H194" s="208">
        <v>1</v>
      </c>
      <c r="I194" s="209"/>
      <c r="J194" s="210">
        <f t="shared" si="60"/>
        <v>0</v>
      </c>
      <c r="K194" s="206" t="s">
        <v>34</v>
      </c>
      <c r="L194" s="63"/>
      <c r="M194" s="211" t="s">
        <v>34</v>
      </c>
      <c r="N194" s="254" t="s">
        <v>49</v>
      </c>
      <c r="O194" s="255"/>
      <c r="P194" s="256">
        <f t="shared" si="61"/>
        <v>0</v>
      </c>
      <c r="Q194" s="256">
        <v>0</v>
      </c>
      <c r="R194" s="256">
        <f t="shared" si="62"/>
        <v>0</v>
      </c>
      <c r="S194" s="256">
        <v>0</v>
      </c>
      <c r="T194" s="257">
        <f t="shared" si="63"/>
        <v>0</v>
      </c>
      <c r="AR194" s="25" t="s">
        <v>126</v>
      </c>
      <c r="AT194" s="25" t="s">
        <v>200</v>
      </c>
      <c r="AU194" s="25" t="s">
        <v>85</v>
      </c>
      <c r="AY194" s="25" t="s">
        <v>197</v>
      </c>
      <c r="BE194" s="215">
        <f t="shared" si="64"/>
        <v>0</v>
      </c>
      <c r="BF194" s="215">
        <f t="shared" si="65"/>
        <v>0</v>
      </c>
      <c r="BG194" s="215">
        <f t="shared" si="66"/>
        <v>0</v>
      </c>
      <c r="BH194" s="215">
        <f t="shared" si="67"/>
        <v>0</v>
      </c>
      <c r="BI194" s="215">
        <f t="shared" si="68"/>
        <v>0</v>
      </c>
      <c r="BJ194" s="25" t="s">
        <v>85</v>
      </c>
      <c r="BK194" s="215">
        <f t="shared" si="69"/>
        <v>0</v>
      </c>
      <c r="BL194" s="25" t="s">
        <v>126</v>
      </c>
      <c r="BM194" s="25" t="s">
        <v>3574</v>
      </c>
    </row>
    <row r="195" spans="2:65" s="1" customFormat="1" ht="6.95" customHeight="1">
      <c r="B195" s="58"/>
      <c r="C195" s="59"/>
      <c r="D195" s="59"/>
      <c r="E195" s="59"/>
      <c r="F195" s="59"/>
      <c r="G195" s="59"/>
      <c r="H195" s="59"/>
      <c r="I195" s="150"/>
      <c r="J195" s="59"/>
      <c r="K195" s="59"/>
      <c r="L195" s="63"/>
    </row>
  </sheetData>
  <sheetProtection algorithmName="SHA-512" hashValue="3zMkWWtDRPL94+R4pR+zOqUXlCxAyF0xqOW9sMX3RGtlolrtjebLlonwyx0LGwbrFlOYrQmU95eWM/qfT6hMIw==" saltValue="EEBDAF2c76KKZGTC9pKyBw==" spinCount="100000" sheet="1" objects="1" scenarios="1" formatCells="0" formatColumns="0" formatRows="0" sort="0" autoFilter="0"/>
  <autoFilter ref="C94:K194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81:H81"/>
    <mergeCell ref="E85:H85"/>
    <mergeCell ref="E83:H83"/>
    <mergeCell ref="E87:H87"/>
    <mergeCell ref="J59:J60"/>
  </mergeCells>
  <hyperlinks>
    <hyperlink ref="F1:G1" location="C2" display="1) Krycí list soupisu"/>
    <hyperlink ref="G1:H1" location="C62" display="2) Rekapitulace"/>
    <hyperlink ref="J1" location="C94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70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117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3575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ROUND(J93,2)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ROUND(SUM(BE93:BE169), 2)</f>
        <v>0</v>
      </c>
      <c r="G34" s="44"/>
      <c r="H34" s="44"/>
      <c r="I34" s="142">
        <v>0.21</v>
      </c>
      <c r="J34" s="141">
        <f>ROUND(ROUND((SUM(BE93:BE169)),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ROUND(SUM(BF93:BF169), 2)</f>
        <v>0</v>
      </c>
      <c r="G35" s="44"/>
      <c r="H35" s="44"/>
      <c r="I35" s="142">
        <v>0.15</v>
      </c>
      <c r="J35" s="141">
        <f>ROUND(ROUND((SUM(BF93:BF169)),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ROUND(SUM(BG93:BG169),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ROUND(SUM(BH93:BH169),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ROUND(SUM(BI93:BI169),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D.1.4.4 - Měření a regulace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J93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3576</v>
      </c>
      <c r="E65" s="163"/>
      <c r="F65" s="163"/>
      <c r="G65" s="163"/>
      <c r="H65" s="163"/>
      <c r="I65" s="164"/>
      <c r="J65" s="165">
        <f>J97</f>
        <v>0</v>
      </c>
      <c r="K65" s="166"/>
    </row>
    <row r="66" spans="2:12" s="8" customFormat="1" ht="24.95" customHeight="1">
      <c r="B66" s="160"/>
      <c r="C66" s="161"/>
      <c r="D66" s="162" t="s">
        <v>3577</v>
      </c>
      <c r="E66" s="163"/>
      <c r="F66" s="163"/>
      <c r="G66" s="163"/>
      <c r="H66" s="163"/>
      <c r="I66" s="164"/>
      <c r="J66" s="165">
        <f>J110</f>
        <v>0</v>
      </c>
      <c r="K66" s="166"/>
    </row>
    <row r="67" spans="2:12" s="8" customFormat="1" ht="24.95" customHeight="1">
      <c r="B67" s="160"/>
      <c r="C67" s="161"/>
      <c r="D67" s="162" t="s">
        <v>3578</v>
      </c>
      <c r="E67" s="163"/>
      <c r="F67" s="163"/>
      <c r="G67" s="163"/>
      <c r="H67" s="163"/>
      <c r="I67" s="164"/>
      <c r="J67" s="165">
        <f>J132</f>
        <v>0</v>
      </c>
      <c r="K67" s="166"/>
    </row>
    <row r="68" spans="2:12" s="8" customFormat="1" ht="24.95" customHeight="1">
      <c r="B68" s="160"/>
      <c r="C68" s="161"/>
      <c r="D68" s="162" t="s">
        <v>3579</v>
      </c>
      <c r="E68" s="163"/>
      <c r="F68" s="163"/>
      <c r="G68" s="163"/>
      <c r="H68" s="163"/>
      <c r="I68" s="164"/>
      <c r="J68" s="165">
        <f>J147</f>
        <v>0</v>
      </c>
      <c r="K68" s="166"/>
    </row>
    <row r="69" spans="2:12" s="8" customFormat="1" ht="24.95" customHeight="1">
      <c r="B69" s="160"/>
      <c r="C69" s="161"/>
      <c r="D69" s="162" t="s">
        <v>3580</v>
      </c>
      <c r="E69" s="163"/>
      <c r="F69" s="163"/>
      <c r="G69" s="163"/>
      <c r="H69" s="163"/>
      <c r="I69" s="164"/>
      <c r="J69" s="165">
        <f>J165</f>
        <v>0</v>
      </c>
      <c r="K69" s="166"/>
    </row>
    <row r="70" spans="2:12" s="1" customFormat="1" ht="21.75" customHeight="1">
      <c r="B70" s="43"/>
      <c r="C70" s="44"/>
      <c r="D70" s="44"/>
      <c r="E70" s="44"/>
      <c r="F70" s="44"/>
      <c r="G70" s="44"/>
      <c r="H70" s="44"/>
      <c r="I70" s="129"/>
      <c r="J70" s="44"/>
      <c r="K70" s="47"/>
    </row>
    <row r="71" spans="2:12" s="1" customFormat="1" ht="6.95" customHeight="1">
      <c r="B71" s="58"/>
      <c r="C71" s="59"/>
      <c r="D71" s="59"/>
      <c r="E71" s="59"/>
      <c r="F71" s="59"/>
      <c r="G71" s="59"/>
      <c r="H71" s="59"/>
      <c r="I71" s="150"/>
      <c r="J71" s="59"/>
      <c r="K71" s="60"/>
    </row>
    <row r="75" spans="2:12" s="1" customFormat="1" ht="6.95" customHeight="1">
      <c r="B75" s="61"/>
      <c r="C75" s="62"/>
      <c r="D75" s="62"/>
      <c r="E75" s="62"/>
      <c r="F75" s="62"/>
      <c r="G75" s="62"/>
      <c r="H75" s="62"/>
      <c r="I75" s="153"/>
      <c r="J75" s="62"/>
      <c r="K75" s="62"/>
      <c r="L75" s="63"/>
    </row>
    <row r="76" spans="2:12" s="1" customFormat="1" ht="36.950000000000003" customHeight="1">
      <c r="B76" s="43"/>
      <c r="C76" s="64" t="s">
        <v>181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6.95" customHeight="1">
      <c r="B77" s="43"/>
      <c r="C77" s="65"/>
      <c r="D77" s="65"/>
      <c r="E77" s="65"/>
      <c r="F77" s="65"/>
      <c r="G77" s="65"/>
      <c r="H77" s="65"/>
      <c r="I77" s="174"/>
      <c r="J77" s="65"/>
      <c r="K77" s="65"/>
      <c r="L77" s="63"/>
    </row>
    <row r="78" spans="2:12" s="1" customFormat="1" ht="14.45" customHeight="1">
      <c r="B78" s="43"/>
      <c r="C78" s="67" t="s">
        <v>18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6.5" customHeight="1">
      <c r="B79" s="43"/>
      <c r="C79" s="65"/>
      <c r="D79" s="65"/>
      <c r="E79" s="420" t="str">
        <f>E7</f>
        <v>CENTRUM SPOLEČNÝCH AKTIVIT JESENÍK</v>
      </c>
      <c r="F79" s="421"/>
      <c r="G79" s="421"/>
      <c r="H79" s="421"/>
      <c r="I79" s="174"/>
      <c r="J79" s="65"/>
      <c r="K79" s="65"/>
      <c r="L79" s="63"/>
    </row>
    <row r="80" spans="2:12" ht="15">
      <c r="B80" s="29"/>
      <c r="C80" s="67" t="s">
        <v>171</v>
      </c>
      <c r="D80" s="258"/>
      <c r="E80" s="258"/>
      <c r="F80" s="258"/>
      <c r="G80" s="258"/>
      <c r="H80" s="258"/>
      <c r="J80" s="258"/>
      <c r="K80" s="258"/>
      <c r="L80" s="259"/>
    </row>
    <row r="81" spans="2:65" ht="16.5" customHeight="1">
      <c r="B81" s="29"/>
      <c r="C81" s="258"/>
      <c r="D81" s="258"/>
      <c r="E81" s="420" t="s">
        <v>313</v>
      </c>
      <c r="F81" s="429"/>
      <c r="G81" s="429"/>
      <c r="H81" s="429"/>
      <c r="J81" s="258"/>
      <c r="K81" s="258"/>
      <c r="L81" s="259"/>
    </row>
    <row r="82" spans="2:65" ht="15">
      <c r="B82" s="29"/>
      <c r="C82" s="67" t="s">
        <v>314</v>
      </c>
      <c r="D82" s="258"/>
      <c r="E82" s="258"/>
      <c r="F82" s="258"/>
      <c r="G82" s="258"/>
      <c r="H82" s="258"/>
      <c r="J82" s="258"/>
      <c r="K82" s="258"/>
      <c r="L82" s="259"/>
    </row>
    <row r="83" spans="2:65" s="1" customFormat="1" ht="16.5" customHeight="1">
      <c r="B83" s="43"/>
      <c r="C83" s="65"/>
      <c r="D83" s="65"/>
      <c r="E83" s="428" t="s">
        <v>2177</v>
      </c>
      <c r="F83" s="422"/>
      <c r="G83" s="422"/>
      <c r="H83" s="422"/>
      <c r="I83" s="174"/>
      <c r="J83" s="65"/>
      <c r="K83" s="65"/>
      <c r="L83" s="63"/>
    </row>
    <row r="84" spans="2:65" s="1" customFormat="1" ht="14.45" customHeight="1">
      <c r="B84" s="43"/>
      <c r="C84" s="67" t="s">
        <v>2178</v>
      </c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7.25" customHeight="1">
      <c r="B85" s="43"/>
      <c r="C85" s="65"/>
      <c r="D85" s="65"/>
      <c r="E85" s="391" t="str">
        <f>E13</f>
        <v>D.1.4.4 - Měření a regulace</v>
      </c>
      <c r="F85" s="422"/>
      <c r="G85" s="422"/>
      <c r="H85" s="422"/>
      <c r="I85" s="174"/>
      <c r="J85" s="65"/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8" customHeight="1">
      <c r="B87" s="43"/>
      <c r="C87" s="67" t="s">
        <v>24</v>
      </c>
      <c r="D87" s="65"/>
      <c r="E87" s="65"/>
      <c r="F87" s="175" t="str">
        <f>F16</f>
        <v>Jeseník</v>
      </c>
      <c r="G87" s="65"/>
      <c r="H87" s="65"/>
      <c r="I87" s="176" t="s">
        <v>26</v>
      </c>
      <c r="J87" s="75" t="str">
        <f>IF(J16="","",J16)</f>
        <v>11.10.2016</v>
      </c>
      <c r="K87" s="65"/>
      <c r="L87" s="63"/>
    </row>
    <row r="88" spans="2:65" s="1" customFormat="1" ht="6.95" customHeight="1">
      <c r="B88" s="43"/>
      <c r="C88" s="65"/>
      <c r="D88" s="65"/>
      <c r="E88" s="65"/>
      <c r="F88" s="65"/>
      <c r="G88" s="65"/>
      <c r="H88" s="65"/>
      <c r="I88" s="174"/>
      <c r="J88" s="65"/>
      <c r="K88" s="65"/>
      <c r="L88" s="63"/>
    </row>
    <row r="89" spans="2:65" s="1" customFormat="1" ht="15">
      <c r="B89" s="43"/>
      <c r="C89" s="67" t="s">
        <v>32</v>
      </c>
      <c r="D89" s="65"/>
      <c r="E89" s="65"/>
      <c r="F89" s="175" t="str">
        <f>E19</f>
        <v>MĚSTO JESENÍK</v>
      </c>
      <c r="G89" s="65"/>
      <c r="H89" s="65"/>
      <c r="I89" s="176" t="s">
        <v>39</v>
      </c>
      <c r="J89" s="175" t="str">
        <f>E25</f>
        <v>KANIA a.s. , Ostrava</v>
      </c>
      <c r="K89" s="65"/>
      <c r="L89" s="63"/>
    </row>
    <row r="90" spans="2:65" s="1" customFormat="1" ht="14.45" customHeight="1">
      <c r="B90" s="43"/>
      <c r="C90" s="67" t="s">
        <v>37</v>
      </c>
      <c r="D90" s="65"/>
      <c r="E90" s="65"/>
      <c r="F90" s="175" t="str">
        <f>IF(E22="","",E22)</f>
        <v/>
      </c>
      <c r="G90" s="65"/>
      <c r="H90" s="65"/>
      <c r="I90" s="174"/>
      <c r="J90" s="65"/>
      <c r="K90" s="65"/>
      <c r="L90" s="63"/>
    </row>
    <row r="91" spans="2:65" s="1" customFormat="1" ht="10.35" customHeight="1">
      <c r="B91" s="43"/>
      <c r="C91" s="65"/>
      <c r="D91" s="65"/>
      <c r="E91" s="65"/>
      <c r="F91" s="65"/>
      <c r="G91" s="65"/>
      <c r="H91" s="65"/>
      <c r="I91" s="174"/>
      <c r="J91" s="65"/>
      <c r="K91" s="65"/>
      <c r="L91" s="63"/>
    </row>
    <row r="92" spans="2:65" s="10" customFormat="1" ht="29.25" customHeight="1">
      <c r="B92" s="177"/>
      <c r="C92" s="178" t="s">
        <v>182</v>
      </c>
      <c r="D92" s="179" t="s">
        <v>63</v>
      </c>
      <c r="E92" s="179" t="s">
        <v>59</v>
      </c>
      <c r="F92" s="179" t="s">
        <v>183</v>
      </c>
      <c r="G92" s="179" t="s">
        <v>184</v>
      </c>
      <c r="H92" s="179" t="s">
        <v>185</v>
      </c>
      <c r="I92" s="180" t="s">
        <v>186</v>
      </c>
      <c r="J92" s="179" t="s">
        <v>175</v>
      </c>
      <c r="K92" s="181" t="s">
        <v>187</v>
      </c>
      <c r="L92" s="182"/>
      <c r="M92" s="83" t="s">
        <v>188</v>
      </c>
      <c r="N92" s="84" t="s">
        <v>48</v>
      </c>
      <c r="O92" s="84" t="s">
        <v>189</v>
      </c>
      <c r="P92" s="84" t="s">
        <v>190</v>
      </c>
      <c r="Q92" s="84" t="s">
        <v>191</v>
      </c>
      <c r="R92" s="84" t="s">
        <v>192</v>
      </c>
      <c r="S92" s="84" t="s">
        <v>193</v>
      </c>
      <c r="T92" s="85" t="s">
        <v>194</v>
      </c>
    </row>
    <row r="93" spans="2:65" s="1" customFormat="1" ht="29.25" customHeight="1">
      <c r="B93" s="43"/>
      <c r="C93" s="297" t="s">
        <v>176</v>
      </c>
      <c r="D93" s="65"/>
      <c r="E93" s="65"/>
      <c r="F93" s="65"/>
      <c r="G93" s="65"/>
      <c r="H93" s="65"/>
      <c r="I93" s="174"/>
      <c r="J93" s="183">
        <f>BK93</f>
        <v>0</v>
      </c>
      <c r="K93" s="65"/>
      <c r="L93" s="63"/>
      <c r="M93" s="86"/>
      <c r="N93" s="87"/>
      <c r="O93" s="87"/>
      <c r="P93" s="184">
        <f>P94+SUM(P95:P97)+P110+P132+P147+P165</f>
        <v>0</v>
      </c>
      <c r="Q93" s="87"/>
      <c r="R93" s="184">
        <f>R94+SUM(R95:R97)+R110+R132+R147+R165</f>
        <v>0</v>
      </c>
      <c r="S93" s="87"/>
      <c r="T93" s="185">
        <f>T94+SUM(T95:T97)+T110+T132+T147+T165</f>
        <v>0</v>
      </c>
      <c r="AT93" s="25" t="s">
        <v>77</v>
      </c>
      <c r="AU93" s="25" t="s">
        <v>177</v>
      </c>
      <c r="BK93" s="186">
        <f>BK94+SUM(BK95:BK97)+BK110+BK132+BK147+BK165</f>
        <v>0</v>
      </c>
    </row>
    <row r="94" spans="2:65" s="1" customFormat="1" ht="16.5" customHeight="1">
      <c r="B94" s="43"/>
      <c r="C94" s="204" t="s">
        <v>85</v>
      </c>
      <c r="D94" s="204" t="s">
        <v>200</v>
      </c>
      <c r="E94" s="205" t="s">
        <v>3581</v>
      </c>
      <c r="F94" s="206" t="s">
        <v>3582</v>
      </c>
      <c r="G94" s="207" t="s">
        <v>1598</v>
      </c>
      <c r="H94" s="208">
        <v>1</v>
      </c>
      <c r="I94" s="209"/>
      <c r="J94" s="210">
        <f>ROUND(I94*H94,2)</f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>O94*H94</f>
        <v>0</v>
      </c>
      <c r="Q94" s="213">
        <v>0</v>
      </c>
      <c r="R94" s="213">
        <f>Q94*H94</f>
        <v>0</v>
      </c>
      <c r="S94" s="213">
        <v>0</v>
      </c>
      <c r="T94" s="214">
        <f>S94*H94</f>
        <v>0</v>
      </c>
      <c r="AR94" s="25" t="s">
        <v>126</v>
      </c>
      <c r="AT94" s="25" t="s">
        <v>200</v>
      </c>
      <c r="AU94" s="25" t="s">
        <v>78</v>
      </c>
      <c r="AY94" s="25" t="s">
        <v>197</v>
      </c>
      <c r="BE94" s="215">
        <f>IF(N94="základní",J94,0)</f>
        <v>0</v>
      </c>
      <c r="BF94" s="215">
        <f>IF(N94="snížená",J94,0)</f>
        <v>0</v>
      </c>
      <c r="BG94" s="215">
        <f>IF(N94="zákl. přenesená",J94,0)</f>
        <v>0</v>
      </c>
      <c r="BH94" s="215">
        <f>IF(N94="sníž. přenesená",J94,0)</f>
        <v>0</v>
      </c>
      <c r="BI94" s="215">
        <f>IF(N94="nulová",J94,0)</f>
        <v>0</v>
      </c>
      <c r="BJ94" s="25" t="s">
        <v>85</v>
      </c>
      <c r="BK94" s="215">
        <f>ROUND(I94*H94,2)</f>
        <v>0</v>
      </c>
      <c r="BL94" s="25" t="s">
        <v>126</v>
      </c>
      <c r="BM94" s="25" t="s">
        <v>3583</v>
      </c>
    </row>
    <row r="95" spans="2:65" s="1" customFormat="1" ht="27">
      <c r="B95" s="43"/>
      <c r="C95" s="65"/>
      <c r="D95" s="216" t="s">
        <v>205</v>
      </c>
      <c r="E95" s="65"/>
      <c r="F95" s="217" t="s">
        <v>3584</v>
      </c>
      <c r="G95" s="65"/>
      <c r="H95" s="65"/>
      <c r="I95" s="174"/>
      <c r="J95" s="65"/>
      <c r="K95" s="65"/>
      <c r="L95" s="63"/>
      <c r="M95" s="218"/>
      <c r="N95" s="44"/>
      <c r="O95" s="44"/>
      <c r="P95" s="44"/>
      <c r="Q95" s="44"/>
      <c r="R95" s="44"/>
      <c r="S95" s="44"/>
      <c r="T95" s="80"/>
      <c r="AT95" s="25" t="s">
        <v>205</v>
      </c>
      <c r="AU95" s="25" t="s">
        <v>78</v>
      </c>
    </row>
    <row r="96" spans="2:65" s="1" customFormat="1" ht="16.5" customHeight="1">
      <c r="B96" s="43"/>
      <c r="C96" s="204" t="s">
        <v>87</v>
      </c>
      <c r="D96" s="204" t="s">
        <v>200</v>
      </c>
      <c r="E96" s="205" t="s">
        <v>3585</v>
      </c>
      <c r="F96" s="206" t="s">
        <v>3586</v>
      </c>
      <c r="G96" s="207" t="s">
        <v>1598</v>
      </c>
      <c r="H96" s="208">
        <v>1</v>
      </c>
      <c r="I96" s="209"/>
      <c r="J96" s="210">
        <f>ROUND(I96*H96,2)</f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78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3587</v>
      </c>
    </row>
    <row r="97" spans="2:65" s="11" customFormat="1" ht="37.35" customHeight="1">
      <c r="B97" s="187"/>
      <c r="C97" s="188"/>
      <c r="D97" s="201" t="s">
        <v>77</v>
      </c>
      <c r="E97" s="287" t="s">
        <v>3046</v>
      </c>
      <c r="F97" s="287" t="s">
        <v>3588</v>
      </c>
      <c r="G97" s="188"/>
      <c r="H97" s="188"/>
      <c r="I97" s="191"/>
      <c r="J97" s="288">
        <f>BK97</f>
        <v>0</v>
      </c>
      <c r="K97" s="188"/>
      <c r="L97" s="193"/>
      <c r="M97" s="194"/>
      <c r="N97" s="195"/>
      <c r="O97" s="195"/>
      <c r="P97" s="196">
        <f>SUM(P98:P109)</f>
        <v>0</v>
      </c>
      <c r="Q97" s="195"/>
      <c r="R97" s="196">
        <f>SUM(R98:R109)</f>
        <v>0</v>
      </c>
      <c r="S97" s="195"/>
      <c r="T97" s="197">
        <f>SUM(T98:T109)</f>
        <v>0</v>
      </c>
      <c r="AR97" s="198" t="s">
        <v>85</v>
      </c>
      <c r="AT97" s="199" t="s">
        <v>77</v>
      </c>
      <c r="AU97" s="199" t="s">
        <v>78</v>
      </c>
      <c r="AY97" s="198" t="s">
        <v>197</v>
      </c>
      <c r="BK97" s="200">
        <f>SUM(BK98:BK109)</f>
        <v>0</v>
      </c>
    </row>
    <row r="98" spans="2:65" s="1" customFormat="1" ht="16.5" customHeight="1">
      <c r="B98" s="43"/>
      <c r="C98" s="204" t="s">
        <v>107</v>
      </c>
      <c r="D98" s="204" t="s">
        <v>200</v>
      </c>
      <c r="E98" s="205" t="s">
        <v>3589</v>
      </c>
      <c r="F98" s="206" t="s">
        <v>3590</v>
      </c>
      <c r="G98" s="207" t="s">
        <v>1598</v>
      </c>
      <c r="H98" s="208">
        <v>1</v>
      </c>
      <c r="I98" s="209"/>
      <c r="J98" s="210">
        <f>ROUND(I98*H98,2)</f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>O98*H98</f>
        <v>0</v>
      </c>
      <c r="Q98" s="213">
        <v>0</v>
      </c>
      <c r="R98" s="213">
        <f>Q98*H98</f>
        <v>0</v>
      </c>
      <c r="S98" s="213">
        <v>0</v>
      </c>
      <c r="T98" s="214">
        <f>S98*H98</f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>IF(N98="základní",J98,0)</f>
        <v>0</v>
      </c>
      <c r="BF98" s="215">
        <f>IF(N98="snížená",J98,0)</f>
        <v>0</v>
      </c>
      <c r="BG98" s="215">
        <f>IF(N98="zákl. přenesená",J98,0)</f>
        <v>0</v>
      </c>
      <c r="BH98" s="215">
        <f>IF(N98="sníž. přenesená",J98,0)</f>
        <v>0</v>
      </c>
      <c r="BI98" s="215">
        <f>IF(N98="nulová",J98,0)</f>
        <v>0</v>
      </c>
      <c r="BJ98" s="25" t="s">
        <v>85</v>
      </c>
      <c r="BK98" s="215">
        <f>ROUND(I98*H98,2)</f>
        <v>0</v>
      </c>
      <c r="BL98" s="25" t="s">
        <v>126</v>
      </c>
      <c r="BM98" s="25" t="s">
        <v>3591</v>
      </c>
    </row>
    <row r="99" spans="2:65" s="1" customFormat="1" ht="16.5" customHeight="1">
      <c r="B99" s="43"/>
      <c r="C99" s="204" t="s">
        <v>126</v>
      </c>
      <c r="D99" s="204" t="s">
        <v>200</v>
      </c>
      <c r="E99" s="205" t="s">
        <v>3592</v>
      </c>
      <c r="F99" s="206" t="s">
        <v>3593</v>
      </c>
      <c r="G99" s="207" t="s">
        <v>1598</v>
      </c>
      <c r="H99" s="208">
        <v>2</v>
      </c>
      <c r="I99" s="209"/>
      <c r="J99" s="210">
        <f>ROUND(I99*H99,2)</f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>O99*H99</f>
        <v>0</v>
      </c>
      <c r="Q99" s="213">
        <v>0</v>
      </c>
      <c r="R99" s="213">
        <f>Q99*H99</f>
        <v>0</v>
      </c>
      <c r="S99" s="213">
        <v>0</v>
      </c>
      <c r="T99" s="214">
        <f>S99*H99</f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>IF(N99="základní",J99,0)</f>
        <v>0</v>
      </c>
      <c r="BF99" s="215">
        <f>IF(N99="snížená",J99,0)</f>
        <v>0</v>
      </c>
      <c r="BG99" s="215">
        <f>IF(N99="zákl. přenesená",J99,0)</f>
        <v>0</v>
      </c>
      <c r="BH99" s="215">
        <f>IF(N99="sníž. přenesená",J99,0)</f>
        <v>0</v>
      </c>
      <c r="BI99" s="215">
        <f>IF(N99="nulová",J99,0)</f>
        <v>0</v>
      </c>
      <c r="BJ99" s="25" t="s">
        <v>85</v>
      </c>
      <c r="BK99" s="215">
        <f>ROUND(I99*H99,2)</f>
        <v>0</v>
      </c>
      <c r="BL99" s="25" t="s">
        <v>126</v>
      </c>
      <c r="BM99" s="25" t="s">
        <v>3594</v>
      </c>
    </row>
    <row r="100" spans="2:65" s="1" customFormat="1" ht="16.5" customHeight="1">
      <c r="B100" s="43"/>
      <c r="C100" s="204" t="s">
        <v>196</v>
      </c>
      <c r="D100" s="204" t="s">
        <v>200</v>
      </c>
      <c r="E100" s="205" t="s">
        <v>3595</v>
      </c>
      <c r="F100" s="206" t="s">
        <v>3596</v>
      </c>
      <c r="G100" s="207" t="s">
        <v>1598</v>
      </c>
      <c r="H100" s="208">
        <v>1</v>
      </c>
      <c r="I100" s="209"/>
      <c r="J100" s="210">
        <f>ROUND(I100*H100,2)</f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>O100*H100</f>
        <v>0</v>
      </c>
      <c r="Q100" s="213">
        <v>0</v>
      </c>
      <c r="R100" s="213">
        <f>Q100*H100</f>
        <v>0</v>
      </c>
      <c r="S100" s="213">
        <v>0</v>
      </c>
      <c r="T100" s="214">
        <f>S100*H100</f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>IF(N100="základní",J100,0)</f>
        <v>0</v>
      </c>
      <c r="BF100" s="215">
        <f>IF(N100="snížená",J100,0)</f>
        <v>0</v>
      </c>
      <c r="BG100" s="215">
        <f>IF(N100="zákl. přenesená",J100,0)</f>
        <v>0</v>
      </c>
      <c r="BH100" s="215">
        <f>IF(N100="sníž. přenesená",J100,0)</f>
        <v>0</v>
      </c>
      <c r="BI100" s="215">
        <f>IF(N100="nulová",J100,0)</f>
        <v>0</v>
      </c>
      <c r="BJ100" s="25" t="s">
        <v>85</v>
      </c>
      <c r="BK100" s="215">
        <f>ROUND(I100*H100,2)</f>
        <v>0</v>
      </c>
      <c r="BL100" s="25" t="s">
        <v>126</v>
      </c>
      <c r="BM100" s="25" t="s">
        <v>3597</v>
      </c>
    </row>
    <row r="101" spans="2:65" s="1" customFormat="1" ht="16.5" customHeight="1">
      <c r="B101" s="43"/>
      <c r="C101" s="204" t="s">
        <v>234</v>
      </c>
      <c r="D101" s="204" t="s">
        <v>200</v>
      </c>
      <c r="E101" s="205" t="s">
        <v>3598</v>
      </c>
      <c r="F101" s="206" t="s">
        <v>3599</v>
      </c>
      <c r="G101" s="207" t="s">
        <v>1598</v>
      </c>
      <c r="H101" s="208">
        <v>1</v>
      </c>
      <c r="I101" s="209"/>
      <c r="J101" s="210">
        <f>ROUND(I101*H101,2)</f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>O101*H101</f>
        <v>0</v>
      </c>
      <c r="Q101" s="213">
        <v>0</v>
      </c>
      <c r="R101" s="213">
        <f>Q101*H101</f>
        <v>0</v>
      </c>
      <c r="S101" s="213">
        <v>0</v>
      </c>
      <c r="T101" s="214">
        <f>S101*H101</f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>IF(N101="základní",J101,0)</f>
        <v>0</v>
      </c>
      <c r="BF101" s="215">
        <f>IF(N101="snížená",J101,0)</f>
        <v>0</v>
      </c>
      <c r="BG101" s="215">
        <f>IF(N101="zákl. přenesená",J101,0)</f>
        <v>0</v>
      </c>
      <c r="BH101" s="215">
        <f>IF(N101="sníž. přenesená",J101,0)</f>
        <v>0</v>
      </c>
      <c r="BI101" s="215">
        <f>IF(N101="nulová",J101,0)</f>
        <v>0</v>
      </c>
      <c r="BJ101" s="25" t="s">
        <v>85</v>
      </c>
      <c r="BK101" s="215">
        <f>ROUND(I101*H101,2)</f>
        <v>0</v>
      </c>
      <c r="BL101" s="25" t="s">
        <v>126</v>
      </c>
      <c r="BM101" s="25" t="s">
        <v>3600</v>
      </c>
    </row>
    <row r="102" spans="2:65" s="1" customFormat="1" ht="54">
      <c r="B102" s="43"/>
      <c r="C102" s="65"/>
      <c r="D102" s="216" t="s">
        <v>205</v>
      </c>
      <c r="E102" s="65"/>
      <c r="F102" s="217" t="s">
        <v>3601</v>
      </c>
      <c r="G102" s="65"/>
      <c r="H102" s="65"/>
      <c r="I102" s="174"/>
      <c r="J102" s="65"/>
      <c r="K102" s="65"/>
      <c r="L102" s="63"/>
      <c r="M102" s="218"/>
      <c r="N102" s="44"/>
      <c r="O102" s="44"/>
      <c r="P102" s="44"/>
      <c r="Q102" s="44"/>
      <c r="R102" s="44"/>
      <c r="S102" s="44"/>
      <c r="T102" s="80"/>
      <c r="AT102" s="25" t="s">
        <v>205</v>
      </c>
      <c r="AU102" s="25" t="s">
        <v>85</v>
      </c>
    </row>
    <row r="103" spans="2:65" s="1" customFormat="1" ht="16.5" customHeight="1">
      <c r="B103" s="43"/>
      <c r="C103" s="204" t="s">
        <v>240</v>
      </c>
      <c r="D103" s="204" t="s">
        <v>200</v>
      </c>
      <c r="E103" s="205" t="s">
        <v>3602</v>
      </c>
      <c r="F103" s="206" t="s">
        <v>3603</v>
      </c>
      <c r="G103" s="207" t="s">
        <v>1598</v>
      </c>
      <c r="H103" s="208">
        <v>1</v>
      </c>
      <c r="I103" s="209"/>
      <c r="J103" s="210">
        <f>ROUND(I103*H103,2)</f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>O103*H103</f>
        <v>0</v>
      </c>
      <c r="Q103" s="213">
        <v>0</v>
      </c>
      <c r="R103" s="213">
        <f>Q103*H103</f>
        <v>0</v>
      </c>
      <c r="S103" s="213">
        <v>0</v>
      </c>
      <c r="T103" s="214">
        <f>S103*H103</f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>IF(N103="základní",J103,0)</f>
        <v>0</v>
      </c>
      <c r="BF103" s="215">
        <f>IF(N103="snížená",J103,0)</f>
        <v>0</v>
      </c>
      <c r="BG103" s="215">
        <f>IF(N103="zákl. přenesená",J103,0)</f>
        <v>0</v>
      </c>
      <c r="BH103" s="215">
        <f>IF(N103="sníž. přenesená",J103,0)</f>
        <v>0</v>
      </c>
      <c r="BI103" s="215">
        <f>IF(N103="nulová",J103,0)</f>
        <v>0</v>
      </c>
      <c r="BJ103" s="25" t="s">
        <v>85</v>
      </c>
      <c r="BK103" s="215">
        <f>ROUND(I103*H103,2)</f>
        <v>0</v>
      </c>
      <c r="BL103" s="25" t="s">
        <v>126</v>
      </c>
      <c r="BM103" s="25" t="s">
        <v>3604</v>
      </c>
    </row>
    <row r="104" spans="2:65" s="1" customFormat="1" ht="40.5">
      <c r="B104" s="43"/>
      <c r="C104" s="65"/>
      <c r="D104" s="216" t="s">
        <v>205</v>
      </c>
      <c r="E104" s="65"/>
      <c r="F104" s="217" t="s">
        <v>3605</v>
      </c>
      <c r="G104" s="65"/>
      <c r="H104" s="65"/>
      <c r="I104" s="174"/>
      <c r="J104" s="65"/>
      <c r="K104" s="65"/>
      <c r="L104" s="63"/>
      <c r="M104" s="218"/>
      <c r="N104" s="44"/>
      <c r="O104" s="44"/>
      <c r="P104" s="44"/>
      <c r="Q104" s="44"/>
      <c r="R104" s="44"/>
      <c r="S104" s="44"/>
      <c r="T104" s="80"/>
      <c r="AT104" s="25" t="s">
        <v>205</v>
      </c>
      <c r="AU104" s="25" t="s">
        <v>85</v>
      </c>
    </row>
    <row r="105" spans="2:65" s="1" customFormat="1" ht="16.5" customHeight="1">
      <c r="B105" s="43"/>
      <c r="C105" s="204" t="s">
        <v>244</v>
      </c>
      <c r="D105" s="204" t="s">
        <v>200</v>
      </c>
      <c r="E105" s="205" t="s">
        <v>3606</v>
      </c>
      <c r="F105" s="206" t="s">
        <v>3607</v>
      </c>
      <c r="G105" s="207" t="s">
        <v>1598</v>
      </c>
      <c r="H105" s="208">
        <v>1</v>
      </c>
      <c r="I105" s="209"/>
      <c r="J105" s="210">
        <f>ROUND(I105*H105,2)</f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>O105*H105</f>
        <v>0</v>
      </c>
      <c r="Q105" s="213">
        <v>0</v>
      </c>
      <c r="R105" s="213">
        <f>Q105*H105</f>
        <v>0</v>
      </c>
      <c r="S105" s="213">
        <v>0</v>
      </c>
      <c r="T105" s="214">
        <f>S105*H105</f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>IF(N105="základní",J105,0)</f>
        <v>0</v>
      </c>
      <c r="BF105" s="215">
        <f>IF(N105="snížená",J105,0)</f>
        <v>0</v>
      </c>
      <c r="BG105" s="215">
        <f>IF(N105="zákl. přenesená",J105,0)</f>
        <v>0</v>
      </c>
      <c r="BH105" s="215">
        <f>IF(N105="sníž. přenesená",J105,0)</f>
        <v>0</v>
      </c>
      <c r="BI105" s="215">
        <f>IF(N105="nulová",J105,0)</f>
        <v>0</v>
      </c>
      <c r="BJ105" s="25" t="s">
        <v>85</v>
      </c>
      <c r="BK105" s="215">
        <f>ROUND(I105*H105,2)</f>
        <v>0</v>
      </c>
      <c r="BL105" s="25" t="s">
        <v>126</v>
      </c>
      <c r="BM105" s="25" t="s">
        <v>3608</v>
      </c>
    </row>
    <row r="106" spans="2:65" s="1" customFormat="1" ht="16.5" customHeight="1">
      <c r="B106" s="43"/>
      <c r="C106" s="204" t="s">
        <v>248</v>
      </c>
      <c r="D106" s="204" t="s">
        <v>200</v>
      </c>
      <c r="E106" s="205" t="s">
        <v>3609</v>
      </c>
      <c r="F106" s="206" t="s">
        <v>3610</v>
      </c>
      <c r="G106" s="207" t="s">
        <v>1598</v>
      </c>
      <c r="H106" s="208">
        <v>1</v>
      </c>
      <c r="I106" s="209"/>
      <c r="J106" s="210">
        <f>ROUND(I106*H106,2)</f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>O106*H106</f>
        <v>0</v>
      </c>
      <c r="Q106" s="213">
        <v>0</v>
      </c>
      <c r="R106" s="213">
        <f>Q106*H106</f>
        <v>0</v>
      </c>
      <c r="S106" s="213">
        <v>0</v>
      </c>
      <c r="T106" s="214">
        <f>S106*H106</f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3611</v>
      </c>
    </row>
    <row r="107" spans="2:65" s="1" customFormat="1" ht="16.5" customHeight="1">
      <c r="B107" s="43"/>
      <c r="C107" s="204" t="s">
        <v>252</v>
      </c>
      <c r="D107" s="204" t="s">
        <v>200</v>
      </c>
      <c r="E107" s="205" t="s">
        <v>3612</v>
      </c>
      <c r="F107" s="206" t="s">
        <v>3613</v>
      </c>
      <c r="G107" s="207" t="s">
        <v>1598</v>
      </c>
      <c r="H107" s="208">
        <v>1</v>
      </c>
      <c r="I107" s="209"/>
      <c r="J107" s="210">
        <f>ROUND(I107*H107,2)</f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>O107*H107</f>
        <v>0</v>
      </c>
      <c r="Q107" s="213">
        <v>0</v>
      </c>
      <c r="R107" s="213">
        <f>Q107*H107</f>
        <v>0</v>
      </c>
      <c r="S107" s="213">
        <v>0</v>
      </c>
      <c r="T107" s="214">
        <f>S107*H107</f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>IF(N107="základní",J107,0)</f>
        <v>0</v>
      </c>
      <c r="BF107" s="215">
        <f>IF(N107="snížená",J107,0)</f>
        <v>0</v>
      </c>
      <c r="BG107" s="215">
        <f>IF(N107="zákl. přenesená",J107,0)</f>
        <v>0</v>
      </c>
      <c r="BH107" s="215">
        <f>IF(N107="sníž. přenesená",J107,0)</f>
        <v>0</v>
      </c>
      <c r="BI107" s="215">
        <f>IF(N107="nulová",J107,0)</f>
        <v>0</v>
      </c>
      <c r="BJ107" s="25" t="s">
        <v>85</v>
      </c>
      <c r="BK107" s="215">
        <f>ROUND(I107*H107,2)</f>
        <v>0</v>
      </c>
      <c r="BL107" s="25" t="s">
        <v>126</v>
      </c>
      <c r="BM107" s="25" t="s">
        <v>3614</v>
      </c>
    </row>
    <row r="108" spans="2:65" s="1" customFormat="1" ht="16.5" customHeight="1">
      <c r="B108" s="43"/>
      <c r="C108" s="204" t="s">
        <v>256</v>
      </c>
      <c r="D108" s="204" t="s">
        <v>200</v>
      </c>
      <c r="E108" s="205" t="s">
        <v>3615</v>
      </c>
      <c r="F108" s="206" t="s">
        <v>3616</v>
      </c>
      <c r="G108" s="207" t="s">
        <v>1598</v>
      </c>
      <c r="H108" s="208">
        <v>1</v>
      </c>
      <c r="I108" s="209"/>
      <c r="J108" s="210">
        <f>ROUND(I108*H108,2)</f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>O108*H108</f>
        <v>0</v>
      </c>
      <c r="Q108" s="213">
        <v>0</v>
      </c>
      <c r="R108" s="213">
        <f>Q108*H108</f>
        <v>0</v>
      </c>
      <c r="S108" s="213">
        <v>0</v>
      </c>
      <c r="T108" s="214">
        <f>S108*H108</f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>IF(N108="základní",J108,0)</f>
        <v>0</v>
      </c>
      <c r="BF108" s="215">
        <f>IF(N108="snížená",J108,0)</f>
        <v>0</v>
      </c>
      <c r="BG108" s="215">
        <f>IF(N108="zákl. přenesená",J108,0)</f>
        <v>0</v>
      </c>
      <c r="BH108" s="215">
        <f>IF(N108="sníž. přenesená",J108,0)</f>
        <v>0</v>
      </c>
      <c r="BI108" s="215">
        <f>IF(N108="nulová",J108,0)</f>
        <v>0</v>
      </c>
      <c r="BJ108" s="25" t="s">
        <v>85</v>
      </c>
      <c r="BK108" s="215">
        <f>ROUND(I108*H108,2)</f>
        <v>0</v>
      </c>
      <c r="BL108" s="25" t="s">
        <v>126</v>
      </c>
      <c r="BM108" s="25" t="s">
        <v>3617</v>
      </c>
    </row>
    <row r="109" spans="2:65" s="1" customFormat="1" ht="16.5" customHeight="1">
      <c r="B109" s="43"/>
      <c r="C109" s="204" t="s">
        <v>260</v>
      </c>
      <c r="D109" s="204" t="s">
        <v>200</v>
      </c>
      <c r="E109" s="205" t="s">
        <v>3618</v>
      </c>
      <c r="F109" s="206" t="s">
        <v>3619</v>
      </c>
      <c r="G109" s="207" t="s">
        <v>1598</v>
      </c>
      <c r="H109" s="208">
        <v>1</v>
      </c>
      <c r="I109" s="209"/>
      <c r="J109" s="210">
        <f>ROUND(I109*H109,2)</f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>O109*H109</f>
        <v>0</v>
      </c>
      <c r="Q109" s="213">
        <v>0</v>
      </c>
      <c r="R109" s="213">
        <f>Q109*H109</f>
        <v>0</v>
      </c>
      <c r="S109" s="213">
        <v>0</v>
      </c>
      <c r="T109" s="214">
        <f>S109*H109</f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>IF(N109="základní",J109,0)</f>
        <v>0</v>
      </c>
      <c r="BF109" s="215">
        <f>IF(N109="snížená",J109,0)</f>
        <v>0</v>
      </c>
      <c r="BG109" s="215">
        <f>IF(N109="zákl. přenesená",J109,0)</f>
        <v>0</v>
      </c>
      <c r="BH109" s="215">
        <f>IF(N109="sníž. přenesená",J109,0)</f>
        <v>0</v>
      </c>
      <c r="BI109" s="215">
        <f>IF(N109="nulová",J109,0)</f>
        <v>0</v>
      </c>
      <c r="BJ109" s="25" t="s">
        <v>85</v>
      </c>
      <c r="BK109" s="215">
        <f>ROUND(I109*H109,2)</f>
        <v>0</v>
      </c>
      <c r="BL109" s="25" t="s">
        <v>126</v>
      </c>
      <c r="BM109" s="25" t="s">
        <v>3620</v>
      </c>
    </row>
    <row r="110" spans="2:65" s="11" customFormat="1" ht="37.35" customHeight="1">
      <c r="B110" s="187"/>
      <c r="C110" s="188"/>
      <c r="D110" s="201" t="s">
        <v>77</v>
      </c>
      <c r="E110" s="287" t="s">
        <v>3059</v>
      </c>
      <c r="F110" s="287" t="s">
        <v>3621</v>
      </c>
      <c r="G110" s="188"/>
      <c r="H110" s="188"/>
      <c r="I110" s="191"/>
      <c r="J110" s="288">
        <f>BK110</f>
        <v>0</v>
      </c>
      <c r="K110" s="188"/>
      <c r="L110" s="193"/>
      <c r="M110" s="194"/>
      <c r="N110" s="195"/>
      <c r="O110" s="195"/>
      <c r="P110" s="196">
        <f>SUM(P111:P131)</f>
        <v>0</v>
      </c>
      <c r="Q110" s="195"/>
      <c r="R110" s="196">
        <f>SUM(R111:R131)</f>
        <v>0</v>
      </c>
      <c r="S110" s="195"/>
      <c r="T110" s="197">
        <f>SUM(T111:T131)</f>
        <v>0</v>
      </c>
      <c r="AR110" s="198" t="s">
        <v>85</v>
      </c>
      <c r="AT110" s="199" t="s">
        <v>77</v>
      </c>
      <c r="AU110" s="199" t="s">
        <v>78</v>
      </c>
      <c r="AY110" s="198" t="s">
        <v>197</v>
      </c>
      <c r="BK110" s="200">
        <f>SUM(BK111:BK131)</f>
        <v>0</v>
      </c>
    </row>
    <row r="111" spans="2:65" s="1" customFormat="1" ht="16.5" customHeight="1">
      <c r="B111" s="43"/>
      <c r="C111" s="204" t="s">
        <v>264</v>
      </c>
      <c r="D111" s="204" t="s">
        <v>200</v>
      </c>
      <c r="E111" s="205" t="s">
        <v>3622</v>
      </c>
      <c r="F111" s="206" t="s">
        <v>3623</v>
      </c>
      <c r="G111" s="207" t="s">
        <v>1598</v>
      </c>
      <c r="H111" s="208">
        <v>1</v>
      </c>
      <c r="I111" s="209"/>
      <c r="J111" s="210">
        <f t="shared" ref="J111:J131" si="0">ROUND(I111*H111,2)</f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ref="P111:P131" si="1">O111*H111</f>
        <v>0</v>
      </c>
      <c r="Q111" s="213">
        <v>0</v>
      </c>
      <c r="R111" s="213">
        <f t="shared" ref="R111:R131" si="2">Q111*H111</f>
        <v>0</v>
      </c>
      <c r="S111" s="213">
        <v>0</v>
      </c>
      <c r="T111" s="214">
        <f t="shared" ref="T111:T131" si="3">S111*H111</f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ref="BE111:BE131" si="4">IF(N111="základní",J111,0)</f>
        <v>0</v>
      </c>
      <c r="BF111" s="215">
        <f t="shared" ref="BF111:BF131" si="5">IF(N111="snížená",J111,0)</f>
        <v>0</v>
      </c>
      <c r="BG111" s="215">
        <f t="shared" ref="BG111:BG131" si="6">IF(N111="zákl. přenesená",J111,0)</f>
        <v>0</v>
      </c>
      <c r="BH111" s="215">
        <f t="shared" ref="BH111:BH131" si="7">IF(N111="sníž. přenesená",J111,0)</f>
        <v>0</v>
      </c>
      <c r="BI111" s="215">
        <f t="shared" ref="BI111:BI131" si="8">IF(N111="nulová",J111,0)</f>
        <v>0</v>
      </c>
      <c r="BJ111" s="25" t="s">
        <v>85</v>
      </c>
      <c r="BK111" s="215">
        <f t="shared" ref="BK111:BK131" si="9">ROUND(I111*H111,2)</f>
        <v>0</v>
      </c>
      <c r="BL111" s="25" t="s">
        <v>126</v>
      </c>
      <c r="BM111" s="25" t="s">
        <v>3624</v>
      </c>
    </row>
    <row r="112" spans="2:65" s="1" customFormat="1" ht="16.5" customHeight="1">
      <c r="B112" s="43"/>
      <c r="C112" s="204" t="s">
        <v>268</v>
      </c>
      <c r="D112" s="204" t="s">
        <v>200</v>
      </c>
      <c r="E112" s="205" t="s">
        <v>3625</v>
      </c>
      <c r="F112" s="206" t="s">
        <v>3626</v>
      </c>
      <c r="G112" s="207" t="s">
        <v>1598</v>
      </c>
      <c r="H112" s="208">
        <v>1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3627</v>
      </c>
    </row>
    <row r="113" spans="2:65" s="1" customFormat="1" ht="16.5" customHeight="1">
      <c r="B113" s="43"/>
      <c r="C113" s="204" t="s">
        <v>10</v>
      </c>
      <c r="D113" s="204" t="s">
        <v>200</v>
      </c>
      <c r="E113" s="205" t="s">
        <v>3628</v>
      </c>
      <c r="F113" s="206" t="s">
        <v>3629</v>
      </c>
      <c r="G113" s="207" t="s">
        <v>1598</v>
      </c>
      <c r="H113" s="208">
        <v>1</v>
      </c>
      <c r="I113" s="209"/>
      <c r="J113" s="210">
        <f t="shared" si="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"/>
        <v>0</v>
      </c>
      <c r="Q113" s="213">
        <v>0</v>
      </c>
      <c r="R113" s="213">
        <f t="shared" si="2"/>
        <v>0</v>
      </c>
      <c r="S113" s="213">
        <v>0</v>
      </c>
      <c r="T113" s="214">
        <f t="shared" si="3"/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 t="shared" si="4"/>
        <v>0</v>
      </c>
      <c r="BF113" s="215">
        <f t="shared" si="5"/>
        <v>0</v>
      </c>
      <c r="BG113" s="215">
        <f t="shared" si="6"/>
        <v>0</v>
      </c>
      <c r="BH113" s="215">
        <f t="shared" si="7"/>
        <v>0</v>
      </c>
      <c r="BI113" s="215">
        <f t="shared" si="8"/>
        <v>0</v>
      </c>
      <c r="BJ113" s="25" t="s">
        <v>85</v>
      </c>
      <c r="BK113" s="215">
        <f t="shared" si="9"/>
        <v>0</v>
      </c>
      <c r="BL113" s="25" t="s">
        <v>126</v>
      </c>
      <c r="BM113" s="25" t="s">
        <v>3630</v>
      </c>
    </row>
    <row r="114" spans="2:65" s="1" customFormat="1" ht="16.5" customHeight="1">
      <c r="B114" s="43"/>
      <c r="C114" s="204" t="s">
        <v>275</v>
      </c>
      <c r="D114" s="204" t="s">
        <v>200</v>
      </c>
      <c r="E114" s="205" t="s">
        <v>3631</v>
      </c>
      <c r="F114" s="206" t="s">
        <v>3632</v>
      </c>
      <c r="G114" s="207" t="s">
        <v>1598</v>
      </c>
      <c r="H114" s="208">
        <v>4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3633</v>
      </c>
    </row>
    <row r="115" spans="2:65" s="1" customFormat="1" ht="16.5" customHeight="1">
      <c r="B115" s="43"/>
      <c r="C115" s="204" t="s">
        <v>279</v>
      </c>
      <c r="D115" s="204" t="s">
        <v>200</v>
      </c>
      <c r="E115" s="205" t="s">
        <v>3634</v>
      </c>
      <c r="F115" s="206" t="s">
        <v>3635</v>
      </c>
      <c r="G115" s="207" t="s">
        <v>1598</v>
      </c>
      <c r="H115" s="208">
        <v>3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3636</v>
      </c>
    </row>
    <row r="116" spans="2:65" s="1" customFormat="1" ht="16.5" customHeight="1">
      <c r="B116" s="43"/>
      <c r="C116" s="204" t="s">
        <v>287</v>
      </c>
      <c r="D116" s="204" t="s">
        <v>200</v>
      </c>
      <c r="E116" s="205" t="s">
        <v>3637</v>
      </c>
      <c r="F116" s="206" t="s">
        <v>3638</v>
      </c>
      <c r="G116" s="207" t="s">
        <v>1598</v>
      </c>
      <c r="H116" s="208">
        <v>1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3639</v>
      </c>
    </row>
    <row r="117" spans="2:65" s="1" customFormat="1" ht="16.5" customHeight="1">
      <c r="B117" s="43"/>
      <c r="C117" s="204" t="s">
        <v>291</v>
      </c>
      <c r="D117" s="204" t="s">
        <v>200</v>
      </c>
      <c r="E117" s="205" t="s">
        <v>3640</v>
      </c>
      <c r="F117" s="206" t="s">
        <v>3641</v>
      </c>
      <c r="G117" s="207" t="s">
        <v>1598</v>
      </c>
      <c r="H117" s="208">
        <v>1</v>
      </c>
      <c r="I117" s="209"/>
      <c r="J117" s="210">
        <f t="shared" si="0"/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 t="shared" si="1"/>
        <v>0</v>
      </c>
      <c r="Q117" s="213">
        <v>0</v>
      </c>
      <c r="R117" s="213">
        <f t="shared" si="2"/>
        <v>0</v>
      </c>
      <c r="S117" s="213">
        <v>0</v>
      </c>
      <c r="T117" s="214">
        <f t="shared" si="3"/>
        <v>0</v>
      </c>
      <c r="AR117" s="25" t="s">
        <v>126</v>
      </c>
      <c r="AT117" s="25" t="s">
        <v>200</v>
      </c>
      <c r="AU117" s="25" t="s">
        <v>85</v>
      </c>
      <c r="AY117" s="25" t="s">
        <v>197</v>
      </c>
      <c r="BE117" s="215">
        <f t="shared" si="4"/>
        <v>0</v>
      </c>
      <c r="BF117" s="215">
        <f t="shared" si="5"/>
        <v>0</v>
      </c>
      <c r="BG117" s="215">
        <f t="shared" si="6"/>
        <v>0</v>
      </c>
      <c r="BH117" s="215">
        <f t="shared" si="7"/>
        <v>0</v>
      </c>
      <c r="BI117" s="215">
        <f t="shared" si="8"/>
        <v>0</v>
      </c>
      <c r="BJ117" s="25" t="s">
        <v>85</v>
      </c>
      <c r="BK117" s="215">
        <f t="shared" si="9"/>
        <v>0</v>
      </c>
      <c r="BL117" s="25" t="s">
        <v>126</v>
      </c>
      <c r="BM117" s="25" t="s">
        <v>3642</v>
      </c>
    </row>
    <row r="118" spans="2:65" s="1" customFormat="1" ht="16.5" customHeight="1">
      <c r="B118" s="43"/>
      <c r="C118" s="204" t="s">
        <v>295</v>
      </c>
      <c r="D118" s="204" t="s">
        <v>200</v>
      </c>
      <c r="E118" s="205" t="s">
        <v>3643</v>
      </c>
      <c r="F118" s="206" t="s">
        <v>3644</v>
      </c>
      <c r="G118" s="207" t="s">
        <v>1598</v>
      </c>
      <c r="H118" s="208">
        <v>2</v>
      </c>
      <c r="I118" s="209"/>
      <c r="J118" s="210">
        <f t="shared" si="0"/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 t="shared" si="1"/>
        <v>0</v>
      </c>
      <c r="Q118" s="213">
        <v>0</v>
      </c>
      <c r="R118" s="213">
        <f t="shared" si="2"/>
        <v>0</v>
      </c>
      <c r="S118" s="213">
        <v>0</v>
      </c>
      <c r="T118" s="214">
        <f t="shared" si="3"/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 t="shared" si="4"/>
        <v>0</v>
      </c>
      <c r="BF118" s="215">
        <f t="shared" si="5"/>
        <v>0</v>
      </c>
      <c r="BG118" s="215">
        <f t="shared" si="6"/>
        <v>0</v>
      </c>
      <c r="BH118" s="215">
        <f t="shared" si="7"/>
        <v>0</v>
      </c>
      <c r="BI118" s="215">
        <f t="shared" si="8"/>
        <v>0</v>
      </c>
      <c r="BJ118" s="25" t="s">
        <v>85</v>
      </c>
      <c r="BK118" s="215">
        <f t="shared" si="9"/>
        <v>0</v>
      </c>
      <c r="BL118" s="25" t="s">
        <v>126</v>
      </c>
      <c r="BM118" s="25" t="s">
        <v>3645</v>
      </c>
    </row>
    <row r="119" spans="2:65" s="1" customFormat="1" ht="16.5" customHeight="1">
      <c r="B119" s="43"/>
      <c r="C119" s="204" t="s">
        <v>9</v>
      </c>
      <c r="D119" s="204" t="s">
        <v>200</v>
      </c>
      <c r="E119" s="205" t="s">
        <v>3646</v>
      </c>
      <c r="F119" s="206" t="s">
        <v>3647</v>
      </c>
      <c r="G119" s="207" t="s">
        <v>1598</v>
      </c>
      <c r="H119" s="208">
        <v>2</v>
      </c>
      <c r="I119" s="209"/>
      <c r="J119" s="210">
        <f t="shared" si="0"/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 t="shared" si="1"/>
        <v>0</v>
      </c>
      <c r="Q119" s="213">
        <v>0</v>
      </c>
      <c r="R119" s="213">
        <f t="shared" si="2"/>
        <v>0</v>
      </c>
      <c r="S119" s="213">
        <v>0</v>
      </c>
      <c r="T119" s="214">
        <f t="shared" si="3"/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 t="shared" si="4"/>
        <v>0</v>
      </c>
      <c r="BF119" s="215">
        <f t="shared" si="5"/>
        <v>0</v>
      </c>
      <c r="BG119" s="215">
        <f t="shared" si="6"/>
        <v>0</v>
      </c>
      <c r="BH119" s="215">
        <f t="shared" si="7"/>
        <v>0</v>
      </c>
      <c r="BI119" s="215">
        <f t="shared" si="8"/>
        <v>0</v>
      </c>
      <c r="BJ119" s="25" t="s">
        <v>85</v>
      </c>
      <c r="BK119" s="215">
        <f t="shared" si="9"/>
        <v>0</v>
      </c>
      <c r="BL119" s="25" t="s">
        <v>126</v>
      </c>
      <c r="BM119" s="25" t="s">
        <v>3648</v>
      </c>
    </row>
    <row r="120" spans="2:65" s="1" customFormat="1" ht="16.5" customHeight="1">
      <c r="B120" s="43"/>
      <c r="C120" s="204" t="s">
        <v>305</v>
      </c>
      <c r="D120" s="204" t="s">
        <v>200</v>
      </c>
      <c r="E120" s="205" t="s">
        <v>3649</v>
      </c>
      <c r="F120" s="206" t="s">
        <v>3650</v>
      </c>
      <c r="G120" s="207" t="s">
        <v>1598</v>
      </c>
      <c r="H120" s="208">
        <v>1</v>
      </c>
      <c r="I120" s="209"/>
      <c r="J120" s="210">
        <f t="shared" si="0"/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 t="shared" si="1"/>
        <v>0</v>
      </c>
      <c r="Q120" s="213">
        <v>0</v>
      </c>
      <c r="R120" s="213">
        <f t="shared" si="2"/>
        <v>0</v>
      </c>
      <c r="S120" s="213">
        <v>0</v>
      </c>
      <c r="T120" s="214">
        <f t="shared" si="3"/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 t="shared" si="4"/>
        <v>0</v>
      </c>
      <c r="BF120" s="215">
        <f t="shared" si="5"/>
        <v>0</v>
      </c>
      <c r="BG120" s="215">
        <f t="shared" si="6"/>
        <v>0</v>
      </c>
      <c r="BH120" s="215">
        <f t="shared" si="7"/>
        <v>0</v>
      </c>
      <c r="BI120" s="215">
        <f t="shared" si="8"/>
        <v>0</v>
      </c>
      <c r="BJ120" s="25" t="s">
        <v>85</v>
      </c>
      <c r="BK120" s="215">
        <f t="shared" si="9"/>
        <v>0</v>
      </c>
      <c r="BL120" s="25" t="s">
        <v>126</v>
      </c>
      <c r="BM120" s="25" t="s">
        <v>3651</v>
      </c>
    </row>
    <row r="121" spans="2:65" s="1" customFormat="1" ht="16.5" customHeight="1">
      <c r="B121" s="43"/>
      <c r="C121" s="204" t="s">
        <v>309</v>
      </c>
      <c r="D121" s="204" t="s">
        <v>200</v>
      </c>
      <c r="E121" s="205" t="s">
        <v>3652</v>
      </c>
      <c r="F121" s="206" t="s">
        <v>3653</v>
      </c>
      <c r="G121" s="207" t="s">
        <v>1598</v>
      </c>
      <c r="H121" s="208">
        <v>2</v>
      </c>
      <c r="I121" s="209"/>
      <c r="J121" s="210">
        <f t="shared" si="0"/>
        <v>0</v>
      </c>
      <c r="K121" s="206" t="s">
        <v>34</v>
      </c>
      <c r="L121" s="63"/>
      <c r="M121" s="211" t="s">
        <v>34</v>
      </c>
      <c r="N121" s="212" t="s">
        <v>49</v>
      </c>
      <c r="O121" s="44"/>
      <c r="P121" s="213">
        <f t="shared" si="1"/>
        <v>0</v>
      </c>
      <c r="Q121" s="213">
        <v>0</v>
      </c>
      <c r="R121" s="213">
        <f t="shared" si="2"/>
        <v>0</v>
      </c>
      <c r="S121" s="213">
        <v>0</v>
      </c>
      <c r="T121" s="214">
        <f t="shared" si="3"/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 t="shared" si="4"/>
        <v>0</v>
      </c>
      <c r="BF121" s="215">
        <f t="shared" si="5"/>
        <v>0</v>
      </c>
      <c r="BG121" s="215">
        <f t="shared" si="6"/>
        <v>0</v>
      </c>
      <c r="BH121" s="215">
        <f t="shared" si="7"/>
        <v>0</v>
      </c>
      <c r="BI121" s="215">
        <f t="shared" si="8"/>
        <v>0</v>
      </c>
      <c r="BJ121" s="25" t="s">
        <v>85</v>
      </c>
      <c r="BK121" s="215">
        <f t="shared" si="9"/>
        <v>0</v>
      </c>
      <c r="BL121" s="25" t="s">
        <v>126</v>
      </c>
      <c r="BM121" s="25" t="s">
        <v>3654</v>
      </c>
    </row>
    <row r="122" spans="2:65" s="1" customFormat="1" ht="16.5" customHeight="1">
      <c r="B122" s="43"/>
      <c r="C122" s="204" t="s">
        <v>448</v>
      </c>
      <c r="D122" s="204" t="s">
        <v>200</v>
      </c>
      <c r="E122" s="205" t="s">
        <v>3655</v>
      </c>
      <c r="F122" s="206" t="s">
        <v>3656</v>
      </c>
      <c r="G122" s="207" t="s">
        <v>1598</v>
      </c>
      <c r="H122" s="208">
        <v>1</v>
      </c>
      <c r="I122" s="209"/>
      <c r="J122" s="210">
        <f t="shared" si="0"/>
        <v>0</v>
      </c>
      <c r="K122" s="206" t="s">
        <v>34</v>
      </c>
      <c r="L122" s="63"/>
      <c r="M122" s="211" t="s">
        <v>34</v>
      </c>
      <c r="N122" s="212" t="s">
        <v>49</v>
      </c>
      <c r="O122" s="44"/>
      <c r="P122" s="213">
        <f t="shared" si="1"/>
        <v>0</v>
      </c>
      <c r="Q122" s="213">
        <v>0</v>
      </c>
      <c r="R122" s="213">
        <f t="shared" si="2"/>
        <v>0</v>
      </c>
      <c r="S122" s="213">
        <v>0</v>
      </c>
      <c r="T122" s="214">
        <f t="shared" si="3"/>
        <v>0</v>
      </c>
      <c r="AR122" s="25" t="s">
        <v>126</v>
      </c>
      <c r="AT122" s="25" t="s">
        <v>200</v>
      </c>
      <c r="AU122" s="25" t="s">
        <v>85</v>
      </c>
      <c r="AY122" s="25" t="s">
        <v>197</v>
      </c>
      <c r="BE122" s="215">
        <f t="shared" si="4"/>
        <v>0</v>
      </c>
      <c r="BF122" s="215">
        <f t="shared" si="5"/>
        <v>0</v>
      </c>
      <c r="BG122" s="215">
        <f t="shared" si="6"/>
        <v>0</v>
      </c>
      <c r="BH122" s="215">
        <f t="shared" si="7"/>
        <v>0</v>
      </c>
      <c r="BI122" s="215">
        <f t="shared" si="8"/>
        <v>0</v>
      </c>
      <c r="BJ122" s="25" t="s">
        <v>85</v>
      </c>
      <c r="BK122" s="215">
        <f t="shared" si="9"/>
        <v>0</v>
      </c>
      <c r="BL122" s="25" t="s">
        <v>126</v>
      </c>
      <c r="BM122" s="25" t="s">
        <v>3657</v>
      </c>
    </row>
    <row r="123" spans="2:65" s="1" customFormat="1" ht="16.5" customHeight="1">
      <c r="B123" s="43"/>
      <c r="C123" s="204" t="s">
        <v>454</v>
      </c>
      <c r="D123" s="204" t="s">
        <v>200</v>
      </c>
      <c r="E123" s="205" t="s">
        <v>3658</v>
      </c>
      <c r="F123" s="206" t="s">
        <v>3659</v>
      </c>
      <c r="G123" s="207" t="s">
        <v>1598</v>
      </c>
      <c r="H123" s="208">
        <v>8</v>
      </c>
      <c r="I123" s="209"/>
      <c r="J123" s="210">
        <f t="shared" si="0"/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 t="shared" si="1"/>
        <v>0</v>
      </c>
      <c r="Q123" s="213">
        <v>0</v>
      </c>
      <c r="R123" s="213">
        <f t="shared" si="2"/>
        <v>0</v>
      </c>
      <c r="S123" s="213">
        <v>0</v>
      </c>
      <c r="T123" s="214">
        <f t="shared" si="3"/>
        <v>0</v>
      </c>
      <c r="AR123" s="25" t="s">
        <v>126</v>
      </c>
      <c r="AT123" s="25" t="s">
        <v>200</v>
      </c>
      <c r="AU123" s="25" t="s">
        <v>85</v>
      </c>
      <c r="AY123" s="25" t="s">
        <v>197</v>
      </c>
      <c r="BE123" s="215">
        <f t="shared" si="4"/>
        <v>0</v>
      </c>
      <c r="BF123" s="215">
        <f t="shared" si="5"/>
        <v>0</v>
      </c>
      <c r="BG123" s="215">
        <f t="shared" si="6"/>
        <v>0</v>
      </c>
      <c r="BH123" s="215">
        <f t="shared" si="7"/>
        <v>0</v>
      </c>
      <c r="BI123" s="215">
        <f t="shared" si="8"/>
        <v>0</v>
      </c>
      <c r="BJ123" s="25" t="s">
        <v>85</v>
      </c>
      <c r="BK123" s="215">
        <f t="shared" si="9"/>
        <v>0</v>
      </c>
      <c r="BL123" s="25" t="s">
        <v>126</v>
      </c>
      <c r="BM123" s="25" t="s">
        <v>3660</v>
      </c>
    </row>
    <row r="124" spans="2:65" s="1" customFormat="1" ht="16.5" customHeight="1">
      <c r="B124" s="43"/>
      <c r="C124" s="204" t="s">
        <v>461</v>
      </c>
      <c r="D124" s="204" t="s">
        <v>200</v>
      </c>
      <c r="E124" s="205" t="s">
        <v>3661</v>
      </c>
      <c r="F124" s="206" t="s">
        <v>3662</v>
      </c>
      <c r="G124" s="207" t="s">
        <v>1598</v>
      </c>
      <c r="H124" s="208">
        <v>6</v>
      </c>
      <c r="I124" s="209"/>
      <c r="J124" s="210">
        <f t="shared" si="0"/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 t="shared" si="1"/>
        <v>0</v>
      </c>
      <c r="Q124" s="213">
        <v>0</v>
      </c>
      <c r="R124" s="213">
        <f t="shared" si="2"/>
        <v>0</v>
      </c>
      <c r="S124" s="213">
        <v>0</v>
      </c>
      <c r="T124" s="214">
        <f t="shared" si="3"/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 t="shared" si="4"/>
        <v>0</v>
      </c>
      <c r="BF124" s="215">
        <f t="shared" si="5"/>
        <v>0</v>
      </c>
      <c r="BG124" s="215">
        <f t="shared" si="6"/>
        <v>0</v>
      </c>
      <c r="BH124" s="215">
        <f t="shared" si="7"/>
        <v>0</v>
      </c>
      <c r="BI124" s="215">
        <f t="shared" si="8"/>
        <v>0</v>
      </c>
      <c r="BJ124" s="25" t="s">
        <v>85</v>
      </c>
      <c r="BK124" s="215">
        <f t="shared" si="9"/>
        <v>0</v>
      </c>
      <c r="BL124" s="25" t="s">
        <v>126</v>
      </c>
      <c r="BM124" s="25" t="s">
        <v>3663</v>
      </c>
    </row>
    <row r="125" spans="2:65" s="1" customFormat="1" ht="16.5" customHeight="1">
      <c r="B125" s="43"/>
      <c r="C125" s="204" t="s">
        <v>467</v>
      </c>
      <c r="D125" s="204" t="s">
        <v>200</v>
      </c>
      <c r="E125" s="205" t="s">
        <v>3664</v>
      </c>
      <c r="F125" s="206" t="s">
        <v>3665</v>
      </c>
      <c r="G125" s="207" t="s">
        <v>1598</v>
      </c>
      <c r="H125" s="208">
        <v>40</v>
      </c>
      <c r="I125" s="209"/>
      <c r="J125" s="210">
        <f t="shared" si="0"/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 t="shared" si="1"/>
        <v>0</v>
      </c>
      <c r="Q125" s="213">
        <v>0</v>
      </c>
      <c r="R125" s="213">
        <f t="shared" si="2"/>
        <v>0</v>
      </c>
      <c r="S125" s="213">
        <v>0</v>
      </c>
      <c r="T125" s="214">
        <f t="shared" si="3"/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 t="shared" si="4"/>
        <v>0</v>
      </c>
      <c r="BF125" s="215">
        <f t="shared" si="5"/>
        <v>0</v>
      </c>
      <c r="BG125" s="215">
        <f t="shared" si="6"/>
        <v>0</v>
      </c>
      <c r="BH125" s="215">
        <f t="shared" si="7"/>
        <v>0</v>
      </c>
      <c r="BI125" s="215">
        <f t="shared" si="8"/>
        <v>0</v>
      </c>
      <c r="BJ125" s="25" t="s">
        <v>85</v>
      </c>
      <c r="BK125" s="215">
        <f t="shared" si="9"/>
        <v>0</v>
      </c>
      <c r="BL125" s="25" t="s">
        <v>126</v>
      </c>
      <c r="BM125" s="25" t="s">
        <v>3666</v>
      </c>
    </row>
    <row r="126" spans="2:65" s="1" customFormat="1" ht="16.5" customHeight="1">
      <c r="B126" s="43"/>
      <c r="C126" s="204" t="s">
        <v>474</v>
      </c>
      <c r="D126" s="204" t="s">
        <v>200</v>
      </c>
      <c r="E126" s="205" t="s">
        <v>3667</v>
      </c>
      <c r="F126" s="206" t="s">
        <v>3668</v>
      </c>
      <c r="G126" s="207" t="s">
        <v>1598</v>
      </c>
      <c r="H126" s="208">
        <v>2</v>
      </c>
      <c r="I126" s="209"/>
      <c r="J126" s="210">
        <f t="shared" si="0"/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 t="shared" si="1"/>
        <v>0</v>
      </c>
      <c r="Q126" s="213">
        <v>0</v>
      </c>
      <c r="R126" s="213">
        <f t="shared" si="2"/>
        <v>0</v>
      </c>
      <c r="S126" s="213">
        <v>0</v>
      </c>
      <c r="T126" s="214">
        <f t="shared" si="3"/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 t="shared" si="4"/>
        <v>0</v>
      </c>
      <c r="BF126" s="215">
        <f t="shared" si="5"/>
        <v>0</v>
      </c>
      <c r="BG126" s="215">
        <f t="shared" si="6"/>
        <v>0</v>
      </c>
      <c r="BH126" s="215">
        <f t="shared" si="7"/>
        <v>0</v>
      </c>
      <c r="BI126" s="215">
        <f t="shared" si="8"/>
        <v>0</v>
      </c>
      <c r="BJ126" s="25" t="s">
        <v>85</v>
      </c>
      <c r="BK126" s="215">
        <f t="shared" si="9"/>
        <v>0</v>
      </c>
      <c r="BL126" s="25" t="s">
        <v>126</v>
      </c>
      <c r="BM126" s="25" t="s">
        <v>3669</v>
      </c>
    </row>
    <row r="127" spans="2:65" s="1" customFormat="1" ht="16.5" customHeight="1">
      <c r="B127" s="43"/>
      <c r="C127" s="204" t="s">
        <v>480</v>
      </c>
      <c r="D127" s="204" t="s">
        <v>200</v>
      </c>
      <c r="E127" s="205" t="s">
        <v>3670</v>
      </c>
      <c r="F127" s="206" t="s">
        <v>3671</v>
      </c>
      <c r="G127" s="207" t="s">
        <v>1598</v>
      </c>
      <c r="H127" s="208">
        <v>20</v>
      </c>
      <c r="I127" s="209"/>
      <c r="J127" s="210">
        <f t="shared" si="0"/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 t="shared" si="1"/>
        <v>0</v>
      </c>
      <c r="Q127" s="213">
        <v>0</v>
      </c>
      <c r="R127" s="213">
        <f t="shared" si="2"/>
        <v>0</v>
      </c>
      <c r="S127" s="213">
        <v>0</v>
      </c>
      <c r="T127" s="214">
        <f t="shared" si="3"/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 t="shared" si="4"/>
        <v>0</v>
      </c>
      <c r="BF127" s="215">
        <f t="shared" si="5"/>
        <v>0</v>
      </c>
      <c r="BG127" s="215">
        <f t="shared" si="6"/>
        <v>0</v>
      </c>
      <c r="BH127" s="215">
        <f t="shared" si="7"/>
        <v>0</v>
      </c>
      <c r="BI127" s="215">
        <f t="shared" si="8"/>
        <v>0</v>
      </c>
      <c r="BJ127" s="25" t="s">
        <v>85</v>
      </c>
      <c r="BK127" s="215">
        <f t="shared" si="9"/>
        <v>0</v>
      </c>
      <c r="BL127" s="25" t="s">
        <v>126</v>
      </c>
      <c r="BM127" s="25" t="s">
        <v>3672</v>
      </c>
    </row>
    <row r="128" spans="2:65" s="1" customFormat="1" ht="16.5" customHeight="1">
      <c r="B128" s="43"/>
      <c r="C128" s="204" t="s">
        <v>484</v>
      </c>
      <c r="D128" s="204" t="s">
        <v>200</v>
      </c>
      <c r="E128" s="205" t="s">
        <v>3673</v>
      </c>
      <c r="F128" s="206" t="s">
        <v>3674</v>
      </c>
      <c r="G128" s="207" t="s">
        <v>1598</v>
      </c>
      <c r="H128" s="208">
        <v>3</v>
      </c>
      <c r="I128" s="209"/>
      <c r="J128" s="210">
        <f t="shared" si="0"/>
        <v>0</v>
      </c>
      <c r="K128" s="206" t="s">
        <v>34</v>
      </c>
      <c r="L128" s="63"/>
      <c r="M128" s="211" t="s">
        <v>34</v>
      </c>
      <c r="N128" s="212" t="s">
        <v>49</v>
      </c>
      <c r="O128" s="44"/>
      <c r="P128" s="213">
        <f t="shared" si="1"/>
        <v>0</v>
      </c>
      <c r="Q128" s="213">
        <v>0</v>
      </c>
      <c r="R128" s="213">
        <f t="shared" si="2"/>
        <v>0</v>
      </c>
      <c r="S128" s="213">
        <v>0</v>
      </c>
      <c r="T128" s="214">
        <f t="shared" si="3"/>
        <v>0</v>
      </c>
      <c r="AR128" s="25" t="s">
        <v>126</v>
      </c>
      <c r="AT128" s="25" t="s">
        <v>200</v>
      </c>
      <c r="AU128" s="25" t="s">
        <v>85</v>
      </c>
      <c r="AY128" s="25" t="s">
        <v>197</v>
      </c>
      <c r="BE128" s="215">
        <f t="shared" si="4"/>
        <v>0</v>
      </c>
      <c r="BF128" s="215">
        <f t="shared" si="5"/>
        <v>0</v>
      </c>
      <c r="BG128" s="215">
        <f t="shared" si="6"/>
        <v>0</v>
      </c>
      <c r="BH128" s="215">
        <f t="shared" si="7"/>
        <v>0</v>
      </c>
      <c r="BI128" s="215">
        <f t="shared" si="8"/>
        <v>0</v>
      </c>
      <c r="BJ128" s="25" t="s">
        <v>85</v>
      </c>
      <c r="BK128" s="215">
        <f t="shared" si="9"/>
        <v>0</v>
      </c>
      <c r="BL128" s="25" t="s">
        <v>126</v>
      </c>
      <c r="BM128" s="25" t="s">
        <v>3675</v>
      </c>
    </row>
    <row r="129" spans="2:65" s="1" customFormat="1" ht="16.5" customHeight="1">
      <c r="B129" s="43"/>
      <c r="C129" s="204" t="s">
        <v>487</v>
      </c>
      <c r="D129" s="204" t="s">
        <v>200</v>
      </c>
      <c r="E129" s="205" t="s">
        <v>3676</v>
      </c>
      <c r="F129" s="206" t="s">
        <v>3677</v>
      </c>
      <c r="G129" s="207" t="s">
        <v>3678</v>
      </c>
      <c r="H129" s="208">
        <v>1</v>
      </c>
      <c r="I129" s="209"/>
      <c r="J129" s="210">
        <f t="shared" si="0"/>
        <v>0</v>
      </c>
      <c r="K129" s="206" t="s">
        <v>34</v>
      </c>
      <c r="L129" s="63"/>
      <c r="M129" s="211" t="s">
        <v>34</v>
      </c>
      <c r="N129" s="212" t="s">
        <v>49</v>
      </c>
      <c r="O129" s="44"/>
      <c r="P129" s="213">
        <f t="shared" si="1"/>
        <v>0</v>
      </c>
      <c r="Q129" s="213">
        <v>0</v>
      </c>
      <c r="R129" s="213">
        <f t="shared" si="2"/>
        <v>0</v>
      </c>
      <c r="S129" s="213">
        <v>0</v>
      </c>
      <c r="T129" s="214">
        <f t="shared" si="3"/>
        <v>0</v>
      </c>
      <c r="AR129" s="25" t="s">
        <v>126</v>
      </c>
      <c r="AT129" s="25" t="s">
        <v>200</v>
      </c>
      <c r="AU129" s="25" t="s">
        <v>85</v>
      </c>
      <c r="AY129" s="25" t="s">
        <v>197</v>
      </c>
      <c r="BE129" s="215">
        <f t="shared" si="4"/>
        <v>0</v>
      </c>
      <c r="BF129" s="215">
        <f t="shared" si="5"/>
        <v>0</v>
      </c>
      <c r="BG129" s="215">
        <f t="shared" si="6"/>
        <v>0</v>
      </c>
      <c r="BH129" s="215">
        <f t="shared" si="7"/>
        <v>0</v>
      </c>
      <c r="BI129" s="215">
        <f t="shared" si="8"/>
        <v>0</v>
      </c>
      <c r="BJ129" s="25" t="s">
        <v>85</v>
      </c>
      <c r="BK129" s="215">
        <f t="shared" si="9"/>
        <v>0</v>
      </c>
      <c r="BL129" s="25" t="s">
        <v>126</v>
      </c>
      <c r="BM129" s="25" t="s">
        <v>3679</v>
      </c>
    </row>
    <row r="130" spans="2:65" s="1" customFormat="1" ht="16.5" customHeight="1">
      <c r="B130" s="43"/>
      <c r="C130" s="204" t="s">
        <v>491</v>
      </c>
      <c r="D130" s="204" t="s">
        <v>200</v>
      </c>
      <c r="E130" s="205" t="s">
        <v>3680</v>
      </c>
      <c r="F130" s="206" t="s">
        <v>3681</v>
      </c>
      <c r="G130" s="207" t="s">
        <v>3682</v>
      </c>
      <c r="H130" s="208">
        <v>20</v>
      </c>
      <c r="I130" s="209"/>
      <c r="J130" s="210">
        <f t="shared" si="0"/>
        <v>0</v>
      </c>
      <c r="K130" s="206" t="s">
        <v>34</v>
      </c>
      <c r="L130" s="63"/>
      <c r="M130" s="211" t="s">
        <v>34</v>
      </c>
      <c r="N130" s="212" t="s">
        <v>49</v>
      </c>
      <c r="O130" s="44"/>
      <c r="P130" s="213">
        <f t="shared" si="1"/>
        <v>0</v>
      </c>
      <c r="Q130" s="213">
        <v>0</v>
      </c>
      <c r="R130" s="213">
        <f t="shared" si="2"/>
        <v>0</v>
      </c>
      <c r="S130" s="213">
        <v>0</v>
      </c>
      <c r="T130" s="214">
        <f t="shared" si="3"/>
        <v>0</v>
      </c>
      <c r="AR130" s="25" t="s">
        <v>126</v>
      </c>
      <c r="AT130" s="25" t="s">
        <v>200</v>
      </c>
      <c r="AU130" s="25" t="s">
        <v>85</v>
      </c>
      <c r="AY130" s="25" t="s">
        <v>197</v>
      </c>
      <c r="BE130" s="215">
        <f t="shared" si="4"/>
        <v>0</v>
      </c>
      <c r="BF130" s="215">
        <f t="shared" si="5"/>
        <v>0</v>
      </c>
      <c r="BG130" s="215">
        <f t="shared" si="6"/>
        <v>0</v>
      </c>
      <c r="BH130" s="215">
        <f t="shared" si="7"/>
        <v>0</v>
      </c>
      <c r="BI130" s="215">
        <f t="shared" si="8"/>
        <v>0</v>
      </c>
      <c r="BJ130" s="25" t="s">
        <v>85</v>
      </c>
      <c r="BK130" s="215">
        <f t="shared" si="9"/>
        <v>0</v>
      </c>
      <c r="BL130" s="25" t="s">
        <v>126</v>
      </c>
      <c r="BM130" s="25" t="s">
        <v>3683</v>
      </c>
    </row>
    <row r="131" spans="2:65" s="1" customFormat="1" ht="16.5" customHeight="1">
      <c r="B131" s="43"/>
      <c r="C131" s="204" t="s">
        <v>498</v>
      </c>
      <c r="D131" s="204" t="s">
        <v>200</v>
      </c>
      <c r="E131" s="205" t="s">
        <v>3684</v>
      </c>
      <c r="F131" s="206" t="s">
        <v>3685</v>
      </c>
      <c r="G131" s="207" t="s">
        <v>1598</v>
      </c>
      <c r="H131" s="208">
        <v>4</v>
      </c>
      <c r="I131" s="209"/>
      <c r="J131" s="210">
        <f t="shared" si="0"/>
        <v>0</v>
      </c>
      <c r="K131" s="206" t="s">
        <v>34</v>
      </c>
      <c r="L131" s="63"/>
      <c r="M131" s="211" t="s">
        <v>34</v>
      </c>
      <c r="N131" s="212" t="s">
        <v>49</v>
      </c>
      <c r="O131" s="44"/>
      <c r="P131" s="213">
        <f t="shared" si="1"/>
        <v>0</v>
      </c>
      <c r="Q131" s="213">
        <v>0</v>
      </c>
      <c r="R131" s="213">
        <f t="shared" si="2"/>
        <v>0</v>
      </c>
      <c r="S131" s="213">
        <v>0</v>
      </c>
      <c r="T131" s="214">
        <f t="shared" si="3"/>
        <v>0</v>
      </c>
      <c r="AR131" s="25" t="s">
        <v>126</v>
      </c>
      <c r="AT131" s="25" t="s">
        <v>200</v>
      </c>
      <c r="AU131" s="25" t="s">
        <v>85</v>
      </c>
      <c r="AY131" s="25" t="s">
        <v>197</v>
      </c>
      <c r="BE131" s="215">
        <f t="shared" si="4"/>
        <v>0</v>
      </c>
      <c r="BF131" s="215">
        <f t="shared" si="5"/>
        <v>0</v>
      </c>
      <c r="BG131" s="215">
        <f t="shared" si="6"/>
        <v>0</v>
      </c>
      <c r="BH131" s="215">
        <f t="shared" si="7"/>
        <v>0</v>
      </c>
      <c r="BI131" s="215">
        <f t="shared" si="8"/>
        <v>0</v>
      </c>
      <c r="BJ131" s="25" t="s">
        <v>85</v>
      </c>
      <c r="BK131" s="215">
        <f t="shared" si="9"/>
        <v>0</v>
      </c>
      <c r="BL131" s="25" t="s">
        <v>126</v>
      </c>
      <c r="BM131" s="25" t="s">
        <v>3686</v>
      </c>
    </row>
    <row r="132" spans="2:65" s="11" customFormat="1" ht="37.35" customHeight="1">
      <c r="B132" s="187"/>
      <c r="C132" s="188"/>
      <c r="D132" s="201" t="s">
        <v>77</v>
      </c>
      <c r="E132" s="287" t="s">
        <v>3094</v>
      </c>
      <c r="F132" s="287" t="s">
        <v>3687</v>
      </c>
      <c r="G132" s="188"/>
      <c r="H132" s="188"/>
      <c r="I132" s="191"/>
      <c r="J132" s="288">
        <f>BK132</f>
        <v>0</v>
      </c>
      <c r="K132" s="188"/>
      <c r="L132" s="193"/>
      <c r="M132" s="194"/>
      <c r="N132" s="195"/>
      <c r="O132" s="195"/>
      <c r="P132" s="196">
        <f>SUM(P133:P146)</f>
        <v>0</v>
      </c>
      <c r="Q132" s="195"/>
      <c r="R132" s="196">
        <f>SUM(R133:R146)</f>
        <v>0</v>
      </c>
      <c r="S132" s="195"/>
      <c r="T132" s="197">
        <f>SUM(T133:T146)</f>
        <v>0</v>
      </c>
      <c r="AR132" s="198" t="s">
        <v>85</v>
      </c>
      <c r="AT132" s="199" t="s">
        <v>77</v>
      </c>
      <c r="AU132" s="199" t="s">
        <v>78</v>
      </c>
      <c r="AY132" s="198" t="s">
        <v>197</v>
      </c>
      <c r="BK132" s="200">
        <f>SUM(BK133:BK146)</f>
        <v>0</v>
      </c>
    </row>
    <row r="133" spans="2:65" s="1" customFormat="1" ht="16.5" customHeight="1">
      <c r="B133" s="43"/>
      <c r="C133" s="263" t="s">
        <v>503</v>
      </c>
      <c r="D133" s="263" t="s">
        <v>415</v>
      </c>
      <c r="E133" s="264" t="s">
        <v>3688</v>
      </c>
      <c r="F133" s="265" t="s">
        <v>3689</v>
      </c>
      <c r="G133" s="266" t="s">
        <v>445</v>
      </c>
      <c r="H133" s="267">
        <v>100</v>
      </c>
      <c r="I133" s="268"/>
      <c r="J133" s="269">
        <f t="shared" ref="J133:J146" si="10">ROUND(I133*H133,2)</f>
        <v>0</v>
      </c>
      <c r="K133" s="265" t="s">
        <v>34</v>
      </c>
      <c r="L133" s="270"/>
      <c r="M133" s="271" t="s">
        <v>34</v>
      </c>
      <c r="N133" s="272" t="s">
        <v>49</v>
      </c>
      <c r="O133" s="44"/>
      <c r="P133" s="213">
        <f t="shared" ref="P133:P146" si="11">O133*H133</f>
        <v>0</v>
      </c>
      <c r="Q133" s="213">
        <v>0</v>
      </c>
      <c r="R133" s="213">
        <f t="shared" ref="R133:R146" si="12">Q133*H133</f>
        <v>0</v>
      </c>
      <c r="S133" s="213">
        <v>0</v>
      </c>
      <c r="T133" s="214">
        <f t="shared" ref="T133:T146" si="13">S133*H133</f>
        <v>0</v>
      </c>
      <c r="AR133" s="25" t="s">
        <v>244</v>
      </c>
      <c r="AT133" s="25" t="s">
        <v>415</v>
      </c>
      <c r="AU133" s="25" t="s">
        <v>85</v>
      </c>
      <c r="AY133" s="25" t="s">
        <v>197</v>
      </c>
      <c r="BE133" s="215">
        <f t="shared" ref="BE133:BE146" si="14">IF(N133="základní",J133,0)</f>
        <v>0</v>
      </c>
      <c r="BF133" s="215">
        <f t="shared" ref="BF133:BF146" si="15">IF(N133="snížená",J133,0)</f>
        <v>0</v>
      </c>
      <c r="BG133" s="215">
        <f t="shared" ref="BG133:BG146" si="16">IF(N133="zákl. přenesená",J133,0)</f>
        <v>0</v>
      </c>
      <c r="BH133" s="215">
        <f t="shared" ref="BH133:BH146" si="17">IF(N133="sníž. přenesená",J133,0)</f>
        <v>0</v>
      </c>
      <c r="BI133" s="215">
        <f t="shared" ref="BI133:BI146" si="18">IF(N133="nulová",J133,0)</f>
        <v>0</v>
      </c>
      <c r="BJ133" s="25" t="s">
        <v>85</v>
      </c>
      <c r="BK133" s="215">
        <f t="shared" ref="BK133:BK146" si="19">ROUND(I133*H133,2)</f>
        <v>0</v>
      </c>
      <c r="BL133" s="25" t="s">
        <v>126</v>
      </c>
      <c r="BM133" s="25" t="s">
        <v>3690</v>
      </c>
    </row>
    <row r="134" spans="2:65" s="1" customFormat="1" ht="16.5" customHeight="1">
      <c r="B134" s="43"/>
      <c r="C134" s="263" t="s">
        <v>510</v>
      </c>
      <c r="D134" s="263" t="s">
        <v>415</v>
      </c>
      <c r="E134" s="264" t="s">
        <v>3691</v>
      </c>
      <c r="F134" s="265" t="s">
        <v>3692</v>
      </c>
      <c r="G134" s="266" t="s">
        <v>445</v>
      </c>
      <c r="H134" s="267">
        <v>100</v>
      </c>
      <c r="I134" s="268"/>
      <c r="J134" s="269">
        <f t="shared" si="10"/>
        <v>0</v>
      </c>
      <c r="K134" s="265" t="s">
        <v>34</v>
      </c>
      <c r="L134" s="270"/>
      <c r="M134" s="271" t="s">
        <v>34</v>
      </c>
      <c r="N134" s="272" t="s">
        <v>49</v>
      </c>
      <c r="O134" s="44"/>
      <c r="P134" s="213">
        <f t="shared" si="11"/>
        <v>0</v>
      </c>
      <c r="Q134" s="213">
        <v>0</v>
      </c>
      <c r="R134" s="213">
        <f t="shared" si="12"/>
        <v>0</v>
      </c>
      <c r="S134" s="213">
        <v>0</v>
      </c>
      <c r="T134" s="214">
        <f t="shared" si="13"/>
        <v>0</v>
      </c>
      <c r="AR134" s="25" t="s">
        <v>244</v>
      </c>
      <c r="AT134" s="25" t="s">
        <v>415</v>
      </c>
      <c r="AU134" s="25" t="s">
        <v>85</v>
      </c>
      <c r="AY134" s="25" t="s">
        <v>197</v>
      </c>
      <c r="BE134" s="215">
        <f t="shared" si="14"/>
        <v>0</v>
      </c>
      <c r="BF134" s="215">
        <f t="shared" si="15"/>
        <v>0</v>
      </c>
      <c r="BG134" s="215">
        <f t="shared" si="16"/>
        <v>0</v>
      </c>
      <c r="BH134" s="215">
        <f t="shared" si="17"/>
        <v>0</v>
      </c>
      <c r="BI134" s="215">
        <f t="shared" si="18"/>
        <v>0</v>
      </c>
      <c r="BJ134" s="25" t="s">
        <v>85</v>
      </c>
      <c r="BK134" s="215">
        <f t="shared" si="19"/>
        <v>0</v>
      </c>
      <c r="BL134" s="25" t="s">
        <v>126</v>
      </c>
      <c r="BM134" s="25" t="s">
        <v>3693</v>
      </c>
    </row>
    <row r="135" spans="2:65" s="1" customFormat="1" ht="16.5" customHeight="1">
      <c r="B135" s="43"/>
      <c r="C135" s="263" t="s">
        <v>515</v>
      </c>
      <c r="D135" s="263" t="s">
        <v>415</v>
      </c>
      <c r="E135" s="264" t="s">
        <v>3694</v>
      </c>
      <c r="F135" s="265" t="s">
        <v>3695</v>
      </c>
      <c r="G135" s="266" t="s">
        <v>445</v>
      </c>
      <c r="H135" s="267">
        <v>30</v>
      </c>
      <c r="I135" s="268"/>
      <c r="J135" s="269">
        <f t="shared" si="10"/>
        <v>0</v>
      </c>
      <c r="K135" s="265" t="s">
        <v>34</v>
      </c>
      <c r="L135" s="270"/>
      <c r="M135" s="271" t="s">
        <v>34</v>
      </c>
      <c r="N135" s="272" t="s">
        <v>49</v>
      </c>
      <c r="O135" s="44"/>
      <c r="P135" s="213">
        <f t="shared" si="11"/>
        <v>0</v>
      </c>
      <c r="Q135" s="213">
        <v>0</v>
      </c>
      <c r="R135" s="213">
        <f t="shared" si="12"/>
        <v>0</v>
      </c>
      <c r="S135" s="213">
        <v>0</v>
      </c>
      <c r="T135" s="214">
        <f t="shared" si="13"/>
        <v>0</v>
      </c>
      <c r="AR135" s="25" t="s">
        <v>244</v>
      </c>
      <c r="AT135" s="25" t="s">
        <v>415</v>
      </c>
      <c r="AU135" s="25" t="s">
        <v>85</v>
      </c>
      <c r="AY135" s="25" t="s">
        <v>197</v>
      </c>
      <c r="BE135" s="215">
        <f t="shared" si="14"/>
        <v>0</v>
      </c>
      <c r="BF135" s="215">
        <f t="shared" si="15"/>
        <v>0</v>
      </c>
      <c r="BG135" s="215">
        <f t="shared" si="16"/>
        <v>0</v>
      </c>
      <c r="BH135" s="215">
        <f t="shared" si="17"/>
        <v>0</v>
      </c>
      <c r="BI135" s="215">
        <f t="shared" si="18"/>
        <v>0</v>
      </c>
      <c r="BJ135" s="25" t="s">
        <v>85</v>
      </c>
      <c r="BK135" s="215">
        <f t="shared" si="19"/>
        <v>0</v>
      </c>
      <c r="BL135" s="25" t="s">
        <v>126</v>
      </c>
      <c r="BM135" s="25" t="s">
        <v>3696</v>
      </c>
    </row>
    <row r="136" spans="2:65" s="1" customFormat="1" ht="16.5" customHeight="1">
      <c r="B136" s="43"/>
      <c r="C136" s="263" t="s">
        <v>519</v>
      </c>
      <c r="D136" s="263" t="s">
        <v>415</v>
      </c>
      <c r="E136" s="264" t="s">
        <v>3697</v>
      </c>
      <c r="F136" s="265" t="s">
        <v>3698</v>
      </c>
      <c r="G136" s="266" t="s">
        <v>445</v>
      </c>
      <c r="H136" s="267">
        <v>10</v>
      </c>
      <c r="I136" s="268"/>
      <c r="J136" s="269">
        <f t="shared" si="10"/>
        <v>0</v>
      </c>
      <c r="K136" s="265" t="s">
        <v>34</v>
      </c>
      <c r="L136" s="270"/>
      <c r="M136" s="271" t="s">
        <v>34</v>
      </c>
      <c r="N136" s="272" t="s">
        <v>49</v>
      </c>
      <c r="O136" s="44"/>
      <c r="P136" s="213">
        <f t="shared" si="11"/>
        <v>0</v>
      </c>
      <c r="Q136" s="213">
        <v>0</v>
      </c>
      <c r="R136" s="213">
        <f t="shared" si="12"/>
        <v>0</v>
      </c>
      <c r="S136" s="213">
        <v>0</v>
      </c>
      <c r="T136" s="214">
        <f t="shared" si="13"/>
        <v>0</v>
      </c>
      <c r="AR136" s="25" t="s">
        <v>244</v>
      </c>
      <c r="AT136" s="25" t="s">
        <v>415</v>
      </c>
      <c r="AU136" s="25" t="s">
        <v>85</v>
      </c>
      <c r="AY136" s="25" t="s">
        <v>197</v>
      </c>
      <c r="BE136" s="215">
        <f t="shared" si="14"/>
        <v>0</v>
      </c>
      <c r="BF136" s="215">
        <f t="shared" si="15"/>
        <v>0</v>
      </c>
      <c r="BG136" s="215">
        <f t="shared" si="16"/>
        <v>0</v>
      </c>
      <c r="BH136" s="215">
        <f t="shared" si="17"/>
        <v>0</v>
      </c>
      <c r="BI136" s="215">
        <f t="shared" si="18"/>
        <v>0</v>
      </c>
      <c r="BJ136" s="25" t="s">
        <v>85</v>
      </c>
      <c r="BK136" s="215">
        <f t="shared" si="19"/>
        <v>0</v>
      </c>
      <c r="BL136" s="25" t="s">
        <v>126</v>
      </c>
      <c r="BM136" s="25" t="s">
        <v>3699</v>
      </c>
    </row>
    <row r="137" spans="2:65" s="1" customFormat="1" ht="16.5" customHeight="1">
      <c r="B137" s="43"/>
      <c r="C137" s="263" t="s">
        <v>523</v>
      </c>
      <c r="D137" s="263" t="s">
        <v>415</v>
      </c>
      <c r="E137" s="264" t="s">
        <v>3700</v>
      </c>
      <c r="F137" s="265" t="s">
        <v>3701</v>
      </c>
      <c r="G137" s="266" t="s">
        <v>1598</v>
      </c>
      <c r="H137" s="267">
        <v>5</v>
      </c>
      <c r="I137" s="268"/>
      <c r="J137" s="269">
        <f t="shared" si="10"/>
        <v>0</v>
      </c>
      <c r="K137" s="265" t="s">
        <v>34</v>
      </c>
      <c r="L137" s="270"/>
      <c r="M137" s="271" t="s">
        <v>34</v>
      </c>
      <c r="N137" s="272" t="s">
        <v>49</v>
      </c>
      <c r="O137" s="44"/>
      <c r="P137" s="213">
        <f t="shared" si="11"/>
        <v>0</v>
      </c>
      <c r="Q137" s="213">
        <v>0</v>
      </c>
      <c r="R137" s="213">
        <f t="shared" si="12"/>
        <v>0</v>
      </c>
      <c r="S137" s="213">
        <v>0</v>
      </c>
      <c r="T137" s="214">
        <f t="shared" si="13"/>
        <v>0</v>
      </c>
      <c r="AR137" s="25" t="s">
        <v>244</v>
      </c>
      <c r="AT137" s="25" t="s">
        <v>415</v>
      </c>
      <c r="AU137" s="25" t="s">
        <v>85</v>
      </c>
      <c r="AY137" s="25" t="s">
        <v>197</v>
      </c>
      <c r="BE137" s="215">
        <f t="shared" si="14"/>
        <v>0</v>
      </c>
      <c r="BF137" s="215">
        <f t="shared" si="15"/>
        <v>0</v>
      </c>
      <c r="BG137" s="215">
        <f t="shared" si="16"/>
        <v>0</v>
      </c>
      <c r="BH137" s="215">
        <f t="shared" si="17"/>
        <v>0</v>
      </c>
      <c r="BI137" s="215">
        <f t="shared" si="18"/>
        <v>0</v>
      </c>
      <c r="BJ137" s="25" t="s">
        <v>85</v>
      </c>
      <c r="BK137" s="215">
        <f t="shared" si="19"/>
        <v>0</v>
      </c>
      <c r="BL137" s="25" t="s">
        <v>126</v>
      </c>
      <c r="BM137" s="25" t="s">
        <v>3702</v>
      </c>
    </row>
    <row r="138" spans="2:65" s="1" customFormat="1" ht="16.5" customHeight="1">
      <c r="B138" s="43"/>
      <c r="C138" s="263" t="s">
        <v>529</v>
      </c>
      <c r="D138" s="263" t="s">
        <v>415</v>
      </c>
      <c r="E138" s="264" t="s">
        <v>3703</v>
      </c>
      <c r="F138" s="265" t="s">
        <v>3704</v>
      </c>
      <c r="G138" s="266" t="s">
        <v>1598</v>
      </c>
      <c r="H138" s="267">
        <v>5</v>
      </c>
      <c r="I138" s="268"/>
      <c r="J138" s="269">
        <f t="shared" si="10"/>
        <v>0</v>
      </c>
      <c r="K138" s="265" t="s">
        <v>34</v>
      </c>
      <c r="L138" s="270"/>
      <c r="M138" s="271" t="s">
        <v>34</v>
      </c>
      <c r="N138" s="272" t="s">
        <v>49</v>
      </c>
      <c r="O138" s="44"/>
      <c r="P138" s="213">
        <f t="shared" si="11"/>
        <v>0</v>
      </c>
      <c r="Q138" s="213">
        <v>0</v>
      </c>
      <c r="R138" s="213">
        <f t="shared" si="12"/>
        <v>0</v>
      </c>
      <c r="S138" s="213">
        <v>0</v>
      </c>
      <c r="T138" s="214">
        <f t="shared" si="13"/>
        <v>0</v>
      </c>
      <c r="AR138" s="25" t="s">
        <v>244</v>
      </c>
      <c r="AT138" s="25" t="s">
        <v>415</v>
      </c>
      <c r="AU138" s="25" t="s">
        <v>85</v>
      </c>
      <c r="AY138" s="25" t="s">
        <v>197</v>
      </c>
      <c r="BE138" s="215">
        <f t="shared" si="14"/>
        <v>0</v>
      </c>
      <c r="BF138" s="215">
        <f t="shared" si="15"/>
        <v>0</v>
      </c>
      <c r="BG138" s="215">
        <f t="shared" si="16"/>
        <v>0</v>
      </c>
      <c r="BH138" s="215">
        <f t="shared" si="17"/>
        <v>0</v>
      </c>
      <c r="BI138" s="215">
        <f t="shared" si="18"/>
        <v>0</v>
      </c>
      <c r="BJ138" s="25" t="s">
        <v>85</v>
      </c>
      <c r="BK138" s="215">
        <f t="shared" si="19"/>
        <v>0</v>
      </c>
      <c r="BL138" s="25" t="s">
        <v>126</v>
      </c>
      <c r="BM138" s="25" t="s">
        <v>3705</v>
      </c>
    </row>
    <row r="139" spans="2:65" s="1" customFormat="1" ht="16.5" customHeight="1">
      <c r="B139" s="43"/>
      <c r="C139" s="263" t="s">
        <v>533</v>
      </c>
      <c r="D139" s="263" t="s">
        <v>415</v>
      </c>
      <c r="E139" s="264" t="s">
        <v>3706</v>
      </c>
      <c r="F139" s="265" t="s">
        <v>3707</v>
      </c>
      <c r="G139" s="266" t="s">
        <v>445</v>
      </c>
      <c r="H139" s="267">
        <v>20</v>
      </c>
      <c r="I139" s="268"/>
      <c r="J139" s="269">
        <f t="shared" si="10"/>
        <v>0</v>
      </c>
      <c r="K139" s="265" t="s">
        <v>34</v>
      </c>
      <c r="L139" s="270"/>
      <c r="M139" s="271" t="s">
        <v>34</v>
      </c>
      <c r="N139" s="272" t="s">
        <v>49</v>
      </c>
      <c r="O139" s="44"/>
      <c r="P139" s="213">
        <f t="shared" si="11"/>
        <v>0</v>
      </c>
      <c r="Q139" s="213">
        <v>0</v>
      </c>
      <c r="R139" s="213">
        <f t="shared" si="12"/>
        <v>0</v>
      </c>
      <c r="S139" s="213">
        <v>0</v>
      </c>
      <c r="T139" s="214">
        <f t="shared" si="13"/>
        <v>0</v>
      </c>
      <c r="AR139" s="25" t="s">
        <v>244</v>
      </c>
      <c r="AT139" s="25" t="s">
        <v>415</v>
      </c>
      <c r="AU139" s="25" t="s">
        <v>85</v>
      </c>
      <c r="AY139" s="25" t="s">
        <v>197</v>
      </c>
      <c r="BE139" s="215">
        <f t="shared" si="14"/>
        <v>0</v>
      </c>
      <c r="BF139" s="215">
        <f t="shared" si="15"/>
        <v>0</v>
      </c>
      <c r="BG139" s="215">
        <f t="shared" si="16"/>
        <v>0</v>
      </c>
      <c r="BH139" s="215">
        <f t="shared" si="17"/>
        <v>0</v>
      </c>
      <c r="BI139" s="215">
        <f t="shared" si="18"/>
        <v>0</v>
      </c>
      <c r="BJ139" s="25" t="s">
        <v>85</v>
      </c>
      <c r="BK139" s="215">
        <f t="shared" si="19"/>
        <v>0</v>
      </c>
      <c r="BL139" s="25" t="s">
        <v>126</v>
      </c>
      <c r="BM139" s="25" t="s">
        <v>3708</v>
      </c>
    </row>
    <row r="140" spans="2:65" s="1" customFormat="1" ht="16.5" customHeight="1">
      <c r="B140" s="43"/>
      <c r="C140" s="263" t="s">
        <v>538</v>
      </c>
      <c r="D140" s="263" t="s">
        <v>415</v>
      </c>
      <c r="E140" s="264" t="s">
        <v>3709</v>
      </c>
      <c r="F140" s="265" t="s">
        <v>3710</v>
      </c>
      <c r="G140" s="266" t="s">
        <v>445</v>
      </c>
      <c r="H140" s="267">
        <v>30</v>
      </c>
      <c r="I140" s="268"/>
      <c r="J140" s="269">
        <f t="shared" si="10"/>
        <v>0</v>
      </c>
      <c r="K140" s="265" t="s">
        <v>34</v>
      </c>
      <c r="L140" s="270"/>
      <c r="M140" s="271" t="s">
        <v>34</v>
      </c>
      <c r="N140" s="272" t="s">
        <v>49</v>
      </c>
      <c r="O140" s="44"/>
      <c r="P140" s="213">
        <f t="shared" si="11"/>
        <v>0</v>
      </c>
      <c r="Q140" s="213">
        <v>0</v>
      </c>
      <c r="R140" s="213">
        <f t="shared" si="12"/>
        <v>0</v>
      </c>
      <c r="S140" s="213">
        <v>0</v>
      </c>
      <c r="T140" s="214">
        <f t="shared" si="13"/>
        <v>0</v>
      </c>
      <c r="AR140" s="25" t="s">
        <v>244</v>
      </c>
      <c r="AT140" s="25" t="s">
        <v>415</v>
      </c>
      <c r="AU140" s="25" t="s">
        <v>85</v>
      </c>
      <c r="AY140" s="25" t="s">
        <v>197</v>
      </c>
      <c r="BE140" s="215">
        <f t="shared" si="14"/>
        <v>0</v>
      </c>
      <c r="BF140" s="215">
        <f t="shared" si="15"/>
        <v>0</v>
      </c>
      <c r="BG140" s="215">
        <f t="shared" si="16"/>
        <v>0</v>
      </c>
      <c r="BH140" s="215">
        <f t="shared" si="17"/>
        <v>0</v>
      </c>
      <c r="BI140" s="215">
        <f t="shared" si="18"/>
        <v>0</v>
      </c>
      <c r="BJ140" s="25" t="s">
        <v>85</v>
      </c>
      <c r="BK140" s="215">
        <f t="shared" si="19"/>
        <v>0</v>
      </c>
      <c r="BL140" s="25" t="s">
        <v>126</v>
      </c>
      <c r="BM140" s="25" t="s">
        <v>3711</v>
      </c>
    </row>
    <row r="141" spans="2:65" s="1" customFormat="1" ht="25.5" customHeight="1">
      <c r="B141" s="43"/>
      <c r="C141" s="263" t="s">
        <v>543</v>
      </c>
      <c r="D141" s="263" t="s">
        <v>415</v>
      </c>
      <c r="E141" s="264" t="s">
        <v>3712</v>
      </c>
      <c r="F141" s="265" t="s">
        <v>3713</v>
      </c>
      <c r="G141" s="266" t="s">
        <v>445</v>
      </c>
      <c r="H141" s="267">
        <v>5</v>
      </c>
      <c r="I141" s="268"/>
      <c r="J141" s="269">
        <f t="shared" si="10"/>
        <v>0</v>
      </c>
      <c r="K141" s="265" t="s">
        <v>34</v>
      </c>
      <c r="L141" s="270"/>
      <c r="M141" s="271" t="s">
        <v>34</v>
      </c>
      <c r="N141" s="272" t="s">
        <v>49</v>
      </c>
      <c r="O141" s="44"/>
      <c r="P141" s="213">
        <f t="shared" si="11"/>
        <v>0</v>
      </c>
      <c r="Q141" s="213">
        <v>0</v>
      </c>
      <c r="R141" s="213">
        <f t="shared" si="12"/>
        <v>0</v>
      </c>
      <c r="S141" s="213">
        <v>0</v>
      </c>
      <c r="T141" s="214">
        <f t="shared" si="13"/>
        <v>0</v>
      </c>
      <c r="AR141" s="25" t="s">
        <v>244</v>
      </c>
      <c r="AT141" s="25" t="s">
        <v>415</v>
      </c>
      <c r="AU141" s="25" t="s">
        <v>85</v>
      </c>
      <c r="AY141" s="25" t="s">
        <v>197</v>
      </c>
      <c r="BE141" s="215">
        <f t="shared" si="14"/>
        <v>0</v>
      </c>
      <c r="BF141" s="215">
        <f t="shared" si="15"/>
        <v>0</v>
      </c>
      <c r="BG141" s="215">
        <f t="shared" si="16"/>
        <v>0</v>
      </c>
      <c r="BH141" s="215">
        <f t="shared" si="17"/>
        <v>0</v>
      </c>
      <c r="BI141" s="215">
        <f t="shared" si="18"/>
        <v>0</v>
      </c>
      <c r="BJ141" s="25" t="s">
        <v>85</v>
      </c>
      <c r="BK141" s="215">
        <f t="shared" si="19"/>
        <v>0</v>
      </c>
      <c r="BL141" s="25" t="s">
        <v>126</v>
      </c>
      <c r="BM141" s="25" t="s">
        <v>3714</v>
      </c>
    </row>
    <row r="142" spans="2:65" s="1" customFormat="1" ht="16.5" customHeight="1">
      <c r="B142" s="43"/>
      <c r="C142" s="263" t="s">
        <v>550</v>
      </c>
      <c r="D142" s="263" t="s">
        <v>415</v>
      </c>
      <c r="E142" s="264" t="s">
        <v>3715</v>
      </c>
      <c r="F142" s="265" t="s">
        <v>3716</v>
      </c>
      <c r="G142" s="266" t="s">
        <v>1598</v>
      </c>
      <c r="H142" s="267">
        <v>5</v>
      </c>
      <c r="I142" s="268"/>
      <c r="J142" s="269">
        <f t="shared" si="10"/>
        <v>0</v>
      </c>
      <c r="K142" s="265" t="s">
        <v>34</v>
      </c>
      <c r="L142" s="270"/>
      <c r="M142" s="271" t="s">
        <v>34</v>
      </c>
      <c r="N142" s="272" t="s">
        <v>49</v>
      </c>
      <c r="O142" s="44"/>
      <c r="P142" s="213">
        <f t="shared" si="11"/>
        <v>0</v>
      </c>
      <c r="Q142" s="213">
        <v>0</v>
      </c>
      <c r="R142" s="213">
        <f t="shared" si="12"/>
        <v>0</v>
      </c>
      <c r="S142" s="213">
        <v>0</v>
      </c>
      <c r="T142" s="214">
        <f t="shared" si="13"/>
        <v>0</v>
      </c>
      <c r="AR142" s="25" t="s">
        <v>244</v>
      </c>
      <c r="AT142" s="25" t="s">
        <v>415</v>
      </c>
      <c r="AU142" s="25" t="s">
        <v>85</v>
      </c>
      <c r="AY142" s="25" t="s">
        <v>197</v>
      </c>
      <c r="BE142" s="215">
        <f t="shared" si="14"/>
        <v>0</v>
      </c>
      <c r="BF142" s="215">
        <f t="shared" si="15"/>
        <v>0</v>
      </c>
      <c r="BG142" s="215">
        <f t="shared" si="16"/>
        <v>0</v>
      </c>
      <c r="BH142" s="215">
        <f t="shared" si="17"/>
        <v>0</v>
      </c>
      <c r="BI142" s="215">
        <f t="shared" si="18"/>
        <v>0</v>
      </c>
      <c r="BJ142" s="25" t="s">
        <v>85</v>
      </c>
      <c r="BK142" s="215">
        <f t="shared" si="19"/>
        <v>0</v>
      </c>
      <c r="BL142" s="25" t="s">
        <v>126</v>
      </c>
      <c r="BM142" s="25" t="s">
        <v>3717</v>
      </c>
    </row>
    <row r="143" spans="2:65" s="1" customFormat="1" ht="16.5" customHeight="1">
      <c r="B143" s="43"/>
      <c r="C143" s="263" t="s">
        <v>554</v>
      </c>
      <c r="D143" s="263" t="s">
        <v>415</v>
      </c>
      <c r="E143" s="264" t="s">
        <v>3718</v>
      </c>
      <c r="F143" s="265" t="s">
        <v>3719</v>
      </c>
      <c r="G143" s="266" t="s">
        <v>1598</v>
      </c>
      <c r="H143" s="267">
        <v>100</v>
      </c>
      <c r="I143" s="268"/>
      <c r="J143" s="269">
        <f t="shared" si="10"/>
        <v>0</v>
      </c>
      <c r="K143" s="265" t="s">
        <v>34</v>
      </c>
      <c r="L143" s="270"/>
      <c r="M143" s="271" t="s">
        <v>34</v>
      </c>
      <c r="N143" s="272" t="s">
        <v>49</v>
      </c>
      <c r="O143" s="44"/>
      <c r="P143" s="213">
        <f t="shared" si="11"/>
        <v>0</v>
      </c>
      <c r="Q143" s="213">
        <v>0</v>
      </c>
      <c r="R143" s="213">
        <f t="shared" si="12"/>
        <v>0</v>
      </c>
      <c r="S143" s="213">
        <v>0</v>
      </c>
      <c r="T143" s="214">
        <f t="shared" si="13"/>
        <v>0</v>
      </c>
      <c r="AR143" s="25" t="s">
        <v>244</v>
      </c>
      <c r="AT143" s="25" t="s">
        <v>415</v>
      </c>
      <c r="AU143" s="25" t="s">
        <v>85</v>
      </c>
      <c r="AY143" s="25" t="s">
        <v>197</v>
      </c>
      <c r="BE143" s="215">
        <f t="shared" si="14"/>
        <v>0</v>
      </c>
      <c r="BF143" s="215">
        <f t="shared" si="15"/>
        <v>0</v>
      </c>
      <c r="BG143" s="215">
        <f t="shared" si="16"/>
        <v>0</v>
      </c>
      <c r="BH143" s="215">
        <f t="shared" si="17"/>
        <v>0</v>
      </c>
      <c r="BI143" s="215">
        <f t="shared" si="18"/>
        <v>0</v>
      </c>
      <c r="BJ143" s="25" t="s">
        <v>85</v>
      </c>
      <c r="BK143" s="215">
        <f t="shared" si="19"/>
        <v>0</v>
      </c>
      <c r="BL143" s="25" t="s">
        <v>126</v>
      </c>
      <c r="BM143" s="25" t="s">
        <v>3720</v>
      </c>
    </row>
    <row r="144" spans="2:65" s="1" customFormat="1" ht="16.5" customHeight="1">
      <c r="B144" s="43"/>
      <c r="C144" s="263" t="s">
        <v>559</v>
      </c>
      <c r="D144" s="263" t="s">
        <v>415</v>
      </c>
      <c r="E144" s="264" t="s">
        <v>3721</v>
      </c>
      <c r="F144" s="265" t="s">
        <v>3722</v>
      </c>
      <c r="G144" s="266" t="s">
        <v>1598</v>
      </c>
      <c r="H144" s="267">
        <v>2</v>
      </c>
      <c r="I144" s="268"/>
      <c r="J144" s="269">
        <f t="shared" si="10"/>
        <v>0</v>
      </c>
      <c r="K144" s="265" t="s">
        <v>34</v>
      </c>
      <c r="L144" s="270"/>
      <c r="M144" s="271" t="s">
        <v>34</v>
      </c>
      <c r="N144" s="272" t="s">
        <v>49</v>
      </c>
      <c r="O144" s="44"/>
      <c r="P144" s="213">
        <f t="shared" si="11"/>
        <v>0</v>
      </c>
      <c r="Q144" s="213">
        <v>0</v>
      </c>
      <c r="R144" s="213">
        <f t="shared" si="12"/>
        <v>0</v>
      </c>
      <c r="S144" s="213">
        <v>0</v>
      </c>
      <c r="T144" s="214">
        <f t="shared" si="13"/>
        <v>0</v>
      </c>
      <c r="AR144" s="25" t="s">
        <v>244</v>
      </c>
      <c r="AT144" s="25" t="s">
        <v>415</v>
      </c>
      <c r="AU144" s="25" t="s">
        <v>85</v>
      </c>
      <c r="AY144" s="25" t="s">
        <v>197</v>
      </c>
      <c r="BE144" s="215">
        <f t="shared" si="14"/>
        <v>0</v>
      </c>
      <c r="BF144" s="215">
        <f t="shared" si="15"/>
        <v>0</v>
      </c>
      <c r="BG144" s="215">
        <f t="shared" si="16"/>
        <v>0</v>
      </c>
      <c r="BH144" s="215">
        <f t="shared" si="17"/>
        <v>0</v>
      </c>
      <c r="BI144" s="215">
        <f t="shared" si="18"/>
        <v>0</v>
      </c>
      <c r="BJ144" s="25" t="s">
        <v>85</v>
      </c>
      <c r="BK144" s="215">
        <f t="shared" si="19"/>
        <v>0</v>
      </c>
      <c r="BL144" s="25" t="s">
        <v>126</v>
      </c>
      <c r="BM144" s="25" t="s">
        <v>3723</v>
      </c>
    </row>
    <row r="145" spans="2:65" s="1" customFormat="1" ht="25.5" customHeight="1">
      <c r="B145" s="43"/>
      <c r="C145" s="263" t="s">
        <v>564</v>
      </c>
      <c r="D145" s="263" t="s">
        <v>415</v>
      </c>
      <c r="E145" s="264" t="s">
        <v>3724</v>
      </c>
      <c r="F145" s="265" t="s">
        <v>3725</v>
      </c>
      <c r="G145" s="266" t="s">
        <v>1598</v>
      </c>
      <c r="H145" s="267">
        <v>1</v>
      </c>
      <c r="I145" s="268"/>
      <c r="J145" s="269">
        <f t="shared" si="10"/>
        <v>0</v>
      </c>
      <c r="K145" s="265" t="s">
        <v>34</v>
      </c>
      <c r="L145" s="270"/>
      <c r="M145" s="271" t="s">
        <v>34</v>
      </c>
      <c r="N145" s="272" t="s">
        <v>49</v>
      </c>
      <c r="O145" s="44"/>
      <c r="P145" s="213">
        <f t="shared" si="11"/>
        <v>0</v>
      </c>
      <c r="Q145" s="213">
        <v>0</v>
      </c>
      <c r="R145" s="213">
        <f t="shared" si="12"/>
        <v>0</v>
      </c>
      <c r="S145" s="213">
        <v>0</v>
      </c>
      <c r="T145" s="214">
        <f t="shared" si="13"/>
        <v>0</v>
      </c>
      <c r="AR145" s="25" t="s">
        <v>244</v>
      </c>
      <c r="AT145" s="25" t="s">
        <v>415</v>
      </c>
      <c r="AU145" s="25" t="s">
        <v>85</v>
      </c>
      <c r="AY145" s="25" t="s">
        <v>197</v>
      </c>
      <c r="BE145" s="215">
        <f t="shared" si="14"/>
        <v>0</v>
      </c>
      <c r="BF145" s="215">
        <f t="shared" si="15"/>
        <v>0</v>
      </c>
      <c r="BG145" s="215">
        <f t="shared" si="16"/>
        <v>0</v>
      </c>
      <c r="BH145" s="215">
        <f t="shared" si="17"/>
        <v>0</v>
      </c>
      <c r="BI145" s="215">
        <f t="shared" si="18"/>
        <v>0</v>
      </c>
      <c r="BJ145" s="25" t="s">
        <v>85</v>
      </c>
      <c r="BK145" s="215">
        <f t="shared" si="19"/>
        <v>0</v>
      </c>
      <c r="BL145" s="25" t="s">
        <v>126</v>
      </c>
      <c r="BM145" s="25" t="s">
        <v>3726</v>
      </c>
    </row>
    <row r="146" spans="2:65" s="1" customFormat="1" ht="16.5" customHeight="1">
      <c r="B146" s="43"/>
      <c r="C146" s="263" t="s">
        <v>569</v>
      </c>
      <c r="D146" s="263" t="s">
        <v>415</v>
      </c>
      <c r="E146" s="264" t="s">
        <v>3727</v>
      </c>
      <c r="F146" s="265" t="s">
        <v>3728</v>
      </c>
      <c r="G146" s="266" t="s">
        <v>3729</v>
      </c>
      <c r="H146" s="267">
        <v>1</v>
      </c>
      <c r="I146" s="268"/>
      <c r="J146" s="269">
        <f t="shared" si="10"/>
        <v>0</v>
      </c>
      <c r="K146" s="265" t="s">
        <v>34</v>
      </c>
      <c r="L146" s="270"/>
      <c r="M146" s="271" t="s">
        <v>34</v>
      </c>
      <c r="N146" s="272" t="s">
        <v>49</v>
      </c>
      <c r="O146" s="44"/>
      <c r="P146" s="213">
        <f t="shared" si="11"/>
        <v>0</v>
      </c>
      <c r="Q146" s="213">
        <v>0</v>
      </c>
      <c r="R146" s="213">
        <f t="shared" si="12"/>
        <v>0</v>
      </c>
      <c r="S146" s="213">
        <v>0</v>
      </c>
      <c r="T146" s="214">
        <f t="shared" si="13"/>
        <v>0</v>
      </c>
      <c r="AR146" s="25" t="s">
        <v>244</v>
      </c>
      <c r="AT146" s="25" t="s">
        <v>415</v>
      </c>
      <c r="AU146" s="25" t="s">
        <v>85</v>
      </c>
      <c r="AY146" s="25" t="s">
        <v>197</v>
      </c>
      <c r="BE146" s="215">
        <f t="shared" si="14"/>
        <v>0</v>
      </c>
      <c r="BF146" s="215">
        <f t="shared" si="15"/>
        <v>0</v>
      </c>
      <c r="BG146" s="215">
        <f t="shared" si="16"/>
        <v>0</v>
      </c>
      <c r="BH146" s="215">
        <f t="shared" si="17"/>
        <v>0</v>
      </c>
      <c r="BI146" s="215">
        <f t="shared" si="18"/>
        <v>0</v>
      </c>
      <c r="BJ146" s="25" t="s">
        <v>85</v>
      </c>
      <c r="BK146" s="215">
        <f t="shared" si="19"/>
        <v>0</v>
      </c>
      <c r="BL146" s="25" t="s">
        <v>126</v>
      </c>
      <c r="BM146" s="25" t="s">
        <v>3730</v>
      </c>
    </row>
    <row r="147" spans="2:65" s="11" customFormat="1" ht="37.35" customHeight="1">
      <c r="B147" s="187"/>
      <c r="C147" s="188"/>
      <c r="D147" s="201" t="s">
        <v>77</v>
      </c>
      <c r="E147" s="287" t="s">
        <v>3120</v>
      </c>
      <c r="F147" s="287" t="s">
        <v>3731</v>
      </c>
      <c r="G147" s="188"/>
      <c r="H147" s="188"/>
      <c r="I147" s="191"/>
      <c r="J147" s="288">
        <f>BK147</f>
        <v>0</v>
      </c>
      <c r="K147" s="188"/>
      <c r="L147" s="193"/>
      <c r="M147" s="194"/>
      <c r="N147" s="195"/>
      <c r="O147" s="195"/>
      <c r="P147" s="196">
        <f>SUM(P148:P164)</f>
        <v>0</v>
      </c>
      <c r="Q147" s="195"/>
      <c r="R147" s="196">
        <f>SUM(R148:R164)</f>
        <v>0</v>
      </c>
      <c r="S147" s="195"/>
      <c r="T147" s="197">
        <f>SUM(T148:T164)</f>
        <v>0</v>
      </c>
      <c r="AR147" s="198" t="s">
        <v>85</v>
      </c>
      <c r="AT147" s="199" t="s">
        <v>77</v>
      </c>
      <c r="AU147" s="199" t="s">
        <v>78</v>
      </c>
      <c r="AY147" s="198" t="s">
        <v>197</v>
      </c>
      <c r="BK147" s="200">
        <f>SUM(BK148:BK164)</f>
        <v>0</v>
      </c>
    </row>
    <row r="148" spans="2:65" s="1" customFormat="1" ht="16.5" customHeight="1">
      <c r="B148" s="43"/>
      <c r="C148" s="204" t="s">
        <v>574</v>
      </c>
      <c r="D148" s="204" t="s">
        <v>200</v>
      </c>
      <c r="E148" s="205" t="s">
        <v>3732</v>
      </c>
      <c r="F148" s="206" t="s">
        <v>3733</v>
      </c>
      <c r="G148" s="207" t="s">
        <v>445</v>
      </c>
      <c r="H148" s="208">
        <v>100</v>
      </c>
      <c r="I148" s="209"/>
      <c r="J148" s="210">
        <f t="shared" ref="J148:J164" si="20">ROUND(I148*H148,2)</f>
        <v>0</v>
      </c>
      <c r="K148" s="206" t="s">
        <v>34</v>
      </c>
      <c r="L148" s="63"/>
      <c r="M148" s="211" t="s">
        <v>34</v>
      </c>
      <c r="N148" s="212" t="s">
        <v>49</v>
      </c>
      <c r="O148" s="44"/>
      <c r="P148" s="213">
        <f t="shared" ref="P148:P164" si="21">O148*H148</f>
        <v>0</v>
      </c>
      <c r="Q148" s="213">
        <v>0</v>
      </c>
      <c r="R148" s="213">
        <f t="shared" ref="R148:R164" si="22">Q148*H148</f>
        <v>0</v>
      </c>
      <c r="S148" s="213">
        <v>0</v>
      </c>
      <c r="T148" s="214">
        <f t="shared" ref="T148:T164" si="23">S148*H148</f>
        <v>0</v>
      </c>
      <c r="AR148" s="25" t="s">
        <v>126</v>
      </c>
      <c r="AT148" s="25" t="s">
        <v>200</v>
      </c>
      <c r="AU148" s="25" t="s">
        <v>85</v>
      </c>
      <c r="AY148" s="25" t="s">
        <v>197</v>
      </c>
      <c r="BE148" s="215">
        <f t="shared" ref="BE148:BE164" si="24">IF(N148="základní",J148,0)</f>
        <v>0</v>
      </c>
      <c r="BF148" s="215">
        <f t="shared" ref="BF148:BF164" si="25">IF(N148="snížená",J148,0)</f>
        <v>0</v>
      </c>
      <c r="BG148" s="215">
        <f t="shared" ref="BG148:BG164" si="26">IF(N148="zákl. přenesená",J148,0)</f>
        <v>0</v>
      </c>
      <c r="BH148" s="215">
        <f t="shared" ref="BH148:BH164" si="27">IF(N148="sníž. přenesená",J148,0)</f>
        <v>0</v>
      </c>
      <c r="BI148" s="215">
        <f t="shared" ref="BI148:BI164" si="28">IF(N148="nulová",J148,0)</f>
        <v>0</v>
      </c>
      <c r="BJ148" s="25" t="s">
        <v>85</v>
      </c>
      <c r="BK148" s="215">
        <f t="shared" ref="BK148:BK164" si="29">ROUND(I148*H148,2)</f>
        <v>0</v>
      </c>
      <c r="BL148" s="25" t="s">
        <v>126</v>
      </c>
      <c r="BM148" s="25" t="s">
        <v>3734</v>
      </c>
    </row>
    <row r="149" spans="2:65" s="1" customFormat="1" ht="16.5" customHeight="1">
      <c r="B149" s="43"/>
      <c r="C149" s="204" t="s">
        <v>578</v>
      </c>
      <c r="D149" s="204" t="s">
        <v>200</v>
      </c>
      <c r="E149" s="205" t="s">
        <v>3735</v>
      </c>
      <c r="F149" s="206" t="s">
        <v>3736</v>
      </c>
      <c r="G149" s="207" t="s">
        <v>445</v>
      </c>
      <c r="H149" s="208">
        <v>130</v>
      </c>
      <c r="I149" s="209"/>
      <c r="J149" s="210">
        <f t="shared" si="20"/>
        <v>0</v>
      </c>
      <c r="K149" s="206" t="s">
        <v>34</v>
      </c>
      <c r="L149" s="63"/>
      <c r="M149" s="211" t="s">
        <v>34</v>
      </c>
      <c r="N149" s="212" t="s">
        <v>49</v>
      </c>
      <c r="O149" s="44"/>
      <c r="P149" s="213">
        <f t="shared" si="21"/>
        <v>0</v>
      </c>
      <c r="Q149" s="213">
        <v>0</v>
      </c>
      <c r="R149" s="213">
        <f t="shared" si="22"/>
        <v>0</v>
      </c>
      <c r="S149" s="213">
        <v>0</v>
      </c>
      <c r="T149" s="214">
        <f t="shared" si="23"/>
        <v>0</v>
      </c>
      <c r="AR149" s="25" t="s">
        <v>126</v>
      </c>
      <c r="AT149" s="25" t="s">
        <v>200</v>
      </c>
      <c r="AU149" s="25" t="s">
        <v>85</v>
      </c>
      <c r="AY149" s="25" t="s">
        <v>197</v>
      </c>
      <c r="BE149" s="215">
        <f t="shared" si="24"/>
        <v>0</v>
      </c>
      <c r="BF149" s="215">
        <f t="shared" si="25"/>
        <v>0</v>
      </c>
      <c r="BG149" s="215">
        <f t="shared" si="26"/>
        <v>0</v>
      </c>
      <c r="BH149" s="215">
        <f t="shared" si="27"/>
        <v>0</v>
      </c>
      <c r="BI149" s="215">
        <f t="shared" si="28"/>
        <v>0</v>
      </c>
      <c r="BJ149" s="25" t="s">
        <v>85</v>
      </c>
      <c r="BK149" s="215">
        <f t="shared" si="29"/>
        <v>0</v>
      </c>
      <c r="BL149" s="25" t="s">
        <v>126</v>
      </c>
      <c r="BM149" s="25" t="s">
        <v>3737</v>
      </c>
    </row>
    <row r="150" spans="2:65" s="1" customFormat="1" ht="16.5" customHeight="1">
      <c r="B150" s="43"/>
      <c r="C150" s="204" t="s">
        <v>582</v>
      </c>
      <c r="D150" s="204" t="s">
        <v>200</v>
      </c>
      <c r="E150" s="205" t="s">
        <v>3738</v>
      </c>
      <c r="F150" s="206" t="s">
        <v>3739</v>
      </c>
      <c r="G150" s="207" t="s">
        <v>445</v>
      </c>
      <c r="H150" s="208">
        <v>10</v>
      </c>
      <c r="I150" s="209"/>
      <c r="J150" s="210">
        <f t="shared" si="20"/>
        <v>0</v>
      </c>
      <c r="K150" s="206" t="s">
        <v>34</v>
      </c>
      <c r="L150" s="63"/>
      <c r="M150" s="211" t="s">
        <v>34</v>
      </c>
      <c r="N150" s="212" t="s">
        <v>49</v>
      </c>
      <c r="O150" s="44"/>
      <c r="P150" s="213">
        <f t="shared" si="21"/>
        <v>0</v>
      </c>
      <c r="Q150" s="213">
        <v>0</v>
      </c>
      <c r="R150" s="213">
        <f t="shared" si="22"/>
        <v>0</v>
      </c>
      <c r="S150" s="213">
        <v>0</v>
      </c>
      <c r="T150" s="214">
        <f t="shared" si="23"/>
        <v>0</v>
      </c>
      <c r="AR150" s="25" t="s">
        <v>126</v>
      </c>
      <c r="AT150" s="25" t="s">
        <v>200</v>
      </c>
      <c r="AU150" s="25" t="s">
        <v>85</v>
      </c>
      <c r="AY150" s="25" t="s">
        <v>197</v>
      </c>
      <c r="BE150" s="215">
        <f t="shared" si="24"/>
        <v>0</v>
      </c>
      <c r="BF150" s="215">
        <f t="shared" si="25"/>
        <v>0</v>
      </c>
      <c r="BG150" s="215">
        <f t="shared" si="26"/>
        <v>0</v>
      </c>
      <c r="BH150" s="215">
        <f t="shared" si="27"/>
        <v>0</v>
      </c>
      <c r="BI150" s="215">
        <f t="shared" si="28"/>
        <v>0</v>
      </c>
      <c r="BJ150" s="25" t="s">
        <v>85</v>
      </c>
      <c r="BK150" s="215">
        <f t="shared" si="29"/>
        <v>0</v>
      </c>
      <c r="BL150" s="25" t="s">
        <v>126</v>
      </c>
      <c r="BM150" s="25" t="s">
        <v>3740</v>
      </c>
    </row>
    <row r="151" spans="2:65" s="1" customFormat="1" ht="16.5" customHeight="1">
      <c r="B151" s="43"/>
      <c r="C151" s="204" t="s">
        <v>588</v>
      </c>
      <c r="D151" s="204" t="s">
        <v>200</v>
      </c>
      <c r="E151" s="205" t="s">
        <v>3741</v>
      </c>
      <c r="F151" s="206" t="s">
        <v>3742</v>
      </c>
      <c r="G151" s="207" t="s">
        <v>1598</v>
      </c>
      <c r="H151" s="208">
        <v>5</v>
      </c>
      <c r="I151" s="209"/>
      <c r="J151" s="210">
        <f t="shared" si="20"/>
        <v>0</v>
      </c>
      <c r="K151" s="206" t="s">
        <v>34</v>
      </c>
      <c r="L151" s="63"/>
      <c r="M151" s="211" t="s">
        <v>34</v>
      </c>
      <c r="N151" s="212" t="s">
        <v>49</v>
      </c>
      <c r="O151" s="44"/>
      <c r="P151" s="213">
        <f t="shared" si="21"/>
        <v>0</v>
      </c>
      <c r="Q151" s="213">
        <v>0</v>
      </c>
      <c r="R151" s="213">
        <f t="shared" si="22"/>
        <v>0</v>
      </c>
      <c r="S151" s="213">
        <v>0</v>
      </c>
      <c r="T151" s="214">
        <f t="shared" si="23"/>
        <v>0</v>
      </c>
      <c r="AR151" s="25" t="s">
        <v>126</v>
      </c>
      <c r="AT151" s="25" t="s">
        <v>200</v>
      </c>
      <c r="AU151" s="25" t="s">
        <v>85</v>
      </c>
      <c r="AY151" s="25" t="s">
        <v>197</v>
      </c>
      <c r="BE151" s="215">
        <f t="shared" si="24"/>
        <v>0</v>
      </c>
      <c r="BF151" s="215">
        <f t="shared" si="25"/>
        <v>0</v>
      </c>
      <c r="BG151" s="215">
        <f t="shared" si="26"/>
        <v>0</v>
      </c>
      <c r="BH151" s="215">
        <f t="shared" si="27"/>
        <v>0</v>
      </c>
      <c r="BI151" s="215">
        <f t="shared" si="28"/>
        <v>0</v>
      </c>
      <c r="BJ151" s="25" t="s">
        <v>85</v>
      </c>
      <c r="BK151" s="215">
        <f t="shared" si="29"/>
        <v>0</v>
      </c>
      <c r="BL151" s="25" t="s">
        <v>126</v>
      </c>
      <c r="BM151" s="25" t="s">
        <v>3743</v>
      </c>
    </row>
    <row r="152" spans="2:65" s="1" customFormat="1" ht="16.5" customHeight="1">
      <c r="B152" s="43"/>
      <c r="C152" s="204" t="s">
        <v>592</v>
      </c>
      <c r="D152" s="204" t="s">
        <v>200</v>
      </c>
      <c r="E152" s="205" t="s">
        <v>3744</v>
      </c>
      <c r="F152" s="206" t="s">
        <v>3745</v>
      </c>
      <c r="G152" s="207" t="s">
        <v>445</v>
      </c>
      <c r="H152" s="208">
        <v>20</v>
      </c>
      <c r="I152" s="209"/>
      <c r="J152" s="210">
        <f t="shared" si="20"/>
        <v>0</v>
      </c>
      <c r="K152" s="206" t="s">
        <v>34</v>
      </c>
      <c r="L152" s="63"/>
      <c r="M152" s="211" t="s">
        <v>34</v>
      </c>
      <c r="N152" s="212" t="s">
        <v>49</v>
      </c>
      <c r="O152" s="44"/>
      <c r="P152" s="213">
        <f t="shared" si="21"/>
        <v>0</v>
      </c>
      <c r="Q152" s="213">
        <v>0</v>
      </c>
      <c r="R152" s="213">
        <f t="shared" si="22"/>
        <v>0</v>
      </c>
      <c r="S152" s="213">
        <v>0</v>
      </c>
      <c r="T152" s="214">
        <f t="shared" si="23"/>
        <v>0</v>
      </c>
      <c r="AR152" s="25" t="s">
        <v>126</v>
      </c>
      <c r="AT152" s="25" t="s">
        <v>200</v>
      </c>
      <c r="AU152" s="25" t="s">
        <v>85</v>
      </c>
      <c r="AY152" s="25" t="s">
        <v>197</v>
      </c>
      <c r="BE152" s="215">
        <f t="shared" si="24"/>
        <v>0</v>
      </c>
      <c r="BF152" s="215">
        <f t="shared" si="25"/>
        <v>0</v>
      </c>
      <c r="BG152" s="215">
        <f t="shared" si="26"/>
        <v>0</v>
      </c>
      <c r="BH152" s="215">
        <f t="shared" si="27"/>
        <v>0</v>
      </c>
      <c r="BI152" s="215">
        <f t="shared" si="28"/>
        <v>0</v>
      </c>
      <c r="BJ152" s="25" t="s">
        <v>85</v>
      </c>
      <c r="BK152" s="215">
        <f t="shared" si="29"/>
        <v>0</v>
      </c>
      <c r="BL152" s="25" t="s">
        <v>126</v>
      </c>
      <c r="BM152" s="25" t="s">
        <v>3746</v>
      </c>
    </row>
    <row r="153" spans="2:65" s="1" customFormat="1" ht="16.5" customHeight="1">
      <c r="B153" s="43"/>
      <c r="C153" s="204" t="s">
        <v>596</v>
      </c>
      <c r="D153" s="204" t="s">
        <v>200</v>
      </c>
      <c r="E153" s="205" t="s">
        <v>3747</v>
      </c>
      <c r="F153" s="206" t="s">
        <v>3748</v>
      </c>
      <c r="G153" s="207" t="s">
        <v>1598</v>
      </c>
      <c r="H153" s="208">
        <v>11</v>
      </c>
      <c r="I153" s="209"/>
      <c r="J153" s="210">
        <f t="shared" si="20"/>
        <v>0</v>
      </c>
      <c r="K153" s="206" t="s">
        <v>34</v>
      </c>
      <c r="L153" s="63"/>
      <c r="M153" s="211" t="s">
        <v>34</v>
      </c>
      <c r="N153" s="212" t="s">
        <v>49</v>
      </c>
      <c r="O153" s="44"/>
      <c r="P153" s="213">
        <f t="shared" si="21"/>
        <v>0</v>
      </c>
      <c r="Q153" s="213">
        <v>0</v>
      </c>
      <c r="R153" s="213">
        <f t="shared" si="22"/>
        <v>0</v>
      </c>
      <c r="S153" s="213">
        <v>0</v>
      </c>
      <c r="T153" s="214">
        <f t="shared" si="23"/>
        <v>0</v>
      </c>
      <c r="AR153" s="25" t="s">
        <v>126</v>
      </c>
      <c r="AT153" s="25" t="s">
        <v>200</v>
      </c>
      <c r="AU153" s="25" t="s">
        <v>85</v>
      </c>
      <c r="AY153" s="25" t="s">
        <v>197</v>
      </c>
      <c r="BE153" s="215">
        <f t="shared" si="24"/>
        <v>0</v>
      </c>
      <c r="BF153" s="215">
        <f t="shared" si="25"/>
        <v>0</v>
      </c>
      <c r="BG153" s="215">
        <f t="shared" si="26"/>
        <v>0</v>
      </c>
      <c r="BH153" s="215">
        <f t="shared" si="27"/>
        <v>0</v>
      </c>
      <c r="BI153" s="215">
        <f t="shared" si="28"/>
        <v>0</v>
      </c>
      <c r="BJ153" s="25" t="s">
        <v>85</v>
      </c>
      <c r="BK153" s="215">
        <f t="shared" si="29"/>
        <v>0</v>
      </c>
      <c r="BL153" s="25" t="s">
        <v>126</v>
      </c>
      <c r="BM153" s="25" t="s">
        <v>3749</v>
      </c>
    </row>
    <row r="154" spans="2:65" s="1" customFormat="1" ht="16.5" customHeight="1">
      <c r="B154" s="43"/>
      <c r="C154" s="204" t="s">
        <v>601</v>
      </c>
      <c r="D154" s="204" t="s">
        <v>200</v>
      </c>
      <c r="E154" s="205" t="s">
        <v>3750</v>
      </c>
      <c r="F154" s="206" t="s">
        <v>3751</v>
      </c>
      <c r="G154" s="207" t="s">
        <v>1598</v>
      </c>
      <c r="H154" s="208">
        <v>3</v>
      </c>
      <c r="I154" s="209"/>
      <c r="J154" s="210">
        <f t="shared" si="20"/>
        <v>0</v>
      </c>
      <c r="K154" s="206" t="s">
        <v>34</v>
      </c>
      <c r="L154" s="63"/>
      <c r="M154" s="211" t="s">
        <v>34</v>
      </c>
      <c r="N154" s="212" t="s">
        <v>49</v>
      </c>
      <c r="O154" s="44"/>
      <c r="P154" s="213">
        <f t="shared" si="21"/>
        <v>0</v>
      </c>
      <c r="Q154" s="213">
        <v>0</v>
      </c>
      <c r="R154" s="213">
        <f t="shared" si="22"/>
        <v>0</v>
      </c>
      <c r="S154" s="213">
        <v>0</v>
      </c>
      <c r="T154" s="214">
        <f t="shared" si="23"/>
        <v>0</v>
      </c>
      <c r="AR154" s="25" t="s">
        <v>126</v>
      </c>
      <c r="AT154" s="25" t="s">
        <v>200</v>
      </c>
      <c r="AU154" s="25" t="s">
        <v>85</v>
      </c>
      <c r="AY154" s="25" t="s">
        <v>197</v>
      </c>
      <c r="BE154" s="215">
        <f t="shared" si="24"/>
        <v>0</v>
      </c>
      <c r="BF154" s="215">
        <f t="shared" si="25"/>
        <v>0</v>
      </c>
      <c r="BG154" s="215">
        <f t="shared" si="26"/>
        <v>0</v>
      </c>
      <c r="BH154" s="215">
        <f t="shared" si="27"/>
        <v>0</v>
      </c>
      <c r="BI154" s="215">
        <f t="shared" si="28"/>
        <v>0</v>
      </c>
      <c r="BJ154" s="25" t="s">
        <v>85</v>
      </c>
      <c r="BK154" s="215">
        <f t="shared" si="29"/>
        <v>0</v>
      </c>
      <c r="BL154" s="25" t="s">
        <v>126</v>
      </c>
      <c r="BM154" s="25" t="s">
        <v>3752</v>
      </c>
    </row>
    <row r="155" spans="2:65" s="1" customFormat="1" ht="16.5" customHeight="1">
      <c r="B155" s="43"/>
      <c r="C155" s="204" t="s">
        <v>605</v>
      </c>
      <c r="D155" s="204" t="s">
        <v>200</v>
      </c>
      <c r="E155" s="205" t="s">
        <v>3753</v>
      </c>
      <c r="F155" s="206" t="s">
        <v>3754</v>
      </c>
      <c r="G155" s="207" t="s">
        <v>1598</v>
      </c>
      <c r="H155" s="208">
        <v>2</v>
      </c>
      <c r="I155" s="209"/>
      <c r="J155" s="210">
        <f t="shared" si="20"/>
        <v>0</v>
      </c>
      <c r="K155" s="206" t="s">
        <v>34</v>
      </c>
      <c r="L155" s="63"/>
      <c r="M155" s="211" t="s">
        <v>34</v>
      </c>
      <c r="N155" s="212" t="s">
        <v>49</v>
      </c>
      <c r="O155" s="44"/>
      <c r="P155" s="213">
        <f t="shared" si="21"/>
        <v>0</v>
      </c>
      <c r="Q155" s="213">
        <v>0</v>
      </c>
      <c r="R155" s="213">
        <f t="shared" si="22"/>
        <v>0</v>
      </c>
      <c r="S155" s="213">
        <v>0</v>
      </c>
      <c r="T155" s="214">
        <f t="shared" si="23"/>
        <v>0</v>
      </c>
      <c r="AR155" s="25" t="s">
        <v>126</v>
      </c>
      <c r="AT155" s="25" t="s">
        <v>200</v>
      </c>
      <c r="AU155" s="25" t="s">
        <v>85</v>
      </c>
      <c r="AY155" s="25" t="s">
        <v>197</v>
      </c>
      <c r="BE155" s="215">
        <f t="shared" si="24"/>
        <v>0</v>
      </c>
      <c r="BF155" s="215">
        <f t="shared" si="25"/>
        <v>0</v>
      </c>
      <c r="BG155" s="215">
        <f t="shared" si="26"/>
        <v>0</v>
      </c>
      <c r="BH155" s="215">
        <f t="shared" si="27"/>
        <v>0</v>
      </c>
      <c r="BI155" s="215">
        <f t="shared" si="28"/>
        <v>0</v>
      </c>
      <c r="BJ155" s="25" t="s">
        <v>85</v>
      </c>
      <c r="BK155" s="215">
        <f t="shared" si="29"/>
        <v>0</v>
      </c>
      <c r="BL155" s="25" t="s">
        <v>126</v>
      </c>
      <c r="BM155" s="25" t="s">
        <v>3755</v>
      </c>
    </row>
    <row r="156" spans="2:65" s="1" customFormat="1" ht="16.5" customHeight="1">
      <c r="B156" s="43"/>
      <c r="C156" s="204" t="s">
        <v>612</v>
      </c>
      <c r="D156" s="204" t="s">
        <v>200</v>
      </c>
      <c r="E156" s="205" t="s">
        <v>3756</v>
      </c>
      <c r="F156" s="206" t="s">
        <v>3757</v>
      </c>
      <c r="G156" s="207" t="s">
        <v>1598</v>
      </c>
      <c r="H156" s="208">
        <v>2</v>
      </c>
      <c r="I156" s="209"/>
      <c r="J156" s="210">
        <f t="shared" si="20"/>
        <v>0</v>
      </c>
      <c r="K156" s="206" t="s">
        <v>34</v>
      </c>
      <c r="L156" s="63"/>
      <c r="M156" s="211" t="s">
        <v>34</v>
      </c>
      <c r="N156" s="212" t="s">
        <v>49</v>
      </c>
      <c r="O156" s="44"/>
      <c r="P156" s="213">
        <f t="shared" si="21"/>
        <v>0</v>
      </c>
      <c r="Q156" s="213">
        <v>0</v>
      </c>
      <c r="R156" s="213">
        <f t="shared" si="22"/>
        <v>0</v>
      </c>
      <c r="S156" s="213">
        <v>0</v>
      </c>
      <c r="T156" s="214">
        <f t="shared" si="23"/>
        <v>0</v>
      </c>
      <c r="AR156" s="25" t="s">
        <v>126</v>
      </c>
      <c r="AT156" s="25" t="s">
        <v>200</v>
      </c>
      <c r="AU156" s="25" t="s">
        <v>85</v>
      </c>
      <c r="AY156" s="25" t="s">
        <v>197</v>
      </c>
      <c r="BE156" s="215">
        <f t="shared" si="24"/>
        <v>0</v>
      </c>
      <c r="BF156" s="215">
        <f t="shared" si="25"/>
        <v>0</v>
      </c>
      <c r="BG156" s="215">
        <f t="shared" si="26"/>
        <v>0</v>
      </c>
      <c r="BH156" s="215">
        <f t="shared" si="27"/>
        <v>0</v>
      </c>
      <c r="BI156" s="215">
        <f t="shared" si="28"/>
        <v>0</v>
      </c>
      <c r="BJ156" s="25" t="s">
        <v>85</v>
      </c>
      <c r="BK156" s="215">
        <f t="shared" si="29"/>
        <v>0</v>
      </c>
      <c r="BL156" s="25" t="s">
        <v>126</v>
      </c>
      <c r="BM156" s="25" t="s">
        <v>3758</v>
      </c>
    </row>
    <row r="157" spans="2:65" s="1" customFormat="1" ht="16.5" customHeight="1">
      <c r="B157" s="43"/>
      <c r="C157" s="204" t="s">
        <v>616</v>
      </c>
      <c r="D157" s="204" t="s">
        <v>200</v>
      </c>
      <c r="E157" s="205" t="s">
        <v>3759</v>
      </c>
      <c r="F157" s="206" t="s">
        <v>3760</v>
      </c>
      <c r="G157" s="207" t="s">
        <v>1598</v>
      </c>
      <c r="H157" s="208">
        <v>1</v>
      </c>
      <c r="I157" s="209"/>
      <c r="J157" s="210">
        <f t="shared" si="20"/>
        <v>0</v>
      </c>
      <c r="K157" s="206" t="s">
        <v>34</v>
      </c>
      <c r="L157" s="63"/>
      <c r="M157" s="211" t="s">
        <v>34</v>
      </c>
      <c r="N157" s="212" t="s">
        <v>49</v>
      </c>
      <c r="O157" s="44"/>
      <c r="P157" s="213">
        <f t="shared" si="21"/>
        <v>0</v>
      </c>
      <c r="Q157" s="213">
        <v>0</v>
      </c>
      <c r="R157" s="213">
        <f t="shared" si="22"/>
        <v>0</v>
      </c>
      <c r="S157" s="213">
        <v>0</v>
      </c>
      <c r="T157" s="214">
        <f t="shared" si="23"/>
        <v>0</v>
      </c>
      <c r="AR157" s="25" t="s">
        <v>126</v>
      </c>
      <c r="AT157" s="25" t="s">
        <v>200</v>
      </c>
      <c r="AU157" s="25" t="s">
        <v>85</v>
      </c>
      <c r="AY157" s="25" t="s">
        <v>197</v>
      </c>
      <c r="BE157" s="215">
        <f t="shared" si="24"/>
        <v>0</v>
      </c>
      <c r="BF157" s="215">
        <f t="shared" si="25"/>
        <v>0</v>
      </c>
      <c r="BG157" s="215">
        <f t="shared" si="26"/>
        <v>0</v>
      </c>
      <c r="BH157" s="215">
        <f t="shared" si="27"/>
        <v>0</v>
      </c>
      <c r="BI157" s="215">
        <f t="shared" si="28"/>
        <v>0</v>
      </c>
      <c r="BJ157" s="25" t="s">
        <v>85</v>
      </c>
      <c r="BK157" s="215">
        <f t="shared" si="29"/>
        <v>0</v>
      </c>
      <c r="BL157" s="25" t="s">
        <v>126</v>
      </c>
      <c r="BM157" s="25" t="s">
        <v>3761</v>
      </c>
    </row>
    <row r="158" spans="2:65" s="1" customFormat="1" ht="16.5" customHeight="1">
      <c r="B158" s="43"/>
      <c r="C158" s="204" t="s">
        <v>622</v>
      </c>
      <c r="D158" s="204" t="s">
        <v>200</v>
      </c>
      <c r="E158" s="205" t="s">
        <v>3762</v>
      </c>
      <c r="F158" s="206" t="s">
        <v>3763</v>
      </c>
      <c r="G158" s="207" t="s">
        <v>1598</v>
      </c>
      <c r="H158" s="208">
        <v>40</v>
      </c>
      <c r="I158" s="209"/>
      <c r="J158" s="210">
        <f t="shared" si="20"/>
        <v>0</v>
      </c>
      <c r="K158" s="206" t="s">
        <v>34</v>
      </c>
      <c r="L158" s="63"/>
      <c r="M158" s="211" t="s">
        <v>34</v>
      </c>
      <c r="N158" s="212" t="s">
        <v>49</v>
      </c>
      <c r="O158" s="44"/>
      <c r="P158" s="213">
        <f t="shared" si="21"/>
        <v>0</v>
      </c>
      <c r="Q158" s="213">
        <v>0</v>
      </c>
      <c r="R158" s="213">
        <f t="shared" si="22"/>
        <v>0</v>
      </c>
      <c r="S158" s="213">
        <v>0</v>
      </c>
      <c r="T158" s="214">
        <f t="shared" si="23"/>
        <v>0</v>
      </c>
      <c r="AR158" s="25" t="s">
        <v>126</v>
      </c>
      <c r="AT158" s="25" t="s">
        <v>200</v>
      </c>
      <c r="AU158" s="25" t="s">
        <v>85</v>
      </c>
      <c r="AY158" s="25" t="s">
        <v>197</v>
      </c>
      <c r="BE158" s="215">
        <f t="shared" si="24"/>
        <v>0</v>
      </c>
      <c r="BF158" s="215">
        <f t="shared" si="25"/>
        <v>0</v>
      </c>
      <c r="BG158" s="215">
        <f t="shared" si="26"/>
        <v>0</v>
      </c>
      <c r="BH158" s="215">
        <f t="shared" si="27"/>
        <v>0</v>
      </c>
      <c r="BI158" s="215">
        <f t="shared" si="28"/>
        <v>0</v>
      </c>
      <c r="BJ158" s="25" t="s">
        <v>85</v>
      </c>
      <c r="BK158" s="215">
        <f t="shared" si="29"/>
        <v>0</v>
      </c>
      <c r="BL158" s="25" t="s">
        <v>126</v>
      </c>
      <c r="BM158" s="25" t="s">
        <v>3764</v>
      </c>
    </row>
    <row r="159" spans="2:65" s="1" customFormat="1" ht="16.5" customHeight="1">
      <c r="B159" s="43"/>
      <c r="C159" s="204" t="s">
        <v>627</v>
      </c>
      <c r="D159" s="204" t="s">
        <v>200</v>
      </c>
      <c r="E159" s="205" t="s">
        <v>3765</v>
      </c>
      <c r="F159" s="206" t="s">
        <v>3766</v>
      </c>
      <c r="G159" s="207" t="s">
        <v>1598</v>
      </c>
      <c r="H159" s="208">
        <v>20</v>
      </c>
      <c r="I159" s="209"/>
      <c r="J159" s="210">
        <f t="shared" si="20"/>
        <v>0</v>
      </c>
      <c r="K159" s="206" t="s">
        <v>34</v>
      </c>
      <c r="L159" s="63"/>
      <c r="M159" s="211" t="s">
        <v>34</v>
      </c>
      <c r="N159" s="212" t="s">
        <v>49</v>
      </c>
      <c r="O159" s="44"/>
      <c r="P159" s="213">
        <f t="shared" si="21"/>
        <v>0</v>
      </c>
      <c r="Q159" s="213">
        <v>0</v>
      </c>
      <c r="R159" s="213">
        <f t="shared" si="22"/>
        <v>0</v>
      </c>
      <c r="S159" s="213">
        <v>0</v>
      </c>
      <c r="T159" s="214">
        <f t="shared" si="23"/>
        <v>0</v>
      </c>
      <c r="AR159" s="25" t="s">
        <v>126</v>
      </c>
      <c r="AT159" s="25" t="s">
        <v>200</v>
      </c>
      <c r="AU159" s="25" t="s">
        <v>85</v>
      </c>
      <c r="AY159" s="25" t="s">
        <v>197</v>
      </c>
      <c r="BE159" s="215">
        <f t="shared" si="24"/>
        <v>0</v>
      </c>
      <c r="BF159" s="215">
        <f t="shared" si="25"/>
        <v>0</v>
      </c>
      <c r="BG159" s="215">
        <f t="shared" si="26"/>
        <v>0</v>
      </c>
      <c r="BH159" s="215">
        <f t="shared" si="27"/>
        <v>0</v>
      </c>
      <c r="BI159" s="215">
        <f t="shared" si="28"/>
        <v>0</v>
      </c>
      <c r="BJ159" s="25" t="s">
        <v>85</v>
      </c>
      <c r="BK159" s="215">
        <f t="shared" si="29"/>
        <v>0</v>
      </c>
      <c r="BL159" s="25" t="s">
        <v>126</v>
      </c>
      <c r="BM159" s="25" t="s">
        <v>3767</v>
      </c>
    </row>
    <row r="160" spans="2:65" s="1" customFormat="1" ht="16.5" customHeight="1">
      <c r="B160" s="43"/>
      <c r="C160" s="204" t="s">
        <v>631</v>
      </c>
      <c r="D160" s="204" t="s">
        <v>200</v>
      </c>
      <c r="E160" s="205" t="s">
        <v>3768</v>
      </c>
      <c r="F160" s="206" t="s">
        <v>3769</v>
      </c>
      <c r="G160" s="207" t="s">
        <v>1598</v>
      </c>
      <c r="H160" s="208">
        <v>100</v>
      </c>
      <c r="I160" s="209"/>
      <c r="J160" s="210">
        <f t="shared" si="20"/>
        <v>0</v>
      </c>
      <c r="K160" s="206" t="s">
        <v>34</v>
      </c>
      <c r="L160" s="63"/>
      <c r="M160" s="211" t="s">
        <v>34</v>
      </c>
      <c r="N160" s="212" t="s">
        <v>49</v>
      </c>
      <c r="O160" s="44"/>
      <c r="P160" s="213">
        <f t="shared" si="21"/>
        <v>0</v>
      </c>
      <c r="Q160" s="213">
        <v>0</v>
      </c>
      <c r="R160" s="213">
        <f t="shared" si="22"/>
        <v>0</v>
      </c>
      <c r="S160" s="213">
        <v>0</v>
      </c>
      <c r="T160" s="214">
        <f t="shared" si="23"/>
        <v>0</v>
      </c>
      <c r="AR160" s="25" t="s">
        <v>126</v>
      </c>
      <c r="AT160" s="25" t="s">
        <v>200</v>
      </c>
      <c r="AU160" s="25" t="s">
        <v>85</v>
      </c>
      <c r="AY160" s="25" t="s">
        <v>197</v>
      </c>
      <c r="BE160" s="215">
        <f t="shared" si="24"/>
        <v>0</v>
      </c>
      <c r="BF160" s="215">
        <f t="shared" si="25"/>
        <v>0</v>
      </c>
      <c r="BG160" s="215">
        <f t="shared" si="26"/>
        <v>0</v>
      </c>
      <c r="BH160" s="215">
        <f t="shared" si="27"/>
        <v>0</v>
      </c>
      <c r="BI160" s="215">
        <f t="shared" si="28"/>
        <v>0</v>
      </c>
      <c r="BJ160" s="25" t="s">
        <v>85</v>
      </c>
      <c r="BK160" s="215">
        <f t="shared" si="29"/>
        <v>0</v>
      </c>
      <c r="BL160" s="25" t="s">
        <v>126</v>
      </c>
      <c r="BM160" s="25" t="s">
        <v>3770</v>
      </c>
    </row>
    <row r="161" spans="2:65" s="1" customFormat="1" ht="16.5" customHeight="1">
      <c r="B161" s="43"/>
      <c r="C161" s="204" t="s">
        <v>636</v>
      </c>
      <c r="D161" s="204" t="s">
        <v>200</v>
      </c>
      <c r="E161" s="205" t="s">
        <v>3771</v>
      </c>
      <c r="F161" s="206" t="s">
        <v>3772</v>
      </c>
      <c r="G161" s="207" t="s">
        <v>445</v>
      </c>
      <c r="H161" s="208">
        <v>10</v>
      </c>
      <c r="I161" s="209"/>
      <c r="J161" s="210">
        <f t="shared" si="20"/>
        <v>0</v>
      </c>
      <c r="K161" s="206" t="s">
        <v>34</v>
      </c>
      <c r="L161" s="63"/>
      <c r="M161" s="211" t="s">
        <v>34</v>
      </c>
      <c r="N161" s="212" t="s">
        <v>49</v>
      </c>
      <c r="O161" s="44"/>
      <c r="P161" s="213">
        <f t="shared" si="21"/>
        <v>0</v>
      </c>
      <c r="Q161" s="213">
        <v>0</v>
      </c>
      <c r="R161" s="213">
        <f t="shared" si="22"/>
        <v>0</v>
      </c>
      <c r="S161" s="213">
        <v>0</v>
      </c>
      <c r="T161" s="214">
        <f t="shared" si="23"/>
        <v>0</v>
      </c>
      <c r="AR161" s="25" t="s">
        <v>126</v>
      </c>
      <c r="AT161" s="25" t="s">
        <v>200</v>
      </c>
      <c r="AU161" s="25" t="s">
        <v>85</v>
      </c>
      <c r="AY161" s="25" t="s">
        <v>197</v>
      </c>
      <c r="BE161" s="215">
        <f t="shared" si="24"/>
        <v>0</v>
      </c>
      <c r="BF161" s="215">
        <f t="shared" si="25"/>
        <v>0</v>
      </c>
      <c r="BG161" s="215">
        <f t="shared" si="26"/>
        <v>0</v>
      </c>
      <c r="BH161" s="215">
        <f t="shared" si="27"/>
        <v>0</v>
      </c>
      <c r="BI161" s="215">
        <f t="shared" si="28"/>
        <v>0</v>
      </c>
      <c r="BJ161" s="25" t="s">
        <v>85</v>
      </c>
      <c r="BK161" s="215">
        <f t="shared" si="29"/>
        <v>0</v>
      </c>
      <c r="BL161" s="25" t="s">
        <v>126</v>
      </c>
      <c r="BM161" s="25" t="s">
        <v>3773</v>
      </c>
    </row>
    <row r="162" spans="2:65" s="1" customFormat="1" ht="16.5" customHeight="1">
      <c r="B162" s="43"/>
      <c r="C162" s="204" t="s">
        <v>641</v>
      </c>
      <c r="D162" s="204" t="s">
        <v>200</v>
      </c>
      <c r="E162" s="205" t="s">
        <v>3774</v>
      </c>
      <c r="F162" s="206" t="s">
        <v>3775</v>
      </c>
      <c r="G162" s="207" t="s">
        <v>445</v>
      </c>
      <c r="H162" s="208">
        <v>40</v>
      </c>
      <c r="I162" s="209"/>
      <c r="J162" s="210">
        <f t="shared" si="20"/>
        <v>0</v>
      </c>
      <c r="K162" s="206" t="s">
        <v>34</v>
      </c>
      <c r="L162" s="63"/>
      <c r="M162" s="211" t="s">
        <v>34</v>
      </c>
      <c r="N162" s="212" t="s">
        <v>49</v>
      </c>
      <c r="O162" s="44"/>
      <c r="P162" s="213">
        <f t="shared" si="21"/>
        <v>0</v>
      </c>
      <c r="Q162" s="213">
        <v>0</v>
      </c>
      <c r="R162" s="213">
        <f t="shared" si="22"/>
        <v>0</v>
      </c>
      <c r="S162" s="213">
        <v>0</v>
      </c>
      <c r="T162" s="214">
        <f t="shared" si="23"/>
        <v>0</v>
      </c>
      <c r="AR162" s="25" t="s">
        <v>126</v>
      </c>
      <c r="AT162" s="25" t="s">
        <v>200</v>
      </c>
      <c r="AU162" s="25" t="s">
        <v>85</v>
      </c>
      <c r="AY162" s="25" t="s">
        <v>197</v>
      </c>
      <c r="BE162" s="215">
        <f t="shared" si="24"/>
        <v>0</v>
      </c>
      <c r="BF162" s="215">
        <f t="shared" si="25"/>
        <v>0</v>
      </c>
      <c r="BG162" s="215">
        <f t="shared" si="26"/>
        <v>0</v>
      </c>
      <c r="BH162" s="215">
        <f t="shared" si="27"/>
        <v>0</v>
      </c>
      <c r="BI162" s="215">
        <f t="shared" si="28"/>
        <v>0</v>
      </c>
      <c r="BJ162" s="25" t="s">
        <v>85</v>
      </c>
      <c r="BK162" s="215">
        <f t="shared" si="29"/>
        <v>0</v>
      </c>
      <c r="BL162" s="25" t="s">
        <v>126</v>
      </c>
      <c r="BM162" s="25" t="s">
        <v>3776</v>
      </c>
    </row>
    <row r="163" spans="2:65" s="1" customFormat="1" ht="16.5" customHeight="1">
      <c r="B163" s="43"/>
      <c r="C163" s="204" t="s">
        <v>645</v>
      </c>
      <c r="D163" s="204" t="s">
        <v>200</v>
      </c>
      <c r="E163" s="205" t="s">
        <v>3777</v>
      </c>
      <c r="F163" s="206" t="s">
        <v>3778</v>
      </c>
      <c r="G163" s="207" t="s">
        <v>536</v>
      </c>
      <c r="H163" s="208">
        <v>1</v>
      </c>
      <c r="I163" s="209"/>
      <c r="J163" s="210">
        <f t="shared" si="20"/>
        <v>0</v>
      </c>
      <c r="K163" s="206" t="s">
        <v>34</v>
      </c>
      <c r="L163" s="63"/>
      <c r="M163" s="211" t="s">
        <v>34</v>
      </c>
      <c r="N163" s="212" t="s">
        <v>49</v>
      </c>
      <c r="O163" s="44"/>
      <c r="P163" s="213">
        <f t="shared" si="21"/>
        <v>0</v>
      </c>
      <c r="Q163" s="213">
        <v>0</v>
      </c>
      <c r="R163" s="213">
        <f t="shared" si="22"/>
        <v>0</v>
      </c>
      <c r="S163" s="213">
        <v>0</v>
      </c>
      <c r="T163" s="214">
        <f t="shared" si="23"/>
        <v>0</v>
      </c>
      <c r="AR163" s="25" t="s">
        <v>126</v>
      </c>
      <c r="AT163" s="25" t="s">
        <v>200</v>
      </c>
      <c r="AU163" s="25" t="s">
        <v>85</v>
      </c>
      <c r="AY163" s="25" t="s">
        <v>197</v>
      </c>
      <c r="BE163" s="215">
        <f t="shared" si="24"/>
        <v>0</v>
      </c>
      <c r="BF163" s="215">
        <f t="shared" si="25"/>
        <v>0</v>
      </c>
      <c r="BG163" s="215">
        <f t="shared" si="26"/>
        <v>0</v>
      </c>
      <c r="BH163" s="215">
        <f t="shared" si="27"/>
        <v>0</v>
      </c>
      <c r="BI163" s="215">
        <f t="shared" si="28"/>
        <v>0</v>
      </c>
      <c r="BJ163" s="25" t="s">
        <v>85</v>
      </c>
      <c r="BK163" s="215">
        <f t="shared" si="29"/>
        <v>0</v>
      </c>
      <c r="BL163" s="25" t="s">
        <v>126</v>
      </c>
      <c r="BM163" s="25" t="s">
        <v>3779</v>
      </c>
    </row>
    <row r="164" spans="2:65" s="1" customFormat="1" ht="16.5" customHeight="1">
      <c r="B164" s="43"/>
      <c r="C164" s="204" t="s">
        <v>650</v>
      </c>
      <c r="D164" s="204" t="s">
        <v>200</v>
      </c>
      <c r="E164" s="205" t="s">
        <v>3780</v>
      </c>
      <c r="F164" s="206" t="s">
        <v>3781</v>
      </c>
      <c r="G164" s="207" t="s">
        <v>3682</v>
      </c>
      <c r="H164" s="208">
        <v>2</v>
      </c>
      <c r="I164" s="209"/>
      <c r="J164" s="210">
        <f t="shared" si="20"/>
        <v>0</v>
      </c>
      <c r="K164" s="206" t="s">
        <v>34</v>
      </c>
      <c r="L164" s="63"/>
      <c r="M164" s="211" t="s">
        <v>34</v>
      </c>
      <c r="N164" s="212" t="s">
        <v>49</v>
      </c>
      <c r="O164" s="44"/>
      <c r="P164" s="213">
        <f t="shared" si="21"/>
        <v>0</v>
      </c>
      <c r="Q164" s="213">
        <v>0</v>
      </c>
      <c r="R164" s="213">
        <f t="shared" si="22"/>
        <v>0</v>
      </c>
      <c r="S164" s="213">
        <v>0</v>
      </c>
      <c r="T164" s="214">
        <f t="shared" si="23"/>
        <v>0</v>
      </c>
      <c r="AR164" s="25" t="s">
        <v>126</v>
      </c>
      <c r="AT164" s="25" t="s">
        <v>200</v>
      </c>
      <c r="AU164" s="25" t="s">
        <v>85</v>
      </c>
      <c r="AY164" s="25" t="s">
        <v>197</v>
      </c>
      <c r="BE164" s="215">
        <f t="shared" si="24"/>
        <v>0</v>
      </c>
      <c r="BF164" s="215">
        <f t="shared" si="25"/>
        <v>0</v>
      </c>
      <c r="BG164" s="215">
        <f t="shared" si="26"/>
        <v>0</v>
      </c>
      <c r="BH164" s="215">
        <f t="shared" si="27"/>
        <v>0</v>
      </c>
      <c r="BI164" s="215">
        <f t="shared" si="28"/>
        <v>0</v>
      </c>
      <c r="BJ164" s="25" t="s">
        <v>85</v>
      </c>
      <c r="BK164" s="215">
        <f t="shared" si="29"/>
        <v>0</v>
      </c>
      <c r="BL164" s="25" t="s">
        <v>126</v>
      </c>
      <c r="BM164" s="25" t="s">
        <v>3782</v>
      </c>
    </row>
    <row r="165" spans="2:65" s="11" customFormat="1" ht="37.35" customHeight="1">
      <c r="B165" s="187"/>
      <c r="C165" s="188"/>
      <c r="D165" s="201" t="s">
        <v>77</v>
      </c>
      <c r="E165" s="287" t="s">
        <v>3135</v>
      </c>
      <c r="F165" s="287" t="s">
        <v>3783</v>
      </c>
      <c r="G165" s="188"/>
      <c r="H165" s="188"/>
      <c r="I165" s="191"/>
      <c r="J165" s="288">
        <f>BK165</f>
        <v>0</v>
      </c>
      <c r="K165" s="188"/>
      <c r="L165" s="193"/>
      <c r="M165" s="194"/>
      <c r="N165" s="195"/>
      <c r="O165" s="195"/>
      <c r="P165" s="196">
        <f>SUM(P166:P169)</f>
        <v>0</v>
      </c>
      <c r="Q165" s="195"/>
      <c r="R165" s="196">
        <f>SUM(R166:R169)</f>
        <v>0</v>
      </c>
      <c r="S165" s="195"/>
      <c r="T165" s="197">
        <f>SUM(T166:T169)</f>
        <v>0</v>
      </c>
      <c r="AR165" s="198" t="s">
        <v>85</v>
      </c>
      <c r="AT165" s="199" t="s">
        <v>77</v>
      </c>
      <c r="AU165" s="199" t="s">
        <v>78</v>
      </c>
      <c r="AY165" s="198" t="s">
        <v>197</v>
      </c>
      <c r="BK165" s="200">
        <f>SUM(BK166:BK169)</f>
        <v>0</v>
      </c>
    </row>
    <row r="166" spans="2:65" s="1" customFormat="1" ht="16.5" customHeight="1">
      <c r="B166" s="43"/>
      <c r="C166" s="204" t="s">
        <v>655</v>
      </c>
      <c r="D166" s="204" t="s">
        <v>200</v>
      </c>
      <c r="E166" s="205" t="s">
        <v>3784</v>
      </c>
      <c r="F166" s="206" t="s">
        <v>3785</v>
      </c>
      <c r="G166" s="207" t="s">
        <v>3786</v>
      </c>
      <c r="H166" s="208">
        <v>20</v>
      </c>
      <c r="I166" s="209"/>
      <c r="J166" s="210">
        <f>ROUND(I166*H166,2)</f>
        <v>0</v>
      </c>
      <c r="K166" s="206" t="s">
        <v>34</v>
      </c>
      <c r="L166" s="63"/>
      <c r="M166" s="211" t="s">
        <v>34</v>
      </c>
      <c r="N166" s="212" t="s">
        <v>49</v>
      </c>
      <c r="O166" s="44"/>
      <c r="P166" s="213">
        <f>O166*H166</f>
        <v>0</v>
      </c>
      <c r="Q166" s="213">
        <v>0</v>
      </c>
      <c r="R166" s="213">
        <f>Q166*H166</f>
        <v>0</v>
      </c>
      <c r="S166" s="213">
        <v>0</v>
      </c>
      <c r="T166" s="214">
        <f>S166*H166</f>
        <v>0</v>
      </c>
      <c r="AR166" s="25" t="s">
        <v>126</v>
      </c>
      <c r="AT166" s="25" t="s">
        <v>200</v>
      </c>
      <c r="AU166" s="25" t="s">
        <v>85</v>
      </c>
      <c r="AY166" s="25" t="s">
        <v>197</v>
      </c>
      <c r="BE166" s="215">
        <f>IF(N166="základní",J166,0)</f>
        <v>0</v>
      </c>
      <c r="BF166" s="215">
        <f>IF(N166="snížená",J166,0)</f>
        <v>0</v>
      </c>
      <c r="BG166" s="215">
        <f>IF(N166="zákl. přenesená",J166,0)</f>
        <v>0</v>
      </c>
      <c r="BH166" s="215">
        <f>IF(N166="sníž. přenesená",J166,0)</f>
        <v>0</v>
      </c>
      <c r="BI166" s="215">
        <f>IF(N166="nulová",J166,0)</f>
        <v>0</v>
      </c>
      <c r="BJ166" s="25" t="s">
        <v>85</v>
      </c>
      <c r="BK166" s="215">
        <f>ROUND(I166*H166,2)</f>
        <v>0</v>
      </c>
      <c r="BL166" s="25" t="s">
        <v>126</v>
      </c>
      <c r="BM166" s="25" t="s">
        <v>3787</v>
      </c>
    </row>
    <row r="167" spans="2:65" s="1" customFormat="1" ht="16.5" customHeight="1">
      <c r="B167" s="43"/>
      <c r="C167" s="204" t="s">
        <v>659</v>
      </c>
      <c r="D167" s="204" t="s">
        <v>200</v>
      </c>
      <c r="E167" s="205" t="s">
        <v>3788</v>
      </c>
      <c r="F167" s="206" t="s">
        <v>3789</v>
      </c>
      <c r="G167" s="207" t="s">
        <v>536</v>
      </c>
      <c r="H167" s="208">
        <v>1</v>
      </c>
      <c r="I167" s="209"/>
      <c r="J167" s="210">
        <f>ROUND(I167*H167,2)</f>
        <v>0</v>
      </c>
      <c r="K167" s="206" t="s">
        <v>34</v>
      </c>
      <c r="L167" s="63"/>
      <c r="M167" s="211" t="s">
        <v>34</v>
      </c>
      <c r="N167" s="212" t="s">
        <v>49</v>
      </c>
      <c r="O167" s="44"/>
      <c r="P167" s="213">
        <f>O167*H167</f>
        <v>0</v>
      </c>
      <c r="Q167" s="213">
        <v>0</v>
      </c>
      <c r="R167" s="213">
        <f>Q167*H167</f>
        <v>0</v>
      </c>
      <c r="S167" s="213">
        <v>0</v>
      </c>
      <c r="T167" s="214">
        <f>S167*H167</f>
        <v>0</v>
      </c>
      <c r="AR167" s="25" t="s">
        <v>126</v>
      </c>
      <c r="AT167" s="25" t="s">
        <v>200</v>
      </c>
      <c r="AU167" s="25" t="s">
        <v>85</v>
      </c>
      <c r="AY167" s="25" t="s">
        <v>197</v>
      </c>
      <c r="BE167" s="215">
        <f>IF(N167="základní",J167,0)</f>
        <v>0</v>
      </c>
      <c r="BF167" s="215">
        <f>IF(N167="snížená",J167,0)</f>
        <v>0</v>
      </c>
      <c r="BG167" s="215">
        <f>IF(N167="zákl. přenesená",J167,0)</f>
        <v>0</v>
      </c>
      <c r="BH167" s="215">
        <f>IF(N167="sníž. přenesená",J167,0)</f>
        <v>0</v>
      </c>
      <c r="BI167" s="215">
        <f>IF(N167="nulová",J167,0)</f>
        <v>0</v>
      </c>
      <c r="BJ167" s="25" t="s">
        <v>85</v>
      </c>
      <c r="BK167" s="215">
        <f>ROUND(I167*H167,2)</f>
        <v>0</v>
      </c>
      <c r="BL167" s="25" t="s">
        <v>126</v>
      </c>
      <c r="BM167" s="25" t="s">
        <v>3790</v>
      </c>
    </row>
    <row r="168" spans="2:65" s="1" customFormat="1" ht="16.5" customHeight="1">
      <c r="B168" s="43"/>
      <c r="C168" s="204" t="s">
        <v>664</v>
      </c>
      <c r="D168" s="204" t="s">
        <v>200</v>
      </c>
      <c r="E168" s="205" t="s">
        <v>3791</v>
      </c>
      <c r="F168" s="206" t="s">
        <v>3571</v>
      </c>
      <c r="G168" s="207" t="s">
        <v>536</v>
      </c>
      <c r="H168" s="208">
        <v>1</v>
      </c>
      <c r="I168" s="209"/>
      <c r="J168" s="210">
        <f>ROUND(I168*H168,2)</f>
        <v>0</v>
      </c>
      <c r="K168" s="206" t="s">
        <v>34</v>
      </c>
      <c r="L168" s="63"/>
      <c r="M168" s="211" t="s">
        <v>34</v>
      </c>
      <c r="N168" s="212" t="s">
        <v>49</v>
      </c>
      <c r="O168" s="44"/>
      <c r="P168" s="213">
        <f>O168*H168</f>
        <v>0</v>
      </c>
      <c r="Q168" s="213">
        <v>0</v>
      </c>
      <c r="R168" s="213">
        <f>Q168*H168</f>
        <v>0</v>
      </c>
      <c r="S168" s="213">
        <v>0</v>
      </c>
      <c r="T168" s="214">
        <f>S168*H168</f>
        <v>0</v>
      </c>
      <c r="AR168" s="25" t="s">
        <v>126</v>
      </c>
      <c r="AT168" s="25" t="s">
        <v>200</v>
      </c>
      <c r="AU168" s="25" t="s">
        <v>85</v>
      </c>
      <c r="AY168" s="25" t="s">
        <v>197</v>
      </c>
      <c r="BE168" s="215">
        <f>IF(N168="základní",J168,0)</f>
        <v>0</v>
      </c>
      <c r="BF168" s="215">
        <f>IF(N168="snížená",J168,0)</f>
        <v>0</v>
      </c>
      <c r="BG168" s="215">
        <f>IF(N168="zákl. přenesená",J168,0)</f>
        <v>0</v>
      </c>
      <c r="BH168" s="215">
        <f>IF(N168="sníž. přenesená",J168,0)</f>
        <v>0</v>
      </c>
      <c r="BI168" s="215">
        <f>IF(N168="nulová",J168,0)</f>
        <v>0</v>
      </c>
      <c r="BJ168" s="25" t="s">
        <v>85</v>
      </c>
      <c r="BK168" s="215">
        <f>ROUND(I168*H168,2)</f>
        <v>0</v>
      </c>
      <c r="BL168" s="25" t="s">
        <v>126</v>
      </c>
      <c r="BM168" s="25" t="s">
        <v>3792</v>
      </c>
    </row>
    <row r="169" spans="2:65" s="1" customFormat="1" ht="16.5" customHeight="1">
      <c r="B169" s="43"/>
      <c r="C169" s="204" t="s">
        <v>669</v>
      </c>
      <c r="D169" s="204" t="s">
        <v>200</v>
      </c>
      <c r="E169" s="205" t="s">
        <v>3793</v>
      </c>
      <c r="F169" s="206" t="s">
        <v>3794</v>
      </c>
      <c r="G169" s="207" t="s">
        <v>536</v>
      </c>
      <c r="H169" s="208">
        <v>1</v>
      </c>
      <c r="I169" s="209"/>
      <c r="J169" s="210">
        <f>ROUND(I169*H169,2)</f>
        <v>0</v>
      </c>
      <c r="K169" s="206" t="s">
        <v>34</v>
      </c>
      <c r="L169" s="63"/>
      <c r="M169" s="211" t="s">
        <v>34</v>
      </c>
      <c r="N169" s="254" t="s">
        <v>49</v>
      </c>
      <c r="O169" s="255"/>
      <c r="P169" s="256">
        <f>O169*H169</f>
        <v>0</v>
      </c>
      <c r="Q169" s="256">
        <v>0</v>
      </c>
      <c r="R169" s="256">
        <f>Q169*H169</f>
        <v>0</v>
      </c>
      <c r="S169" s="256">
        <v>0</v>
      </c>
      <c r="T169" s="257">
        <f>S169*H169</f>
        <v>0</v>
      </c>
      <c r="AR169" s="25" t="s">
        <v>126</v>
      </c>
      <c r="AT169" s="25" t="s">
        <v>200</v>
      </c>
      <c r="AU169" s="25" t="s">
        <v>85</v>
      </c>
      <c r="AY169" s="25" t="s">
        <v>197</v>
      </c>
      <c r="BE169" s="215">
        <f>IF(N169="základní",J169,0)</f>
        <v>0</v>
      </c>
      <c r="BF169" s="215">
        <f>IF(N169="snížená",J169,0)</f>
        <v>0</v>
      </c>
      <c r="BG169" s="215">
        <f>IF(N169="zákl. přenesená",J169,0)</f>
        <v>0</v>
      </c>
      <c r="BH169" s="215">
        <f>IF(N169="sníž. přenesená",J169,0)</f>
        <v>0</v>
      </c>
      <c r="BI169" s="215">
        <f>IF(N169="nulová",J169,0)</f>
        <v>0</v>
      </c>
      <c r="BJ169" s="25" t="s">
        <v>85</v>
      </c>
      <c r="BK169" s="215">
        <f>ROUND(I169*H169,2)</f>
        <v>0</v>
      </c>
      <c r="BL169" s="25" t="s">
        <v>126</v>
      </c>
      <c r="BM169" s="25" t="s">
        <v>3795</v>
      </c>
    </row>
    <row r="170" spans="2:65" s="1" customFormat="1" ht="6.95" customHeight="1">
      <c r="B170" s="58"/>
      <c r="C170" s="59"/>
      <c r="D170" s="59"/>
      <c r="E170" s="59"/>
      <c r="F170" s="59"/>
      <c r="G170" s="59"/>
      <c r="H170" s="59"/>
      <c r="I170" s="150"/>
      <c r="J170" s="59"/>
      <c r="K170" s="59"/>
      <c r="L170" s="63"/>
    </row>
  </sheetData>
  <sheetProtection algorithmName="SHA-512" hashValue="QfbYgYqlJQaXVjQLLhsFMBGtEoRd3jHAF5p2bUhUtxLyry0RVi6CGalyc2lN646BAelA95qn/uDsKl9mS8Urwg==" saltValue="pUpJCq+aN8bkv25yiD82eA==" spinCount="100000" sheet="1" objects="1" scenarios="1" formatCells="0" formatColumns="0" formatRows="0" sort="0" autoFilter="0"/>
  <autoFilter ref="C92:K169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9:H79"/>
    <mergeCell ref="E83:H83"/>
    <mergeCell ref="E81:H81"/>
    <mergeCell ref="E85:H85"/>
    <mergeCell ref="J59:J60"/>
  </mergeCells>
  <hyperlinks>
    <hyperlink ref="F1:G1" location="C2" display="1) Krycí list soupisu"/>
    <hyperlink ref="G1:H1" location="C62" display="2) Rekapitulace"/>
    <hyperlink ref="J1" location="C92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309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120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3796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3284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ROUND(J103,2)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ROUND(SUM(BE103:BE308), 2)</f>
        <v>0</v>
      </c>
      <c r="G34" s="44"/>
      <c r="H34" s="44"/>
      <c r="I34" s="142">
        <v>0.21</v>
      </c>
      <c r="J34" s="141">
        <f>ROUND(ROUND((SUM(BE103:BE308)),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ROUND(SUM(BF103:BF308), 2)</f>
        <v>0</v>
      </c>
      <c r="G35" s="44"/>
      <c r="H35" s="44"/>
      <c r="I35" s="142">
        <v>0.15</v>
      </c>
      <c r="J35" s="141">
        <f>ROUND(ROUND((SUM(BF103:BF308)),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ROUND(SUM(BG103:BG308),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ROUND(SUM(BH103:BH308),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ROUND(SUM(BI103:BI308),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D.1.4.5 - Silnoproudá elektrotechnika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KANIA, a.s. , Špálova 80/9,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J103</f>
        <v>0</v>
      </c>
      <c r="K64" s="47"/>
      <c r="AU64" s="25" t="s">
        <v>177</v>
      </c>
    </row>
    <row r="65" spans="2:11" s="8" customFormat="1" ht="24.95" customHeight="1">
      <c r="B65" s="160"/>
      <c r="C65" s="161"/>
      <c r="D65" s="162" t="s">
        <v>3797</v>
      </c>
      <c r="E65" s="163"/>
      <c r="F65" s="163"/>
      <c r="G65" s="163"/>
      <c r="H65" s="163"/>
      <c r="I65" s="164"/>
      <c r="J65" s="165">
        <f>J104</f>
        <v>0</v>
      </c>
      <c r="K65" s="166"/>
    </row>
    <row r="66" spans="2:11" s="8" customFormat="1" ht="24.95" customHeight="1">
      <c r="B66" s="160"/>
      <c r="C66" s="161"/>
      <c r="D66" s="162" t="s">
        <v>3798</v>
      </c>
      <c r="E66" s="163"/>
      <c r="F66" s="163"/>
      <c r="G66" s="163"/>
      <c r="H66" s="163"/>
      <c r="I66" s="164"/>
      <c r="J66" s="165">
        <f>J117</f>
        <v>0</v>
      </c>
      <c r="K66" s="166"/>
    </row>
    <row r="67" spans="2:11" s="8" customFormat="1" ht="24.95" customHeight="1">
      <c r="B67" s="160"/>
      <c r="C67" s="161"/>
      <c r="D67" s="162" t="s">
        <v>3799</v>
      </c>
      <c r="E67" s="163"/>
      <c r="F67" s="163"/>
      <c r="G67" s="163"/>
      <c r="H67" s="163"/>
      <c r="I67" s="164"/>
      <c r="J67" s="165">
        <f>J142</f>
        <v>0</v>
      </c>
      <c r="K67" s="166"/>
    </row>
    <row r="68" spans="2:11" s="8" customFormat="1" ht="24.95" customHeight="1">
      <c r="B68" s="160"/>
      <c r="C68" s="161"/>
      <c r="D68" s="162" t="s">
        <v>3800</v>
      </c>
      <c r="E68" s="163"/>
      <c r="F68" s="163"/>
      <c r="G68" s="163"/>
      <c r="H68" s="163"/>
      <c r="I68" s="164"/>
      <c r="J68" s="165">
        <f>J170</f>
        <v>0</v>
      </c>
      <c r="K68" s="166"/>
    </row>
    <row r="69" spans="2:11" s="8" customFormat="1" ht="24.95" customHeight="1">
      <c r="B69" s="160"/>
      <c r="C69" s="161"/>
      <c r="D69" s="162" t="s">
        <v>3801</v>
      </c>
      <c r="E69" s="163"/>
      <c r="F69" s="163"/>
      <c r="G69" s="163"/>
      <c r="H69" s="163"/>
      <c r="I69" s="164"/>
      <c r="J69" s="165">
        <f>J181</f>
        <v>0</v>
      </c>
      <c r="K69" s="166"/>
    </row>
    <row r="70" spans="2:11" s="8" customFormat="1" ht="24.95" customHeight="1">
      <c r="B70" s="160"/>
      <c r="C70" s="161"/>
      <c r="D70" s="162" t="s">
        <v>3802</v>
      </c>
      <c r="E70" s="163"/>
      <c r="F70" s="163"/>
      <c r="G70" s="163"/>
      <c r="H70" s="163"/>
      <c r="I70" s="164"/>
      <c r="J70" s="165">
        <f>J194</f>
        <v>0</v>
      </c>
      <c r="K70" s="166"/>
    </row>
    <row r="71" spans="2:11" s="8" customFormat="1" ht="24.95" customHeight="1">
      <c r="B71" s="160"/>
      <c r="C71" s="161"/>
      <c r="D71" s="162" t="s">
        <v>3803</v>
      </c>
      <c r="E71" s="163"/>
      <c r="F71" s="163"/>
      <c r="G71" s="163"/>
      <c r="H71" s="163"/>
      <c r="I71" s="164"/>
      <c r="J71" s="165">
        <f>J207</f>
        <v>0</v>
      </c>
      <c r="K71" s="166"/>
    </row>
    <row r="72" spans="2:11" s="8" customFormat="1" ht="24.95" customHeight="1">
      <c r="B72" s="160"/>
      <c r="C72" s="161"/>
      <c r="D72" s="162" t="s">
        <v>3804</v>
      </c>
      <c r="E72" s="163"/>
      <c r="F72" s="163"/>
      <c r="G72" s="163"/>
      <c r="H72" s="163"/>
      <c r="I72" s="164"/>
      <c r="J72" s="165">
        <f>J221</f>
        <v>0</v>
      </c>
      <c r="K72" s="166"/>
    </row>
    <row r="73" spans="2:11" s="8" customFormat="1" ht="24.95" customHeight="1">
      <c r="B73" s="160"/>
      <c r="C73" s="161"/>
      <c r="D73" s="162" t="s">
        <v>3805</v>
      </c>
      <c r="E73" s="163"/>
      <c r="F73" s="163"/>
      <c r="G73" s="163"/>
      <c r="H73" s="163"/>
      <c r="I73" s="164"/>
      <c r="J73" s="165">
        <f>J227</f>
        <v>0</v>
      </c>
      <c r="K73" s="166"/>
    </row>
    <row r="74" spans="2:11" s="8" customFormat="1" ht="24.95" customHeight="1">
      <c r="B74" s="160"/>
      <c r="C74" s="161"/>
      <c r="D74" s="162" t="s">
        <v>3806</v>
      </c>
      <c r="E74" s="163"/>
      <c r="F74" s="163"/>
      <c r="G74" s="163"/>
      <c r="H74" s="163"/>
      <c r="I74" s="164"/>
      <c r="J74" s="165">
        <f>J240</f>
        <v>0</v>
      </c>
      <c r="K74" s="166"/>
    </row>
    <row r="75" spans="2:11" s="8" customFormat="1" ht="24.95" customHeight="1">
      <c r="B75" s="160"/>
      <c r="C75" s="161"/>
      <c r="D75" s="162" t="s">
        <v>3807</v>
      </c>
      <c r="E75" s="163"/>
      <c r="F75" s="163"/>
      <c r="G75" s="163"/>
      <c r="H75" s="163"/>
      <c r="I75" s="164"/>
      <c r="J75" s="165">
        <f>J246</f>
        <v>0</v>
      </c>
      <c r="K75" s="166"/>
    </row>
    <row r="76" spans="2:11" s="8" customFormat="1" ht="24.95" customHeight="1">
      <c r="B76" s="160"/>
      <c r="C76" s="161"/>
      <c r="D76" s="162" t="s">
        <v>3808</v>
      </c>
      <c r="E76" s="163"/>
      <c r="F76" s="163"/>
      <c r="G76" s="163"/>
      <c r="H76" s="163"/>
      <c r="I76" s="164"/>
      <c r="J76" s="165">
        <f>J255</f>
        <v>0</v>
      </c>
      <c r="K76" s="166"/>
    </row>
    <row r="77" spans="2:11" s="8" customFormat="1" ht="24.95" customHeight="1">
      <c r="B77" s="160"/>
      <c r="C77" s="161"/>
      <c r="D77" s="162" t="s">
        <v>3809</v>
      </c>
      <c r="E77" s="163"/>
      <c r="F77" s="163"/>
      <c r="G77" s="163"/>
      <c r="H77" s="163"/>
      <c r="I77" s="164"/>
      <c r="J77" s="165">
        <f>J271</f>
        <v>0</v>
      </c>
      <c r="K77" s="166"/>
    </row>
    <row r="78" spans="2:11" s="8" customFormat="1" ht="24.95" customHeight="1">
      <c r="B78" s="160"/>
      <c r="C78" s="161"/>
      <c r="D78" s="162" t="s">
        <v>3810</v>
      </c>
      <c r="E78" s="163"/>
      <c r="F78" s="163"/>
      <c r="G78" s="163"/>
      <c r="H78" s="163"/>
      <c r="I78" s="164"/>
      <c r="J78" s="165">
        <f>J288</f>
        <v>0</v>
      </c>
      <c r="K78" s="166"/>
    </row>
    <row r="79" spans="2:11" s="8" customFormat="1" ht="24.95" customHeight="1">
      <c r="B79" s="160"/>
      <c r="C79" s="161"/>
      <c r="D79" s="162" t="s">
        <v>3811</v>
      </c>
      <c r="E79" s="163"/>
      <c r="F79" s="163"/>
      <c r="G79" s="163"/>
      <c r="H79" s="163"/>
      <c r="I79" s="164"/>
      <c r="J79" s="165">
        <f>J301</f>
        <v>0</v>
      </c>
      <c r="K79" s="166"/>
    </row>
    <row r="80" spans="2:11" s="1" customFormat="1" ht="21.75" customHeight="1">
      <c r="B80" s="43"/>
      <c r="C80" s="44"/>
      <c r="D80" s="44"/>
      <c r="E80" s="44"/>
      <c r="F80" s="44"/>
      <c r="G80" s="44"/>
      <c r="H80" s="44"/>
      <c r="I80" s="129"/>
      <c r="J80" s="44"/>
      <c r="K80" s="47"/>
    </row>
    <row r="81" spans="2:12" s="1" customFormat="1" ht="6.95" customHeight="1">
      <c r="B81" s="58"/>
      <c r="C81" s="59"/>
      <c r="D81" s="59"/>
      <c r="E81" s="59"/>
      <c r="F81" s="59"/>
      <c r="G81" s="59"/>
      <c r="H81" s="59"/>
      <c r="I81" s="150"/>
      <c r="J81" s="59"/>
      <c r="K81" s="60"/>
    </row>
    <row r="85" spans="2:12" s="1" customFormat="1" ht="6.95" customHeight="1">
      <c r="B85" s="61"/>
      <c r="C85" s="62"/>
      <c r="D85" s="62"/>
      <c r="E85" s="62"/>
      <c r="F85" s="62"/>
      <c r="G85" s="62"/>
      <c r="H85" s="62"/>
      <c r="I85" s="153"/>
      <c r="J85" s="62"/>
      <c r="K85" s="62"/>
      <c r="L85" s="63"/>
    </row>
    <row r="86" spans="2:12" s="1" customFormat="1" ht="36.950000000000003" customHeight="1">
      <c r="B86" s="43"/>
      <c r="C86" s="64" t="s">
        <v>181</v>
      </c>
      <c r="D86" s="65"/>
      <c r="E86" s="65"/>
      <c r="F86" s="65"/>
      <c r="G86" s="65"/>
      <c r="H86" s="65"/>
      <c r="I86" s="174"/>
      <c r="J86" s="65"/>
      <c r="K86" s="65"/>
      <c r="L86" s="63"/>
    </row>
    <row r="87" spans="2:12" s="1" customFormat="1" ht="6.95" customHeight="1">
      <c r="B87" s="43"/>
      <c r="C87" s="65"/>
      <c r="D87" s="65"/>
      <c r="E87" s="65"/>
      <c r="F87" s="65"/>
      <c r="G87" s="65"/>
      <c r="H87" s="65"/>
      <c r="I87" s="174"/>
      <c r="J87" s="65"/>
      <c r="K87" s="65"/>
      <c r="L87" s="63"/>
    </row>
    <row r="88" spans="2:12" s="1" customFormat="1" ht="14.45" customHeight="1">
      <c r="B88" s="43"/>
      <c r="C88" s="67" t="s">
        <v>18</v>
      </c>
      <c r="D88" s="65"/>
      <c r="E88" s="65"/>
      <c r="F88" s="65"/>
      <c r="G88" s="65"/>
      <c r="H88" s="65"/>
      <c r="I88" s="174"/>
      <c r="J88" s="65"/>
      <c r="K88" s="65"/>
      <c r="L88" s="63"/>
    </row>
    <row r="89" spans="2:12" s="1" customFormat="1" ht="16.5" customHeight="1">
      <c r="B89" s="43"/>
      <c r="C89" s="65"/>
      <c r="D89" s="65"/>
      <c r="E89" s="420" t="str">
        <f>E7</f>
        <v>CENTRUM SPOLEČNÝCH AKTIVIT JESENÍK</v>
      </c>
      <c r="F89" s="421"/>
      <c r="G89" s="421"/>
      <c r="H89" s="421"/>
      <c r="I89" s="174"/>
      <c r="J89" s="65"/>
      <c r="K89" s="65"/>
      <c r="L89" s="63"/>
    </row>
    <row r="90" spans="2:12" ht="15">
      <c r="B90" s="29"/>
      <c r="C90" s="67" t="s">
        <v>171</v>
      </c>
      <c r="D90" s="258"/>
      <c r="E90" s="258"/>
      <c r="F90" s="258"/>
      <c r="G90" s="258"/>
      <c r="H90" s="258"/>
      <c r="J90" s="258"/>
      <c r="K90" s="258"/>
      <c r="L90" s="259"/>
    </row>
    <row r="91" spans="2:12" ht="16.5" customHeight="1">
      <c r="B91" s="29"/>
      <c r="C91" s="258"/>
      <c r="D91" s="258"/>
      <c r="E91" s="420" t="s">
        <v>313</v>
      </c>
      <c r="F91" s="429"/>
      <c r="G91" s="429"/>
      <c r="H91" s="429"/>
      <c r="J91" s="258"/>
      <c r="K91" s="258"/>
      <c r="L91" s="259"/>
    </row>
    <row r="92" spans="2:12" ht="15">
      <c r="B92" s="29"/>
      <c r="C92" s="67" t="s">
        <v>314</v>
      </c>
      <c r="D92" s="258"/>
      <c r="E92" s="258"/>
      <c r="F92" s="258"/>
      <c r="G92" s="258"/>
      <c r="H92" s="258"/>
      <c r="J92" s="258"/>
      <c r="K92" s="258"/>
      <c r="L92" s="259"/>
    </row>
    <row r="93" spans="2:12" s="1" customFormat="1" ht="16.5" customHeight="1">
      <c r="B93" s="43"/>
      <c r="C93" s="65"/>
      <c r="D93" s="65"/>
      <c r="E93" s="428" t="s">
        <v>2177</v>
      </c>
      <c r="F93" s="422"/>
      <c r="G93" s="422"/>
      <c r="H93" s="422"/>
      <c r="I93" s="174"/>
      <c r="J93" s="65"/>
      <c r="K93" s="65"/>
      <c r="L93" s="63"/>
    </row>
    <row r="94" spans="2:12" s="1" customFormat="1" ht="14.45" customHeight="1">
      <c r="B94" s="43"/>
      <c r="C94" s="67" t="s">
        <v>2178</v>
      </c>
      <c r="D94" s="65"/>
      <c r="E94" s="65"/>
      <c r="F94" s="65"/>
      <c r="G94" s="65"/>
      <c r="H94" s="65"/>
      <c r="I94" s="174"/>
      <c r="J94" s="65"/>
      <c r="K94" s="65"/>
      <c r="L94" s="63"/>
    </row>
    <row r="95" spans="2:12" s="1" customFormat="1" ht="17.25" customHeight="1">
      <c r="B95" s="43"/>
      <c r="C95" s="65"/>
      <c r="D95" s="65"/>
      <c r="E95" s="391" t="str">
        <f>E13</f>
        <v>D.1.4.5 - Silnoproudá elektrotechnika</v>
      </c>
      <c r="F95" s="422"/>
      <c r="G95" s="422"/>
      <c r="H95" s="422"/>
      <c r="I95" s="174"/>
      <c r="J95" s="65"/>
      <c r="K95" s="65"/>
      <c r="L95" s="63"/>
    </row>
    <row r="96" spans="2:12" s="1" customFormat="1" ht="6.95" customHeight="1">
      <c r="B96" s="43"/>
      <c r="C96" s="65"/>
      <c r="D96" s="65"/>
      <c r="E96" s="65"/>
      <c r="F96" s="65"/>
      <c r="G96" s="65"/>
      <c r="H96" s="65"/>
      <c r="I96" s="174"/>
      <c r="J96" s="65"/>
      <c r="K96" s="65"/>
      <c r="L96" s="63"/>
    </row>
    <row r="97" spans="2:65" s="1" customFormat="1" ht="18" customHeight="1">
      <c r="B97" s="43"/>
      <c r="C97" s="67" t="s">
        <v>24</v>
      </c>
      <c r="D97" s="65"/>
      <c r="E97" s="65"/>
      <c r="F97" s="175" t="str">
        <f>F16</f>
        <v>Jeseník</v>
      </c>
      <c r="G97" s="65"/>
      <c r="H97" s="65"/>
      <c r="I97" s="176" t="s">
        <v>26</v>
      </c>
      <c r="J97" s="75" t="str">
        <f>IF(J16="","",J16)</f>
        <v>11.10.2016</v>
      </c>
      <c r="K97" s="65"/>
      <c r="L97" s="63"/>
    </row>
    <row r="98" spans="2:65" s="1" customFormat="1" ht="6.95" customHeight="1">
      <c r="B98" s="43"/>
      <c r="C98" s="65"/>
      <c r="D98" s="65"/>
      <c r="E98" s="65"/>
      <c r="F98" s="65"/>
      <c r="G98" s="65"/>
      <c r="H98" s="65"/>
      <c r="I98" s="174"/>
      <c r="J98" s="65"/>
      <c r="K98" s="65"/>
      <c r="L98" s="63"/>
    </row>
    <row r="99" spans="2:65" s="1" customFormat="1" ht="15">
      <c r="B99" s="43"/>
      <c r="C99" s="67" t="s">
        <v>32</v>
      </c>
      <c r="D99" s="65"/>
      <c r="E99" s="65"/>
      <c r="F99" s="175" t="str">
        <f>E19</f>
        <v>MĚSTO JESENÍK</v>
      </c>
      <c r="G99" s="65"/>
      <c r="H99" s="65"/>
      <c r="I99" s="176" t="s">
        <v>39</v>
      </c>
      <c r="J99" s="175" t="str">
        <f>E25</f>
        <v>KANIA, a.s. , Špálova 80/9, Ostrava</v>
      </c>
      <c r="K99" s="65"/>
      <c r="L99" s="63"/>
    </row>
    <row r="100" spans="2:65" s="1" customFormat="1" ht="14.45" customHeight="1">
      <c r="B100" s="43"/>
      <c r="C100" s="67" t="s">
        <v>37</v>
      </c>
      <c r="D100" s="65"/>
      <c r="E100" s="65"/>
      <c r="F100" s="175" t="str">
        <f>IF(E22="","",E22)</f>
        <v/>
      </c>
      <c r="G100" s="65"/>
      <c r="H100" s="65"/>
      <c r="I100" s="174"/>
      <c r="J100" s="65"/>
      <c r="K100" s="65"/>
      <c r="L100" s="63"/>
    </row>
    <row r="101" spans="2:65" s="1" customFormat="1" ht="10.35" customHeight="1">
      <c r="B101" s="43"/>
      <c r="C101" s="65"/>
      <c r="D101" s="65"/>
      <c r="E101" s="65"/>
      <c r="F101" s="65"/>
      <c r="G101" s="65"/>
      <c r="H101" s="65"/>
      <c r="I101" s="174"/>
      <c r="J101" s="65"/>
      <c r="K101" s="65"/>
      <c r="L101" s="63"/>
    </row>
    <row r="102" spans="2:65" s="10" customFormat="1" ht="29.25" customHeight="1">
      <c r="B102" s="177"/>
      <c r="C102" s="178" t="s">
        <v>182</v>
      </c>
      <c r="D102" s="179" t="s">
        <v>63</v>
      </c>
      <c r="E102" s="179" t="s">
        <v>59</v>
      </c>
      <c r="F102" s="179" t="s">
        <v>183</v>
      </c>
      <c r="G102" s="179" t="s">
        <v>184</v>
      </c>
      <c r="H102" s="179" t="s">
        <v>185</v>
      </c>
      <c r="I102" s="180" t="s">
        <v>186</v>
      </c>
      <c r="J102" s="179" t="s">
        <v>175</v>
      </c>
      <c r="K102" s="181" t="s">
        <v>187</v>
      </c>
      <c r="L102" s="182"/>
      <c r="M102" s="83" t="s">
        <v>188</v>
      </c>
      <c r="N102" s="84" t="s">
        <v>48</v>
      </c>
      <c r="O102" s="84" t="s">
        <v>189</v>
      </c>
      <c r="P102" s="84" t="s">
        <v>190</v>
      </c>
      <c r="Q102" s="84" t="s">
        <v>191</v>
      </c>
      <c r="R102" s="84" t="s">
        <v>192</v>
      </c>
      <c r="S102" s="84" t="s">
        <v>193</v>
      </c>
      <c r="T102" s="85" t="s">
        <v>194</v>
      </c>
    </row>
    <row r="103" spans="2:65" s="1" customFormat="1" ht="29.25" customHeight="1">
      <c r="B103" s="43"/>
      <c r="C103" s="89" t="s">
        <v>176</v>
      </c>
      <c r="D103" s="65"/>
      <c r="E103" s="65"/>
      <c r="F103" s="65"/>
      <c r="G103" s="65"/>
      <c r="H103" s="65"/>
      <c r="I103" s="174"/>
      <c r="J103" s="183">
        <f>BK103</f>
        <v>0</v>
      </c>
      <c r="K103" s="65"/>
      <c r="L103" s="63"/>
      <c r="M103" s="86"/>
      <c r="N103" s="87"/>
      <c r="O103" s="87"/>
      <c r="P103" s="184">
        <f>P104+P117+P142+P170+P181+P194+P207+P221+P227+P240+P246+P255+P271+P288+P301</f>
        <v>0</v>
      </c>
      <c r="Q103" s="87"/>
      <c r="R103" s="184">
        <f>R104+R117+R142+R170+R181+R194+R207+R221+R227+R240+R246+R255+R271+R288+R301</f>
        <v>0</v>
      </c>
      <c r="S103" s="87"/>
      <c r="T103" s="185">
        <f>T104+T117+T142+T170+T181+T194+T207+T221+T227+T240+T246+T255+T271+T288+T301</f>
        <v>0</v>
      </c>
      <c r="AT103" s="25" t="s">
        <v>77</v>
      </c>
      <c r="AU103" s="25" t="s">
        <v>177</v>
      </c>
      <c r="BK103" s="186">
        <f>BK104+BK117+BK142+BK170+BK181+BK194+BK207+BK221+BK227+BK240+BK246+BK255+BK271+BK288+BK301</f>
        <v>0</v>
      </c>
    </row>
    <row r="104" spans="2:65" s="11" customFormat="1" ht="37.35" customHeight="1">
      <c r="B104" s="187"/>
      <c r="C104" s="188"/>
      <c r="D104" s="201" t="s">
        <v>77</v>
      </c>
      <c r="E104" s="287" t="s">
        <v>3046</v>
      </c>
      <c r="F104" s="287" t="s">
        <v>3812</v>
      </c>
      <c r="G104" s="188"/>
      <c r="H104" s="188"/>
      <c r="I104" s="191"/>
      <c r="J104" s="288">
        <f>BK104</f>
        <v>0</v>
      </c>
      <c r="K104" s="188"/>
      <c r="L104" s="193"/>
      <c r="M104" s="194"/>
      <c r="N104" s="195"/>
      <c r="O104" s="195"/>
      <c r="P104" s="196">
        <f>SUM(P105:P116)</f>
        <v>0</v>
      </c>
      <c r="Q104" s="195"/>
      <c r="R104" s="196">
        <f>SUM(R105:R116)</f>
        <v>0</v>
      </c>
      <c r="S104" s="195"/>
      <c r="T104" s="197">
        <f>SUM(T105:T116)</f>
        <v>0</v>
      </c>
      <c r="AR104" s="198" t="s">
        <v>85</v>
      </c>
      <c r="AT104" s="199" t="s">
        <v>77</v>
      </c>
      <c r="AU104" s="199" t="s">
        <v>78</v>
      </c>
      <c r="AY104" s="198" t="s">
        <v>197</v>
      </c>
      <c r="BK104" s="200">
        <f>SUM(BK105:BK116)</f>
        <v>0</v>
      </c>
    </row>
    <row r="105" spans="2:65" s="1" customFormat="1" ht="16.5" customHeight="1">
      <c r="B105" s="43"/>
      <c r="C105" s="204" t="s">
        <v>85</v>
      </c>
      <c r="D105" s="204" t="s">
        <v>200</v>
      </c>
      <c r="E105" s="205" t="s">
        <v>3813</v>
      </c>
      <c r="F105" s="206" t="s">
        <v>3814</v>
      </c>
      <c r="G105" s="207" t="s">
        <v>1598</v>
      </c>
      <c r="H105" s="208">
        <v>14</v>
      </c>
      <c r="I105" s="209"/>
      <c r="J105" s="210">
        <f t="shared" ref="J105:J116" si="0">ROUND(I105*H105,2)</f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ref="P105:P116" si="1">O105*H105</f>
        <v>0</v>
      </c>
      <c r="Q105" s="213">
        <v>0</v>
      </c>
      <c r="R105" s="213">
        <f t="shared" ref="R105:R116" si="2">Q105*H105</f>
        <v>0</v>
      </c>
      <c r="S105" s="213">
        <v>0</v>
      </c>
      <c r="T105" s="214">
        <f t="shared" ref="T105:T116" si="3">S105*H105</f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ref="BE105:BE116" si="4">IF(N105="základní",J105,0)</f>
        <v>0</v>
      </c>
      <c r="BF105" s="215">
        <f t="shared" ref="BF105:BF116" si="5">IF(N105="snížená",J105,0)</f>
        <v>0</v>
      </c>
      <c r="BG105" s="215">
        <f t="shared" ref="BG105:BG116" si="6">IF(N105="zákl. přenesená",J105,0)</f>
        <v>0</v>
      </c>
      <c r="BH105" s="215">
        <f t="shared" ref="BH105:BH116" si="7">IF(N105="sníž. přenesená",J105,0)</f>
        <v>0</v>
      </c>
      <c r="BI105" s="215">
        <f t="shared" ref="BI105:BI116" si="8">IF(N105="nulová",J105,0)</f>
        <v>0</v>
      </c>
      <c r="BJ105" s="25" t="s">
        <v>85</v>
      </c>
      <c r="BK105" s="215">
        <f t="shared" ref="BK105:BK116" si="9">ROUND(I105*H105,2)</f>
        <v>0</v>
      </c>
      <c r="BL105" s="25" t="s">
        <v>126</v>
      </c>
      <c r="BM105" s="25" t="s">
        <v>3815</v>
      </c>
    </row>
    <row r="106" spans="2:65" s="1" customFormat="1" ht="25.5" customHeight="1">
      <c r="B106" s="43"/>
      <c r="C106" s="204" t="s">
        <v>87</v>
      </c>
      <c r="D106" s="204" t="s">
        <v>200</v>
      </c>
      <c r="E106" s="205" t="s">
        <v>87</v>
      </c>
      <c r="F106" s="206" t="s">
        <v>3816</v>
      </c>
      <c r="G106" s="207" t="s">
        <v>1598</v>
      </c>
      <c r="H106" s="208">
        <v>1</v>
      </c>
      <c r="I106" s="209"/>
      <c r="J106" s="210">
        <f t="shared" si="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"/>
        <v>0</v>
      </c>
      <c r="Q106" s="213">
        <v>0</v>
      </c>
      <c r="R106" s="213">
        <f t="shared" si="2"/>
        <v>0</v>
      </c>
      <c r="S106" s="213">
        <v>0</v>
      </c>
      <c r="T106" s="214">
        <f t="shared" si="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4"/>
        <v>0</v>
      </c>
      <c r="BF106" s="215">
        <f t="shared" si="5"/>
        <v>0</v>
      </c>
      <c r="BG106" s="215">
        <f t="shared" si="6"/>
        <v>0</v>
      </c>
      <c r="BH106" s="215">
        <f t="shared" si="7"/>
        <v>0</v>
      </c>
      <c r="BI106" s="215">
        <f t="shared" si="8"/>
        <v>0</v>
      </c>
      <c r="BJ106" s="25" t="s">
        <v>85</v>
      </c>
      <c r="BK106" s="215">
        <f t="shared" si="9"/>
        <v>0</v>
      </c>
      <c r="BL106" s="25" t="s">
        <v>126</v>
      </c>
      <c r="BM106" s="25" t="s">
        <v>3817</v>
      </c>
    </row>
    <row r="107" spans="2:65" s="1" customFormat="1" ht="16.5" customHeight="1">
      <c r="B107" s="43"/>
      <c r="C107" s="204" t="s">
        <v>107</v>
      </c>
      <c r="D107" s="204" t="s">
        <v>200</v>
      </c>
      <c r="E107" s="205" t="s">
        <v>107</v>
      </c>
      <c r="F107" s="206" t="s">
        <v>3818</v>
      </c>
      <c r="G107" s="207" t="s">
        <v>1598</v>
      </c>
      <c r="H107" s="208">
        <v>5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3819</v>
      </c>
    </row>
    <row r="108" spans="2:65" s="1" customFormat="1" ht="16.5" customHeight="1">
      <c r="B108" s="43"/>
      <c r="C108" s="204" t="s">
        <v>126</v>
      </c>
      <c r="D108" s="204" t="s">
        <v>200</v>
      </c>
      <c r="E108" s="205" t="s">
        <v>126</v>
      </c>
      <c r="F108" s="206" t="s">
        <v>3820</v>
      </c>
      <c r="G108" s="207" t="s">
        <v>1598</v>
      </c>
      <c r="H108" s="208">
        <v>4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3821</v>
      </c>
    </row>
    <row r="109" spans="2:65" s="1" customFormat="1" ht="25.5" customHeight="1">
      <c r="B109" s="43"/>
      <c r="C109" s="204" t="s">
        <v>196</v>
      </c>
      <c r="D109" s="204" t="s">
        <v>200</v>
      </c>
      <c r="E109" s="205" t="s">
        <v>3822</v>
      </c>
      <c r="F109" s="206" t="s">
        <v>3823</v>
      </c>
      <c r="G109" s="207" t="s">
        <v>1598</v>
      </c>
      <c r="H109" s="208">
        <v>3</v>
      </c>
      <c r="I109" s="209"/>
      <c r="J109" s="210">
        <f t="shared" si="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"/>
        <v>0</v>
      </c>
      <c r="Q109" s="213">
        <v>0</v>
      </c>
      <c r="R109" s="213">
        <f t="shared" si="2"/>
        <v>0</v>
      </c>
      <c r="S109" s="213">
        <v>0</v>
      </c>
      <c r="T109" s="214">
        <f t="shared" si="3"/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 t="shared" si="4"/>
        <v>0</v>
      </c>
      <c r="BF109" s="215">
        <f t="shared" si="5"/>
        <v>0</v>
      </c>
      <c r="BG109" s="215">
        <f t="shared" si="6"/>
        <v>0</v>
      </c>
      <c r="BH109" s="215">
        <f t="shared" si="7"/>
        <v>0</v>
      </c>
      <c r="BI109" s="215">
        <f t="shared" si="8"/>
        <v>0</v>
      </c>
      <c r="BJ109" s="25" t="s">
        <v>85</v>
      </c>
      <c r="BK109" s="215">
        <f t="shared" si="9"/>
        <v>0</v>
      </c>
      <c r="BL109" s="25" t="s">
        <v>126</v>
      </c>
      <c r="BM109" s="25" t="s">
        <v>3824</v>
      </c>
    </row>
    <row r="110" spans="2:65" s="1" customFormat="1" ht="25.5" customHeight="1">
      <c r="B110" s="43"/>
      <c r="C110" s="204" t="s">
        <v>234</v>
      </c>
      <c r="D110" s="204" t="s">
        <v>200</v>
      </c>
      <c r="E110" s="205" t="s">
        <v>234</v>
      </c>
      <c r="F110" s="206" t="s">
        <v>3825</v>
      </c>
      <c r="G110" s="207" t="s">
        <v>1598</v>
      </c>
      <c r="H110" s="208">
        <v>5</v>
      </c>
      <c r="I110" s="209"/>
      <c r="J110" s="210">
        <f t="shared" si="0"/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si="1"/>
        <v>0</v>
      </c>
      <c r="Q110" s="213">
        <v>0</v>
      </c>
      <c r="R110" s="213">
        <f t="shared" si="2"/>
        <v>0</v>
      </c>
      <c r="S110" s="213">
        <v>0</v>
      </c>
      <c r="T110" s="214">
        <f t="shared" si="3"/>
        <v>0</v>
      </c>
      <c r="AR110" s="25" t="s">
        <v>126</v>
      </c>
      <c r="AT110" s="25" t="s">
        <v>200</v>
      </c>
      <c r="AU110" s="25" t="s">
        <v>85</v>
      </c>
      <c r="AY110" s="25" t="s">
        <v>197</v>
      </c>
      <c r="BE110" s="215">
        <f t="shared" si="4"/>
        <v>0</v>
      </c>
      <c r="BF110" s="215">
        <f t="shared" si="5"/>
        <v>0</v>
      </c>
      <c r="BG110" s="215">
        <f t="shared" si="6"/>
        <v>0</v>
      </c>
      <c r="BH110" s="215">
        <f t="shared" si="7"/>
        <v>0</v>
      </c>
      <c r="BI110" s="215">
        <f t="shared" si="8"/>
        <v>0</v>
      </c>
      <c r="BJ110" s="25" t="s">
        <v>85</v>
      </c>
      <c r="BK110" s="215">
        <f t="shared" si="9"/>
        <v>0</v>
      </c>
      <c r="BL110" s="25" t="s">
        <v>126</v>
      </c>
      <c r="BM110" s="25" t="s">
        <v>3826</v>
      </c>
    </row>
    <row r="111" spans="2:65" s="1" customFormat="1" ht="16.5" customHeight="1">
      <c r="B111" s="43"/>
      <c r="C111" s="204" t="s">
        <v>240</v>
      </c>
      <c r="D111" s="204" t="s">
        <v>200</v>
      </c>
      <c r="E111" s="205" t="s">
        <v>240</v>
      </c>
      <c r="F111" s="206" t="s">
        <v>3827</v>
      </c>
      <c r="G111" s="207" t="s">
        <v>445</v>
      </c>
      <c r="H111" s="208">
        <v>150</v>
      </c>
      <c r="I111" s="209"/>
      <c r="J111" s="210">
        <f t="shared" si="0"/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si="1"/>
        <v>0</v>
      </c>
      <c r="Q111" s="213">
        <v>0</v>
      </c>
      <c r="R111" s="213">
        <f t="shared" si="2"/>
        <v>0</v>
      </c>
      <c r="S111" s="213">
        <v>0</v>
      </c>
      <c r="T111" s="214">
        <f t="shared" si="3"/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si="4"/>
        <v>0</v>
      </c>
      <c r="BF111" s="215">
        <f t="shared" si="5"/>
        <v>0</v>
      </c>
      <c r="BG111" s="215">
        <f t="shared" si="6"/>
        <v>0</v>
      </c>
      <c r="BH111" s="215">
        <f t="shared" si="7"/>
        <v>0</v>
      </c>
      <c r="BI111" s="215">
        <f t="shared" si="8"/>
        <v>0</v>
      </c>
      <c r="BJ111" s="25" t="s">
        <v>85</v>
      </c>
      <c r="BK111" s="215">
        <f t="shared" si="9"/>
        <v>0</v>
      </c>
      <c r="BL111" s="25" t="s">
        <v>126</v>
      </c>
      <c r="BM111" s="25" t="s">
        <v>3828</v>
      </c>
    </row>
    <row r="112" spans="2:65" s="1" customFormat="1" ht="16.5" customHeight="1">
      <c r="B112" s="43"/>
      <c r="C112" s="204" t="s">
        <v>244</v>
      </c>
      <c r="D112" s="204" t="s">
        <v>200</v>
      </c>
      <c r="E112" s="205" t="s">
        <v>244</v>
      </c>
      <c r="F112" s="206" t="s">
        <v>3829</v>
      </c>
      <c r="G112" s="207" t="s">
        <v>445</v>
      </c>
      <c r="H112" s="208">
        <v>50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3830</v>
      </c>
    </row>
    <row r="113" spans="2:65" s="1" customFormat="1" ht="16.5" customHeight="1">
      <c r="B113" s="43"/>
      <c r="C113" s="204" t="s">
        <v>248</v>
      </c>
      <c r="D113" s="204" t="s">
        <v>200</v>
      </c>
      <c r="E113" s="205" t="s">
        <v>279</v>
      </c>
      <c r="F113" s="206" t="s">
        <v>3831</v>
      </c>
      <c r="G113" s="207" t="s">
        <v>1598</v>
      </c>
      <c r="H113" s="208">
        <v>1</v>
      </c>
      <c r="I113" s="209"/>
      <c r="J113" s="210">
        <f t="shared" si="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"/>
        <v>0</v>
      </c>
      <c r="Q113" s="213">
        <v>0</v>
      </c>
      <c r="R113" s="213">
        <f t="shared" si="2"/>
        <v>0</v>
      </c>
      <c r="S113" s="213">
        <v>0</v>
      </c>
      <c r="T113" s="214">
        <f t="shared" si="3"/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 t="shared" si="4"/>
        <v>0</v>
      </c>
      <c r="BF113" s="215">
        <f t="shared" si="5"/>
        <v>0</v>
      </c>
      <c r="BG113" s="215">
        <f t="shared" si="6"/>
        <v>0</v>
      </c>
      <c r="BH113" s="215">
        <f t="shared" si="7"/>
        <v>0</v>
      </c>
      <c r="BI113" s="215">
        <f t="shared" si="8"/>
        <v>0</v>
      </c>
      <c r="BJ113" s="25" t="s">
        <v>85</v>
      </c>
      <c r="BK113" s="215">
        <f t="shared" si="9"/>
        <v>0</v>
      </c>
      <c r="BL113" s="25" t="s">
        <v>126</v>
      </c>
      <c r="BM113" s="25" t="s">
        <v>3832</v>
      </c>
    </row>
    <row r="114" spans="2:65" s="1" customFormat="1" ht="16.5" customHeight="1">
      <c r="B114" s="43"/>
      <c r="C114" s="204" t="s">
        <v>252</v>
      </c>
      <c r="D114" s="204" t="s">
        <v>200</v>
      </c>
      <c r="E114" s="205" t="s">
        <v>252</v>
      </c>
      <c r="F114" s="206" t="s">
        <v>3833</v>
      </c>
      <c r="G114" s="207" t="s">
        <v>1985</v>
      </c>
      <c r="H114" s="208">
        <v>1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3834</v>
      </c>
    </row>
    <row r="115" spans="2:65" s="1" customFormat="1" ht="16.5" customHeight="1">
      <c r="B115" s="43"/>
      <c r="C115" s="204" t="s">
        <v>256</v>
      </c>
      <c r="D115" s="204" t="s">
        <v>200</v>
      </c>
      <c r="E115" s="205" t="s">
        <v>3835</v>
      </c>
      <c r="F115" s="206" t="s">
        <v>3836</v>
      </c>
      <c r="G115" s="207" t="s">
        <v>1985</v>
      </c>
      <c r="H115" s="208">
        <v>1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3837</v>
      </c>
    </row>
    <row r="116" spans="2:65" s="1" customFormat="1" ht="16.5" customHeight="1">
      <c r="B116" s="43"/>
      <c r="C116" s="204" t="s">
        <v>260</v>
      </c>
      <c r="D116" s="204" t="s">
        <v>200</v>
      </c>
      <c r="E116" s="205" t="s">
        <v>260</v>
      </c>
      <c r="F116" s="206" t="s">
        <v>3838</v>
      </c>
      <c r="G116" s="207" t="s">
        <v>1598</v>
      </c>
      <c r="H116" s="208">
        <v>1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3839</v>
      </c>
    </row>
    <row r="117" spans="2:65" s="11" customFormat="1" ht="37.35" customHeight="1">
      <c r="B117" s="187"/>
      <c r="C117" s="188"/>
      <c r="D117" s="201" t="s">
        <v>77</v>
      </c>
      <c r="E117" s="287" t="s">
        <v>3059</v>
      </c>
      <c r="F117" s="287" t="s">
        <v>3840</v>
      </c>
      <c r="G117" s="188"/>
      <c r="H117" s="188"/>
      <c r="I117" s="191"/>
      <c r="J117" s="288">
        <f>BK117</f>
        <v>0</v>
      </c>
      <c r="K117" s="188"/>
      <c r="L117" s="193"/>
      <c r="M117" s="194"/>
      <c r="N117" s="195"/>
      <c r="O117" s="195"/>
      <c r="P117" s="196">
        <f>SUM(P118:P141)</f>
        <v>0</v>
      </c>
      <c r="Q117" s="195"/>
      <c r="R117" s="196">
        <f>SUM(R118:R141)</f>
        <v>0</v>
      </c>
      <c r="S117" s="195"/>
      <c r="T117" s="197">
        <f>SUM(T118:T141)</f>
        <v>0</v>
      </c>
      <c r="AR117" s="198" t="s">
        <v>85</v>
      </c>
      <c r="AT117" s="199" t="s">
        <v>77</v>
      </c>
      <c r="AU117" s="199" t="s">
        <v>78</v>
      </c>
      <c r="AY117" s="198" t="s">
        <v>197</v>
      </c>
      <c r="BK117" s="200">
        <f>SUM(BK118:BK141)</f>
        <v>0</v>
      </c>
    </row>
    <row r="118" spans="2:65" s="1" customFormat="1" ht="16.5" customHeight="1">
      <c r="B118" s="43"/>
      <c r="C118" s="204" t="s">
        <v>264</v>
      </c>
      <c r="D118" s="204" t="s">
        <v>200</v>
      </c>
      <c r="E118" s="205" t="s">
        <v>3841</v>
      </c>
      <c r="F118" s="206" t="s">
        <v>3842</v>
      </c>
      <c r="G118" s="207" t="s">
        <v>1598</v>
      </c>
      <c r="H118" s="208">
        <v>17</v>
      </c>
      <c r="I118" s="209"/>
      <c r="J118" s="210">
        <f t="shared" ref="J118:J141" si="10">ROUND(I118*H118,2)</f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 t="shared" ref="P118:P141" si="11">O118*H118</f>
        <v>0</v>
      </c>
      <c r="Q118" s="213">
        <v>0</v>
      </c>
      <c r="R118" s="213">
        <f t="shared" ref="R118:R141" si="12">Q118*H118</f>
        <v>0</v>
      </c>
      <c r="S118" s="213">
        <v>0</v>
      </c>
      <c r="T118" s="214">
        <f t="shared" ref="T118:T141" si="13">S118*H118</f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 t="shared" ref="BE118:BE141" si="14">IF(N118="základní",J118,0)</f>
        <v>0</v>
      </c>
      <c r="BF118" s="215">
        <f t="shared" ref="BF118:BF141" si="15">IF(N118="snížená",J118,0)</f>
        <v>0</v>
      </c>
      <c r="BG118" s="215">
        <f t="shared" ref="BG118:BG141" si="16">IF(N118="zákl. přenesená",J118,0)</f>
        <v>0</v>
      </c>
      <c r="BH118" s="215">
        <f t="shared" ref="BH118:BH141" si="17">IF(N118="sníž. přenesená",J118,0)</f>
        <v>0</v>
      </c>
      <c r="BI118" s="215">
        <f t="shared" ref="BI118:BI141" si="18">IF(N118="nulová",J118,0)</f>
        <v>0</v>
      </c>
      <c r="BJ118" s="25" t="s">
        <v>85</v>
      </c>
      <c r="BK118" s="215">
        <f t="shared" ref="BK118:BK141" si="19">ROUND(I118*H118,2)</f>
        <v>0</v>
      </c>
      <c r="BL118" s="25" t="s">
        <v>126</v>
      </c>
      <c r="BM118" s="25" t="s">
        <v>3843</v>
      </c>
    </row>
    <row r="119" spans="2:65" s="1" customFormat="1" ht="16.5" customHeight="1">
      <c r="B119" s="43"/>
      <c r="C119" s="204" t="s">
        <v>268</v>
      </c>
      <c r="D119" s="204" t="s">
        <v>200</v>
      </c>
      <c r="E119" s="205" t="s">
        <v>3844</v>
      </c>
      <c r="F119" s="206" t="s">
        <v>3845</v>
      </c>
      <c r="G119" s="207" t="s">
        <v>1598</v>
      </c>
      <c r="H119" s="208">
        <v>1</v>
      </c>
      <c r="I119" s="209"/>
      <c r="J119" s="210">
        <f t="shared" si="10"/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 t="shared" si="11"/>
        <v>0</v>
      </c>
      <c r="Q119" s="213">
        <v>0</v>
      </c>
      <c r="R119" s="213">
        <f t="shared" si="12"/>
        <v>0</v>
      </c>
      <c r="S119" s="213">
        <v>0</v>
      </c>
      <c r="T119" s="214">
        <f t="shared" si="13"/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 t="shared" si="14"/>
        <v>0</v>
      </c>
      <c r="BF119" s="215">
        <f t="shared" si="15"/>
        <v>0</v>
      </c>
      <c r="BG119" s="215">
        <f t="shared" si="16"/>
        <v>0</v>
      </c>
      <c r="BH119" s="215">
        <f t="shared" si="17"/>
        <v>0</v>
      </c>
      <c r="BI119" s="215">
        <f t="shared" si="18"/>
        <v>0</v>
      </c>
      <c r="BJ119" s="25" t="s">
        <v>85</v>
      </c>
      <c r="BK119" s="215">
        <f t="shared" si="19"/>
        <v>0</v>
      </c>
      <c r="BL119" s="25" t="s">
        <v>126</v>
      </c>
      <c r="BM119" s="25" t="s">
        <v>3846</v>
      </c>
    </row>
    <row r="120" spans="2:65" s="1" customFormat="1" ht="25.5" customHeight="1">
      <c r="B120" s="43"/>
      <c r="C120" s="204" t="s">
        <v>10</v>
      </c>
      <c r="D120" s="204" t="s">
        <v>200</v>
      </c>
      <c r="E120" s="205" t="s">
        <v>3847</v>
      </c>
      <c r="F120" s="206" t="s">
        <v>3848</v>
      </c>
      <c r="G120" s="207" t="s">
        <v>1598</v>
      </c>
      <c r="H120" s="208">
        <v>12</v>
      </c>
      <c r="I120" s="209"/>
      <c r="J120" s="210">
        <f t="shared" si="10"/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 t="shared" si="11"/>
        <v>0</v>
      </c>
      <c r="Q120" s="213">
        <v>0</v>
      </c>
      <c r="R120" s="213">
        <f t="shared" si="12"/>
        <v>0</v>
      </c>
      <c r="S120" s="213">
        <v>0</v>
      </c>
      <c r="T120" s="214">
        <f t="shared" si="13"/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 t="shared" si="14"/>
        <v>0</v>
      </c>
      <c r="BF120" s="215">
        <f t="shared" si="15"/>
        <v>0</v>
      </c>
      <c r="BG120" s="215">
        <f t="shared" si="16"/>
        <v>0</v>
      </c>
      <c r="BH120" s="215">
        <f t="shared" si="17"/>
        <v>0</v>
      </c>
      <c r="BI120" s="215">
        <f t="shared" si="18"/>
        <v>0</v>
      </c>
      <c r="BJ120" s="25" t="s">
        <v>85</v>
      </c>
      <c r="BK120" s="215">
        <f t="shared" si="19"/>
        <v>0</v>
      </c>
      <c r="BL120" s="25" t="s">
        <v>126</v>
      </c>
      <c r="BM120" s="25" t="s">
        <v>3849</v>
      </c>
    </row>
    <row r="121" spans="2:65" s="1" customFormat="1" ht="25.5" customHeight="1">
      <c r="B121" s="43"/>
      <c r="C121" s="204" t="s">
        <v>275</v>
      </c>
      <c r="D121" s="204" t="s">
        <v>200</v>
      </c>
      <c r="E121" s="205" t="s">
        <v>3850</v>
      </c>
      <c r="F121" s="206" t="s">
        <v>3851</v>
      </c>
      <c r="G121" s="207" t="s">
        <v>1598</v>
      </c>
      <c r="H121" s="208">
        <v>4</v>
      </c>
      <c r="I121" s="209"/>
      <c r="J121" s="210">
        <f t="shared" si="10"/>
        <v>0</v>
      </c>
      <c r="K121" s="206" t="s">
        <v>34</v>
      </c>
      <c r="L121" s="63"/>
      <c r="M121" s="211" t="s">
        <v>34</v>
      </c>
      <c r="N121" s="212" t="s">
        <v>49</v>
      </c>
      <c r="O121" s="44"/>
      <c r="P121" s="213">
        <f t="shared" si="11"/>
        <v>0</v>
      </c>
      <c r="Q121" s="213">
        <v>0</v>
      </c>
      <c r="R121" s="213">
        <f t="shared" si="12"/>
        <v>0</v>
      </c>
      <c r="S121" s="213">
        <v>0</v>
      </c>
      <c r="T121" s="214">
        <f t="shared" si="13"/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 t="shared" si="14"/>
        <v>0</v>
      </c>
      <c r="BF121" s="215">
        <f t="shared" si="15"/>
        <v>0</v>
      </c>
      <c r="BG121" s="215">
        <f t="shared" si="16"/>
        <v>0</v>
      </c>
      <c r="BH121" s="215">
        <f t="shared" si="17"/>
        <v>0</v>
      </c>
      <c r="BI121" s="215">
        <f t="shared" si="18"/>
        <v>0</v>
      </c>
      <c r="BJ121" s="25" t="s">
        <v>85</v>
      </c>
      <c r="BK121" s="215">
        <f t="shared" si="19"/>
        <v>0</v>
      </c>
      <c r="BL121" s="25" t="s">
        <v>126</v>
      </c>
      <c r="BM121" s="25" t="s">
        <v>3852</v>
      </c>
    </row>
    <row r="122" spans="2:65" s="1" customFormat="1" ht="25.5" customHeight="1">
      <c r="B122" s="43"/>
      <c r="C122" s="204" t="s">
        <v>279</v>
      </c>
      <c r="D122" s="204" t="s">
        <v>200</v>
      </c>
      <c r="E122" s="205" t="s">
        <v>3853</v>
      </c>
      <c r="F122" s="206" t="s">
        <v>3854</v>
      </c>
      <c r="G122" s="207" t="s">
        <v>1598</v>
      </c>
      <c r="H122" s="208">
        <v>10</v>
      </c>
      <c r="I122" s="209"/>
      <c r="J122" s="210">
        <f t="shared" si="10"/>
        <v>0</v>
      </c>
      <c r="K122" s="206" t="s">
        <v>34</v>
      </c>
      <c r="L122" s="63"/>
      <c r="M122" s="211" t="s">
        <v>34</v>
      </c>
      <c r="N122" s="212" t="s">
        <v>49</v>
      </c>
      <c r="O122" s="44"/>
      <c r="P122" s="213">
        <f t="shared" si="11"/>
        <v>0</v>
      </c>
      <c r="Q122" s="213">
        <v>0</v>
      </c>
      <c r="R122" s="213">
        <f t="shared" si="12"/>
        <v>0</v>
      </c>
      <c r="S122" s="213">
        <v>0</v>
      </c>
      <c r="T122" s="214">
        <f t="shared" si="13"/>
        <v>0</v>
      </c>
      <c r="AR122" s="25" t="s">
        <v>126</v>
      </c>
      <c r="AT122" s="25" t="s">
        <v>200</v>
      </c>
      <c r="AU122" s="25" t="s">
        <v>85</v>
      </c>
      <c r="AY122" s="25" t="s">
        <v>197</v>
      </c>
      <c r="BE122" s="215">
        <f t="shared" si="14"/>
        <v>0</v>
      </c>
      <c r="BF122" s="215">
        <f t="shared" si="15"/>
        <v>0</v>
      </c>
      <c r="BG122" s="215">
        <f t="shared" si="16"/>
        <v>0</v>
      </c>
      <c r="BH122" s="215">
        <f t="shared" si="17"/>
        <v>0</v>
      </c>
      <c r="BI122" s="215">
        <f t="shared" si="18"/>
        <v>0</v>
      </c>
      <c r="BJ122" s="25" t="s">
        <v>85</v>
      </c>
      <c r="BK122" s="215">
        <f t="shared" si="19"/>
        <v>0</v>
      </c>
      <c r="BL122" s="25" t="s">
        <v>126</v>
      </c>
      <c r="BM122" s="25" t="s">
        <v>3855</v>
      </c>
    </row>
    <row r="123" spans="2:65" s="1" customFormat="1" ht="25.5" customHeight="1">
      <c r="B123" s="43"/>
      <c r="C123" s="204" t="s">
        <v>287</v>
      </c>
      <c r="D123" s="204" t="s">
        <v>200</v>
      </c>
      <c r="E123" s="205" t="s">
        <v>3856</v>
      </c>
      <c r="F123" s="206" t="s">
        <v>3857</v>
      </c>
      <c r="G123" s="207" t="s">
        <v>1598</v>
      </c>
      <c r="H123" s="208">
        <v>16</v>
      </c>
      <c r="I123" s="209"/>
      <c r="J123" s="210">
        <f t="shared" si="10"/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 t="shared" si="11"/>
        <v>0</v>
      </c>
      <c r="Q123" s="213">
        <v>0</v>
      </c>
      <c r="R123" s="213">
        <f t="shared" si="12"/>
        <v>0</v>
      </c>
      <c r="S123" s="213">
        <v>0</v>
      </c>
      <c r="T123" s="214">
        <f t="shared" si="13"/>
        <v>0</v>
      </c>
      <c r="AR123" s="25" t="s">
        <v>126</v>
      </c>
      <c r="AT123" s="25" t="s">
        <v>200</v>
      </c>
      <c r="AU123" s="25" t="s">
        <v>85</v>
      </c>
      <c r="AY123" s="25" t="s">
        <v>197</v>
      </c>
      <c r="BE123" s="215">
        <f t="shared" si="14"/>
        <v>0</v>
      </c>
      <c r="BF123" s="215">
        <f t="shared" si="15"/>
        <v>0</v>
      </c>
      <c r="BG123" s="215">
        <f t="shared" si="16"/>
        <v>0</v>
      </c>
      <c r="BH123" s="215">
        <f t="shared" si="17"/>
        <v>0</v>
      </c>
      <c r="BI123" s="215">
        <f t="shared" si="18"/>
        <v>0</v>
      </c>
      <c r="BJ123" s="25" t="s">
        <v>85</v>
      </c>
      <c r="BK123" s="215">
        <f t="shared" si="19"/>
        <v>0</v>
      </c>
      <c r="BL123" s="25" t="s">
        <v>126</v>
      </c>
      <c r="BM123" s="25" t="s">
        <v>3858</v>
      </c>
    </row>
    <row r="124" spans="2:65" s="1" customFormat="1" ht="25.5" customHeight="1">
      <c r="B124" s="43"/>
      <c r="C124" s="204" t="s">
        <v>291</v>
      </c>
      <c r="D124" s="204" t="s">
        <v>200</v>
      </c>
      <c r="E124" s="205" t="s">
        <v>3859</v>
      </c>
      <c r="F124" s="206" t="s">
        <v>3860</v>
      </c>
      <c r="G124" s="207" t="s">
        <v>1598</v>
      </c>
      <c r="H124" s="208">
        <v>15</v>
      </c>
      <c r="I124" s="209"/>
      <c r="J124" s="210">
        <f t="shared" si="10"/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 t="shared" si="11"/>
        <v>0</v>
      </c>
      <c r="Q124" s="213">
        <v>0</v>
      </c>
      <c r="R124" s="213">
        <f t="shared" si="12"/>
        <v>0</v>
      </c>
      <c r="S124" s="213">
        <v>0</v>
      </c>
      <c r="T124" s="214">
        <f t="shared" si="13"/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 t="shared" si="14"/>
        <v>0</v>
      </c>
      <c r="BF124" s="215">
        <f t="shared" si="15"/>
        <v>0</v>
      </c>
      <c r="BG124" s="215">
        <f t="shared" si="16"/>
        <v>0</v>
      </c>
      <c r="BH124" s="215">
        <f t="shared" si="17"/>
        <v>0</v>
      </c>
      <c r="BI124" s="215">
        <f t="shared" si="18"/>
        <v>0</v>
      </c>
      <c r="BJ124" s="25" t="s">
        <v>85</v>
      </c>
      <c r="BK124" s="215">
        <f t="shared" si="19"/>
        <v>0</v>
      </c>
      <c r="BL124" s="25" t="s">
        <v>126</v>
      </c>
      <c r="BM124" s="25" t="s">
        <v>3861</v>
      </c>
    </row>
    <row r="125" spans="2:65" s="1" customFormat="1" ht="25.5" customHeight="1">
      <c r="B125" s="43"/>
      <c r="C125" s="204" t="s">
        <v>295</v>
      </c>
      <c r="D125" s="204" t="s">
        <v>200</v>
      </c>
      <c r="E125" s="205" t="s">
        <v>3862</v>
      </c>
      <c r="F125" s="206" t="s">
        <v>3863</v>
      </c>
      <c r="G125" s="207" t="s">
        <v>1598</v>
      </c>
      <c r="H125" s="208">
        <v>1</v>
      </c>
      <c r="I125" s="209"/>
      <c r="J125" s="210">
        <f t="shared" si="10"/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 t="shared" si="11"/>
        <v>0</v>
      </c>
      <c r="Q125" s="213">
        <v>0</v>
      </c>
      <c r="R125" s="213">
        <f t="shared" si="12"/>
        <v>0</v>
      </c>
      <c r="S125" s="213">
        <v>0</v>
      </c>
      <c r="T125" s="214">
        <f t="shared" si="13"/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 t="shared" si="14"/>
        <v>0</v>
      </c>
      <c r="BF125" s="215">
        <f t="shared" si="15"/>
        <v>0</v>
      </c>
      <c r="BG125" s="215">
        <f t="shared" si="16"/>
        <v>0</v>
      </c>
      <c r="BH125" s="215">
        <f t="shared" si="17"/>
        <v>0</v>
      </c>
      <c r="BI125" s="215">
        <f t="shared" si="18"/>
        <v>0</v>
      </c>
      <c r="BJ125" s="25" t="s">
        <v>85</v>
      </c>
      <c r="BK125" s="215">
        <f t="shared" si="19"/>
        <v>0</v>
      </c>
      <c r="BL125" s="25" t="s">
        <v>126</v>
      </c>
      <c r="BM125" s="25" t="s">
        <v>3864</v>
      </c>
    </row>
    <row r="126" spans="2:65" s="1" customFormat="1" ht="25.5" customHeight="1">
      <c r="B126" s="43"/>
      <c r="C126" s="204" t="s">
        <v>9</v>
      </c>
      <c r="D126" s="204" t="s">
        <v>200</v>
      </c>
      <c r="E126" s="205" t="s">
        <v>3865</v>
      </c>
      <c r="F126" s="206" t="s">
        <v>3866</v>
      </c>
      <c r="G126" s="207" t="s">
        <v>1598</v>
      </c>
      <c r="H126" s="208">
        <v>1</v>
      </c>
      <c r="I126" s="209"/>
      <c r="J126" s="210">
        <f t="shared" si="10"/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 t="shared" si="11"/>
        <v>0</v>
      </c>
      <c r="Q126" s="213">
        <v>0</v>
      </c>
      <c r="R126" s="213">
        <f t="shared" si="12"/>
        <v>0</v>
      </c>
      <c r="S126" s="213">
        <v>0</v>
      </c>
      <c r="T126" s="214">
        <f t="shared" si="13"/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 t="shared" si="14"/>
        <v>0</v>
      </c>
      <c r="BF126" s="215">
        <f t="shared" si="15"/>
        <v>0</v>
      </c>
      <c r="BG126" s="215">
        <f t="shared" si="16"/>
        <v>0</v>
      </c>
      <c r="BH126" s="215">
        <f t="shared" si="17"/>
        <v>0</v>
      </c>
      <c r="BI126" s="215">
        <f t="shared" si="18"/>
        <v>0</v>
      </c>
      <c r="BJ126" s="25" t="s">
        <v>85</v>
      </c>
      <c r="BK126" s="215">
        <f t="shared" si="19"/>
        <v>0</v>
      </c>
      <c r="BL126" s="25" t="s">
        <v>126</v>
      </c>
      <c r="BM126" s="25" t="s">
        <v>3867</v>
      </c>
    </row>
    <row r="127" spans="2:65" s="1" customFormat="1" ht="38.25" customHeight="1">
      <c r="B127" s="43"/>
      <c r="C127" s="204" t="s">
        <v>305</v>
      </c>
      <c r="D127" s="204" t="s">
        <v>200</v>
      </c>
      <c r="E127" s="205" t="s">
        <v>3868</v>
      </c>
      <c r="F127" s="206" t="s">
        <v>3869</v>
      </c>
      <c r="G127" s="207" t="s">
        <v>1598</v>
      </c>
      <c r="H127" s="208">
        <v>3</v>
      </c>
      <c r="I127" s="209"/>
      <c r="J127" s="210">
        <f t="shared" si="10"/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 t="shared" si="11"/>
        <v>0</v>
      </c>
      <c r="Q127" s="213">
        <v>0</v>
      </c>
      <c r="R127" s="213">
        <f t="shared" si="12"/>
        <v>0</v>
      </c>
      <c r="S127" s="213">
        <v>0</v>
      </c>
      <c r="T127" s="214">
        <f t="shared" si="13"/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 t="shared" si="14"/>
        <v>0</v>
      </c>
      <c r="BF127" s="215">
        <f t="shared" si="15"/>
        <v>0</v>
      </c>
      <c r="BG127" s="215">
        <f t="shared" si="16"/>
        <v>0</v>
      </c>
      <c r="BH127" s="215">
        <f t="shared" si="17"/>
        <v>0</v>
      </c>
      <c r="BI127" s="215">
        <f t="shared" si="18"/>
        <v>0</v>
      </c>
      <c r="BJ127" s="25" t="s">
        <v>85</v>
      </c>
      <c r="BK127" s="215">
        <f t="shared" si="19"/>
        <v>0</v>
      </c>
      <c r="BL127" s="25" t="s">
        <v>126</v>
      </c>
      <c r="BM127" s="25" t="s">
        <v>3870</v>
      </c>
    </row>
    <row r="128" spans="2:65" s="1" customFormat="1" ht="25.5" customHeight="1">
      <c r="B128" s="43"/>
      <c r="C128" s="204" t="s">
        <v>309</v>
      </c>
      <c r="D128" s="204" t="s">
        <v>200</v>
      </c>
      <c r="E128" s="205" t="s">
        <v>3871</v>
      </c>
      <c r="F128" s="206" t="s">
        <v>3872</v>
      </c>
      <c r="G128" s="207" t="s">
        <v>1598</v>
      </c>
      <c r="H128" s="208">
        <v>7</v>
      </c>
      <c r="I128" s="209"/>
      <c r="J128" s="210">
        <f t="shared" si="10"/>
        <v>0</v>
      </c>
      <c r="K128" s="206" t="s">
        <v>34</v>
      </c>
      <c r="L128" s="63"/>
      <c r="M128" s="211" t="s">
        <v>34</v>
      </c>
      <c r="N128" s="212" t="s">
        <v>49</v>
      </c>
      <c r="O128" s="44"/>
      <c r="P128" s="213">
        <f t="shared" si="11"/>
        <v>0</v>
      </c>
      <c r="Q128" s="213">
        <v>0</v>
      </c>
      <c r="R128" s="213">
        <f t="shared" si="12"/>
        <v>0</v>
      </c>
      <c r="S128" s="213">
        <v>0</v>
      </c>
      <c r="T128" s="214">
        <f t="shared" si="13"/>
        <v>0</v>
      </c>
      <c r="AR128" s="25" t="s">
        <v>126</v>
      </c>
      <c r="AT128" s="25" t="s">
        <v>200</v>
      </c>
      <c r="AU128" s="25" t="s">
        <v>85</v>
      </c>
      <c r="AY128" s="25" t="s">
        <v>197</v>
      </c>
      <c r="BE128" s="215">
        <f t="shared" si="14"/>
        <v>0</v>
      </c>
      <c r="BF128" s="215">
        <f t="shared" si="15"/>
        <v>0</v>
      </c>
      <c r="BG128" s="215">
        <f t="shared" si="16"/>
        <v>0</v>
      </c>
      <c r="BH128" s="215">
        <f t="shared" si="17"/>
        <v>0</v>
      </c>
      <c r="BI128" s="215">
        <f t="shared" si="18"/>
        <v>0</v>
      </c>
      <c r="BJ128" s="25" t="s">
        <v>85</v>
      </c>
      <c r="BK128" s="215">
        <f t="shared" si="19"/>
        <v>0</v>
      </c>
      <c r="BL128" s="25" t="s">
        <v>126</v>
      </c>
      <c r="BM128" s="25" t="s">
        <v>3873</v>
      </c>
    </row>
    <row r="129" spans="2:65" s="1" customFormat="1" ht="25.5" customHeight="1">
      <c r="B129" s="43"/>
      <c r="C129" s="204" t="s">
        <v>448</v>
      </c>
      <c r="D129" s="204" t="s">
        <v>200</v>
      </c>
      <c r="E129" s="205" t="s">
        <v>3874</v>
      </c>
      <c r="F129" s="206" t="s">
        <v>3875</v>
      </c>
      <c r="G129" s="207" t="s">
        <v>1598</v>
      </c>
      <c r="H129" s="208">
        <v>1</v>
      </c>
      <c r="I129" s="209"/>
      <c r="J129" s="210">
        <f t="shared" si="10"/>
        <v>0</v>
      </c>
      <c r="K129" s="206" t="s">
        <v>34</v>
      </c>
      <c r="L129" s="63"/>
      <c r="M129" s="211" t="s">
        <v>34</v>
      </c>
      <c r="N129" s="212" t="s">
        <v>49</v>
      </c>
      <c r="O129" s="44"/>
      <c r="P129" s="213">
        <f t="shared" si="11"/>
        <v>0</v>
      </c>
      <c r="Q129" s="213">
        <v>0</v>
      </c>
      <c r="R129" s="213">
        <f t="shared" si="12"/>
        <v>0</v>
      </c>
      <c r="S129" s="213">
        <v>0</v>
      </c>
      <c r="T129" s="214">
        <f t="shared" si="13"/>
        <v>0</v>
      </c>
      <c r="AR129" s="25" t="s">
        <v>126</v>
      </c>
      <c r="AT129" s="25" t="s">
        <v>200</v>
      </c>
      <c r="AU129" s="25" t="s">
        <v>85</v>
      </c>
      <c r="AY129" s="25" t="s">
        <v>197</v>
      </c>
      <c r="BE129" s="215">
        <f t="shared" si="14"/>
        <v>0</v>
      </c>
      <c r="BF129" s="215">
        <f t="shared" si="15"/>
        <v>0</v>
      </c>
      <c r="BG129" s="215">
        <f t="shared" si="16"/>
        <v>0</v>
      </c>
      <c r="BH129" s="215">
        <f t="shared" si="17"/>
        <v>0</v>
      </c>
      <c r="BI129" s="215">
        <f t="shared" si="18"/>
        <v>0</v>
      </c>
      <c r="BJ129" s="25" t="s">
        <v>85</v>
      </c>
      <c r="BK129" s="215">
        <f t="shared" si="19"/>
        <v>0</v>
      </c>
      <c r="BL129" s="25" t="s">
        <v>126</v>
      </c>
      <c r="BM129" s="25" t="s">
        <v>3876</v>
      </c>
    </row>
    <row r="130" spans="2:65" s="1" customFormat="1" ht="25.5" customHeight="1">
      <c r="B130" s="43"/>
      <c r="C130" s="204" t="s">
        <v>454</v>
      </c>
      <c r="D130" s="204" t="s">
        <v>200</v>
      </c>
      <c r="E130" s="205" t="s">
        <v>3877</v>
      </c>
      <c r="F130" s="206" t="s">
        <v>3878</v>
      </c>
      <c r="G130" s="207" t="s">
        <v>1598</v>
      </c>
      <c r="H130" s="208">
        <v>14</v>
      </c>
      <c r="I130" s="209"/>
      <c r="J130" s="210">
        <f t="shared" si="10"/>
        <v>0</v>
      </c>
      <c r="K130" s="206" t="s">
        <v>34</v>
      </c>
      <c r="L130" s="63"/>
      <c r="M130" s="211" t="s">
        <v>34</v>
      </c>
      <c r="N130" s="212" t="s">
        <v>49</v>
      </c>
      <c r="O130" s="44"/>
      <c r="P130" s="213">
        <f t="shared" si="11"/>
        <v>0</v>
      </c>
      <c r="Q130" s="213">
        <v>0</v>
      </c>
      <c r="R130" s="213">
        <f t="shared" si="12"/>
        <v>0</v>
      </c>
      <c r="S130" s="213">
        <v>0</v>
      </c>
      <c r="T130" s="214">
        <f t="shared" si="13"/>
        <v>0</v>
      </c>
      <c r="AR130" s="25" t="s">
        <v>126</v>
      </c>
      <c r="AT130" s="25" t="s">
        <v>200</v>
      </c>
      <c r="AU130" s="25" t="s">
        <v>85</v>
      </c>
      <c r="AY130" s="25" t="s">
        <v>197</v>
      </c>
      <c r="BE130" s="215">
        <f t="shared" si="14"/>
        <v>0</v>
      </c>
      <c r="BF130" s="215">
        <f t="shared" si="15"/>
        <v>0</v>
      </c>
      <c r="BG130" s="215">
        <f t="shared" si="16"/>
        <v>0</v>
      </c>
      <c r="BH130" s="215">
        <f t="shared" si="17"/>
        <v>0</v>
      </c>
      <c r="BI130" s="215">
        <f t="shared" si="18"/>
        <v>0</v>
      </c>
      <c r="BJ130" s="25" t="s">
        <v>85</v>
      </c>
      <c r="BK130" s="215">
        <f t="shared" si="19"/>
        <v>0</v>
      </c>
      <c r="BL130" s="25" t="s">
        <v>126</v>
      </c>
      <c r="BM130" s="25" t="s">
        <v>3879</v>
      </c>
    </row>
    <row r="131" spans="2:65" s="1" customFormat="1" ht="25.5" customHeight="1">
      <c r="B131" s="43"/>
      <c r="C131" s="204" t="s">
        <v>461</v>
      </c>
      <c r="D131" s="204" t="s">
        <v>200</v>
      </c>
      <c r="E131" s="205" t="s">
        <v>3880</v>
      </c>
      <c r="F131" s="206" t="s">
        <v>3881</v>
      </c>
      <c r="G131" s="207" t="s">
        <v>1598</v>
      </c>
      <c r="H131" s="208">
        <v>1</v>
      </c>
      <c r="I131" s="209"/>
      <c r="J131" s="210">
        <f t="shared" si="10"/>
        <v>0</v>
      </c>
      <c r="K131" s="206" t="s">
        <v>34</v>
      </c>
      <c r="L131" s="63"/>
      <c r="M131" s="211" t="s">
        <v>34</v>
      </c>
      <c r="N131" s="212" t="s">
        <v>49</v>
      </c>
      <c r="O131" s="44"/>
      <c r="P131" s="213">
        <f t="shared" si="11"/>
        <v>0</v>
      </c>
      <c r="Q131" s="213">
        <v>0</v>
      </c>
      <c r="R131" s="213">
        <f t="shared" si="12"/>
        <v>0</v>
      </c>
      <c r="S131" s="213">
        <v>0</v>
      </c>
      <c r="T131" s="214">
        <f t="shared" si="13"/>
        <v>0</v>
      </c>
      <c r="AR131" s="25" t="s">
        <v>126</v>
      </c>
      <c r="AT131" s="25" t="s">
        <v>200</v>
      </c>
      <c r="AU131" s="25" t="s">
        <v>85</v>
      </c>
      <c r="AY131" s="25" t="s">
        <v>197</v>
      </c>
      <c r="BE131" s="215">
        <f t="shared" si="14"/>
        <v>0</v>
      </c>
      <c r="BF131" s="215">
        <f t="shared" si="15"/>
        <v>0</v>
      </c>
      <c r="BG131" s="215">
        <f t="shared" si="16"/>
        <v>0</v>
      </c>
      <c r="BH131" s="215">
        <f t="shared" si="17"/>
        <v>0</v>
      </c>
      <c r="BI131" s="215">
        <f t="shared" si="18"/>
        <v>0</v>
      </c>
      <c r="BJ131" s="25" t="s">
        <v>85</v>
      </c>
      <c r="BK131" s="215">
        <f t="shared" si="19"/>
        <v>0</v>
      </c>
      <c r="BL131" s="25" t="s">
        <v>126</v>
      </c>
      <c r="BM131" s="25" t="s">
        <v>3882</v>
      </c>
    </row>
    <row r="132" spans="2:65" s="1" customFormat="1" ht="25.5" customHeight="1">
      <c r="B132" s="43"/>
      <c r="C132" s="204" t="s">
        <v>467</v>
      </c>
      <c r="D132" s="204" t="s">
        <v>200</v>
      </c>
      <c r="E132" s="205" t="s">
        <v>3883</v>
      </c>
      <c r="F132" s="206" t="s">
        <v>3825</v>
      </c>
      <c r="G132" s="207" t="s">
        <v>1598</v>
      </c>
      <c r="H132" s="208">
        <v>11</v>
      </c>
      <c r="I132" s="209"/>
      <c r="J132" s="210">
        <f t="shared" si="10"/>
        <v>0</v>
      </c>
      <c r="K132" s="206" t="s">
        <v>34</v>
      </c>
      <c r="L132" s="63"/>
      <c r="M132" s="211" t="s">
        <v>34</v>
      </c>
      <c r="N132" s="212" t="s">
        <v>49</v>
      </c>
      <c r="O132" s="44"/>
      <c r="P132" s="213">
        <f t="shared" si="11"/>
        <v>0</v>
      </c>
      <c r="Q132" s="213">
        <v>0</v>
      </c>
      <c r="R132" s="213">
        <f t="shared" si="12"/>
        <v>0</v>
      </c>
      <c r="S132" s="213">
        <v>0</v>
      </c>
      <c r="T132" s="214">
        <f t="shared" si="13"/>
        <v>0</v>
      </c>
      <c r="AR132" s="25" t="s">
        <v>126</v>
      </c>
      <c r="AT132" s="25" t="s">
        <v>200</v>
      </c>
      <c r="AU132" s="25" t="s">
        <v>85</v>
      </c>
      <c r="AY132" s="25" t="s">
        <v>197</v>
      </c>
      <c r="BE132" s="215">
        <f t="shared" si="14"/>
        <v>0</v>
      </c>
      <c r="BF132" s="215">
        <f t="shared" si="15"/>
        <v>0</v>
      </c>
      <c r="BG132" s="215">
        <f t="shared" si="16"/>
        <v>0</v>
      </c>
      <c r="BH132" s="215">
        <f t="shared" si="17"/>
        <v>0</v>
      </c>
      <c r="BI132" s="215">
        <f t="shared" si="18"/>
        <v>0</v>
      </c>
      <c r="BJ132" s="25" t="s">
        <v>85</v>
      </c>
      <c r="BK132" s="215">
        <f t="shared" si="19"/>
        <v>0</v>
      </c>
      <c r="BL132" s="25" t="s">
        <v>126</v>
      </c>
      <c r="BM132" s="25" t="s">
        <v>3884</v>
      </c>
    </row>
    <row r="133" spans="2:65" s="1" customFormat="1" ht="16.5" customHeight="1">
      <c r="B133" s="43"/>
      <c r="C133" s="204" t="s">
        <v>474</v>
      </c>
      <c r="D133" s="204" t="s">
        <v>200</v>
      </c>
      <c r="E133" s="205" t="s">
        <v>3885</v>
      </c>
      <c r="F133" s="206" t="s">
        <v>3886</v>
      </c>
      <c r="G133" s="207" t="s">
        <v>1598</v>
      </c>
      <c r="H133" s="208">
        <v>2</v>
      </c>
      <c r="I133" s="209"/>
      <c r="J133" s="210">
        <f t="shared" si="10"/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 t="shared" si="11"/>
        <v>0</v>
      </c>
      <c r="Q133" s="213">
        <v>0</v>
      </c>
      <c r="R133" s="213">
        <f t="shared" si="12"/>
        <v>0</v>
      </c>
      <c r="S133" s="213">
        <v>0</v>
      </c>
      <c r="T133" s="214">
        <f t="shared" si="13"/>
        <v>0</v>
      </c>
      <c r="AR133" s="25" t="s">
        <v>126</v>
      </c>
      <c r="AT133" s="25" t="s">
        <v>200</v>
      </c>
      <c r="AU133" s="25" t="s">
        <v>85</v>
      </c>
      <c r="AY133" s="25" t="s">
        <v>197</v>
      </c>
      <c r="BE133" s="215">
        <f t="shared" si="14"/>
        <v>0</v>
      </c>
      <c r="BF133" s="215">
        <f t="shared" si="15"/>
        <v>0</v>
      </c>
      <c r="BG133" s="215">
        <f t="shared" si="16"/>
        <v>0</v>
      </c>
      <c r="BH133" s="215">
        <f t="shared" si="17"/>
        <v>0</v>
      </c>
      <c r="BI133" s="215">
        <f t="shared" si="18"/>
        <v>0</v>
      </c>
      <c r="BJ133" s="25" t="s">
        <v>85</v>
      </c>
      <c r="BK133" s="215">
        <f t="shared" si="19"/>
        <v>0</v>
      </c>
      <c r="BL133" s="25" t="s">
        <v>126</v>
      </c>
      <c r="BM133" s="25" t="s">
        <v>3887</v>
      </c>
    </row>
    <row r="134" spans="2:65" s="1" customFormat="1" ht="16.5" customHeight="1">
      <c r="B134" s="43"/>
      <c r="C134" s="204" t="s">
        <v>480</v>
      </c>
      <c r="D134" s="204" t="s">
        <v>200</v>
      </c>
      <c r="E134" s="205" t="s">
        <v>264</v>
      </c>
      <c r="F134" s="206" t="s">
        <v>3888</v>
      </c>
      <c r="G134" s="207" t="s">
        <v>1598</v>
      </c>
      <c r="H134" s="208">
        <v>5</v>
      </c>
      <c r="I134" s="209"/>
      <c r="J134" s="210">
        <f t="shared" si="10"/>
        <v>0</v>
      </c>
      <c r="K134" s="206" t="s">
        <v>34</v>
      </c>
      <c r="L134" s="63"/>
      <c r="M134" s="211" t="s">
        <v>34</v>
      </c>
      <c r="N134" s="212" t="s">
        <v>49</v>
      </c>
      <c r="O134" s="44"/>
      <c r="P134" s="213">
        <f t="shared" si="11"/>
        <v>0</v>
      </c>
      <c r="Q134" s="213">
        <v>0</v>
      </c>
      <c r="R134" s="213">
        <f t="shared" si="12"/>
        <v>0</v>
      </c>
      <c r="S134" s="213">
        <v>0</v>
      </c>
      <c r="T134" s="214">
        <f t="shared" si="13"/>
        <v>0</v>
      </c>
      <c r="AR134" s="25" t="s">
        <v>126</v>
      </c>
      <c r="AT134" s="25" t="s">
        <v>200</v>
      </c>
      <c r="AU134" s="25" t="s">
        <v>85</v>
      </c>
      <c r="AY134" s="25" t="s">
        <v>197</v>
      </c>
      <c r="BE134" s="215">
        <f t="shared" si="14"/>
        <v>0</v>
      </c>
      <c r="BF134" s="215">
        <f t="shared" si="15"/>
        <v>0</v>
      </c>
      <c r="BG134" s="215">
        <f t="shared" si="16"/>
        <v>0</v>
      </c>
      <c r="BH134" s="215">
        <f t="shared" si="17"/>
        <v>0</v>
      </c>
      <c r="BI134" s="215">
        <f t="shared" si="18"/>
        <v>0</v>
      </c>
      <c r="BJ134" s="25" t="s">
        <v>85</v>
      </c>
      <c r="BK134" s="215">
        <f t="shared" si="19"/>
        <v>0</v>
      </c>
      <c r="BL134" s="25" t="s">
        <v>126</v>
      </c>
      <c r="BM134" s="25" t="s">
        <v>3889</v>
      </c>
    </row>
    <row r="135" spans="2:65" s="1" customFormat="1" ht="16.5" customHeight="1">
      <c r="B135" s="43"/>
      <c r="C135" s="204" t="s">
        <v>484</v>
      </c>
      <c r="D135" s="204" t="s">
        <v>200</v>
      </c>
      <c r="E135" s="205" t="s">
        <v>268</v>
      </c>
      <c r="F135" s="206" t="s">
        <v>3890</v>
      </c>
      <c r="G135" s="207" t="s">
        <v>1598</v>
      </c>
      <c r="H135" s="208">
        <v>5</v>
      </c>
      <c r="I135" s="209"/>
      <c r="J135" s="210">
        <f t="shared" si="10"/>
        <v>0</v>
      </c>
      <c r="K135" s="206" t="s">
        <v>34</v>
      </c>
      <c r="L135" s="63"/>
      <c r="M135" s="211" t="s">
        <v>34</v>
      </c>
      <c r="N135" s="212" t="s">
        <v>49</v>
      </c>
      <c r="O135" s="44"/>
      <c r="P135" s="213">
        <f t="shared" si="11"/>
        <v>0</v>
      </c>
      <c r="Q135" s="213">
        <v>0</v>
      </c>
      <c r="R135" s="213">
        <f t="shared" si="12"/>
        <v>0</v>
      </c>
      <c r="S135" s="213">
        <v>0</v>
      </c>
      <c r="T135" s="214">
        <f t="shared" si="13"/>
        <v>0</v>
      </c>
      <c r="AR135" s="25" t="s">
        <v>126</v>
      </c>
      <c r="AT135" s="25" t="s">
        <v>200</v>
      </c>
      <c r="AU135" s="25" t="s">
        <v>85</v>
      </c>
      <c r="AY135" s="25" t="s">
        <v>197</v>
      </c>
      <c r="BE135" s="215">
        <f t="shared" si="14"/>
        <v>0</v>
      </c>
      <c r="BF135" s="215">
        <f t="shared" si="15"/>
        <v>0</v>
      </c>
      <c r="BG135" s="215">
        <f t="shared" si="16"/>
        <v>0</v>
      </c>
      <c r="BH135" s="215">
        <f t="shared" si="17"/>
        <v>0</v>
      </c>
      <c r="BI135" s="215">
        <f t="shared" si="18"/>
        <v>0</v>
      </c>
      <c r="BJ135" s="25" t="s">
        <v>85</v>
      </c>
      <c r="BK135" s="215">
        <f t="shared" si="19"/>
        <v>0</v>
      </c>
      <c r="BL135" s="25" t="s">
        <v>126</v>
      </c>
      <c r="BM135" s="25" t="s">
        <v>3891</v>
      </c>
    </row>
    <row r="136" spans="2:65" s="1" customFormat="1" ht="16.5" customHeight="1">
      <c r="B136" s="43"/>
      <c r="C136" s="204" t="s">
        <v>487</v>
      </c>
      <c r="D136" s="204" t="s">
        <v>200</v>
      </c>
      <c r="E136" s="205" t="s">
        <v>3892</v>
      </c>
      <c r="F136" s="206" t="s">
        <v>3827</v>
      </c>
      <c r="G136" s="207" t="s">
        <v>445</v>
      </c>
      <c r="H136" s="208">
        <v>390</v>
      </c>
      <c r="I136" s="209"/>
      <c r="J136" s="210">
        <f t="shared" si="10"/>
        <v>0</v>
      </c>
      <c r="K136" s="206" t="s">
        <v>34</v>
      </c>
      <c r="L136" s="63"/>
      <c r="M136" s="211" t="s">
        <v>34</v>
      </c>
      <c r="N136" s="212" t="s">
        <v>49</v>
      </c>
      <c r="O136" s="44"/>
      <c r="P136" s="213">
        <f t="shared" si="11"/>
        <v>0</v>
      </c>
      <c r="Q136" s="213">
        <v>0</v>
      </c>
      <c r="R136" s="213">
        <f t="shared" si="12"/>
        <v>0</v>
      </c>
      <c r="S136" s="213">
        <v>0</v>
      </c>
      <c r="T136" s="214">
        <f t="shared" si="13"/>
        <v>0</v>
      </c>
      <c r="AR136" s="25" t="s">
        <v>126</v>
      </c>
      <c r="AT136" s="25" t="s">
        <v>200</v>
      </c>
      <c r="AU136" s="25" t="s">
        <v>85</v>
      </c>
      <c r="AY136" s="25" t="s">
        <v>197</v>
      </c>
      <c r="BE136" s="215">
        <f t="shared" si="14"/>
        <v>0</v>
      </c>
      <c r="BF136" s="215">
        <f t="shared" si="15"/>
        <v>0</v>
      </c>
      <c r="BG136" s="215">
        <f t="shared" si="16"/>
        <v>0</v>
      </c>
      <c r="BH136" s="215">
        <f t="shared" si="17"/>
        <v>0</v>
      </c>
      <c r="BI136" s="215">
        <f t="shared" si="18"/>
        <v>0</v>
      </c>
      <c r="BJ136" s="25" t="s">
        <v>85</v>
      </c>
      <c r="BK136" s="215">
        <f t="shared" si="19"/>
        <v>0</v>
      </c>
      <c r="BL136" s="25" t="s">
        <v>126</v>
      </c>
      <c r="BM136" s="25" t="s">
        <v>3893</v>
      </c>
    </row>
    <row r="137" spans="2:65" s="1" customFormat="1" ht="16.5" customHeight="1">
      <c r="B137" s="43"/>
      <c r="C137" s="204" t="s">
        <v>491</v>
      </c>
      <c r="D137" s="204" t="s">
        <v>200</v>
      </c>
      <c r="E137" s="205" t="s">
        <v>275</v>
      </c>
      <c r="F137" s="206" t="s">
        <v>3829</v>
      </c>
      <c r="G137" s="207" t="s">
        <v>445</v>
      </c>
      <c r="H137" s="208">
        <v>150</v>
      </c>
      <c r="I137" s="209"/>
      <c r="J137" s="210">
        <f t="shared" si="10"/>
        <v>0</v>
      </c>
      <c r="K137" s="206" t="s">
        <v>34</v>
      </c>
      <c r="L137" s="63"/>
      <c r="M137" s="211" t="s">
        <v>34</v>
      </c>
      <c r="N137" s="212" t="s">
        <v>49</v>
      </c>
      <c r="O137" s="44"/>
      <c r="P137" s="213">
        <f t="shared" si="11"/>
        <v>0</v>
      </c>
      <c r="Q137" s="213">
        <v>0</v>
      </c>
      <c r="R137" s="213">
        <f t="shared" si="12"/>
        <v>0</v>
      </c>
      <c r="S137" s="213">
        <v>0</v>
      </c>
      <c r="T137" s="214">
        <f t="shared" si="13"/>
        <v>0</v>
      </c>
      <c r="AR137" s="25" t="s">
        <v>126</v>
      </c>
      <c r="AT137" s="25" t="s">
        <v>200</v>
      </c>
      <c r="AU137" s="25" t="s">
        <v>85</v>
      </c>
      <c r="AY137" s="25" t="s">
        <v>197</v>
      </c>
      <c r="BE137" s="215">
        <f t="shared" si="14"/>
        <v>0</v>
      </c>
      <c r="BF137" s="215">
        <f t="shared" si="15"/>
        <v>0</v>
      </c>
      <c r="BG137" s="215">
        <f t="shared" si="16"/>
        <v>0</v>
      </c>
      <c r="BH137" s="215">
        <f t="shared" si="17"/>
        <v>0</v>
      </c>
      <c r="BI137" s="215">
        <f t="shared" si="18"/>
        <v>0</v>
      </c>
      <c r="BJ137" s="25" t="s">
        <v>85</v>
      </c>
      <c r="BK137" s="215">
        <f t="shared" si="19"/>
        <v>0</v>
      </c>
      <c r="BL137" s="25" t="s">
        <v>126</v>
      </c>
      <c r="BM137" s="25" t="s">
        <v>3894</v>
      </c>
    </row>
    <row r="138" spans="2:65" s="1" customFormat="1" ht="16.5" customHeight="1">
      <c r="B138" s="43"/>
      <c r="C138" s="204" t="s">
        <v>498</v>
      </c>
      <c r="D138" s="204" t="s">
        <v>200</v>
      </c>
      <c r="E138" s="205" t="s">
        <v>279</v>
      </c>
      <c r="F138" s="206" t="s">
        <v>3831</v>
      </c>
      <c r="G138" s="207" t="s">
        <v>1598</v>
      </c>
      <c r="H138" s="208">
        <v>1</v>
      </c>
      <c r="I138" s="209"/>
      <c r="J138" s="210">
        <f t="shared" si="10"/>
        <v>0</v>
      </c>
      <c r="K138" s="206" t="s">
        <v>34</v>
      </c>
      <c r="L138" s="63"/>
      <c r="M138" s="211" t="s">
        <v>34</v>
      </c>
      <c r="N138" s="212" t="s">
        <v>49</v>
      </c>
      <c r="O138" s="44"/>
      <c r="P138" s="213">
        <f t="shared" si="11"/>
        <v>0</v>
      </c>
      <c r="Q138" s="213">
        <v>0</v>
      </c>
      <c r="R138" s="213">
        <f t="shared" si="12"/>
        <v>0</v>
      </c>
      <c r="S138" s="213">
        <v>0</v>
      </c>
      <c r="T138" s="214">
        <f t="shared" si="13"/>
        <v>0</v>
      </c>
      <c r="AR138" s="25" t="s">
        <v>126</v>
      </c>
      <c r="AT138" s="25" t="s">
        <v>200</v>
      </c>
      <c r="AU138" s="25" t="s">
        <v>85</v>
      </c>
      <c r="AY138" s="25" t="s">
        <v>197</v>
      </c>
      <c r="BE138" s="215">
        <f t="shared" si="14"/>
        <v>0</v>
      </c>
      <c r="BF138" s="215">
        <f t="shared" si="15"/>
        <v>0</v>
      </c>
      <c r="BG138" s="215">
        <f t="shared" si="16"/>
        <v>0</v>
      </c>
      <c r="BH138" s="215">
        <f t="shared" si="17"/>
        <v>0</v>
      </c>
      <c r="BI138" s="215">
        <f t="shared" si="18"/>
        <v>0</v>
      </c>
      <c r="BJ138" s="25" t="s">
        <v>85</v>
      </c>
      <c r="BK138" s="215">
        <f t="shared" si="19"/>
        <v>0</v>
      </c>
      <c r="BL138" s="25" t="s">
        <v>126</v>
      </c>
      <c r="BM138" s="25" t="s">
        <v>3895</v>
      </c>
    </row>
    <row r="139" spans="2:65" s="1" customFormat="1" ht="16.5" customHeight="1">
      <c r="B139" s="43"/>
      <c r="C139" s="204" t="s">
        <v>503</v>
      </c>
      <c r="D139" s="204" t="s">
        <v>200</v>
      </c>
      <c r="E139" s="205" t="s">
        <v>287</v>
      </c>
      <c r="F139" s="206" t="s">
        <v>3833</v>
      </c>
      <c r="G139" s="207" t="s">
        <v>1985</v>
      </c>
      <c r="H139" s="208">
        <v>1</v>
      </c>
      <c r="I139" s="209"/>
      <c r="J139" s="210">
        <f t="shared" si="10"/>
        <v>0</v>
      </c>
      <c r="K139" s="206" t="s">
        <v>34</v>
      </c>
      <c r="L139" s="63"/>
      <c r="M139" s="211" t="s">
        <v>34</v>
      </c>
      <c r="N139" s="212" t="s">
        <v>49</v>
      </c>
      <c r="O139" s="44"/>
      <c r="P139" s="213">
        <f t="shared" si="11"/>
        <v>0</v>
      </c>
      <c r="Q139" s="213">
        <v>0</v>
      </c>
      <c r="R139" s="213">
        <f t="shared" si="12"/>
        <v>0</v>
      </c>
      <c r="S139" s="213">
        <v>0</v>
      </c>
      <c r="T139" s="214">
        <f t="shared" si="13"/>
        <v>0</v>
      </c>
      <c r="AR139" s="25" t="s">
        <v>126</v>
      </c>
      <c r="AT139" s="25" t="s">
        <v>200</v>
      </c>
      <c r="AU139" s="25" t="s">
        <v>85</v>
      </c>
      <c r="AY139" s="25" t="s">
        <v>197</v>
      </c>
      <c r="BE139" s="215">
        <f t="shared" si="14"/>
        <v>0</v>
      </c>
      <c r="BF139" s="215">
        <f t="shared" si="15"/>
        <v>0</v>
      </c>
      <c r="BG139" s="215">
        <f t="shared" si="16"/>
        <v>0</v>
      </c>
      <c r="BH139" s="215">
        <f t="shared" si="17"/>
        <v>0</v>
      </c>
      <c r="BI139" s="215">
        <f t="shared" si="18"/>
        <v>0</v>
      </c>
      <c r="BJ139" s="25" t="s">
        <v>85</v>
      </c>
      <c r="BK139" s="215">
        <f t="shared" si="19"/>
        <v>0</v>
      </c>
      <c r="BL139" s="25" t="s">
        <v>126</v>
      </c>
      <c r="BM139" s="25" t="s">
        <v>3896</v>
      </c>
    </row>
    <row r="140" spans="2:65" s="1" customFormat="1" ht="16.5" customHeight="1">
      <c r="B140" s="43"/>
      <c r="C140" s="204" t="s">
        <v>510</v>
      </c>
      <c r="D140" s="204" t="s">
        <v>200</v>
      </c>
      <c r="E140" s="205" t="s">
        <v>291</v>
      </c>
      <c r="F140" s="206" t="s">
        <v>3836</v>
      </c>
      <c r="G140" s="207" t="s">
        <v>1985</v>
      </c>
      <c r="H140" s="208">
        <v>1</v>
      </c>
      <c r="I140" s="209"/>
      <c r="J140" s="210">
        <f t="shared" si="10"/>
        <v>0</v>
      </c>
      <c r="K140" s="206" t="s">
        <v>34</v>
      </c>
      <c r="L140" s="63"/>
      <c r="M140" s="211" t="s">
        <v>34</v>
      </c>
      <c r="N140" s="212" t="s">
        <v>49</v>
      </c>
      <c r="O140" s="44"/>
      <c r="P140" s="213">
        <f t="shared" si="11"/>
        <v>0</v>
      </c>
      <c r="Q140" s="213">
        <v>0</v>
      </c>
      <c r="R140" s="213">
        <f t="shared" si="12"/>
        <v>0</v>
      </c>
      <c r="S140" s="213">
        <v>0</v>
      </c>
      <c r="T140" s="214">
        <f t="shared" si="13"/>
        <v>0</v>
      </c>
      <c r="AR140" s="25" t="s">
        <v>126</v>
      </c>
      <c r="AT140" s="25" t="s">
        <v>200</v>
      </c>
      <c r="AU140" s="25" t="s">
        <v>85</v>
      </c>
      <c r="AY140" s="25" t="s">
        <v>197</v>
      </c>
      <c r="BE140" s="215">
        <f t="shared" si="14"/>
        <v>0</v>
      </c>
      <c r="BF140" s="215">
        <f t="shared" si="15"/>
        <v>0</v>
      </c>
      <c r="BG140" s="215">
        <f t="shared" si="16"/>
        <v>0</v>
      </c>
      <c r="BH140" s="215">
        <f t="shared" si="17"/>
        <v>0</v>
      </c>
      <c r="BI140" s="215">
        <f t="shared" si="18"/>
        <v>0</v>
      </c>
      <c r="BJ140" s="25" t="s">
        <v>85</v>
      </c>
      <c r="BK140" s="215">
        <f t="shared" si="19"/>
        <v>0</v>
      </c>
      <c r="BL140" s="25" t="s">
        <v>126</v>
      </c>
      <c r="BM140" s="25" t="s">
        <v>3897</v>
      </c>
    </row>
    <row r="141" spans="2:65" s="1" customFormat="1" ht="16.5" customHeight="1">
      <c r="B141" s="43"/>
      <c r="C141" s="204" t="s">
        <v>515</v>
      </c>
      <c r="D141" s="204" t="s">
        <v>200</v>
      </c>
      <c r="E141" s="205" t="s">
        <v>295</v>
      </c>
      <c r="F141" s="206" t="s">
        <v>3838</v>
      </c>
      <c r="G141" s="207" t="s">
        <v>1598</v>
      </c>
      <c r="H141" s="208">
        <v>1</v>
      </c>
      <c r="I141" s="209"/>
      <c r="J141" s="210">
        <f t="shared" si="10"/>
        <v>0</v>
      </c>
      <c r="K141" s="206" t="s">
        <v>34</v>
      </c>
      <c r="L141" s="63"/>
      <c r="M141" s="211" t="s">
        <v>34</v>
      </c>
      <c r="N141" s="212" t="s">
        <v>49</v>
      </c>
      <c r="O141" s="44"/>
      <c r="P141" s="213">
        <f t="shared" si="11"/>
        <v>0</v>
      </c>
      <c r="Q141" s="213">
        <v>0</v>
      </c>
      <c r="R141" s="213">
        <f t="shared" si="12"/>
        <v>0</v>
      </c>
      <c r="S141" s="213">
        <v>0</v>
      </c>
      <c r="T141" s="214">
        <f t="shared" si="13"/>
        <v>0</v>
      </c>
      <c r="AR141" s="25" t="s">
        <v>126</v>
      </c>
      <c r="AT141" s="25" t="s">
        <v>200</v>
      </c>
      <c r="AU141" s="25" t="s">
        <v>85</v>
      </c>
      <c r="AY141" s="25" t="s">
        <v>197</v>
      </c>
      <c r="BE141" s="215">
        <f t="shared" si="14"/>
        <v>0</v>
      </c>
      <c r="BF141" s="215">
        <f t="shared" si="15"/>
        <v>0</v>
      </c>
      <c r="BG141" s="215">
        <f t="shared" si="16"/>
        <v>0</v>
      </c>
      <c r="BH141" s="215">
        <f t="shared" si="17"/>
        <v>0</v>
      </c>
      <c r="BI141" s="215">
        <f t="shared" si="18"/>
        <v>0</v>
      </c>
      <c r="BJ141" s="25" t="s">
        <v>85</v>
      </c>
      <c r="BK141" s="215">
        <f t="shared" si="19"/>
        <v>0</v>
      </c>
      <c r="BL141" s="25" t="s">
        <v>126</v>
      </c>
      <c r="BM141" s="25" t="s">
        <v>3898</v>
      </c>
    </row>
    <row r="142" spans="2:65" s="11" customFormat="1" ht="37.35" customHeight="1">
      <c r="B142" s="187"/>
      <c r="C142" s="188"/>
      <c r="D142" s="201" t="s">
        <v>77</v>
      </c>
      <c r="E142" s="287" t="s">
        <v>3094</v>
      </c>
      <c r="F142" s="287" t="s">
        <v>3899</v>
      </c>
      <c r="G142" s="188"/>
      <c r="H142" s="188"/>
      <c r="I142" s="191"/>
      <c r="J142" s="288">
        <f>BK142</f>
        <v>0</v>
      </c>
      <c r="K142" s="188"/>
      <c r="L142" s="193"/>
      <c r="M142" s="194"/>
      <c r="N142" s="195"/>
      <c r="O142" s="195"/>
      <c r="P142" s="196">
        <f>SUM(P143:P169)</f>
        <v>0</v>
      </c>
      <c r="Q142" s="195"/>
      <c r="R142" s="196">
        <f>SUM(R143:R169)</f>
        <v>0</v>
      </c>
      <c r="S142" s="195"/>
      <c r="T142" s="197">
        <f>SUM(T143:T169)</f>
        <v>0</v>
      </c>
      <c r="AR142" s="198" t="s">
        <v>85</v>
      </c>
      <c r="AT142" s="199" t="s">
        <v>77</v>
      </c>
      <c r="AU142" s="199" t="s">
        <v>78</v>
      </c>
      <c r="AY142" s="198" t="s">
        <v>197</v>
      </c>
      <c r="BK142" s="200">
        <f>SUM(BK143:BK169)</f>
        <v>0</v>
      </c>
    </row>
    <row r="143" spans="2:65" s="1" customFormat="1" ht="16.5" customHeight="1">
      <c r="B143" s="43"/>
      <c r="C143" s="204" t="s">
        <v>519</v>
      </c>
      <c r="D143" s="204" t="s">
        <v>200</v>
      </c>
      <c r="E143" s="205" t="s">
        <v>3900</v>
      </c>
      <c r="F143" s="206" t="s">
        <v>3842</v>
      </c>
      <c r="G143" s="207" t="s">
        <v>1598</v>
      </c>
      <c r="H143" s="208">
        <v>8</v>
      </c>
      <c r="I143" s="209"/>
      <c r="J143" s="210">
        <f t="shared" ref="J143:J169" si="20">ROUND(I143*H143,2)</f>
        <v>0</v>
      </c>
      <c r="K143" s="206" t="s">
        <v>34</v>
      </c>
      <c r="L143" s="63"/>
      <c r="M143" s="211" t="s">
        <v>34</v>
      </c>
      <c r="N143" s="212" t="s">
        <v>49</v>
      </c>
      <c r="O143" s="44"/>
      <c r="P143" s="213">
        <f t="shared" ref="P143:P169" si="21">O143*H143</f>
        <v>0</v>
      </c>
      <c r="Q143" s="213">
        <v>0</v>
      </c>
      <c r="R143" s="213">
        <f t="shared" ref="R143:R169" si="22">Q143*H143</f>
        <v>0</v>
      </c>
      <c r="S143" s="213">
        <v>0</v>
      </c>
      <c r="T143" s="214">
        <f t="shared" ref="T143:T169" si="23">S143*H143</f>
        <v>0</v>
      </c>
      <c r="AR143" s="25" t="s">
        <v>126</v>
      </c>
      <c r="AT143" s="25" t="s">
        <v>200</v>
      </c>
      <c r="AU143" s="25" t="s">
        <v>85</v>
      </c>
      <c r="AY143" s="25" t="s">
        <v>197</v>
      </c>
      <c r="BE143" s="215">
        <f t="shared" ref="BE143:BE169" si="24">IF(N143="základní",J143,0)</f>
        <v>0</v>
      </c>
      <c r="BF143" s="215">
        <f t="shared" ref="BF143:BF169" si="25">IF(N143="snížená",J143,0)</f>
        <v>0</v>
      </c>
      <c r="BG143" s="215">
        <f t="shared" ref="BG143:BG169" si="26">IF(N143="zákl. přenesená",J143,0)</f>
        <v>0</v>
      </c>
      <c r="BH143" s="215">
        <f t="shared" ref="BH143:BH169" si="27">IF(N143="sníž. přenesená",J143,0)</f>
        <v>0</v>
      </c>
      <c r="BI143" s="215">
        <f t="shared" ref="BI143:BI169" si="28">IF(N143="nulová",J143,0)</f>
        <v>0</v>
      </c>
      <c r="BJ143" s="25" t="s">
        <v>85</v>
      </c>
      <c r="BK143" s="215">
        <f t="shared" ref="BK143:BK169" si="29">ROUND(I143*H143,2)</f>
        <v>0</v>
      </c>
      <c r="BL143" s="25" t="s">
        <v>126</v>
      </c>
      <c r="BM143" s="25" t="s">
        <v>3901</v>
      </c>
    </row>
    <row r="144" spans="2:65" s="1" customFormat="1" ht="16.5" customHeight="1">
      <c r="B144" s="43"/>
      <c r="C144" s="204" t="s">
        <v>523</v>
      </c>
      <c r="D144" s="204" t="s">
        <v>200</v>
      </c>
      <c r="E144" s="205" t="s">
        <v>3902</v>
      </c>
      <c r="F144" s="206" t="s">
        <v>3903</v>
      </c>
      <c r="G144" s="207" t="s">
        <v>1598</v>
      </c>
      <c r="H144" s="208">
        <v>15</v>
      </c>
      <c r="I144" s="209"/>
      <c r="J144" s="210">
        <f t="shared" si="20"/>
        <v>0</v>
      </c>
      <c r="K144" s="206" t="s">
        <v>34</v>
      </c>
      <c r="L144" s="63"/>
      <c r="M144" s="211" t="s">
        <v>34</v>
      </c>
      <c r="N144" s="212" t="s">
        <v>49</v>
      </c>
      <c r="O144" s="44"/>
      <c r="P144" s="213">
        <f t="shared" si="21"/>
        <v>0</v>
      </c>
      <c r="Q144" s="213">
        <v>0</v>
      </c>
      <c r="R144" s="213">
        <f t="shared" si="22"/>
        <v>0</v>
      </c>
      <c r="S144" s="213">
        <v>0</v>
      </c>
      <c r="T144" s="214">
        <f t="shared" si="23"/>
        <v>0</v>
      </c>
      <c r="AR144" s="25" t="s">
        <v>126</v>
      </c>
      <c r="AT144" s="25" t="s">
        <v>200</v>
      </c>
      <c r="AU144" s="25" t="s">
        <v>85</v>
      </c>
      <c r="AY144" s="25" t="s">
        <v>197</v>
      </c>
      <c r="BE144" s="215">
        <f t="shared" si="24"/>
        <v>0</v>
      </c>
      <c r="BF144" s="215">
        <f t="shared" si="25"/>
        <v>0</v>
      </c>
      <c r="BG144" s="215">
        <f t="shared" si="26"/>
        <v>0</v>
      </c>
      <c r="BH144" s="215">
        <f t="shared" si="27"/>
        <v>0</v>
      </c>
      <c r="BI144" s="215">
        <f t="shared" si="28"/>
        <v>0</v>
      </c>
      <c r="BJ144" s="25" t="s">
        <v>85</v>
      </c>
      <c r="BK144" s="215">
        <f t="shared" si="29"/>
        <v>0</v>
      </c>
      <c r="BL144" s="25" t="s">
        <v>126</v>
      </c>
      <c r="BM144" s="25" t="s">
        <v>3904</v>
      </c>
    </row>
    <row r="145" spans="2:65" s="1" customFormat="1" ht="16.5" customHeight="1">
      <c r="B145" s="43"/>
      <c r="C145" s="204" t="s">
        <v>529</v>
      </c>
      <c r="D145" s="204" t="s">
        <v>200</v>
      </c>
      <c r="E145" s="205" t="s">
        <v>3905</v>
      </c>
      <c r="F145" s="206" t="s">
        <v>3845</v>
      </c>
      <c r="G145" s="207" t="s">
        <v>1598</v>
      </c>
      <c r="H145" s="208">
        <v>2</v>
      </c>
      <c r="I145" s="209"/>
      <c r="J145" s="210">
        <f t="shared" si="20"/>
        <v>0</v>
      </c>
      <c r="K145" s="206" t="s">
        <v>34</v>
      </c>
      <c r="L145" s="63"/>
      <c r="M145" s="211" t="s">
        <v>34</v>
      </c>
      <c r="N145" s="212" t="s">
        <v>49</v>
      </c>
      <c r="O145" s="44"/>
      <c r="P145" s="213">
        <f t="shared" si="21"/>
        <v>0</v>
      </c>
      <c r="Q145" s="213">
        <v>0</v>
      </c>
      <c r="R145" s="213">
        <f t="shared" si="22"/>
        <v>0</v>
      </c>
      <c r="S145" s="213">
        <v>0</v>
      </c>
      <c r="T145" s="214">
        <f t="shared" si="23"/>
        <v>0</v>
      </c>
      <c r="AR145" s="25" t="s">
        <v>126</v>
      </c>
      <c r="AT145" s="25" t="s">
        <v>200</v>
      </c>
      <c r="AU145" s="25" t="s">
        <v>85</v>
      </c>
      <c r="AY145" s="25" t="s">
        <v>197</v>
      </c>
      <c r="BE145" s="215">
        <f t="shared" si="24"/>
        <v>0</v>
      </c>
      <c r="BF145" s="215">
        <f t="shared" si="25"/>
        <v>0</v>
      </c>
      <c r="BG145" s="215">
        <f t="shared" si="26"/>
        <v>0</v>
      </c>
      <c r="BH145" s="215">
        <f t="shared" si="27"/>
        <v>0</v>
      </c>
      <c r="BI145" s="215">
        <f t="shared" si="28"/>
        <v>0</v>
      </c>
      <c r="BJ145" s="25" t="s">
        <v>85</v>
      </c>
      <c r="BK145" s="215">
        <f t="shared" si="29"/>
        <v>0</v>
      </c>
      <c r="BL145" s="25" t="s">
        <v>126</v>
      </c>
      <c r="BM145" s="25" t="s">
        <v>3906</v>
      </c>
    </row>
    <row r="146" spans="2:65" s="1" customFormat="1" ht="25.5" customHeight="1">
      <c r="B146" s="43"/>
      <c r="C146" s="204" t="s">
        <v>533</v>
      </c>
      <c r="D146" s="204" t="s">
        <v>200</v>
      </c>
      <c r="E146" s="205" t="s">
        <v>3853</v>
      </c>
      <c r="F146" s="206" t="s">
        <v>3854</v>
      </c>
      <c r="G146" s="207" t="s">
        <v>1598</v>
      </c>
      <c r="H146" s="208">
        <v>11</v>
      </c>
      <c r="I146" s="209"/>
      <c r="J146" s="210">
        <f t="shared" si="20"/>
        <v>0</v>
      </c>
      <c r="K146" s="206" t="s">
        <v>34</v>
      </c>
      <c r="L146" s="63"/>
      <c r="M146" s="211" t="s">
        <v>34</v>
      </c>
      <c r="N146" s="212" t="s">
        <v>49</v>
      </c>
      <c r="O146" s="44"/>
      <c r="P146" s="213">
        <f t="shared" si="21"/>
        <v>0</v>
      </c>
      <c r="Q146" s="213">
        <v>0</v>
      </c>
      <c r="R146" s="213">
        <f t="shared" si="22"/>
        <v>0</v>
      </c>
      <c r="S146" s="213">
        <v>0</v>
      </c>
      <c r="T146" s="214">
        <f t="shared" si="23"/>
        <v>0</v>
      </c>
      <c r="AR146" s="25" t="s">
        <v>126</v>
      </c>
      <c r="AT146" s="25" t="s">
        <v>200</v>
      </c>
      <c r="AU146" s="25" t="s">
        <v>85</v>
      </c>
      <c r="AY146" s="25" t="s">
        <v>197</v>
      </c>
      <c r="BE146" s="215">
        <f t="shared" si="24"/>
        <v>0</v>
      </c>
      <c r="BF146" s="215">
        <f t="shared" si="25"/>
        <v>0</v>
      </c>
      <c r="BG146" s="215">
        <f t="shared" si="26"/>
        <v>0</v>
      </c>
      <c r="BH146" s="215">
        <f t="shared" si="27"/>
        <v>0</v>
      </c>
      <c r="BI146" s="215">
        <f t="shared" si="28"/>
        <v>0</v>
      </c>
      <c r="BJ146" s="25" t="s">
        <v>85</v>
      </c>
      <c r="BK146" s="215">
        <f t="shared" si="29"/>
        <v>0</v>
      </c>
      <c r="BL146" s="25" t="s">
        <v>126</v>
      </c>
      <c r="BM146" s="25" t="s">
        <v>3907</v>
      </c>
    </row>
    <row r="147" spans="2:65" s="1" customFormat="1" ht="25.5" customHeight="1">
      <c r="B147" s="43"/>
      <c r="C147" s="204" t="s">
        <v>538</v>
      </c>
      <c r="D147" s="204" t="s">
        <v>200</v>
      </c>
      <c r="E147" s="205" t="s">
        <v>3856</v>
      </c>
      <c r="F147" s="206" t="s">
        <v>3857</v>
      </c>
      <c r="G147" s="207" t="s">
        <v>1598</v>
      </c>
      <c r="H147" s="208">
        <v>4</v>
      </c>
      <c r="I147" s="209"/>
      <c r="J147" s="210">
        <f t="shared" si="20"/>
        <v>0</v>
      </c>
      <c r="K147" s="206" t="s">
        <v>34</v>
      </c>
      <c r="L147" s="63"/>
      <c r="M147" s="211" t="s">
        <v>34</v>
      </c>
      <c r="N147" s="212" t="s">
        <v>49</v>
      </c>
      <c r="O147" s="44"/>
      <c r="P147" s="213">
        <f t="shared" si="21"/>
        <v>0</v>
      </c>
      <c r="Q147" s="213">
        <v>0</v>
      </c>
      <c r="R147" s="213">
        <f t="shared" si="22"/>
        <v>0</v>
      </c>
      <c r="S147" s="213">
        <v>0</v>
      </c>
      <c r="T147" s="214">
        <f t="shared" si="23"/>
        <v>0</v>
      </c>
      <c r="AR147" s="25" t="s">
        <v>126</v>
      </c>
      <c r="AT147" s="25" t="s">
        <v>200</v>
      </c>
      <c r="AU147" s="25" t="s">
        <v>85</v>
      </c>
      <c r="AY147" s="25" t="s">
        <v>197</v>
      </c>
      <c r="BE147" s="215">
        <f t="shared" si="24"/>
        <v>0</v>
      </c>
      <c r="BF147" s="215">
        <f t="shared" si="25"/>
        <v>0</v>
      </c>
      <c r="BG147" s="215">
        <f t="shared" si="26"/>
        <v>0</v>
      </c>
      <c r="BH147" s="215">
        <f t="shared" si="27"/>
        <v>0</v>
      </c>
      <c r="BI147" s="215">
        <f t="shared" si="28"/>
        <v>0</v>
      </c>
      <c r="BJ147" s="25" t="s">
        <v>85</v>
      </c>
      <c r="BK147" s="215">
        <f t="shared" si="29"/>
        <v>0</v>
      </c>
      <c r="BL147" s="25" t="s">
        <v>126</v>
      </c>
      <c r="BM147" s="25" t="s">
        <v>3908</v>
      </c>
    </row>
    <row r="148" spans="2:65" s="1" customFormat="1" ht="25.5" customHeight="1">
      <c r="B148" s="43"/>
      <c r="C148" s="204" t="s">
        <v>543</v>
      </c>
      <c r="D148" s="204" t="s">
        <v>200</v>
      </c>
      <c r="E148" s="205" t="s">
        <v>3859</v>
      </c>
      <c r="F148" s="206" t="s">
        <v>3860</v>
      </c>
      <c r="G148" s="207" t="s">
        <v>1598</v>
      </c>
      <c r="H148" s="208">
        <v>6</v>
      </c>
      <c r="I148" s="209"/>
      <c r="J148" s="210">
        <f t="shared" si="20"/>
        <v>0</v>
      </c>
      <c r="K148" s="206" t="s">
        <v>34</v>
      </c>
      <c r="L148" s="63"/>
      <c r="M148" s="211" t="s">
        <v>34</v>
      </c>
      <c r="N148" s="212" t="s">
        <v>49</v>
      </c>
      <c r="O148" s="44"/>
      <c r="P148" s="213">
        <f t="shared" si="21"/>
        <v>0</v>
      </c>
      <c r="Q148" s="213">
        <v>0</v>
      </c>
      <c r="R148" s="213">
        <f t="shared" si="22"/>
        <v>0</v>
      </c>
      <c r="S148" s="213">
        <v>0</v>
      </c>
      <c r="T148" s="214">
        <f t="shared" si="23"/>
        <v>0</v>
      </c>
      <c r="AR148" s="25" t="s">
        <v>126</v>
      </c>
      <c r="AT148" s="25" t="s">
        <v>200</v>
      </c>
      <c r="AU148" s="25" t="s">
        <v>85</v>
      </c>
      <c r="AY148" s="25" t="s">
        <v>197</v>
      </c>
      <c r="BE148" s="215">
        <f t="shared" si="24"/>
        <v>0</v>
      </c>
      <c r="BF148" s="215">
        <f t="shared" si="25"/>
        <v>0</v>
      </c>
      <c r="BG148" s="215">
        <f t="shared" si="26"/>
        <v>0</v>
      </c>
      <c r="BH148" s="215">
        <f t="shared" si="27"/>
        <v>0</v>
      </c>
      <c r="BI148" s="215">
        <f t="shared" si="28"/>
        <v>0</v>
      </c>
      <c r="BJ148" s="25" t="s">
        <v>85</v>
      </c>
      <c r="BK148" s="215">
        <f t="shared" si="29"/>
        <v>0</v>
      </c>
      <c r="BL148" s="25" t="s">
        <v>126</v>
      </c>
      <c r="BM148" s="25" t="s">
        <v>3909</v>
      </c>
    </row>
    <row r="149" spans="2:65" s="1" customFormat="1" ht="38.25" customHeight="1">
      <c r="B149" s="43"/>
      <c r="C149" s="204" t="s">
        <v>550</v>
      </c>
      <c r="D149" s="204" t="s">
        <v>200</v>
      </c>
      <c r="E149" s="205" t="s">
        <v>3868</v>
      </c>
      <c r="F149" s="206" t="s">
        <v>3869</v>
      </c>
      <c r="G149" s="207" t="s">
        <v>1598</v>
      </c>
      <c r="H149" s="208">
        <v>9</v>
      </c>
      <c r="I149" s="209"/>
      <c r="J149" s="210">
        <f t="shared" si="20"/>
        <v>0</v>
      </c>
      <c r="K149" s="206" t="s">
        <v>34</v>
      </c>
      <c r="L149" s="63"/>
      <c r="M149" s="211" t="s">
        <v>34</v>
      </c>
      <c r="N149" s="212" t="s">
        <v>49</v>
      </c>
      <c r="O149" s="44"/>
      <c r="P149" s="213">
        <f t="shared" si="21"/>
        <v>0</v>
      </c>
      <c r="Q149" s="213">
        <v>0</v>
      </c>
      <c r="R149" s="213">
        <f t="shared" si="22"/>
        <v>0</v>
      </c>
      <c r="S149" s="213">
        <v>0</v>
      </c>
      <c r="T149" s="214">
        <f t="shared" si="23"/>
        <v>0</v>
      </c>
      <c r="AR149" s="25" t="s">
        <v>126</v>
      </c>
      <c r="AT149" s="25" t="s">
        <v>200</v>
      </c>
      <c r="AU149" s="25" t="s">
        <v>85</v>
      </c>
      <c r="AY149" s="25" t="s">
        <v>197</v>
      </c>
      <c r="BE149" s="215">
        <f t="shared" si="24"/>
        <v>0</v>
      </c>
      <c r="BF149" s="215">
        <f t="shared" si="25"/>
        <v>0</v>
      </c>
      <c r="BG149" s="215">
        <f t="shared" si="26"/>
        <v>0</v>
      </c>
      <c r="BH149" s="215">
        <f t="shared" si="27"/>
        <v>0</v>
      </c>
      <c r="BI149" s="215">
        <f t="shared" si="28"/>
        <v>0</v>
      </c>
      <c r="BJ149" s="25" t="s">
        <v>85</v>
      </c>
      <c r="BK149" s="215">
        <f t="shared" si="29"/>
        <v>0</v>
      </c>
      <c r="BL149" s="25" t="s">
        <v>126</v>
      </c>
      <c r="BM149" s="25" t="s">
        <v>3910</v>
      </c>
    </row>
    <row r="150" spans="2:65" s="1" customFormat="1" ht="25.5" customHeight="1">
      <c r="B150" s="43"/>
      <c r="C150" s="204" t="s">
        <v>554</v>
      </c>
      <c r="D150" s="204" t="s">
        <v>200</v>
      </c>
      <c r="E150" s="205" t="s">
        <v>3911</v>
      </c>
      <c r="F150" s="206" t="s">
        <v>3848</v>
      </c>
      <c r="G150" s="207" t="s">
        <v>1598</v>
      </c>
      <c r="H150" s="208">
        <v>8</v>
      </c>
      <c r="I150" s="209"/>
      <c r="J150" s="210">
        <f t="shared" si="20"/>
        <v>0</v>
      </c>
      <c r="K150" s="206" t="s">
        <v>34</v>
      </c>
      <c r="L150" s="63"/>
      <c r="M150" s="211" t="s">
        <v>34</v>
      </c>
      <c r="N150" s="212" t="s">
        <v>49</v>
      </c>
      <c r="O150" s="44"/>
      <c r="P150" s="213">
        <f t="shared" si="21"/>
        <v>0</v>
      </c>
      <c r="Q150" s="213">
        <v>0</v>
      </c>
      <c r="R150" s="213">
        <f t="shared" si="22"/>
        <v>0</v>
      </c>
      <c r="S150" s="213">
        <v>0</v>
      </c>
      <c r="T150" s="214">
        <f t="shared" si="23"/>
        <v>0</v>
      </c>
      <c r="AR150" s="25" t="s">
        <v>126</v>
      </c>
      <c r="AT150" s="25" t="s">
        <v>200</v>
      </c>
      <c r="AU150" s="25" t="s">
        <v>85</v>
      </c>
      <c r="AY150" s="25" t="s">
        <v>197</v>
      </c>
      <c r="BE150" s="215">
        <f t="shared" si="24"/>
        <v>0</v>
      </c>
      <c r="BF150" s="215">
        <f t="shared" si="25"/>
        <v>0</v>
      </c>
      <c r="BG150" s="215">
        <f t="shared" si="26"/>
        <v>0</v>
      </c>
      <c r="BH150" s="215">
        <f t="shared" si="27"/>
        <v>0</v>
      </c>
      <c r="BI150" s="215">
        <f t="shared" si="28"/>
        <v>0</v>
      </c>
      <c r="BJ150" s="25" t="s">
        <v>85</v>
      </c>
      <c r="BK150" s="215">
        <f t="shared" si="29"/>
        <v>0</v>
      </c>
      <c r="BL150" s="25" t="s">
        <v>126</v>
      </c>
      <c r="BM150" s="25" t="s">
        <v>3912</v>
      </c>
    </row>
    <row r="151" spans="2:65" s="1" customFormat="1" ht="25.5" customHeight="1">
      <c r="B151" s="43"/>
      <c r="C151" s="204" t="s">
        <v>559</v>
      </c>
      <c r="D151" s="204" t="s">
        <v>200</v>
      </c>
      <c r="E151" s="205" t="s">
        <v>3913</v>
      </c>
      <c r="F151" s="206" t="s">
        <v>3851</v>
      </c>
      <c r="G151" s="207" t="s">
        <v>1598</v>
      </c>
      <c r="H151" s="208">
        <v>4</v>
      </c>
      <c r="I151" s="209"/>
      <c r="J151" s="210">
        <f t="shared" si="20"/>
        <v>0</v>
      </c>
      <c r="K151" s="206" t="s">
        <v>34</v>
      </c>
      <c r="L151" s="63"/>
      <c r="M151" s="211" t="s">
        <v>34</v>
      </c>
      <c r="N151" s="212" t="s">
        <v>49</v>
      </c>
      <c r="O151" s="44"/>
      <c r="P151" s="213">
        <f t="shared" si="21"/>
        <v>0</v>
      </c>
      <c r="Q151" s="213">
        <v>0</v>
      </c>
      <c r="R151" s="213">
        <f t="shared" si="22"/>
        <v>0</v>
      </c>
      <c r="S151" s="213">
        <v>0</v>
      </c>
      <c r="T151" s="214">
        <f t="shared" si="23"/>
        <v>0</v>
      </c>
      <c r="AR151" s="25" t="s">
        <v>126</v>
      </c>
      <c r="AT151" s="25" t="s">
        <v>200</v>
      </c>
      <c r="AU151" s="25" t="s">
        <v>85</v>
      </c>
      <c r="AY151" s="25" t="s">
        <v>197</v>
      </c>
      <c r="BE151" s="215">
        <f t="shared" si="24"/>
        <v>0</v>
      </c>
      <c r="BF151" s="215">
        <f t="shared" si="25"/>
        <v>0</v>
      </c>
      <c r="BG151" s="215">
        <f t="shared" si="26"/>
        <v>0</v>
      </c>
      <c r="BH151" s="215">
        <f t="shared" si="27"/>
        <v>0</v>
      </c>
      <c r="BI151" s="215">
        <f t="shared" si="28"/>
        <v>0</v>
      </c>
      <c r="BJ151" s="25" t="s">
        <v>85</v>
      </c>
      <c r="BK151" s="215">
        <f t="shared" si="29"/>
        <v>0</v>
      </c>
      <c r="BL151" s="25" t="s">
        <v>126</v>
      </c>
      <c r="BM151" s="25" t="s">
        <v>3914</v>
      </c>
    </row>
    <row r="152" spans="2:65" s="1" customFormat="1" ht="25.5" customHeight="1">
      <c r="B152" s="43"/>
      <c r="C152" s="204" t="s">
        <v>564</v>
      </c>
      <c r="D152" s="204" t="s">
        <v>200</v>
      </c>
      <c r="E152" s="205" t="s">
        <v>3915</v>
      </c>
      <c r="F152" s="206" t="s">
        <v>3916</v>
      </c>
      <c r="G152" s="207" t="s">
        <v>1598</v>
      </c>
      <c r="H152" s="208">
        <v>3</v>
      </c>
      <c r="I152" s="209"/>
      <c r="J152" s="210">
        <f t="shared" si="20"/>
        <v>0</v>
      </c>
      <c r="K152" s="206" t="s">
        <v>34</v>
      </c>
      <c r="L152" s="63"/>
      <c r="M152" s="211" t="s">
        <v>34</v>
      </c>
      <c r="N152" s="212" t="s">
        <v>49</v>
      </c>
      <c r="O152" s="44"/>
      <c r="P152" s="213">
        <f t="shared" si="21"/>
        <v>0</v>
      </c>
      <c r="Q152" s="213">
        <v>0</v>
      </c>
      <c r="R152" s="213">
        <f t="shared" si="22"/>
        <v>0</v>
      </c>
      <c r="S152" s="213">
        <v>0</v>
      </c>
      <c r="T152" s="214">
        <f t="shared" si="23"/>
        <v>0</v>
      </c>
      <c r="AR152" s="25" t="s">
        <v>126</v>
      </c>
      <c r="AT152" s="25" t="s">
        <v>200</v>
      </c>
      <c r="AU152" s="25" t="s">
        <v>85</v>
      </c>
      <c r="AY152" s="25" t="s">
        <v>197</v>
      </c>
      <c r="BE152" s="215">
        <f t="shared" si="24"/>
        <v>0</v>
      </c>
      <c r="BF152" s="215">
        <f t="shared" si="25"/>
        <v>0</v>
      </c>
      <c r="BG152" s="215">
        <f t="shared" si="26"/>
        <v>0</v>
      </c>
      <c r="BH152" s="215">
        <f t="shared" si="27"/>
        <v>0</v>
      </c>
      <c r="BI152" s="215">
        <f t="shared" si="28"/>
        <v>0</v>
      </c>
      <c r="BJ152" s="25" t="s">
        <v>85</v>
      </c>
      <c r="BK152" s="215">
        <f t="shared" si="29"/>
        <v>0</v>
      </c>
      <c r="BL152" s="25" t="s">
        <v>126</v>
      </c>
      <c r="BM152" s="25" t="s">
        <v>3917</v>
      </c>
    </row>
    <row r="153" spans="2:65" s="1" customFormat="1" ht="25.5" customHeight="1">
      <c r="B153" s="43"/>
      <c r="C153" s="204" t="s">
        <v>569</v>
      </c>
      <c r="D153" s="204" t="s">
        <v>200</v>
      </c>
      <c r="E153" s="205" t="s">
        <v>3918</v>
      </c>
      <c r="F153" s="206" t="s">
        <v>3872</v>
      </c>
      <c r="G153" s="207" t="s">
        <v>1598</v>
      </c>
      <c r="H153" s="208">
        <v>5</v>
      </c>
      <c r="I153" s="209"/>
      <c r="J153" s="210">
        <f t="shared" si="20"/>
        <v>0</v>
      </c>
      <c r="K153" s="206" t="s">
        <v>34</v>
      </c>
      <c r="L153" s="63"/>
      <c r="M153" s="211" t="s">
        <v>34</v>
      </c>
      <c r="N153" s="212" t="s">
        <v>49</v>
      </c>
      <c r="O153" s="44"/>
      <c r="P153" s="213">
        <f t="shared" si="21"/>
        <v>0</v>
      </c>
      <c r="Q153" s="213">
        <v>0</v>
      </c>
      <c r="R153" s="213">
        <f t="shared" si="22"/>
        <v>0</v>
      </c>
      <c r="S153" s="213">
        <v>0</v>
      </c>
      <c r="T153" s="214">
        <f t="shared" si="23"/>
        <v>0</v>
      </c>
      <c r="AR153" s="25" t="s">
        <v>126</v>
      </c>
      <c r="AT153" s="25" t="s">
        <v>200</v>
      </c>
      <c r="AU153" s="25" t="s">
        <v>85</v>
      </c>
      <c r="AY153" s="25" t="s">
        <v>197</v>
      </c>
      <c r="BE153" s="215">
        <f t="shared" si="24"/>
        <v>0</v>
      </c>
      <c r="BF153" s="215">
        <f t="shared" si="25"/>
        <v>0</v>
      </c>
      <c r="BG153" s="215">
        <f t="shared" si="26"/>
        <v>0</v>
      </c>
      <c r="BH153" s="215">
        <f t="shared" si="27"/>
        <v>0</v>
      </c>
      <c r="BI153" s="215">
        <f t="shared" si="28"/>
        <v>0</v>
      </c>
      <c r="BJ153" s="25" t="s">
        <v>85</v>
      </c>
      <c r="BK153" s="215">
        <f t="shared" si="29"/>
        <v>0</v>
      </c>
      <c r="BL153" s="25" t="s">
        <v>126</v>
      </c>
      <c r="BM153" s="25" t="s">
        <v>3919</v>
      </c>
    </row>
    <row r="154" spans="2:65" s="1" customFormat="1" ht="25.5" customHeight="1">
      <c r="B154" s="43"/>
      <c r="C154" s="204" t="s">
        <v>574</v>
      </c>
      <c r="D154" s="204" t="s">
        <v>200</v>
      </c>
      <c r="E154" s="205" t="s">
        <v>3920</v>
      </c>
      <c r="F154" s="206" t="s">
        <v>3875</v>
      </c>
      <c r="G154" s="207" t="s">
        <v>1598</v>
      </c>
      <c r="H154" s="208">
        <v>1</v>
      </c>
      <c r="I154" s="209"/>
      <c r="J154" s="210">
        <f t="shared" si="20"/>
        <v>0</v>
      </c>
      <c r="K154" s="206" t="s">
        <v>34</v>
      </c>
      <c r="L154" s="63"/>
      <c r="M154" s="211" t="s">
        <v>34</v>
      </c>
      <c r="N154" s="212" t="s">
        <v>49</v>
      </c>
      <c r="O154" s="44"/>
      <c r="P154" s="213">
        <f t="shared" si="21"/>
        <v>0</v>
      </c>
      <c r="Q154" s="213">
        <v>0</v>
      </c>
      <c r="R154" s="213">
        <f t="shared" si="22"/>
        <v>0</v>
      </c>
      <c r="S154" s="213">
        <v>0</v>
      </c>
      <c r="T154" s="214">
        <f t="shared" si="23"/>
        <v>0</v>
      </c>
      <c r="AR154" s="25" t="s">
        <v>126</v>
      </c>
      <c r="AT154" s="25" t="s">
        <v>200</v>
      </c>
      <c r="AU154" s="25" t="s">
        <v>85</v>
      </c>
      <c r="AY154" s="25" t="s">
        <v>197</v>
      </c>
      <c r="BE154" s="215">
        <f t="shared" si="24"/>
        <v>0</v>
      </c>
      <c r="BF154" s="215">
        <f t="shared" si="25"/>
        <v>0</v>
      </c>
      <c r="BG154" s="215">
        <f t="shared" si="26"/>
        <v>0</v>
      </c>
      <c r="BH154" s="215">
        <f t="shared" si="27"/>
        <v>0</v>
      </c>
      <c r="BI154" s="215">
        <f t="shared" si="28"/>
        <v>0</v>
      </c>
      <c r="BJ154" s="25" t="s">
        <v>85</v>
      </c>
      <c r="BK154" s="215">
        <f t="shared" si="29"/>
        <v>0</v>
      </c>
      <c r="BL154" s="25" t="s">
        <v>126</v>
      </c>
      <c r="BM154" s="25" t="s">
        <v>3921</v>
      </c>
    </row>
    <row r="155" spans="2:65" s="1" customFormat="1" ht="25.5" customHeight="1">
      <c r="B155" s="43"/>
      <c r="C155" s="204" t="s">
        <v>578</v>
      </c>
      <c r="D155" s="204" t="s">
        <v>200</v>
      </c>
      <c r="E155" s="205" t="s">
        <v>3922</v>
      </c>
      <c r="F155" s="206" t="s">
        <v>3878</v>
      </c>
      <c r="G155" s="207" t="s">
        <v>1598</v>
      </c>
      <c r="H155" s="208">
        <v>10</v>
      </c>
      <c r="I155" s="209"/>
      <c r="J155" s="210">
        <f t="shared" si="20"/>
        <v>0</v>
      </c>
      <c r="K155" s="206" t="s">
        <v>34</v>
      </c>
      <c r="L155" s="63"/>
      <c r="M155" s="211" t="s">
        <v>34</v>
      </c>
      <c r="N155" s="212" t="s">
        <v>49</v>
      </c>
      <c r="O155" s="44"/>
      <c r="P155" s="213">
        <f t="shared" si="21"/>
        <v>0</v>
      </c>
      <c r="Q155" s="213">
        <v>0</v>
      </c>
      <c r="R155" s="213">
        <f t="shared" si="22"/>
        <v>0</v>
      </c>
      <c r="S155" s="213">
        <v>0</v>
      </c>
      <c r="T155" s="214">
        <f t="shared" si="23"/>
        <v>0</v>
      </c>
      <c r="AR155" s="25" t="s">
        <v>126</v>
      </c>
      <c r="AT155" s="25" t="s">
        <v>200</v>
      </c>
      <c r="AU155" s="25" t="s">
        <v>85</v>
      </c>
      <c r="AY155" s="25" t="s">
        <v>197</v>
      </c>
      <c r="BE155" s="215">
        <f t="shared" si="24"/>
        <v>0</v>
      </c>
      <c r="BF155" s="215">
        <f t="shared" si="25"/>
        <v>0</v>
      </c>
      <c r="BG155" s="215">
        <f t="shared" si="26"/>
        <v>0</v>
      </c>
      <c r="BH155" s="215">
        <f t="shared" si="27"/>
        <v>0</v>
      </c>
      <c r="BI155" s="215">
        <f t="shared" si="28"/>
        <v>0</v>
      </c>
      <c r="BJ155" s="25" t="s">
        <v>85</v>
      </c>
      <c r="BK155" s="215">
        <f t="shared" si="29"/>
        <v>0</v>
      </c>
      <c r="BL155" s="25" t="s">
        <v>126</v>
      </c>
      <c r="BM155" s="25" t="s">
        <v>3923</v>
      </c>
    </row>
    <row r="156" spans="2:65" s="1" customFormat="1" ht="25.5" customHeight="1">
      <c r="B156" s="43"/>
      <c r="C156" s="204" t="s">
        <v>582</v>
      </c>
      <c r="D156" s="204" t="s">
        <v>200</v>
      </c>
      <c r="E156" s="205" t="s">
        <v>3880</v>
      </c>
      <c r="F156" s="206" t="s">
        <v>3881</v>
      </c>
      <c r="G156" s="207" t="s">
        <v>1598</v>
      </c>
      <c r="H156" s="208">
        <v>2</v>
      </c>
      <c r="I156" s="209"/>
      <c r="J156" s="210">
        <f t="shared" si="20"/>
        <v>0</v>
      </c>
      <c r="K156" s="206" t="s">
        <v>34</v>
      </c>
      <c r="L156" s="63"/>
      <c r="M156" s="211" t="s">
        <v>34</v>
      </c>
      <c r="N156" s="212" t="s">
        <v>49</v>
      </c>
      <c r="O156" s="44"/>
      <c r="P156" s="213">
        <f t="shared" si="21"/>
        <v>0</v>
      </c>
      <c r="Q156" s="213">
        <v>0</v>
      </c>
      <c r="R156" s="213">
        <f t="shared" si="22"/>
        <v>0</v>
      </c>
      <c r="S156" s="213">
        <v>0</v>
      </c>
      <c r="T156" s="214">
        <f t="shared" si="23"/>
        <v>0</v>
      </c>
      <c r="AR156" s="25" t="s">
        <v>126</v>
      </c>
      <c r="AT156" s="25" t="s">
        <v>200</v>
      </c>
      <c r="AU156" s="25" t="s">
        <v>85</v>
      </c>
      <c r="AY156" s="25" t="s">
        <v>197</v>
      </c>
      <c r="BE156" s="215">
        <f t="shared" si="24"/>
        <v>0</v>
      </c>
      <c r="BF156" s="215">
        <f t="shared" si="25"/>
        <v>0</v>
      </c>
      <c r="BG156" s="215">
        <f t="shared" si="26"/>
        <v>0</v>
      </c>
      <c r="BH156" s="215">
        <f t="shared" si="27"/>
        <v>0</v>
      </c>
      <c r="BI156" s="215">
        <f t="shared" si="28"/>
        <v>0</v>
      </c>
      <c r="BJ156" s="25" t="s">
        <v>85</v>
      </c>
      <c r="BK156" s="215">
        <f t="shared" si="29"/>
        <v>0</v>
      </c>
      <c r="BL156" s="25" t="s">
        <v>126</v>
      </c>
      <c r="BM156" s="25" t="s">
        <v>3924</v>
      </c>
    </row>
    <row r="157" spans="2:65" s="1" customFormat="1" ht="25.5" customHeight="1">
      <c r="B157" s="43"/>
      <c r="C157" s="204" t="s">
        <v>588</v>
      </c>
      <c r="D157" s="204" t="s">
        <v>200</v>
      </c>
      <c r="E157" s="205" t="s">
        <v>3925</v>
      </c>
      <c r="F157" s="206" t="s">
        <v>3825</v>
      </c>
      <c r="G157" s="207" t="s">
        <v>1598</v>
      </c>
      <c r="H157" s="208">
        <v>9</v>
      </c>
      <c r="I157" s="209"/>
      <c r="J157" s="210">
        <f t="shared" si="20"/>
        <v>0</v>
      </c>
      <c r="K157" s="206" t="s">
        <v>34</v>
      </c>
      <c r="L157" s="63"/>
      <c r="M157" s="211" t="s">
        <v>34</v>
      </c>
      <c r="N157" s="212" t="s">
        <v>49</v>
      </c>
      <c r="O157" s="44"/>
      <c r="P157" s="213">
        <f t="shared" si="21"/>
        <v>0</v>
      </c>
      <c r="Q157" s="213">
        <v>0</v>
      </c>
      <c r="R157" s="213">
        <f t="shared" si="22"/>
        <v>0</v>
      </c>
      <c r="S157" s="213">
        <v>0</v>
      </c>
      <c r="T157" s="214">
        <f t="shared" si="23"/>
        <v>0</v>
      </c>
      <c r="AR157" s="25" t="s">
        <v>126</v>
      </c>
      <c r="AT157" s="25" t="s">
        <v>200</v>
      </c>
      <c r="AU157" s="25" t="s">
        <v>85</v>
      </c>
      <c r="AY157" s="25" t="s">
        <v>197</v>
      </c>
      <c r="BE157" s="215">
        <f t="shared" si="24"/>
        <v>0</v>
      </c>
      <c r="BF157" s="215">
        <f t="shared" si="25"/>
        <v>0</v>
      </c>
      <c r="BG157" s="215">
        <f t="shared" si="26"/>
        <v>0</v>
      </c>
      <c r="BH157" s="215">
        <f t="shared" si="27"/>
        <v>0</v>
      </c>
      <c r="BI157" s="215">
        <f t="shared" si="28"/>
        <v>0</v>
      </c>
      <c r="BJ157" s="25" t="s">
        <v>85</v>
      </c>
      <c r="BK157" s="215">
        <f t="shared" si="29"/>
        <v>0</v>
      </c>
      <c r="BL157" s="25" t="s">
        <v>126</v>
      </c>
      <c r="BM157" s="25" t="s">
        <v>3926</v>
      </c>
    </row>
    <row r="158" spans="2:65" s="1" customFormat="1" ht="16.5" customHeight="1">
      <c r="B158" s="43"/>
      <c r="C158" s="204" t="s">
        <v>592</v>
      </c>
      <c r="D158" s="204" t="s">
        <v>200</v>
      </c>
      <c r="E158" s="205" t="s">
        <v>3885</v>
      </c>
      <c r="F158" s="206" t="s">
        <v>3886</v>
      </c>
      <c r="G158" s="207" t="s">
        <v>1598</v>
      </c>
      <c r="H158" s="208">
        <v>2</v>
      </c>
      <c r="I158" s="209"/>
      <c r="J158" s="210">
        <f t="shared" si="20"/>
        <v>0</v>
      </c>
      <c r="K158" s="206" t="s">
        <v>34</v>
      </c>
      <c r="L158" s="63"/>
      <c r="M158" s="211" t="s">
        <v>34</v>
      </c>
      <c r="N158" s="212" t="s">
        <v>49</v>
      </c>
      <c r="O158" s="44"/>
      <c r="P158" s="213">
        <f t="shared" si="21"/>
        <v>0</v>
      </c>
      <c r="Q158" s="213">
        <v>0</v>
      </c>
      <c r="R158" s="213">
        <f t="shared" si="22"/>
        <v>0</v>
      </c>
      <c r="S158" s="213">
        <v>0</v>
      </c>
      <c r="T158" s="214">
        <f t="shared" si="23"/>
        <v>0</v>
      </c>
      <c r="AR158" s="25" t="s">
        <v>126</v>
      </c>
      <c r="AT158" s="25" t="s">
        <v>200</v>
      </c>
      <c r="AU158" s="25" t="s">
        <v>85</v>
      </c>
      <c r="AY158" s="25" t="s">
        <v>197</v>
      </c>
      <c r="BE158" s="215">
        <f t="shared" si="24"/>
        <v>0</v>
      </c>
      <c r="BF158" s="215">
        <f t="shared" si="25"/>
        <v>0</v>
      </c>
      <c r="BG158" s="215">
        <f t="shared" si="26"/>
        <v>0</v>
      </c>
      <c r="BH158" s="215">
        <f t="shared" si="27"/>
        <v>0</v>
      </c>
      <c r="BI158" s="215">
        <f t="shared" si="28"/>
        <v>0</v>
      </c>
      <c r="BJ158" s="25" t="s">
        <v>85</v>
      </c>
      <c r="BK158" s="215">
        <f t="shared" si="29"/>
        <v>0</v>
      </c>
      <c r="BL158" s="25" t="s">
        <v>126</v>
      </c>
      <c r="BM158" s="25" t="s">
        <v>3927</v>
      </c>
    </row>
    <row r="159" spans="2:65" s="1" customFormat="1" ht="25.5" customHeight="1">
      <c r="B159" s="43"/>
      <c r="C159" s="204" t="s">
        <v>596</v>
      </c>
      <c r="D159" s="204" t="s">
        <v>200</v>
      </c>
      <c r="E159" s="205" t="s">
        <v>3928</v>
      </c>
      <c r="F159" s="206" t="s">
        <v>3929</v>
      </c>
      <c r="G159" s="207" t="s">
        <v>1598</v>
      </c>
      <c r="H159" s="208">
        <v>15</v>
      </c>
      <c r="I159" s="209"/>
      <c r="J159" s="210">
        <f t="shared" si="20"/>
        <v>0</v>
      </c>
      <c r="K159" s="206" t="s">
        <v>34</v>
      </c>
      <c r="L159" s="63"/>
      <c r="M159" s="211" t="s">
        <v>34</v>
      </c>
      <c r="N159" s="212" t="s">
        <v>49</v>
      </c>
      <c r="O159" s="44"/>
      <c r="P159" s="213">
        <f t="shared" si="21"/>
        <v>0</v>
      </c>
      <c r="Q159" s="213">
        <v>0</v>
      </c>
      <c r="R159" s="213">
        <f t="shared" si="22"/>
        <v>0</v>
      </c>
      <c r="S159" s="213">
        <v>0</v>
      </c>
      <c r="T159" s="214">
        <f t="shared" si="23"/>
        <v>0</v>
      </c>
      <c r="AR159" s="25" t="s">
        <v>126</v>
      </c>
      <c r="AT159" s="25" t="s">
        <v>200</v>
      </c>
      <c r="AU159" s="25" t="s">
        <v>85</v>
      </c>
      <c r="AY159" s="25" t="s">
        <v>197</v>
      </c>
      <c r="BE159" s="215">
        <f t="shared" si="24"/>
        <v>0</v>
      </c>
      <c r="BF159" s="215">
        <f t="shared" si="25"/>
        <v>0</v>
      </c>
      <c r="BG159" s="215">
        <f t="shared" si="26"/>
        <v>0</v>
      </c>
      <c r="BH159" s="215">
        <f t="shared" si="27"/>
        <v>0</v>
      </c>
      <c r="BI159" s="215">
        <f t="shared" si="28"/>
        <v>0</v>
      </c>
      <c r="BJ159" s="25" t="s">
        <v>85</v>
      </c>
      <c r="BK159" s="215">
        <f t="shared" si="29"/>
        <v>0</v>
      </c>
      <c r="BL159" s="25" t="s">
        <v>126</v>
      </c>
      <c r="BM159" s="25" t="s">
        <v>3930</v>
      </c>
    </row>
    <row r="160" spans="2:65" s="1" customFormat="1" ht="16.5" customHeight="1">
      <c r="B160" s="43"/>
      <c r="C160" s="204" t="s">
        <v>601</v>
      </c>
      <c r="D160" s="204" t="s">
        <v>200</v>
      </c>
      <c r="E160" s="205" t="s">
        <v>3931</v>
      </c>
      <c r="F160" s="206" t="s">
        <v>3888</v>
      </c>
      <c r="G160" s="207" t="s">
        <v>1598</v>
      </c>
      <c r="H160" s="208">
        <v>9</v>
      </c>
      <c r="I160" s="209"/>
      <c r="J160" s="210">
        <f t="shared" si="20"/>
        <v>0</v>
      </c>
      <c r="K160" s="206" t="s">
        <v>34</v>
      </c>
      <c r="L160" s="63"/>
      <c r="M160" s="211" t="s">
        <v>34</v>
      </c>
      <c r="N160" s="212" t="s">
        <v>49</v>
      </c>
      <c r="O160" s="44"/>
      <c r="P160" s="213">
        <f t="shared" si="21"/>
        <v>0</v>
      </c>
      <c r="Q160" s="213">
        <v>0</v>
      </c>
      <c r="R160" s="213">
        <f t="shared" si="22"/>
        <v>0</v>
      </c>
      <c r="S160" s="213">
        <v>0</v>
      </c>
      <c r="T160" s="214">
        <f t="shared" si="23"/>
        <v>0</v>
      </c>
      <c r="AR160" s="25" t="s">
        <v>126</v>
      </c>
      <c r="AT160" s="25" t="s">
        <v>200</v>
      </c>
      <c r="AU160" s="25" t="s">
        <v>85</v>
      </c>
      <c r="AY160" s="25" t="s">
        <v>197</v>
      </c>
      <c r="BE160" s="215">
        <f t="shared" si="24"/>
        <v>0</v>
      </c>
      <c r="BF160" s="215">
        <f t="shared" si="25"/>
        <v>0</v>
      </c>
      <c r="BG160" s="215">
        <f t="shared" si="26"/>
        <v>0</v>
      </c>
      <c r="BH160" s="215">
        <f t="shared" si="27"/>
        <v>0</v>
      </c>
      <c r="BI160" s="215">
        <f t="shared" si="28"/>
        <v>0</v>
      </c>
      <c r="BJ160" s="25" t="s">
        <v>85</v>
      </c>
      <c r="BK160" s="215">
        <f t="shared" si="29"/>
        <v>0</v>
      </c>
      <c r="BL160" s="25" t="s">
        <v>126</v>
      </c>
      <c r="BM160" s="25" t="s">
        <v>3932</v>
      </c>
    </row>
    <row r="161" spans="2:65" s="1" customFormat="1" ht="16.5" customHeight="1">
      <c r="B161" s="43"/>
      <c r="C161" s="204" t="s">
        <v>605</v>
      </c>
      <c r="D161" s="204" t="s">
        <v>200</v>
      </c>
      <c r="E161" s="205" t="s">
        <v>3933</v>
      </c>
      <c r="F161" s="206" t="s">
        <v>3934</v>
      </c>
      <c r="G161" s="207" t="s">
        <v>1598</v>
      </c>
      <c r="H161" s="208">
        <v>1</v>
      </c>
      <c r="I161" s="209"/>
      <c r="J161" s="210">
        <f t="shared" si="20"/>
        <v>0</v>
      </c>
      <c r="K161" s="206" t="s">
        <v>34</v>
      </c>
      <c r="L161" s="63"/>
      <c r="M161" s="211" t="s">
        <v>34</v>
      </c>
      <c r="N161" s="212" t="s">
        <v>49</v>
      </c>
      <c r="O161" s="44"/>
      <c r="P161" s="213">
        <f t="shared" si="21"/>
        <v>0</v>
      </c>
      <c r="Q161" s="213">
        <v>0</v>
      </c>
      <c r="R161" s="213">
        <f t="shared" si="22"/>
        <v>0</v>
      </c>
      <c r="S161" s="213">
        <v>0</v>
      </c>
      <c r="T161" s="214">
        <f t="shared" si="23"/>
        <v>0</v>
      </c>
      <c r="AR161" s="25" t="s">
        <v>126</v>
      </c>
      <c r="AT161" s="25" t="s">
        <v>200</v>
      </c>
      <c r="AU161" s="25" t="s">
        <v>85</v>
      </c>
      <c r="AY161" s="25" t="s">
        <v>197</v>
      </c>
      <c r="BE161" s="215">
        <f t="shared" si="24"/>
        <v>0</v>
      </c>
      <c r="BF161" s="215">
        <f t="shared" si="25"/>
        <v>0</v>
      </c>
      <c r="BG161" s="215">
        <f t="shared" si="26"/>
        <v>0</v>
      </c>
      <c r="BH161" s="215">
        <f t="shared" si="27"/>
        <v>0</v>
      </c>
      <c r="BI161" s="215">
        <f t="shared" si="28"/>
        <v>0</v>
      </c>
      <c r="BJ161" s="25" t="s">
        <v>85</v>
      </c>
      <c r="BK161" s="215">
        <f t="shared" si="29"/>
        <v>0</v>
      </c>
      <c r="BL161" s="25" t="s">
        <v>126</v>
      </c>
      <c r="BM161" s="25" t="s">
        <v>3935</v>
      </c>
    </row>
    <row r="162" spans="2:65" s="1" customFormat="1" ht="16.5" customHeight="1">
      <c r="B162" s="43"/>
      <c r="C162" s="204" t="s">
        <v>612</v>
      </c>
      <c r="D162" s="204" t="s">
        <v>200</v>
      </c>
      <c r="E162" s="205" t="s">
        <v>3936</v>
      </c>
      <c r="F162" s="206" t="s">
        <v>3890</v>
      </c>
      <c r="G162" s="207" t="s">
        <v>1598</v>
      </c>
      <c r="H162" s="208">
        <v>2</v>
      </c>
      <c r="I162" s="209"/>
      <c r="J162" s="210">
        <f t="shared" si="20"/>
        <v>0</v>
      </c>
      <c r="K162" s="206" t="s">
        <v>34</v>
      </c>
      <c r="L162" s="63"/>
      <c r="M162" s="211" t="s">
        <v>34</v>
      </c>
      <c r="N162" s="212" t="s">
        <v>49</v>
      </c>
      <c r="O162" s="44"/>
      <c r="P162" s="213">
        <f t="shared" si="21"/>
        <v>0</v>
      </c>
      <c r="Q162" s="213">
        <v>0</v>
      </c>
      <c r="R162" s="213">
        <f t="shared" si="22"/>
        <v>0</v>
      </c>
      <c r="S162" s="213">
        <v>0</v>
      </c>
      <c r="T162" s="214">
        <f t="shared" si="23"/>
        <v>0</v>
      </c>
      <c r="AR162" s="25" t="s">
        <v>126</v>
      </c>
      <c r="AT162" s="25" t="s">
        <v>200</v>
      </c>
      <c r="AU162" s="25" t="s">
        <v>85</v>
      </c>
      <c r="AY162" s="25" t="s">
        <v>197</v>
      </c>
      <c r="BE162" s="215">
        <f t="shared" si="24"/>
        <v>0</v>
      </c>
      <c r="BF162" s="215">
        <f t="shared" si="25"/>
        <v>0</v>
      </c>
      <c r="BG162" s="215">
        <f t="shared" si="26"/>
        <v>0</v>
      </c>
      <c r="BH162" s="215">
        <f t="shared" si="27"/>
        <v>0</v>
      </c>
      <c r="BI162" s="215">
        <f t="shared" si="28"/>
        <v>0</v>
      </c>
      <c r="BJ162" s="25" t="s">
        <v>85</v>
      </c>
      <c r="BK162" s="215">
        <f t="shared" si="29"/>
        <v>0</v>
      </c>
      <c r="BL162" s="25" t="s">
        <v>126</v>
      </c>
      <c r="BM162" s="25" t="s">
        <v>3937</v>
      </c>
    </row>
    <row r="163" spans="2:65" s="1" customFormat="1" ht="16.5" customHeight="1">
      <c r="B163" s="43"/>
      <c r="C163" s="204" t="s">
        <v>616</v>
      </c>
      <c r="D163" s="204" t="s">
        <v>200</v>
      </c>
      <c r="E163" s="205" t="s">
        <v>3938</v>
      </c>
      <c r="F163" s="206" t="s">
        <v>3827</v>
      </c>
      <c r="G163" s="207" t="s">
        <v>445</v>
      </c>
      <c r="H163" s="208">
        <v>350</v>
      </c>
      <c r="I163" s="209"/>
      <c r="J163" s="210">
        <f t="shared" si="20"/>
        <v>0</v>
      </c>
      <c r="K163" s="206" t="s">
        <v>34</v>
      </c>
      <c r="L163" s="63"/>
      <c r="M163" s="211" t="s">
        <v>34</v>
      </c>
      <c r="N163" s="212" t="s">
        <v>49</v>
      </c>
      <c r="O163" s="44"/>
      <c r="P163" s="213">
        <f t="shared" si="21"/>
        <v>0</v>
      </c>
      <c r="Q163" s="213">
        <v>0</v>
      </c>
      <c r="R163" s="213">
        <f t="shared" si="22"/>
        <v>0</v>
      </c>
      <c r="S163" s="213">
        <v>0</v>
      </c>
      <c r="T163" s="214">
        <f t="shared" si="23"/>
        <v>0</v>
      </c>
      <c r="AR163" s="25" t="s">
        <v>126</v>
      </c>
      <c r="AT163" s="25" t="s">
        <v>200</v>
      </c>
      <c r="AU163" s="25" t="s">
        <v>85</v>
      </c>
      <c r="AY163" s="25" t="s">
        <v>197</v>
      </c>
      <c r="BE163" s="215">
        <f t="shared" si="24"/>
        <v>0</v>
      </c>
      <c r="BF163" s="215">
        <f t="shared" si="25"/>
        <v>0</v>
      </c>
      <c r="BG163" s="215">
        <f t="shared" si="26"/>
        <v>0</v>
      </c>
      <c r="BH163" s="215">
        <f t="shared" si="27"/>
        <v>0</v>
      </c>
      <c r="BI163" s="215">
        <f t="shared" si="28"/>
        <v>0</v>
      </c>
      <c r="BJ163" s="25" t="s">
        <v>85</v>
      </c>
      <c r="BK163" s="215">
        <f t="shared" si="29"/>
        <v>0</v>
      </c>
      <c r="BL163" s="25" t="s">
        <v>126</v>
      </c>
      <c r="BM163" s="25" t="s">
        <v>3939</v>
      </c>
    </row>
    <row r="164" spans="2:65" s="1" customFormat="1" ht="16.5" customHeight="1">
      <c r="B164" s="43"/>
      <c r="C164" s="204" t="s">
        <v>622</v>
      </c>
      <c r="D164" s="204" t="s">
        <v>200</v>
      </c>
      <c r="E164" s="205" t="s">
        <v>3940</v>
      </c>
      <c r="F164" s="206" t="s">
        <v>3829</v>
      </c>
      <c r="G164" s="207" t="s">
        <v>445</v>
      </c>
      <c r="H164" s="208">
        <v>220</v>
      </c>
      <c r="I164" s="209"/>
      <c r="J164" s="210">
        <f t="shared" si="20"/>
        <v>0</v>
      </c>
      <c r="K164" s="206" t="s">
        <v>34</v>
      </c>
      <c r="L164" s="63"/>
      <c r="M164" s="211" t="s">
        <v>34</v>
      </c>
      <c r="N164" s="212" t="s">
        <v>49</v>
      </c>
      <c r="O164" s="44"/>
      <c r="P164" s="213">
        <f t="shared" si="21"/>
        <v>0</v>
      </c>
      <c r="Q164" s="213">
        <v>0</v>
      </c>
      <c r="R164" s="213">
        <f t="shared" si="22"/>
        <v>0</v>
      </c>
      <c r="S164" s="213">
        <v>0</v>
      </c>
      <c r="T164" s="214">
        <f t="shared" si="23"/>
        <v>0</v>
      </c>
      <c r="AR164" s="25" t="s">
        <v>126</v>
      </c>
      <c r="AT164" s="25" t="s">
        <v>200</v>
      </c>
      <c r="AU164" s="25" t="s">
        <v>85</v>
      </c>
      <c r="AY164" s="25" t="s">
        <v>197</v>
      </c>
      <c r="BE164" s="215">
        <f t="shared" si="24"/>
        <v>0</v>
      </c>
      <c r="BF164" s="215">
        <f t="shared" si="25"/>
        <v>0</v>
      </c>
      <c r="BG164" s="215">
        <f t="shared" si="26"/>
        <v>0</v>
      </c>
      <c r="BH164" s="215">
        <f t="shared" si="27"/>
        <v>0</v>
      </c>
      <c r="BI164" s="215">
        <f t="shared" si="28"/>
        <v>0</v>
      </c>
      <c r="BJ164" s="25" t="s">
        <v>85</v>
      </c>
      <c r="BK164" s="215">
        <f t="shared" si="29"/>
        <v>0</v>
      </c>
      <c r="BL164" s="25" t="s">
        <v>126</v>
      </c>
      <c r="BM164" s="25" t="s">
        <v>3941</v>
      </c>
    </row>
    <row r="165" spans="2:65" s="1" customFormat="1" ht="16.5" customHeight="1">
      <c r="B165" s="43"/>
      <c r="C165" s="204" t="s">
        <v>627</v>
      </c>
      <c r="D165" s="204" t="s">
        <v>200</v>
      </c>
      <c r="E165" s="205" t="s">
        <v>3942</v>
      </c>
      <c r="F165" s="206" t="s">
        <v>3943</v>
      </c>
      <c r="G165" s="207" t="s">
        <v>445</v>
      </c>
      <c r="H165" s="208">
        <v>100</v>
      </c>
      <c r="I165" s="209"/>
      <c r="J165" s="210">
        <f t="shared" si="20"/>
        <v>0</v>
      </c>
      <c r="K165" s="206" t="s">
        <v>34</v>
      </c>
      <c r="L165" s="63"/>
      <c r="M165" s="211" t="s">
        <v>34</v>
      </c>
      <c r="N165" s="212" t="s">
        <v>49</v>
      </c>
      <c r="O165" s="44"/>
      <c r="P165" s="213">
        <f t="shared" si="21"/>
        <v>0</v>
      </c>
      <c r="Q165" s="213">
        <v>0</v>
      </c>
      <c r="R165" s="213">
        <f t="shared" si="22"/>
        <v>0</v>
      </c>
      <c r="S165" s="213">
        <v>0</v>
      </c>
      <c r="T165" s="214">
        <f t="shared" si="23"/>
        <v>0</v>
      </c>
      <c r="AR165" s="25" t="s">
        <v>126</v>
      </c>
      <c r="AT165" s="25" t="s">
        <v>200</v>
      </c>
      <c r="AU165" s="25" t="s">
        <v>85</v>
      </c>
      <c r="AY165" s="25" t="s">
        <v>197</v>
      </c>
      <c r="BE165" s="215">
        <f t="shared" si="24"/>
        <v>0</v>
      </c>
      <c r="BF165" s="215">
        <f t="shared" si="25"/>
        <v>0</v>
      </c>
      <c r="BG165" s="215">
        <f t="shared" si="26"/>
        <v>0</v>
      </c>
      <c r="BH165" s="215">
        <f t="shared" si="27"/>
        <v>0</v>
      </c>
      <c r="BI165" s="215">
        <f t="shared" si="28"/>
        <v>0</v>
      </c>
      <c r="BJ165" s="25" t="s">
        <v>85</v>
      </c>
      <c r="BK165" s="215">
        <f t="shared" si="29"/>
        <v>0</v>
      </c>
      <c r="BL165" s="25" t="s">
        <v>126</v>
      </c>
      <c r="BM165" s="25" t="s">
        <v>3944</v>
      </c>
    </row>
    <row r="166" spans="2:65" s="1" customFormat="1" ht="16.5" customHeight="1">
      <c r="B166" s="43"/>
      <c r="C166" s="204" t="s">
        <v>631</v>
      </c>
      <c r="D166" s="204" t="s">
        <v>200</v>
      </c>
      <c r="E166" s="205" t="s">
        <v>279</v>
      </c>
      <c r="F166" s="206" t="s">
        <v>3831</v>
      </c>
      <c r="G166" s="207" t="s">
        <v>1598</v>
      </c>
      <c r="H166" s="208">
        <v>1</v>
      </c>
      <c r="I166" s="209"/>
      <c r="J166" s="210">
        <f t="shared" si="20"/>
        <v>0</v>
      </c>
      <c r="K166" s="206" t="s">
        <v>34</v>
      </c>
      <c r="L166" s="63"/>
      <c r="M166" s="211" t="s">
        <v>34</v>
      </c>
      <c r="N166" s="212" t="s">
        <v>49</v>
      </c>
      <c r="O166" s="44"/>
      <c r="P166" s="213">
        <f t="shared" si="21"/>
        <v>0</v>
      </c>
      <c r="Q166" s="213">
        <v>0</v>
      </c>
      <c r="R166" s="213">
        <f t="shared" si="22"/>
        <v>0</v>
      </c>
      <c r="S166" s="213">
        <v>0</v>
      </c>
      <c r="T166" s="214">
        <f t="shared" si="23"/>
        <v>0</v>
      </c>
      <c r="AR166" s="25" t="s">
        <v>126</v>
      </c>
      <c r="AT166" s="25" t="s">
        <v>200</v>
      </c>
      <c r="AU166" s="25" t="s">
        <v>85</v>
      </c>
      <c r="AY166" s="25" t="s">
        <v>197</v>
      </c>
      <c r="BE166" s="215">
        <f t="shared" si="24"/>
        <v>0</v>
      </c>
      <c r="BF166" s="215">
        <f t="shared" si="25"/>
        <v>0</v>
      </c>
      <c r="BG166" s="215">
        <f t="shared" si="26"/>
        <v>0</v>
      </c>
      <c r="BH166" s="215">
        <f t="shared" si="27"/>
        <v>0</v>
      </c>
      <c r="BI166" s="215">
        <f t="shared" si="28"/>
        <v>0</v>
      </c>
      <c r="BJ166" s="25" t="s">
        <v>85</v>
      </c>
      <c r="BK166" s="215">
        <f t="shared" si="29"/>
        <v>0</v>
      </c>
      <c r="BL166" s="25" t="s">
        <v>126</v>
      </c>
      <c r="BM166" s="25" t="s">
        <v>3945</v>
      </c>
    </row>
    <row r="167" spans="2:65" s="1" customFormat="1" ht="16.5" customHeight="1">
      <c r="B167" s="43"/>
      <c r="C167" s="204" t="s">
        <v>636</v>
      </c>
      <c r="D167" s="204" t="s">
        <v>200</v>
      </c>
      <c r="E167" s="205" t="s">
        <v>305</v>
      </c>
      <c r="F167" s="206" t="s">
        <v>3833</v>
      </c>
      <c r="G167" s="207" t="s">
        <v>1985</v>
      </c>
      <c r="H167" s="208">
        <v>1</v>
      </c>
      <c r="I167" s="209"/>
      <c r="J167" s="210">
        <f t="shared" si="20"/>
        <v>0</v>
      </c>
      <c r="K167" s="206" t="s">
        <v>34</v>
      </c>
      <c r="L167" s="63"/>
      <c r="M167" s="211" t="s">
        <v>34</v>
      </c>
      <c r="N167" s="212" t="s">
        <v>49</v>
      </c>
      <c r="O167" s="44"/>
      <c r="P167" s="213">
        <f t="shared" si="21"/>
        <v>0</v>
      </c>
      <c r="Q167" s="213">
        <v>0</v>
      </c>
      <c r="R167" s="213">
        <f t="shared" si="22"/>
        <v>0</v>
      </c>
      <c r="S167" s="213">
        <v>0</v>
      </c>
      <c r="T167" s="214">
        <f t="shared" si="23"/>
        <v>0</v>
      </c>
      <c r="AR167" s="25" t="s">
        <v>126</v>
      </c>
      <c r="AT167" s="25" t="s">
        <v>200</v>
      </c>
      <c r="AU167" s="25" t="s">
        <v>85</v>
      </c>
      <c r="AY167" s="25" t="s">
        <v>197</v>
      </c>
      <c r="BE167" s="215">
        <f t="shared" si="24"/>
        <v>0</v>
      </c>
      <c r="BF167" s="215">
        <f t="shared" si="25"/>
        <v>0</v>
      </c>
      <c r="BG167" s="215">
        <f t="shared" si="26"/>
        <v>0</v>
      </c>
      <c r="BH167" s="215">
        <f t="shared" si="27"/>
        <v>0</v>
      </c>
      <c r="BI167" s="215">
        <f t="shared" si="28"/>
        <v>0</v>
      </c>
      <c r="BJ167" s="25" t="s">
        <v>85</v>
      </c>
      <c r="BK167" s="215">
        <f t="shared" si="29"/>
        <v>0</v>
      </c>
      <c r="BL167" s="25" t="s">
        <v>126</v>
      </c>
      <c r="BM167" s="25" t="s">
        <v>3946</v>
      </c>
    </row>
    <row r="168" spans="2:65" s="1" customFormat="1" ht="16.5" customHeight="1">
      <c r="B168" s="43"/>
      <c r="C168" s="204" t="s">
        <v>641</v>
      </c>
      <c r="D168" s="204" t="s">
        <v>200</v>
      </c>
      <c r="E168" s="205" t="s">
        <v>309</v>
      </c>
      <c r="F168" s="206" t="s">
        <v>3836</v>
      </c>
      <c r="G168" s="207" t="s">
        <v>1985</v>
      </c>
      <c r="H168" s="208">
        <v>1</v>
      </c>
      <c r="I168" s="209"/>
      <c r="J168" s="210">
        <f t="shared" si="20"/>
        <v>0</v>
      </c>
      <c r="K168" s="206" t="s">
        <v>34</v>
      </c>
      <c r="L168" s="63"/>
      <c r="M168" s="211" t="s">
        <v>34</v>
      </c>
      <c r="N168" s="212" t="s">
        <v>49</v>
      </c>
      <c r="O168" s="44"/>
      <c r="P168" s="213">
        <f t="shared" si="21"/>
        <v>0</v>
      </c>
      <c r="Q168" s="213">
        <v>0</v>
      </c>
      <c r="R168" s="213">
        <f t="shared" si="22"/>
        <v>0</v>
      </c>
      <c r="S168" s="213">
        <v>0</v>
      </c>
      <c r="T168" s="214">
        <f t="shared" si="23"/>
        <v>0</v>
      </c>
      <c r="AR168" s="25" t="s">
        <v>126</v>
      </c>
      <c r="AT168" s="25" t="s">
        <v>200</v>
      </c>
      <c r="AU168" s="25" t="s">
        <v>85</v>
      </c>
      <c r="AY168" s="25" t="s">
        <v>197</v>
      </c>
      <c r="BE168" s="215">
        <f t="shared" si="24"/>
        <v>0</v>
      </c>
      <c r="BF168" s="215">
        <f t="shared" si="25"/>
        <v>0</v>
      </c>
      <c r="BG168" s="215">
        <f t="shared" si="26"/>
        <v>0</v>
      </c>
      <c r="BH168" s="215">
        <f t="shared" si="27"/>
        <v>0</v>
      </c>
      <c r="BI168" s="215">
        <f t="shared" si="28"/>
        <v>0</v>
      </c>
      <c r="BJ168" s="25" t="s">
        <v>85</v>
      </c>
      <c r="BK168" s="215">
        <f t="shared" si="29"/>
        <v>0</v>
      </c>
      <c r="BL168" s="25" t="s">
        <v>126</v>
      </c>
      <c r="BM168" s="25" t="s">
        <v>3947</v>
      </c>
    </row>
    <row r="169" spans="2:65" s="1" customFormat="1" ht="16.5" customHeight="1">
      <c r="B169" s="43"/>
      <c r="C169" s="204" t="s">
        <v>645</v>
      </c>
      <c r="D169" s="204" t="s">
        <v>200</v>
      </c>
      <c r="E169" s="205" t="s">
        <v>448</v>
      </c>
      <c r="F169" s="206" t="s">
        <v>3838</v>
      </c>
      <c r="G169" s="207" t="s">
        <v>1598</v>
      </c>
      <c r="H169" s="208">
        <v>1</v>
      </c>
      <c r="I169" s="209"/>
      <c r="J169" s="210">
        <f t="shared" si="20"/>
        <v>0</v>
      </c>
      <c r="K169" s="206" t="s">
        <v>34</v>
      </c>
      <c r="L169" s="63"/>
      <c r="M169" s="211" t="s">
        <v>34</v>
      </c>
      <c r="N169" s="212" t="s">
        <v>49</v>
      </c>
      <c r="O169" s="44"/>
      <c r="P169" s="213">
        <f t="shared" si="21"/>
        <v>0</v>
      </c>
      <c r="Q169" s="213">
        <v>0</v>
      </c>
      <c r="R169" s="213">
        <f t="shared" si="22"/>
        <v>0</v>
      </c>
      <c r="S169" s="213">
        <v>0</v>
      </c>
      <c r="T169" s="214">
        <f t="shared" si="23"/>
        <v>0</v>
      </c>
      <c r="AR169" s="25" t="s">
        <v>126</v>
      </c>
      <c r="AT169" s="25" t="s">
        <v>200</v>
      </c>
      <c r="AU169" s="25" t="s">
        <v>85</v>
      </c>
      <c r="AY169" s="25" t="s">
        <v>197</v>
      </c>
      <c r="BE169" s="215">
        <f t="shared" si="24"/>
        <v>0</v>
      </c>
      <c r="BF169" s="215">
        <f t="shared" si="25"/>
        <v>0</v>
      </c>
      <c r="BG169" s="215">
        <f t="shared" si="26"/>
        <v>0</v>
      </c>
      <c r="BH169" s="215">
        <f t="shared" si="27"/>
        <v>0</v>
      </c>
      <c r="BI169" s="215">
        <f t="shared" si="28"/>
        <v>0</v>
      </c>
      <c r="BJ169" s="25" t="s">
        <v>85</v>
      </c>
      <c r="BK169" s="215">
        <f t="shared" si="29"/>
        <v>0</v>
      </c>
      <c r="BL169" s="25" t="s">
        <v>126</v>
      </c>
      <c r="BM169" s="25" t="s">
        <v>3948</v>
      </c>
    </row>
    <row r="170" spans="2:65" s="11" customFormat="1" ht="37.35" customHeight="1">
      <c r="B170" s="187"/>
      <c r="C170" s="188"/>
      <c r="D170" s="201" t="s">
        <v>77</v>
      </c>
      <c r="E170" s="287" t="s">
        <v>3120</v>
      </c>
      <c r="F170" s="287" t="s">
        <v>3949</v>
      </c>
      <c r="G170" s="188"/>
      <c r="H170" s="188"/>
      <c r="I170" s="191"/>
      <c r="J170" s="288">
        <f>BK170</f>
        <v>0</v>
      </c>
      <c r="K170" s="188"/>
      <c r="L170" s="193"/>
      <c r="M170" s="194"/>
      <c r="N170" s="195"/>
      <c r="O170" s="195"/>
      <c r="P170" s="196">
        <f>SUM(P171:P180)</f>
        <v>0</v>
      </c>
      <c r="Q170" s="195"/>
      <c r="R170" s="196">
        <f>SUM(R171:R180)</f>
        <v>0</v>
      </c>
      <c r="S170" s="195"/>
      <c r="T170" s="197">
        <f>SUM(T171:T180)</f>
        <v>0</v>
      </c>
      <c r="AR170" s="198" t="s">
        <v>85</v>
      </c>
      <c r="AT170" s="199" t="s">
        <v>77</v>
      </c>
      <c r="AU170" s="199" t="s">
        <v>78</v>
      </c>
      <c r="AY170" s="198" t="s">
        <v>197</v>
      </c>
      <c r="BK170" s="200">
        <f>SUM(BK171:BK180)</f>
        <v>0</v>
      </c>
    </row>
    <row r="171" spans="2:65" s="1" customFormat="1" ht="16.5" customHeight="1">
      <c r="B171" s="43"/>
      <c r="C171" s="204" t="s">
        <v>650</v>
      </c>
      <c r="D171" s="204" t="s">
        <v>200</v>
      </c>
      <c r="E171" s="205" t="s">
        <v>3950</v>
      </c>
      <c r="F171" s="206" t="s">
        <v>3951</v>
      </c>
      <c r="G171" s="207" t="s">
        <v>1598</v>
      </c>
      <c r="H171" s="208">
        <v>8</v>
      </c>
      <c r="I171" s="209"/>
      <c r="J171" s="210">
        <f t="shared" ref="J171:J180" si="30">ROUND(I171*H171,2)</f>
        <v>0</v>
      </c>
      <c r="K171" s="206" t="s">
        <v>34</v>
      </c>
      <c r="L171" s="63"/>
      <c r="M171" s="211" t="s">
        <v>34</v>
      </c>
      <c r="N171" s="212" t="s">
        <v>49</v>
      </c>
      <c r="O171" s="44"/>
      <c r="P171" s="213">
        <f t="shared" ref="P171:P180" si="31">O171*H171</f>
        <v>0</v>
      </c>
      <c r="Q171" s="213">
        <v>0</v>
      </c>
      <c r="R171" s="213">
        <f t="shared" ref="R171:R180" si="32">Q171*H171</f>
        <v>0</v>
      </c>
      <c r="S171" s="213">
        <v>0</v>
      </c>
      <c r="T171" s="214">
        <f t="shared" ref="T171:T180" si="33">S171*H171</f>
        <v>0</v>
      </c>
      <c r="AR171" s="25" t="s">
        <v>126</v>
      </c>
      <c r="AT171" s="25" t="s">
        <v>200</v>
      </c>
      <c r="AU171" s="25" t="s">
        <v>85</v>
      </c>
      <c r="AY171" s="25" t="s">
        <v>197</v>
      </c>
      <c r="BE171" s="215">
        <f t="shared" ref="BE171:BE180" si="34">IF(N171="základní",J171,0)</f>
        <v>0</v>
      </c>
      <c r="BF171" s="215">
        <f t="shared" ref="BF171:BF180" si="35">IF(N171="snížená",J171,0)</f>
        <v>0</v>
      </c>
      <c r="BG171" s="215">
        <f t="shared" ref="BG171:BG180" si="36">IF(N171="zákl. přenesená",J171,0)</f>
        <v>0</v>
      </c>
      <c r="BH171" s="215">
        <f t="shared" ref="BH171:BH180" si="37">IF(N171="sníž. přenesená",J171,0)</f>
        <v>0</v>
      </c>
      <c r="BI171" s="215">
        <f t="shared" ref="BI171:BI180" si="38">IF(N171="nulová",J171,0)</f>
        <v>0</v>
      </c>
      <c r="BJ171" s="25" t="s">
        <v>85</v>
      </c>
      <c r="BK171" s="215">
        <f t="shared" ref="BK171:BK180" si="39">ROUND(I171*H171,2)</f>
        <v>0</v>
      </c>
      <c r="BL171" s="25" t="s">
        <v>126</v>
      </c>
      <c r="BM171" s="25" t="s">
        <v>3952</v>
      </c>
    </row>
    <row r="172" spans="2:65" s="1" customFormat="1" ht="16.5" customHeight="1">
      <c r="B172" s="43"/>
      <c r="C172" s="204" t="s">
        <v>655</v>
      </c>
      <c r="D172" s="204" t="s">
        <v>200</v>
      </c>
      <c r="E172" s="205" t="s">
        <v>3953</v>
      </c>
      <c r="F172" s="206" t="s">
        <v>3954</v>
      </c>
      <c r="G172" s="207" t="s">
        <v>1598</v>
      </c>
      <c r="H172" s="208">
        <v>3</v>
      </c>
      <c r="I172" s="209"/>
      <c r="J172" s="210">
        <f t="shared" si="30"/>
        <v>0</v>
      </c>
      <c r="K172" s="206" t="s">
        <v>34</v>
      </c>
      <c r="L172" s="63"/>
      <c r="M172" s="211" t="s">
        <v>34</v>
      </c>
      <c r="N172" s="212" t="s">
        <v>49</v>
      </c>
      <c r="O172" s="44"/>
      <c r="P172" s="213">
        <f t="shared" si="31"/>
        <v>0</v>
      </c>
      <c r="Q172" s="213">
        <v>0</v>
      </c>
      <c r="R172" s="213">
        <f t="shared" si="32"/>
        <v>0</v>
      </c>
      <c r="S172" s="213">
        <v>0</v>
      </c>
      <c r="T172" s="214">
        <f t="shared" si="33"/>
        <v>0</v>
      </c>
      <c r="AR172" s="25" t="s">
        <v>126</v>
      </c>
      <c r="AT172" s="25" t="s">
        <v>200</v>
      </c>
      <c r="AU172" s="25" t="s">
        <v>85</v>
      </c>
      <c r="AY172" s="25" t="s">
        <v>197</v>
      </c>
      <c r="BE172" s="215">
        <f t="shared" si="34"/>
        <v>0</v>
      </c>
      <c r="BF172" s="215">
        <f t="shared" si="35"/>
        <v>0</v>
      </c>
      <c r="BG172" s="215">
        <f t="shared" si="36"/>
        <v>0</v>
      </c>
      <c r="BH172" s="215">
        <f t="shared" si="37"/>
        <v>0</v>
      </c>
      <c r="BI172" s="215">
        <f t="shared" si="38"/>
        <v>0</v>
      </c>
      <c r="BJ172" s="25" t="s">
        <v>85</v>
      </c>
      <c r="BK172" s="215">
        <f t="shared" si="39"/>
        <v>0</v>
      </c>
      <c r="BL172" s="25" t="s">
        <v>126</v>
      </c>
      <c r="BM172" s="25" t="s">
        <v>3955</v>
      </c>
    </row>
    <row r="173" spans="2:65" s="1" customFormat="1" ht="16.5" customHeight="1">
      <c r="B173" s="43"/>
      <c r="C173" s="204" t="s">
        <v>659</v>
      </c>
      <c r="D173" s="204" t="s">
        <v>200</v>
      </c>
      <c r="E173" s="205" t="s">
        <v>3956</v>
      </c>
      <c r="F173" s="206" t="s">
        <v>3827</v>
      </c>
      <c r="G173" s="207" t="s">
        <v>445</v>
      </c>
      <c r="H173" s="208">
        <v>50</v>
      </c>
      <c r="I173" s="209"/>
      <c r="J173" s="210">
        <f t="shared" si="30"/>
        <v>0</v>
      </c>
      <c r="K173" s="206" t="s">
        <v>34</v>
      </c>
      <c r="L173" s="63"/>
      <c r="M173" s="211" t="s">
        <v>34</v>
      </c>
      <c r="N173" s="212" t="s">
        <v>49</v>
      </c>
      <c r="O173" s="44"/>
      <c r="P173" s="213">
        <f t="shared" si="31"/>
        <v>0</v>
      </c>
      <c r="Q173" s="213">
        <v>0</v>
      </c>
      <c r="R173" s="213">
        <f t="shared" si="32"/>
        <v>0</v>
      </c>
      <c r="S173" s="213">
        <v>0</v>
      </c>
      <c r="T173" s="214">
        <f t="shared" si="33"/>
        <v>0</v>
      </c>
      <c r="AR173" s="25" t="s">
        <v>126</v>
      </c>
      <c r="AT173" s="25" t="s">
        <v>200</v>
      </c>
      <c r="AU173" s="25" t="s">
        <v>85</v>
      </c>
      <c r="AY173" s="25" t="s">
        <v>197</v>
      </c>
      <c r="BE173" s="215">
        <f t="shared" si="34"/>
        <v>0</v>
      </c>
      <c r="BF173" s="215">
        <f t="shared" si="35"/>
        <v>0</v>
      </c>
      <c r="BG173" s="215">
        <f t="shared" si="36"/>
        <v>0</v>
      </c>
      <c r="BH173" s="215">
        <f t="shared" si="37"/>
        <v>0</v>
      </c>
      <c r="BI173" s="215">
        <f t="shared" si="38"/>
        <v>0</v>
      </c>
      <c r="BJ173" s="25" t="s">
        <v>85</v>
      </c>
      <c r="BK173" s="215">
        <f t="shared" si="39"/>
        <v>0</v>
      </c>
      <c r="BL173" s="25" t="s">
        <v>126</v>
      </c>
      <c r="BM173" s="25" t="s">
        <v>3957</v>
      </c>
    </row>
    <row r="174" spans="2:65" s="1" customFormat="1" ht="16.5" customHeight="1">
      <c r="B174" s="43"/>
      <c r="C174" s="204" t="s">
        <v>664</v>
      </c>
      <c r="D174" s="204" t="s">
        <v>200</v>
      </c>
      <c r="E174" s="205" t="s">
        <v>3958</v>
      </c>
      <c r="F174" s="206" t="s">
        <v>3959</v>
      </c>
      <c r="G174" s="207" t="s">
        <v>445</v>
      </c>
      <c r="H174" s="208">
        <v>150</v>
      </c>
      <c r="I174" s="209"/>
      <c r="J174" s="210">
        <f t="shared" si="30"/>
        <v>0</v>
      </c>
      <c r="K174" s="206" t="s">
        <v>34</v>
      </c>
      <c r="L174" s="63"/>
      <c r="M174" s="211" t="s">
        <v>34</v>
      </c>
      <c r="N174" s="212" t="s">
        <v>49</v>
      </c>
      <c r="O174" s="44"/>
      <c r="P174" s="213">
        <f t="shared" si="31"/>
        <v>0</v>
      </c>
      <c r="Q174" s="213">
        <v>0</v>
      </c>
      <c r="R174" s="213">
        <f t="shared" si="32"/>
        <v>0</v>
      </c>
      <c r="S174" s="213">
        <v>0</v>
      </c>
      <c r="T174" s="214">
        <f t="shared" si="33"/>
        <v>0</v>
      </c>
      <c r="AR174" s="25" t="s">
        <v>126</v>
      </c>
      <c r="AT174" s="25" t="s">
        <v>200</v>
      </c>
      <c r="AU174" s="25" t="s">
        <v>85</v>
      </c>
      <c r="AY174" s="25" t="s">
        <v>197</v>
      </c>
      <c r="BE174" s="215">
        <f t="shared" si="34"/>
        <v>0</v>
      </c>
      <c r="BF174" s="215">
        <f t="shared" si="35"/>
        <v>0</v>
      </c>
      <c r="BG174" s="215">
        <f t="shared" si="36"/>
        <v>0</v>
      </c>
      <c r="BH174" s="215">
        <f t="shared" si="37"/>
        <v>0</v>
      </c>
      <c r="BI174" s="215">
        <f t="shared" si="38"/>
        <v>0</v>
      </c>
      <c r="BJ174" s="25" t="s">
        <v>85</v>
      </c>
      <c r="BK174" s="215">
        <f t="shared" si="39"/>
        <v>0</v>
      </c>
      <c r="BL174" s="25" t="s">
        <v>126</v>
      </c>
      <c r="BM174" s="25" t="s">
        <v>3960</v>
      </c>
    </row>
    <row r="175" spans="2:65" s="1" customFormat="1" ht="16.5" customHeight="1">
      <c r="B175" s="43"/>
      <c r="C175" s="204" t="s">
        <v>669</v>
      </c>
      <c r="D175" s="204" t="s">
        <v>200</v>
      </c>
      <c r="E175" s="205" t="s">
        <v>3961</v>
      </c>
      <c r="F175" s="206" t="s">
        <v>3962</v>
      </c>
      <c r="G175" s="207" t="s">
        <v>445</v>
      </c>
      <c r="H175" s="208">
        <v>7</v>
      </c>
      <c r="I175" s="209"/>
      <c r="J175" s="210">
        <f t="shared" si="30"/>
        <v>0</v>
      </c>
      <c r="K175" s="206" t="s">
        <v>34</v>
      </c>
      <c r="L175" s="63"/>
      <c r="M175" s="211" t="s">
        <v>34</v>
      </c>
      <c r="N175" s="212" t="s">
        <v>49</v>
      </c>
      <c r="O175" s="44"/>
      <c r="P175" s="213">
        <f t="shared" si="31"/>
        <v>0</v>
      </c>
      <c r="Q175" s="213">
        <v>0</v>
      </c>
      <c r="R175" s="213">
        <f t="shared" si="32"/>
        <v>0</v>
      </c>
      <c r="S175" s="213">
        <v>0</v>
      </c>
      <c r="T175" s="214">
        <f t="shared" si="33"/>
        <v>0</v>
      </c>
      <c r="AR175" s="25" t="s">
        <v>126</v>
      </c>
      <c r="AT175" s="25" t="s">
        <v>200</v>
      </c>
      <c r="AU175" s="25" t="s">
        <v>85</v>
      </c>
      <c r="AY175" s="25" t="s">
        <v>197</v>
      </c>
      <c r="BE175" s="215">
        <f t="shared" si="34"/>
        <v>0</v>
      </c>
      <c r="BF175" s="215">
        <f t="shared" si="35"/>
        <v>0</v>
      </c>
      <c r="BG175" s="215">
        <f t="shared" si="36"/>
        <v>0</v>
      </c>
      <c r="BH175" s="215">
        <f t="shared" si="37"/>
        <v>0</v>
      </c>
      <c r="BI175" s="215">
        <f t="shared" si="38"/>
        <v>0</v>
      </c>
      <c r="BJ175" s="25" t="s">
        <v>85</v>
      </c>
      <c r="BK175" s="215">
        <f t="shared" si="39"/>
        <v>0</v>
      </c>
      <c r="BL175" s="25" t="s">
        <v>126</v>
      </c>
      <c r="BM175" s="25" t="s">
        <v>3963</v>
      </c>
    </row>
    <row r="176" spans="2:65" s="1" customFormat="1" ht="16.5" customHeight="1">
      <c r="B176" s="43"/>
      <c r="C176" s="204" t="s">
        <v>674</v>
      </c>
      <c r="D176" s="204" t="s">
        <v>200</v>
      </c>
      <c r="E176" s="205" t="s">
        <v>3964</v>
      </c>
      <c r="F176" s="206" t="s">
        <v>3965</v>
      </c>
      <c r="G176" s="207" t="s">
        <v>1598</v>
      </c>
      <c r="H176" s="208">
        <v>5</v>
      </c>
      <c r="I176" s="209"/>
      <c r="J176" s="210">
        <f t="shared" si="30"/>
        <v>0</v>
      </c>
      <c r="K176" s="206" t="s">
        <v>34</v>
      </c>
      <c r="L176" s="63"/>
      <c r="M176" s="211" t="s">
        <v>34</v>
      </c>
      <c r="N176" s="212" t="s">
        <v>49</v>
      </c>
      <c r="O176" s="44"/>
      <c r="P176" s="213">
        <f t="shared" si="31"/>
        <v>0</v>
      </c>
      <c r="Q176" s="213">
        <v>0</v>
      </c>
      <c r="R176" s="213">
        <f t="shared" si="32"/>
        <v>0</v>
      </c>
      <c r="S176" s="213">
        <v>0</v>
      </c>
      <c r="T176" s="214">
        <f t="shared" si="33"/>
        <v>0</v>
      </c>
      <c r="AR176" s="25" t="s">
        <v>126</v>
      </c>
      <c r="AT176" s="25" t="s">
        <v>200</v>
      </c>
      <c r="AU176" s="25" t="s">
        <v>85</v>
      </c>
      <c r="AY176" s="25" t="s">
        <v>197</v>
      </c>
      <c r="BE176" s="215">
        <f t="shared" si="34"/>
        <v>0</v>
      </c>
      <c r="BF176" s="215">
        <f t="shared" si="35"/>
        <v>0</v>
      </c>
      <c r="BG176" s="215">
        <f t="shared" si="36"/>
        <v>0</v>
      </c>
      <c r="BH176" s="215">
        <f t="shared" si="37"/>
        <v>0</v>
      </c>
      <c r="BI176" s="215">
        <f t="shared" si="38"/>
        <v>0</v>
      </c>
      <c r="BJ176" s="25" t="s">
        <v>85</v>
      </c>
      <c r="BK176" s="215">
        <f t="shared" si="39"/>
        <v>0</v>
      </c>
      <c r="BL176" s="25" t="s">
        <v>126</v>
      </c>
      <c r="BM176" s="25" t="s">
        <v>3966</v>
      </c>
    </row>
    <row r="177" spans="2:65" s="1" customFormat="1" ht="16.5" customHeight="1">
      <c r="B177" s="43"/>
      <c r="C177" s="204" t="s">
        <v>679</v>
      </c>
      <c r="D177" s="204" t="s">
        <v>200</v>
      </c>
      <c r="E177" s="205" t="s">
        <v>279</v>
      </c>
      <c r="F177" s="206" t="s">
        <v>3831</v>
      </c>
      <c r="G177" s="207" t="s">
        <v>1598</v>
      </c>
      <c r="H177" s="208">
        <v>1</v>
      </c>
      <c r="I177" s="209"/>
      <c r="J177" s="210">
        <f t="shared" si="30"/>
        <v>0</v>
      </c>
      <c r="K177" s="206" t="s">
        <v>34</v>
      </c>
      <c r="L177" s="63"/>
      <c r="M177" s="211" t="s">
        <v>34</v>
      </c>
      <c r="N177" s="212" t="s">
        <v>49</v>
      </c>
      <c r="O177" s="44"/>
      <c r="P177" s="213">
        <f t="shared" si="31"/>
        <v>0</v>
      </c>
      <c r="Q177" s="213">
        <v>0</v>
      </c>
      <c r="R177" s="213">
        <f t="shared" si="32"/>
        <v>0</v>
      </c>
      <c r="S177" s="213">
        <v>0</v>
      </c>
      <c r="T177" s="214">
        <f t="shared" si="33"/>
        <v>0</v>
      </c>
      <c r="AR177" s="25" t="s">
        <v>126</v>
      </c>
      <c r="AT177" s="25" t="s">
        <v>200</v>
      </c>
      <c r="AU177" s="25" t="s">
        <v>85</v>
      </c>
      <c r="AY177" s="25" t="s">
        <v>197</v>
      </c>
      <c r="BE177" s="215">
        <f t="shared" si="34"/>
        <v>0</v>
      </c>
      <c r="BF177" s="215">
        <f t="shared" si="35"/>
        <v>0</v>
      </c>
      <c r="BG177" s="215">
        <f t="shared" si="36"/>
        <v>0</v>
      </c>
      <c r="BH177" s="215">
        <f t="shared" si="37"/>
        <v>0</v>
      </c>
      <c r="BI177" s="215">
        <f t="shared" si="38"/>
        <v>0</v>
      </c>
      <c r="BJ177" s="25" t="s">
        <v>85</v>
      </c>
      <c r="BK177" s="215">
        <f t="shared" si="39"/>
        <v>0</v>
      </c>
      <c r="BL177" s="25" t="s">
        <v>126</v>
      </c>
      <c r="BM177" s="25" t="s">
        <v>3967</v>
      </c>
    </row>
    <row r="178" spans="2:65" s="1" customFormat="1" ht="16.5" customHeight="1">
      <c r="B178" s="43"/>
      <c r="C178" s="204" t="s">
        <v>683</v>
      </c>
      <c r="D178" s="204" t="s">
        <v>200</v>
      </c>
      <c r="E178" s="205" t="s">
        <v>3968</v>
      </c>
      <c r="F178" s="206" t="s">
        <v>3833</v>
      </c>
      <c r="G178" s="207" t="s">
        <v>1985</v>
      </c>
      <c r="H178" s="208">
        <v>1</v>
      </c>
      <c r="I178" s="209"/>
      <c r="J178" s="210">
        <f t="shared" si="30"/>
        <v>0</v>
      </c>
      <c r="K178" s="206" t="s">
        <v>34</v>
      </c>
      <c r="L178" s="63"/>
      <c r="M178" s="211" t="s">
        <v>34</v>
      </c>
      <c r="N178" s="212" t="s">
        <v>49</v>
      </c>
      <c r="O178" s="44"/>
      <c r="P178" s="213">
        <f t="shared" si="31"/>
        <v>0</v>
      </c>
      <c r="Q178" s="213">
        <v>0</v>
      </c>
      <c r="R178" s="213">
        <f t="shared" si="32"/>
        <v>0</v>
      </c>
      <c r="S178" s="213">
        <v>0</v>
      </c>
      <c r="T178" s="214">
        <f t="shared" si="33"/>
        <v>0</v>
      </c>
      <c r="AR178" s="25" t="s">
        <v>126</v>
      </c>
      <c r="AT178" s="25" t="s">
        <v>200</v>
      </c>
      <c r="AU178" s="25" t="s">
        <v>85</v>
      </c>
      <c r="AY178" s="25" t="s">
        <v>197</v>
      </c>
      <c r="BE178" s="215">
        <f t="shared" si="34"/>
        <v>0</v>
      </c>
      <c r="BF178" s="215">
        <f t="shared" si="35"/>
        <v>0</v>
      </c>
      <c r="BG178" s="215">
        <f t="shared" si="36"/>
        <v>0</v>
      </c>
      <c r="BH178" s="215">
        <f t="shared" si="37"/>
        <v>0</v>
      </c>
      <c r="BI178" s="215">
        <f t="shared" si="38"/>
        <v>0</v>
      </c>
      <c r="BJ178" s="25" t="s">
        <v>85</v>
      </c>
      <c r="BK178" s="215">
        <f t="shared" si="39"/>
        <v>0</v>
      </c>
      <c r="BL178" s="25" t="s">
        <v>126</v>
      </c>
      <c r="BM178" s="25" t="s">
        <v>3969</v>
      </c>
    </row>
    <row r="179" spans="2:65" s="1" customFormat="1" ht="16.5" customHeight="1">
      <c r="B179" s="43"/>
      <c r="C179" s="204" t="s">
        <v>688</v>
      </c>
      <c r="D179" s="204" t="s">
        <v>200</v>
      </c>
      <c r="E179" s="205" t="s">
        <v>3970</v>
      </c>
      <c r="F179" s="206" t="s">
        <v>3836</v>
      </c>
      <c r="G179" s="207" t="s">
        <v>1985</v>
      </c>
      <c r="H179" s="208">
        <v>1</v>
      </c>
      <c r="I179" s="209"/>
      <c r="J179" s="210">
        <f t="shared" si="30"/>
        <v>0</v>
      </c>
      <c r="K179" s="206" t="s">
        <v>34</v>
      </c>
      <c r="L179" s="63"/>
      <c r="M179" s="211" t="s">
        <v>34</v>
      </c>
      <c r="N179" s="212" t="s">
        <v>49</v>
      </c>
      <c r="O179" s="44"/>
      <c r="P179" s="213">
        <f t="shared" si="31"/>
        <v>0</v>
      </c>
      <c r="Q179" s="213">
        <v>0</v>
      </c>
      <c r="R179" s="213">
        <f t="shared" si="32"/>
        <v>0</v>
      </c>
      <c r="S179" s="213">
        <v>0</v>
      </c>
      <c r="T179" s="214">
        <f t="shared" si="33"/>
        <v>0</v>
      </c>
      <c r="AR179" s="25" t="s">
        <v>126</v>
      </c>
      <c r="AT179" s="25" t="s">
        <v>200</v>
      </c>
      <c r="AU179" s="25" t="s">
        <v>85</v>
      </c>
      <c r="AY179" s="25" t="s">
        <v>197</v>
      </c>
      <c r="BE179" s="215">
        <f t="shared" si="34"/>
        <v>0</v>
      </c>
      <c r="BF179" s="215">
        <f t="shared" si="35"/>
        <v>0</v>
      </c>
      <c r="BG179" s="215">
        <f t="shared" si="36"/>
        <v>0</v>
      </c>
      <c r="BH179" s="215">
        <f t="shared" si="37"/>
        <v>0</v>
      </c>
      <c r="BI179" s="215">
        <f t="shared" si="38"/>
        <v>0</v>
      </c>
      <c r="BJ179" s="25" t="s">
        <v>85</v>
      </c>
      <c r="BK179" s="215">
        <f t="shared" si="39"/>
        <v>0</v>
      </c>
      <c r="BL179" s="25" t="s">
        <v>126</v>
      </c>
      <c r="BM179" s="25" t="s">
        <v>3971</v>
      </c>
    </row>
    <row r="180" spans="2:65" s="1" customFormat="1" ht="16.5" customHeight="1">
      <c r="B180" s="43"/>
      <c r="C180" s="204" t="s">
        <v>693</v>
      </c>
      <c r="D180" s="204" t="s">
        <v>200</v>
      </c>
      <c r="E180" s="205" t="s">
        <v>3972</v>
      </c>
      <c r="F180" s="206" t="s">
        <v>3838</v>
      </c>
      <c r="G180" s="207" t="s">
        <v>1598</v>
      </c>
      <c r="H180" s="208">
        <v>1</v>
      </c>
      <c r="I180" s="209"/>
      <c r="J180" s="210">
        <f t="shared" si="30"/>
        <v>0</v>
      </c>
      <c r="K180" s="206" t="s">
        <v>34</v>
      </c>
      <c r="L180" s="63"/>
      <c r="M180" s="211" t="s">
        <v>34</v>
      </c>
      <c r="N180" s="212" t="s">
        <v>49</v>
      </c>
      <c r="O180" s="44"/>
      <c r="P180" s="213">
        <f t="shared" si="31"/>
        <v>0</v>
      </c>
      <c r="Q180" s="213">
        <v>0</v>
      </c>
      <c r="R180" s="213">
        <f t="shared" si="32"/>
        <v>0</v>
      </c>
      <c r="S180" s="213">
        <v>0</v>
      </c>
      <c r="T180" s="214">
        <f t="shared" si="33"/>
        <v>0</v>
      </c>
      <c r="AR180" s="25" t="s">
        <v>126</v>
      </c>
      <c r="AT180" s="25" t="s">
        <v>200</v>
      </c>
      <c r="AU180" s="25" t="s">
        <v>85</v>
      </c>
      <c r="AY180" s="25" t="s">
        <v>197</v>
      </c>
      <c r="BE180" s="215">
        <f t="shared" si="34"/>
        <v>0</v>
      </c>
      <c r="BF180" s="215">
        <f t="shared" si="35"/>
        <v>0</v>
      </c>
      <c r="BG180" s="215">
        <f t="shared" si="36"/>
        <v>0</v>
      </c>
      <c r="BH180" s="215">
        <f t="shared" si="37"/>
        <v>0</v>
      </c>
      <c r="BI180" s="215">
        <f t="shared" si="38"/>
        <v>0</v>
      </c>
      <c r="BJ180" s="25" t="s">
        <v>85</v>
      </c>
      <c r="BK180" s="215">
        <f t="shared" si="39"/>
        <v>0</v>
      </c>
      <c r="BL180" s="25" t="s">
        <v>126</v>
      </c>
      <c r="BM180" s="25" t="s">
        <v>3973</v>
      </c>
    </row>
    <row r="181" spans="2:65" s="11" customFormat="1" ht="37.35" customHeight="1">
      <c r="B181" s="187"/>
      <c r="C181" s="188"/>
      <c r="D181" s="201" t="s">
        <v>77</v>
      </c>
      <c r="E181" s="287" t="s">
        <v>3135</v>
      </c>
      <c r="F181" s="287" t="s">
        <v>3974</v>
      </c>
      <c r="G181" s="188"/>
      <c r="H181" s="188"/>
      <c r="I181" s="191"/>
      <c r="J181" s="288">
        <f>BK181</f>
        <v>0</v>
      </c>
      <c r="K181" s="188"/>
      <c r="L181" s="193"/>
      <c r="M181" s="194"/>
      <c r="N181" s="195"/>
      <c r="O181" s="195"/>
      <c r="P181" s="196">
        <f>SUM(P182:P193)</f>
        <v>0</v>
      </c>
      <c r="Q181" s="195"/>
      <c r="R181" s="196">
        <f>SUM(R182:R193)</f>
        <v>0</v>
      </c>
      <c r="S181" s="195"/>
      <c r="T181" s="197">
        <f>SUM(T182:T193)</f>
        <v>0</v>
      </c>
      <c r="AR181" s="198" t="s">
        <v>85</v>
      </c>
      <c r="AT181" s="199" t="s">
        <v>77</v>
      </c>
      <c r="AU181" s="199" t="s">
        <v>78</v>
      </c>
      <c r="AY181" s="198" t="s">
        <v>197</v>
      </c>
      <c r="BK181" s="200">
        <f>SUM(BK182:BK193)</f>
        <v>0</v>
      </c>
    </row>
    <row r="182" spans="2:65" s="1" customFormat="1" ht="25.5" customHeight="1">
      <c r="B182" s="43"/>
      <c r="C182" s="204" t="s">
        <v>697</v>
      </c>
      <c r="D182" s="204" t="s">
        <v>200</v>
      </c>
      <c r="E182" s="205" t="s">
        <v>3975</v>
      </c>
      <c r="F182" s="206" t="s">
        <v>3976</v>
      </c>
      <c r="G182" s="207" t="s">
        <v>1598</v>
      </c>
      <c r="H182" s="208">
        <v>60</v>
      </c>
      <c r="I182" s="209"/>
      <c r="J182" s="210">
        <f t="shared" ref="J182:J193" si="40">ROUND(I182*H182,2)</f>
        <v>0</v>
      </c>
      <c r="K182" s="206" t="s">
        <v>34</v>
      </c>
      <c r="L182" s="63"/>
      <c r="M182" s="211" t="s">
        <v>34</v>
      </c>
      <c r="N182" s="212" t="s">
        <v>49</v>
      </c>
      <c r="O182" s="44"/>
      <c r="P182" s="213">
        <f t="shared" ref="P182:P193" si="41">O182*H182</f>
        <v>0</v>
      </c>
      <c r="Q182" s="213">
        <v>0</v>
      </c>
      <c r="R182" s="213">
        <f t="shared" ref="R182:R193" si="42">Q182*H182</f>
        <v>0</v>
      </c>
      <c r="S182" s="213">
        <v>0</v>
      </c>
      <c r="T182" s="214">
        <f t="shared" ref="T182:T193" si="43">S182*H182</f>
        <v>0</v>
      </c>
      <c r="AR182" s="25" t="s">
        <v>126</v>
      </c>
      <c r="AT182" s="25" t="s">
        <v>200</v>
      </c>
      <c r="AU182" s="25" t="s">
        <v>85</v>
      </c>
      <c r="AY182" s="25" t="s">
        <v>197</v>
      </c>
      <c r="BE182" s="215">
        <f t="shared" ref="BE182:BE193" si="44">IF(N182="základní",J182,0)</f>
        <v>0</v>
      </c>
      <c r="BF182" s="215">
        <f t="shared" ref="BF182:BF193" si="45">IF(N182="snížená",J182,0)</f>
        <v>0</v>
      </c>
      <c r="BG182" s="215">
        <f t="shared" ref="BG182:BG193" si="46">IF(N182="zákl. přenesená",J182,0)</f>
        <v>0</v>
      </c>
      <c r="BH182" s="215">
        <f t="shared" ref="BH182:BH193" si="47">IF(N182="sníž. přenesená",J182,0)</f>
        <v>0</v>
      </c>
      <c r="BI182" s="215">
        <f t="shared" ref="BI182:BI193" si="48">IF(N182="nulová",J182,0)</f>
        <v>0</v>
      </c>
      <c r="BJ182" s="25" t="s">
        <v>85</v>
      </c>
      <c r="BK182" s="215">
        <f t="shared" ref="BK182:BK193" si="49">ROUND(I182*H182,2)</f>
        <v>0</v>
      </c>
      <c r="BL182" s="25" t="s">
        <v>126</v>
      </c>
      <c r="BM182" s="25" t="s">
        <v>3977</v>
      </c>
    </row>
    <row r="183" spans="2:65" s="1" customFormat="1" ht="25.5" customHeight="1">
      <c r="B183" s="43"/>
      <c r="C183" s="204" t="s">
        <v>705</v>
      </c>
      <c r="D183" s="204" t="s">
        <v>200</v>
      </c>
      <c r="E183" s="205" t="s">
        <v>3978</v>
      </c>
      <c r="F183" s="206" t="s">
        <v>3979</v>
      </c>
      <c r="G183" s="207" t="s">
        <v>1598</v>
      </c>
      <c r="H183" s="208">
        <v>12</v>
      </c>
      <c r="I183" s="209"/>
      <c r="J183" s="210">
        <f t="shared" si="40"/>
        <v>0</v>
      </c>
      <c r="K183" s="206" t="s">
        <v>34</v>
      </c>
      <c r="L183" s="63"/>
      <c r="M183" s="211" t="s">
        <v>34</v>
      </c>
      <c r="N183" s="212" t="s">
        <v>49</v>
      </c>
      <c r="O183" s="44"/>
      <c r="P183" s="213">
        <f t="shared" si="41"/>
        <v>0</v>
      </c>
      <c r="Q183" s="213">
        <v>0</v>
      </c>
      <c r="R183" s="213">
        <f t="shared" si="42"/>
        <v>0</v>
      </c>
      <c r="S183" s="213">
        <v>0</v>
      </c>
      <c r="T183" s="214">
        <f t="shared" si="43"/>
        <v>0</v>
      </c>
      <c r="AR183" s="25" t="s">
        <v>126</v>
      </c>
      <c r="AT183" s="25" t="s">
        <v>200</v>
      </c>
      <c r="AU183" s="25" t="s">
        <v>85</v>
      </c>
      <c r="AY183" s="25" t="s">
        <v>197</v>
      </c>
      <c r="BE183" s="215">
        <f t="shared" si="44"/>
        <v>0</v>
      </c>
      <c r="BF183" s="215">
        <f t="shared" si="45"/>
        <v>0</v>
      </c>
      <c r="BG183" s="215">
        <f t="shared" si="46"/>
        <v>0</v>
      </c>
      <c r="BH183" s="215">
        <f t="shared" si="47"/>
        <v>0</v>
      </c>
      <c r="BI183" s="215">
        <f t="shared" si="48"/>
        <v>0</v>
      </c>
      <c r="BJ183" s="25" t="s">
        <v>85</v>
      </c>
      <c r="BK183" s="215">
        <f t="shared" si="49"/>
        <v>0</v>
      </c>
      <c r="BL183" s="25" t="s">
        <v>126</v>
      </c>
      <c r="BM183" s="25" t="s">
        <v>3980</v>
      </c>
    </row>
    <row r="184" spans="2:65" s="1" customFormat="1" ht="25.5" customHeight="1">
      <c r="B184" s="43"/>
      <c r="C184" s="204" t="s">
        <v>710</v>
      </c>
      <c r="D184" s="204" t="s">
        <v>200</v>
      </c>
      <c r="E184" s="205" t="s">
        <v>3981</v>
      </c>
      <c r="F184" s="206" t="s">
        <v>3982</v>
      </c>
      <c r="G184" s="207" t="s">
        <v>1598</v>
      </c>
      <c r="H184" s="208">
        <v>4</v>
      </c>
      <c r="I184" s="209"/>
      <c r="J184" s="210">
        <f t="shared" si="40"/>
        <v>0</v>
      </c>
      <c r="K184" s="206" t="s">
        <v>34</v>
      </c>
      <c r="L184" s="63"/>
      <c r="M184" s="211" t="s">
        <v>34</v>
      </c>
      <c r="N184" s="212" t="s">
        <v>49</v>
      </c>
      <c r="O184" s="44"/>
      <c r="P184" s="213">
        <f t="shared" si="41"/>
        <v>0</v>
      </c>
      <c r="Q184" s="213">
        <v>0</v>
      </c>
      <c r="R184" s="213">
        <f t="shared" si="42"/>
        <v>0</v>
      </c>
      <c r="S184" s="213">
        <v>0</v>
      </c>
      <c r="T184" s="214">
        <f t="shared" si="43"/>
        <v>0</v>
      </c>
      <c r="AR184" s="25" t="s">
        <v>126</v>
      </c>
      <c r="AT184" s="25" t="s">
        <v>200</v>
      </c>
      <c r="AU184" s="25" t="s">
        <v>85</v>
      </c>
      <c r="AY184" s="25" t="s">
        <v>197</v>
      </c>
      <c r="BE184" s="215">
        <f t="shared" si="44"/>
        <v>0</v>
      </c>
      <c r="BF184" s="215">
        <f t="shared" si="45"/>
        <v>0</v>
      </c>
      <c r="BG184" s="215">
        <f t="shared" si="46"/>
        <v>0</v>
      </c>
      <c r="BH184" s="215">
        <f t="shared" si="47"/>
        <v>0</v>
      </c>
      <c r="BI184" s="215">
        <f t="shared" si="48"/>
        <v>0</v>
      </c>
      <c r="BJ184" s="25" t="s">
        <v>85</v>
      </c>
      <c r="BK184" s="215">
        <f t="shared" si="49"/>
        <v>0</v>
      </c>
      <c r="BL184" s="25" t="s">
        <v>126</v>
      </c>
      <c r="BM184" s="25" t="s">
        <v>3983</v>
      </c>
    </row>
    <row r="185" spans="2:65" s="1" customFormat="1" ht="16.5" customHeight="1">
      <c r="B185" s="43"/>
      <c r="C185" s="204" t="s">
        <v>717</v>
      </c>
      <c r="D185" s="204" t="s">
        <v>200</v>
      </c>
      <c r="E185" s="205" t="s">
        <v>3984</v>
      </c>
      <c r="F185" s="206" t="s">
        <v>3985</v>
      </c>
      <c r="G185" s="207" t="s">
        <v>1598</v>
      </c>
      <c r="H185" s="208">
        <v>5</v>
      </c>
      <c r="I185" s="209"/>
      <c r="J185" s="210">
        <f t="shared" si="40"/>
        <v>0</v>
      </c>
      <c r="K185" s="206" t="s">
        <v>34</v>
      </c>
      <c r="L185" s="63"/>
      <c r="M185" s="211" t="s">
        <v>34</v>
      </c>
      <c r="N185" s="212" t="s">
        <v>49</v>
      </c>
      <c r="O185" s="44"/>
      <c r="P185" s="213">
        <f t="shared" si="41"/>
        <v>0</v>
      </c>
      <c r="Q185" s="213">
        <v>0</v>
      </c>
      <c r="R185" s="213">
        <f t="shared" si="42"/>
        <v>0</v>
      </c>
      <c r="S185" s="213">
        <v>0</v>
      </c>
      <c r="T185" s="214">
        <f t="shared" si="43"/>
        <v>0</v>
      </c>
      <c r="AR185" s="25" t="s">
        <v>126</v>
      </c>
      <c r="AT185" s="25" t="s">
        <v>200</v>
      </c>
      <c r="AU185" s="25" t="s">
        <v>85</v>
      </c>
      <c r="AY185" s="25" t="s">
        <v>197</v>
      </c>
      <c r="BE185" s="215">
        <f t="shared" si="44"/>
        <v>0</v>
      </c>
      <c r="BF185" s="215">
        <f t="shared" si="45"/>
        <v>0</v>
      </c>
      <c r="BG185" s="215">
        <f t="shared" si="46"/>
        <v>0</v>
      </c>
      <c r="BH185" s="215">
        <f t="shared" si="47"/>
        <v>0</v>
      </c>
      <c r="BI185" s="215">
        <f t="shared" si="48"/>
        <v>0</v>
      </c>
      <c r="BJ185" s="25" t="s">
        <v>85</v>
      </c>
      <c r="BK185" s="215">
        <f t="shared" si="49"/>
        <v>0</v>
      </c>
      <c r="BL185" s="25" t="s">
        <v>126</v>
      </c>
      <c r="BM185" s="25" t="s">
        <v>3986</v>
      </c>
    </row>
    <row r="186" spans="2:65" s="1" customFormat="1" ht="25.5" customHeight="1">
      <c r="B186" s="43"/>
      <c r="C186" s="204" t="s">
        <v>722</v>
      </c>
      <c r="D186" s="204" t="s">
        <v>200</v>
      </c>
      <c r="E186" s="205" t="s">
        <v>3987</v>
      </c>
      <c r="F186" s="206" t="s">
        <v>3988</v>
      </c>
      <c r="G186" s="207" t="s">
        <v>445</v>
      </c>
      <c r="H186" s="208">
        <v>6</v>
      </c>
      <c r="I186" s="209"/>
      <c r="J186" s="210">
        <f t="shared" si="40"/>
        <v>0</v>
      </c>
      <c r="K186" s="206" t="s">
        <v>34</v>
      </c>
      <c r="L186" s="63"/>
      <c r="M186" s="211" t="s">
        <v>34</v>
      </c>
      <c r="N186" s="212" t="s">
        <v>49</v>
      </c>
      <c r="O186" s="44"/>
      <c r="P186" s="213">
        <f t="shared" si="41"/>
        <v>0</v>
      </c>
      <c r="Q186" s="213">
        <v>0</v>
      </c>
      <c r="R186" s="213">
        <f t="shared" si="42"/>
        <v>0</v>
      </c>
      <c r="S186" s="213">
        <v>0</v>
      </c>
      <c r="T186" s="214">
        <f t="shared" si="43"/>
        <v>0</v>
      </c>
      <c r="AR186" s="25" t="s">
        <v>126</v>
      </c>
      <c r="AT186" s="25" t="s">
        <v>200</v>
      </c>
      <c r="AU186" s="25" t="s">
        <v>85</v>
      </c>
      <c r="AY186" s="25" t="s">
        <v>197</v>
      </c>
      <c r="BE186" s="215">
        <f t="shared" si="44"/>
        <v>0</v>
      </c>
      <c r="BF186" s="215">
        <f t="shared" si="45"/>
        <v>0</v>
      </c>
      <c r="BG186" s="215">
        <f t="shared" si="46"/>
        <v>0</v>
      </c>
      <c r="BH186" s="215">
        <f t="shared" si="47"/>
        <v>0</v>
      </c>
      <c r="BI186" s="215">
        <f t="shared" si="48"/>
        <v>0</v>
      </c>
      <c r="BJ186" s="25" t="s">
        <v>85</v>
      </c>
      <c r="BK186" s="215">
        <f t="shared" si="49"/>
        <v>0</v>
      </c>
      <c r="BL186" s="25" t="s">
        <v>126</v>
      </c>
      <c r="BM186" s="25" t="s">
        <v>3989</v>
      </c>
    </row>
    <row r="187" spans="2:65" s="1" customFormat="1" ht="16.5" customHeight="1">
      <c r="B187" s="43"/>
      <c r="C187" s="204" t="s">
        <v>727</v>
      </c>
      <c r="D187" s="204" t="s">
        <v>200</v>
      </c>
      <c r="E187" s="205" t="s">
        <v>3990</v>
      </c>
      <c r="F187" s="206" t="s">
        <v>3827</v>
      </c>
      <c r="G187" s="207" t="s">
        <v>445</v>
      </c>
      <c r="H187" s="208">
        <v>340</v>
      </c>
      <c r="I187" s="209"/>
      <c r="J187" s="210">
        <f t="shared" si="40"/>
        <v>0</v>
      </c>
      <c r="K187" s="206" t="s">
        <v>34</v>
      </c>
      <c r="L187" s="63"/>
      <c r="M187" s="211" t="s">
        <v>34</v>
      </c>
      <c r="N187" s="212" t="s">
        <v>49</v>
      </c>
      <c r="O187" s="44"/>
      <c r="P187" s="213">
        <f t="shared" si="41"/>
        <v>0</v>
      </c>
      <c r="Q187" s="213">
        <v>0</v>
      </c>
      <c r="R187" s="213">
        <f t="shared" si="42"/>
        <v>0</v>
      </c>
      <c r="S187" s="213">
        <v>0</v>
      </c>
      <c r="T187" s="214">
        <f t="shared" si="43"/>
        <v>0</v>
      </c>
      <c r="AR187" s="25" t="s">
        <v>126</v>
      </c>
      <c r="AT187" s="25" t="s">
        <v>200</v>
      </c>
      <c r="AU187" s="25" t="s">
        <v>85</v>
      </c>
      <c r="AY187" s="25" t="s">
        <v>197</v>
      </c>
      <c r="BE187" s="215">
        <f t="shared" si="44"/>
        <v>0</v>
      </c>
      <c r="BF187" s="215">
        <f t="shared" si="45"/>
        <v>0</v>
      </c>
      <c r="BG187" s="215">
        <f t="shared" si="46"/>
        <v>0</v>
      </c>
      <c r="BH187" s="215">
        <f t="shared" si="47"/>
        <v>0</v>
      </c>
      <c r="BI187" s="215">
        <f t="shared" si="48"/>
        <v>0</v>
      </c>
      <c r="BJ187" s="25" t="s">
        <v>85</v>
      </c>
      <c r="BK187" s="215">
        <f t="shared" si="49"/>
        <v>0</v>
      </c>
      <c r="BL187" s="25" t="s">
        <v>126</v>
      </c>
      <c r="BM187" s="25" t="s">
        <v>3991</v>
      </c>
    </row>
    <row r="188" spans="2:65" s="1" customFormat="1" ht="16.5" customHeight="1">
      <c r="B188" s="43"/>
      <c r="C188" s="204" t="s">
        <v>740</v>
      </c>
      <c r="D188" s="204" t="s">
        <v>200</v>
      </c>
      <c r="E188" s="205" t="s">
        <v>3992</v>
      </c>
      <c r="F188" s="206" t="s">
        <v>3959</v>
      </c>
      <c r="G188" s="207" t="s">
        <v>445</v>
      </c>
      <c r="H188" s="208">
        <v>650</v>
      </c>
      <c r="I188" s="209"/>
      <c r="J188" s="210">
        <f t="shared" si="40"/>
        <v>0</v>
      </c>
      <c r="K188" s="206" t="s">
        <v>34</v>
      </c>
      <c r="L188" s="63"/>
      <c r="M188" s="211" t="s">
        <v>34</v>
      </c>
      <c r="N188" s="212" t="s">
        <v>49</v>
      </c>
      <c r="O188" s="44"/>
      <c r="P188" s="213">
        <f t="shared" si="41"/>
        <v>0</v>
      </c>
      <c r="Q188" s="213">
        <v>0</v>
      </c>
      <c r="R188" s="213">
        <f t="shared" si="42"/>
        <v>0</v>
      </c>
      <c r="S188" s="213">
        <v>0</v>
      </c>
      <c r="T188" s="214">
        <f t="shared" si="43"/>
        <v>0</v>
      </c>
      <c r="AR188" s="25" t="s">
        <v>126</v>
      </c>
      <c r="AT188" s="25" t="s">
        <v>200</v>
      </c>
      <c r="AU188" s="25" t="s">
        <v>85</v>
      </c>
      <c r="AY188" s="25" t="s">
        <v>197</v>
      </c>
      <c r="BE188" s="215">
        <f t="shared" si="44"/>
        <v>0</v>
      </c>
      <c r="BF188" s="215">
        <f t="shared" si="45"/>
        <v>0</v>
      </c>
      <c r="BG188" s="215">
        <f t="shared" si="46"/>
        <v>0</v>
      </c>
      <c r="BH188" s="215">
        <f t="shared" si="47"/>
        <v>0</v>
      </c>
      <c r="BI188" s="215">
        <f t="shared" si="48"/>
        <v>0</v>
      </c>
      <c r="BJ188" s="25" t="s">
        <v>85</v>
      </c>
      <c r="BK188" s="215">
        <f t="shared" si="49"/>
        <v>0</v>
      </c>
      <c r="BL188" s="25" t="s">
        <v>126</v>
      </c>
      <c r="BM188" s="25" t="s">
        <v>3993</v>
      </c>
    </row>
    <row r="189" spans="2:65" s="1" customFormat="1" ht="16.5" customHeight="1">
      <c r="B189" s="43"/>
      <c r="C189" s="204" t="s">
        <v>744</v>
      </c>
      <c r="D189" s="204" t="s">
        <v>200</v>
      </c>
      <c r="E189" s="205" t="s">
        <v>3964</v>
      </c>
      <c r="F189" s="206" t="s">
        <v>3965</v>
      </c>
      <c r="G189" s="207" t="s">
        <v>1598</v>
      </c>
      <c r="H189" s="208">
        <v>19</v>
      </c>
      <c r="I189" s="209"/>
      <c r="J189" s="210">
        <f t="shared" si="40"/>
        <v>0</v>
      </c>
      <c r="K189" s="206" t="s">
        <v>34</v>
      </c>
      <c r="L189" s="63"/>
      <c r="M189" s="211" t="s">
        <v>34</v>
      </c>
      <c r="N189" s="212" t="s">
        <v>49</v>
      </c>
      <c r="O189" s="44"/>
      <c r="P189" s="213">
        <f t="shared" si="41"/>
        <v>0</v>
      </c>
      <c r="Q189" s="213">
        <v>0</v>
      </c>
      <c r="R189" s="213">
        <f t="shared" si="42"/>
        <v>0</v>
      </c>
      <c r="S189" s="213">
        <v>0</v>
      </c>
      <c r="T189" s="214">
        <f t="shared" si="43"/>
        <v>0</v>
      </c>
      <c r="AR189" s="25" t="s">
        <v>126</v>
      </c>
      <c r="AT189" s="25" t="s">
        <v>200</v>
      </c>
      <c r="AU189" s="25" t="s">
        <v>85</v>
      </c>
      <c r="AY189" s="25" t="s">
        <v>197</v>
      </c>
      <c r="BE189" s="215">
        <f t="shared" si="44"/>
        <v>0</v>
      </c>
      <c r="BF189" s="215">
        <f t="shared" si="45"/>
        <v>0</v>
      </c>
      <c r="BG189" s="215">
        <f t="shared" si="46"/>
        <v>0</v>
      </c>
      <c r="BH189" s="215">
        <f t="shared" si="47"/>
        <v>0</v>
      </c>
      <c r="BI189" s="215">
        <f t="shared" si="48"/>
        <v>0</v>
      </c>
      <c r="BJ189" s="25" t="s">
        <v>85</v>
      </c>
      <c r="BK189" s="215">
        <f t="shared" si="49"/>
        <v>0</v>
      </c>
      <c r="BL189" s="25" t="s">
        <v>126</v>
      </c>
      <c r="BM189" s="25" t="s">
        <v>3994</v>
      </c>
    </row>
    <row r="190" spans="2:65" s="1" customFormat="1" ht="16.5" customHeight="1">
      <c r="B190" s="43"/>
      <c r="C190" s="204" t="s">
        <v>749</v>
      </c>
      <c r="D190" s="204" t="s">
        <v>200</v>
      </c>
      <c r="E190" s="205" t="s">
        <v>3995</v>
      </c>
      <c r="F190" s="206" t="s">
        <v>3831</v>
      </c>
      <c r="G190" s="207" t="s">
        <v>1598</v>
      </c>
      <c r="H190" s="208">
        <v>2</v>
      </c>
      <c r="I190" s="209"/>
      <c r="J190" s="210">
        <f t="shared" si="40"/>
        <v>0</v>
      </c>
      <c r="K190" s="206" t="s">
        <v>34</v>
      </c>
      <c r="L190" s="63"/>
      <c r="M190" s="211" t="s">
        <v>34</v>
      </c>
      <c r="N190" s="212" t="s">
        <v>49</v>
      </c>
      <c r="O190" s="44"/>
      <c r="P190" s="213">
        <f t="shared" si="41"/>
        <v>0</v>
      </c>
      <c r="Q190" s="213">
        <v>0</v>
      </c>
      <c r="R190" s="213">
        <f t="shared" si="42"/>
        <v>0</v>
      </c>
      <c r="S190" s="213">
        <v>0</v>
      </c>
      <c r="T190" s="214">
        <f t="shared" si="43"/>
        <v>0</v>
      </c>
      <c r="AR190" s="25" t="s">
        <v>126</v>
      </c>
      <c r="AT190" s="25" t="s">
        <v>200</v>
      </c>
      <c r="AU190" s="25" t="s">
        <v>85</v>
      </c>
      <c r="AY190" s="25" t="s">
        <v>197</v>
      </c>
      <c r="BE190" s="215">
        <f t="shared" si="44"/>
        <v>0</v>
      </c>
      <c r="BF190" s="215">
        <f t="shared" si="45"/>
        <v>0</v>
      </c>
      <c r="BG190" s="215">
        <f t="shared" si="46"/>
        <v>0</v>
      </c>
      <c r="BH190" s="215">
        <f t="shared" si="47"/>
        <v>0</v>
      </c>
      <c r="BI190" s="215">
        <f t="shared" si="48"/>
        <v>0</v>
      </c>
      <c r="BJ190" s="25" t="s">
        <v>85</v>
      </c>
      <c r="BK190" s="215">
        <f t="shared" si="49"/>
        <v>0</v>
      </c>
      <c r="BL190" s="25" t="s">
        <v>126</v>
      </c>
      <c r="BM190" s="25" t="s">
        <v>3996</v>
      </c>
    </row>
    <row r="191" spans="2:65" s="1" customFormat="1" ht="16.5" customHeight="1">
      <c r="B191" s="43"/>
      <c r="C191" s="204" t="s">
        <v>753</v>
      </c>
      <c r="D191" s="204" t="s">
        <v>200</v>
      </c>
      <c r="E191" s="205" t="s">
        <v>3997</v>
      </c>
      <c r="F191" s="206" t="s">
        <v>3833</v>
      </c>
      <c r="G191" s="207" t="s">
        <v>1985</v>
      </c>
      <c r="H191" s="208">
        <v>1</v>
      </c>
      <c r="I191" s="209"/>
      <c r="J191" s="210">
        <f t="shared" si="40"/>
        <v>0</v>
      </c>
      <c r="K191" s="206" t="s">
        <v>34</v>
      </c>
      <c r="L191" s="63"/>
      <c r="M191" s="211" t="s">
        <v>34</v>
      </c>
      <c r="N191" s="212" t="s">
        <v>49</v>
      </c>
      <c r="O191" s="44"/>
      <c r="P191" s="213">
        <f t="shared" si="41"/>
        <v>0</v>
      </c>
      <c r="Q191" s="213">
        <v>0</v>
      </c>
      <c r="R191" s="213">
        <f t="shared" si="42"/>
        <v>0</v>
      </c>
      <c r="S191" s="213">
        <v>0</v>
      </c>
      <c r="T191" s="214">
        <f t="shared" si="43"/>
        <v>0</v>
      </c>
      <c r="AR191" s="25" t="s">
        <v>126</v>
      </c>
      <c r="AT191" s="25" t="s">
        <v>200</v>
      </c>
      <c r="AU191" s="25" t="s">
        <v>85</v>
      </c>
      <c r="AY191" s="25" t="s">
        <v>197</v>
      </c>
      <c r="BE191" s="215">
        <f t="shared" si="44"/>
        <v>0</v>
      </c>
      <c r="BF191" s="215">
        <f t="shared" si="45"/>
        <v>0</v>
      </c>
      <c r="BG191" s="215">
        <f t="shared" si="46"/>
        <v>0</v>
      </c>
      <c r="BH191" s="215">
        <f t="shared" si="47"/>
        <v>0</v>
      </c>
      <c r="BI191" s="215">
        <f t="shared" si="48"/>
        <v>0</v>
      </c>
      <c r="BJ191" s="25" t="s">
        <v>85</v>
      </c>
      <c r="BK191" s="215">
        <f t="shared" si="49"/>
        <v>0</v>
      </c>
      <c r="BL191" s="25" t="s">
        <v>126</v>
      </c>
      <c r="BM191" s="25" t="s">
        <v>3998</v>
      </c>
    </row>
    <row r="192" spans="2:65" s="1" customFormat="1" ht="16.5" customHeight="1">
      <c r="B192" s="43"/>
      <c r="C192" s="204" t="s">
        <v>761</v>
      </c>
      <c r="D192" s="204" t="s">
        <v>200</v>
      </c>
      <c r="E192" s="205" t="s">
        <v>3999</v>
      </c>
      <c r="F192" s="206" t="s">
        <v>3836</v>
      </c>
      <c r="G192" s="207" t="s">
        <v>1985</v>
      </c>
      <c r="H192" s="208">
        <v>1</v>
      </c>
      <c r="I192" s="209"/>
      <c r="J192" s="210">
        <f t="shared" si="40"/>
        <v>0</v>
      </c>
      <c r="K192" s="206" t="s">
        <v>34</v>
      </c>
      <c r="L192" s="63"/>
      <c r="M192" s="211" t="s">
        <v>34</v>
      </c>
      <c r="N192" s="212" t="s">
        <v>49</v>
      </c>
      <c r="O192" s="44"/>
      <c r="P192" s="213">
        <f t="shared" si="41"/>
        <v>0</v>
      </c>
      <c r="Q192" s="213">
        <v>0</v>
      </c>
      <c r="R192" s="213">
        <f t="shared" si="42"/>
        <v>0</v>
      </c>
      <c r="S192" s="213">
        <v>0</v>
      </c>
      <c r="T192" s="214">
        <f t="shared" si="43"/>
        <v>0</v>
      </c>
      <c r="AR192" s="25" t="s">
        <v>126</v>
      </c>
      <c r="AT192" s="25" t="s">
        <v>200</v>
      </c>
      <c r="AU192" s="25" t="s">
        <v>85</v>
      </c>
      <c r="AY192" s="25" t="s">
        <v>197</v>
      </c>
      <c r="BE192" s="215">
        <f t="shared" si="44"/>
        <v>0</v>
      </c>
      <c r="BF192" s="215">
        <f t="shared" si="45"/>
        <v>0</v>
      </c>
      <c r="BG192" s="215">
        <f t="shared" si="46"/>
        <v>0</v>
      </c>
      <c r="BH192" s="215">
        <f t="shared" si="47"/>
        <v>0</v>
      </c>
      <c r="BI192" s="215">
        <f t="shared" si="48"/>
        <v>0</v>
      </c>
      <c r="BJ192" s="25" t="s">
        <v>85</v>
      </c>
      <c r="BK192" s="215">
        <f t="shared" si="49"/>
        <v>0</v>
      </c>
      <c r="BL192" s="25" t="s">
        <v>126</v>
      </c>
      <c r="BM192" s="25" t="s">
        <v>4000</v>
      </c>
    </row>
    <row r="193" spans="2:65" s="1" customFormat="1" ht="16.5" customHeight="1">
      <c r="B193" s="43"/>
      <c r="C193" s="204" t="s">
        <v>771</v>
      </c>
      <c r="D193" s="204" t="s">
        <v>200</v>
      </c>
      <c r="E193" s="205" t="s">
        <v>4001</v>
      </c>
      <c r="F193" s="206" t="s">
        <v>3838</v>
      </c>
      <c r="G193" s="207" t="s">
        <v>1598</v>
      </c>
      <c r="H193" s="208">
        <v>1</v>
      </c>
      <c r="I193" s="209"/>
      <c r="J193" s="210">
        <f t="shared" si="40"/>
        <v>0</v>
      </c>
      <c r="K193" s="206" t="s">
        <v>34</v>
      </c>
      <c r="L193" s="63"/>
      <c r="M193" s="211" t="s">
        <v>34</v>
      </c>
      <c r="N193" s="212" t="s">
        <v>49</v>
      </c>
      <c r="O193" s="44"/>
      <c r="P193" s="213">
        <f t="shared" si="41"/>
        <v>0</v>
      </c>
      <c r="Q193" s="213">
        <v>0</v>
      </c>
      <c r="R193" s="213">
        <f t="shared" si="42"/>
        <v>0</v>
      </c>
      <c r="S193" s="213">
        <v>0</v>
      </c>
      <c r="T193" s="214">
        <f t="shared" si="43"/>
        <v>0</v>
      </c>
      <c r="AR193" s="25" t="s">
        <v>126</v>
      </c>
      <c r="AT193" s="25" t="s">
        <v>200</v>
      </c>
      <c r="AU193" s="25" t="s">
        <v>85</v>
      </c>
      <c r="AY193" s="25" t="s">
        <v>197</v>
      </c>
      <c r="BE193" s="215">
        <f t="shared" si="44"/>
        <v>0</v>
      </c>
      <c r="BF193" s="215">
        <f t="shared" si="45"/>
        <v>0</v>
      </c>
      <c r="BG193" s="215">
        <f t="shared" si="46"/>
        <v>0</v>
      </c>
      <c r="BH193" s="215">
        <f t="shared" si="47"/>
        <v>0</v>
      </c>
      <c r="BI193" s="215">
        <f t="shared" si="48"/>
        <v>0</v>
      </c>
      <c r="BJ193" s="25" t="s">
        <v>85</v>
      </c>
      <c r="BK193" s="215">
        <f t="shared" si="49"/>
        <v>0</v>
      </c>
      <c r="BL193" s="25" t="s">
        <v>126</v>
      </c>
      <c r="BM193" s="25" t="s">
        <v>4002</v>
      </c>
    </row>
    <row r="194" spans="2:65" s="11" customFormat="1" ht="37.35" customHeight="1">
      <c r="B194" s="187"/>
      <c r="C194" s="188"/>
      <c r="D194" s="201" t="s">
        <v>77</v>
      </c>
      <c r="E194" s="287" t="s">
        <v>3153</v>
      </c>
      <c r="F194" s="287" t="s">
        <v>4003</v>
      </c>
      <c r="G194" s="188"/>
      <c r="H194" s="188"/>
      <c r="I194" s="191"/>
      <c r="J194" s="288">
        <f>BK194</f>
        <v>0</v>
      </c>
      <c r="K194" s="188"/>
      <c r="L194" s="193"/>
      <c r="M194" s="194"/>
      <c r="N194" s="195"/>
      <c r="O194" s="195"/>
      <c r="P194" s="196">
        <f>SUM(P195:P206)</f>
        <v>0</v>
      </c>
      <c r="Q194" s="195"/>
      <c r="R194" s="196">
        <f>SUM(R195:R206)</f>
        <v>0</v>
      </c>
      <c r="S194" s="195"/>
      <c r="T194" s="197">
        <f>SUM(T195:T206)</f>
        <v>0</v>
      </c>
      <c r="AR194" s="198" t="s">
        <v>85</v>
      </c>
      <c r="AT194" s="199" t="s">
        <v>77</v>
      </c>
      <c r="AU194" s="199" t="s">
        <v>78</v>
      </c>
      <c r="AY194" s="198" t="s">
        <v>197</v>
      </c>
      <c r="BK194" s="200">
        <f>SUM(BK195:BK206)</f>
        <v>0</v>
      </c>
    </row>
    <row r="195" spans="2:65" s="1" customFormat="1" ht="25.5" customHeight="1">
      <c r="B195" s="43"/>
      <c r="C195" s="204" t="s">
        <v>776</v>
      </c>
      <c r="D195" s="204" t="s">
        <v>200</v>
      </c>
      <c r="E195" s="205" t="s">
        <v>4004</v>
      </c>
      <c r="F195" s="206" t="s">
        <v>3976</v>
      </c>
      <c r="G195" s="207" t="s">
        <v>1598</v>
      </c>
      <c r="H195" s="208">
        <v>47</v>
      </c>
      <c r="I195" s="209"/>
      <c r="J195" s="210">
        <f t="shared" ref="J195:J206" si="50">ROUND(I195*H195,2)</f>
        <v>0</v>
      </c>
      <c r="K195" s="206" t="s">
        <v>34</v>
      </c>
      <c r="L195" s="63"/>
      <c r="M195" s="211" t="s">
        <v>34</v>
      </c>
      <c r="N195" s="212" t="s">
        <v>49</v>
      </c>
      <c r="O195" s="44"/>
      <c r="P195" s="213">
        <f t="shared" ref="P195:P206" si="51">O195*H195</f>
        <v>0</v>
      </c>
      <c r="Q195" s="213">
        <v>0</v>
      </c>
      <c r="R195" s="213">
        <f t="shared" ref="R195:R206" si="52">Q195*H195</f>
        <v>0</v>
      </c>
      <c r="S195" s="213">
        <v>0</v>
      </c>
      <c r="T195" s="214">
        <f t="shared" ref="T195:T206" si="53">S195*H195</f>
        <v>0</v>
      </c>
      <c r="AR195" s="25" t="s">
        <v>126</v>
      </c>
      <c r="AT195" s="25" t="s">
        <v>200</v>
      </c>
      <c r="AU195" s="25" t="s">
        <v>85</v>
      </c>
      <c r="AY195" s="25" t="s">
        <v>197</v>
      </c>
      <c r="BE195" s="215">
        <f t="shared" ref="BE195:BE206" si="54">IF(N195="základní",J195,0)</f>
        <v>0</v>
      </c>
      <c r="BF195" s="215">
        <f t="shared" ref="BF195:BF206" si="55">IF(N195="snížená",J195,0)</f>
        <v>0</v>
      </c>
      <c r="BG195" s="215">
        <f t="shared" ref="BG195:BG206" si="56">IF(N195="zákl. přenesená",J195,0)</f>
        <v>0</v>
      </c>
      <c r="BH195" s="215">
        <f t="shared" ref="BH195:BH206" si="57">IF(N195="sníž. přenesená",J195,0)</f>
        <v>0</v>
      </c>
      <c r="BI195" s="215">
        <f t="shared" ref="BI195:BI206" si="58">IF(N195="nulová",J195,0)</f>
        <v>0</v>
      </c>
      <c r="BJ195" s="25" t="s">
        <v>85</v>
      </c>
      <c r="BK195" s="215">
        <f t="shared" ref="BK195:BK206" si="59">ROUND(I195*H195,2)</f>
        <v>0</v>
      </c>
      <c r="BL195" s="25" t="s">
        <v>126</v>
      </c>
      <c r="BM195" s="25" t="s">
        <v>4005</v>
      </c>
    </row>
    <row r="196" spans="2:65" s="1" customFormat="1" ht="25.5" customHeight="1">
      <c r="B196" s="43"/>
      <c r="C196" s="204" t="s">
        <v>780</v>
      </c>
      <c r="D196" s="204" t="s">
        <v>200</v>
      </c>
      <c r="E196" s="205" t="s">
        <v>4006</v>
      </c>
      <c r="F196" s="206" t="s">
        <v>3979</v>
      </c>
      <c r="G196" s="207" t="s">
        <v>1598</v>
      </c>
      <c r="H196" s="208">
        <v>7</v>
      </c>
      <c r="I196" s="209"/>
      <c r="J196" s="210">
        <f t="shared" si="50"/>
        <v>0</v>
      </c>
      <c r="K196" s="206" t="s">
        <v>34</v>
      </c>
      <c r="L196" s="63"/>
      <c r="M196" s="211" t="s">
        <v>34</v>
      </c>
      <c r="N196" s="212" t="s">
        <v>49</v>
      </c>
      <c r="O196" s="44"/>
      <c r="P196" s="213">
        <f t="shared" si="51"/>
        <v>0</v>
      </c>
      <c r="Q196" s="213">
        <v>0</v>
      </c>
      <c r="R196" s="213">
        <f t="shared" si="52"/>
        <v>0</v>
      </c>
      <c r="S196" s="213">
        <v>0</v>
      </c>
      <c r="T196" s="214">
        <f t="shared" si="53"/>
        <v>0</v>
      </c>
      <c r="AR196" s="25" t="s">
        <v>126</v>
      </c>
      <c r="AT196" s="25" t="s">
        <v>200</v>
      </c>
      <c r="AU196" s="25" t="s">
        <v>85</v>
      </c>
      <c r="AY196" s="25" t="s">
        <v>197</v>
      </c>
      <c r="BE196" s="215">
        <f t="shared" si="54"/>
        <v>0</v>
      </c>
      <c r="BF196" s="215">
        <f t="shared" si="55"/>
        <v>0</v>
      </c>
      <c r="BG196" s="215">
        <f t="shared" si="56"/>
        <v>0</v>
      </c>
      <c r="BH196" s="215">
        <f t="shared" si="57"/>
        <v>0</v>
      </c>
      <c r="BI196" s="215">
        <f t="shared" si="58"/>
        <v>0</v>
      </c>
      <c r="BJ196" s="25" t="s">
        <v>85</v>
      </c>
      <c r="BK196" s="215">
        <f t="shared" si="59"/>
        <v>0</v>
      </c>
      <c r="BL196" s="25" t="s">
        <v>126</v>
      </c>
      <c r="BM196" s="25" t="s">
        <v>4007</v>
      </c>
    </row>
    <row r="197" spans="2:65" s="1" customFormat="1" ht="16.5" customHeight="1">
      <c r="B197" s="43"/>
      <c r="C197" s="204" t="s">
        <v>784</v>
      </c>
      <c r="D197" s="204" t="s">
        <v>200</v>
      </c>
      <c r="E197" s="205" t="s">
        <v>3984</v>
      </c>
      <c r="F197" s="206" t="s">
        <v>3985</v>
      </c>
      <c r="G197" s="207" t="s">
        <v>1598</v>
      </c>
      <c r="H197" s="208">
        <v>3</v>
      </c>
      <c r="I197" s="209"/>
      <c r="J197" s="210">
        <f t="shared" si="50"/>
        <v>0</v>
      </c>
      <c r="K197" s="206" t="s">
        <v>34</v>
      </c>
      <c r="L197" s="63"/>
      <c r="M197" s="211" t="s">
        <v>34</v>
      </c>
      <c r="N197" s="212" t="s">
        <v>49</v>
      </c>
      <c r="O197" s="44"/>
      <c r="P197" s="213">
        <f t="shared" si="51"/>
        <v>0</v>
      </c>
      <c r="Q197" s="213">
        <v>0</v>
      </c>
      <c r="R197" s="213">
        <f t="shared" si="52"/>
        <v>0</v>
      </c>
      <c r="S197" s="213">
        <v>0</v>
      </c>
      <c r="T197" s="214">
        <f t="shared" si="53"/>
        <v>0</v>
      </c>
      <c r="AR197" s="25" t="s">
        <v>126</v>
      </c>
      <c r="AT197" s="25" t="s">
        <v>200</v>
      </c>
      <c r="AU197" s="25" t="s">
        <v>85</v>
      </c>
      <c r="AY197" s="25" t="s">
        <v>197</v>
      </c>
      <c r="BE197" s="215">
        <f t="shared" si="54"/>
        <v>0</v>
      </c>
      <c r="BF197" s="215">
        <f t="shared" si="55"/>
        <v>0</v>
      </c>
      <c r="BG197" s="215">
        <f t="shared" si="56"/>
        <v>0</v>
      </c>
      <c r="BH197" s="215">
        <f t="shared" si="57"/>
        <v>0</v>
      </c>
      <c r="BI197" s="215">
        <f t="shared" si="58"/>
        <v>0</v>
      </c>
      <c r="BJ197" s="25" t="s">
        <v>85</v>
      </c>
      <c r="BK197" s="215">
        <f t="shared" si="59"/>
        <v>0</v>
      </c>
      <c r="BL197" s="25" t="s">
        <v>126</v>
      </c>
      <c r="BM197" s="25" t="s">
        <v>4008</v>
      </c>
    </row>
    <row r="198" spans="2:65" s="1" customFormat="1" ht="16.5" customHeight="1">
      <c r="B198" s="43"/>
      <c r="C198" s="204" t="s">
        <v>789</v>
      </c>
      <c r="D198" s="204" t="s">
        <v>200</v>
      </c>
      <c r="E198" s="205" t="s">
        <v>4009</v>
      </c>
      <c r="F198" s="206" t="s">
        <v>3827</v>
      </c>
      <c r="G198" s="207" t="s">
        <v>445</v>
      </c>
      <c r="H198" s="208">
        <v>240</v>
      </c>
      <c r="I198" s="209"/>
      <c r="J198" s="210">
        <f t="shared" si="50"/>
        <v>0</v>
      </c>
      <c r="K198" s="206" t="s">
        <v>34</v>
      </c>
      <c r="L198" s="63"/>
      <c r="M198" s="211" t="s">
        <v>34</v>
      </c>
      <c r="N198" s="212" t="s">
        <v>49</v>
      </c>
      <c r="O198" s="44"/>
      <c r="P198" s="213">
        <f t="shared" si="51"/>
        <v>0</v>
      </c>
      <c r="Q198" s="213">
        <v>0</v>
      </c>
      <c r="R198" s="213">
        <f t="shared" si="52"/>
        <v>0</v>
      </c>
      <c r="S198" s="213">
        <v>0</v>
      </c>
      <c r="T198" s="214">
        <f t="shared" si="53"/>
        <v>0</v>
      </c>
      <c r="AR198" s="25" t="s">
        <v>126</v>
      </c>
      <c r="AT198" s="25" t="s">
        <v>200</v>
      </c>
      <c r="AU198" s="25" t="s">
        <v>85</v>
      </c>
      <c r="AY198" s="25" t="s">
        <v>197</v>
      </c>
      <c r="BE198" s="215">
        <f t="shared" si="54"/>
        <v>0</v>
      </c>
      <c r="BF198" s="215">
        <f t="shared" si="55"/>
        <v>0</v>
      </c>
      <c r="BG198" s="215">
        <f t="shared" si="56"/>
        <v>0</v>
      </c>
      <c r="BH198" s="215">
        <f t="shared" si="57"/>
        <v>0</v>
      </c>
      <c r="BI198" s="215">
        <f t="shared" si="58"/>
        <v>0</v>
      </c>
      <c r="BJ198" s="25" t="s">
        <v>85</v>
      </c>
      <c r="BK198" s="215">
        <f t="shared" si="59"/>
        <v>0</v>
      </c>
      <c r="BL198" s="25" t="s">
        <v>126</v>
      </c>
      <c r="BM198" s="25" t="s">
        <v>4010</v>
      </c>
    </row>
    <row r="199" spans="2:65" s="1" customFormat="1" ht="16.5" customHeight="1">
      <c r="B199" s="43"/>
      <c r="C199" s="204" t="s">
        <v>795</v>
      </c>
      <c r="D199" s="204" t="s">
        <v>200</v>
      </c>
      <c r="E199" s="205" t="s">
        <v>4011</v>
      </c>
      <c r="F199" s="206" t="s">
        <v>3959</v>
      </c>
      <c r="G199" s="207" t="s">
        <v>445</v>
      </c>
      <c r="H199" s="208">
        <v>490</v>
      </c>
      <c r="I199" s="209"/>
      <c r="J199" s="210">
        <f t="shared" si="50"/>
        <v>0</v>
      </c>
      <c r="K199" s="206" t="s">
        <v>34</v>
      </c>
      <c r="L199" s="63"/>
      <c r="M199" s="211" t="s">
        <v>34</v>
      </c>
      <c r="N199" s="212" t="s">
        <v>49</v>
      </c>
      <c r="O199" s="44"/>
      <c r="P199" s="213">
        <f t="shared" si="51"/>
        <v>0</v>
      </c>
      <c r="Q199" s="213">
        <v>0</v>
      </c>
      <c r="R199" s="213">
        <f t="shared" si="52"/>
        <v>0</v>
      </c>
      <c r="S199" s="213">
        <v>0</v>
      </c>
      <c r="T199" s="214">
        <f t="shared" si="53"/>
        <v>0</v>
      </c>
      <c r="AR199" s="25" t="s">
        <v>126</v>
      </c>
      <c r="AT199" s="25" t="s">
        <v>200</v>
      </c>
      <c r="AU199" s="25" t="s">
        <v>85</v>
      </c>
      <c r="AY199" s="25" t="s">
        <v>197</v>
      </c>
      <c r="BE199" s="215">
        <f t="shared" si="54"/>
        <v>0</v>
      </c>
      <c r="BF199" s="215">
        <f t="shared" si="55"/>
        <v>0</v>
      </c>
      <c r="BG199" s="215">
        <f t="shared" si="56"/>
        <v>0</v>
      </c>
      <c r="BH199" s="215">
        <f t="shared" si="57"/>
        <v>0</v>
      </c>
      <c r="BI199" s="215">
        <f t="shared" si="58"/>
        <v>0</v>
      </c>
      <c r="BJ199" s="25" t="s">
        <v>85</v>
      </c>
      <c r="BK199" s="215">
        <f t="shared" si="59"/>
        <v>0</v>
      </c>
      <c r="BL199" s="25" t="s">
        <v>126</v>
      </c>
      <c r="BM199" s="25" t="s">
        <v>4012</v>
      </c>
    </row>
    <row r="200" spans="2:65" s="1" customFormat="1" ht="16.5" customHeight="1">
      <c r="B200" s="43"/>
      <c r="C200" s="204" t="s">
        <v>800</v>
      </c>
      <c r="D200" s="204" t="s">
        <v>200</v>
      </c>
      <c r="E200" s="205" t="s">
        <v>4013</v>
      </c>
      <c r="F200" s="206" t="s">
        <v>4014</v>
      </c>
      <c r="G200" s="207" t="s">
        <v>445</v>
      </c>
      <c r="H200" s="208">
        <v>50</v>
      </c>
      <c r="I200" s="209"/>
      <c r="J200" s="210">
        <f t="shared" si="50"/>
        <v>0</v>
      </c>
      <c r="K200" s="206" t="s">
        <v>34</v>
      </c>
      <c r="L200" s="63"/>
      <c r="M200" s="211" t="s">
        <v>34</v>
      </c>
      <c r="N200" s="212" t="s">
        <v>49</v>
      </c>
      <c r="O200" s="44"/>
      <c r="P200" s="213">
        <f t="shared" si="51"/>
        <v>0</v>
      </c>
      <c r="Q200" s="213">
        <v>0</v>
      </c>
      <c r="R200" s="213">
        <f t="shared" si="52"/>
        <v>0</v>
      </c>
      <c r="S200" s="213">
        <v>0</v>
      </c>
      <c r="T200" s="214">
        <f t="shared" si="53"/>
        <v>0</v>
      </c>
      <c r="AR200" s="25" t="s">
        <v>126</v>
      </c>
      <c r="AT200" s="25" t="s">
        <v>200</v>
      </c>
      <c r="AU200" s="25" t="s">
        <v>85</v>
      </c>
      <c r="AY200" s="25" t="s">
        <v>197</v>
      </c>
      <c r="BE200" s="215">
        <f t="shared" si="54"/>
        <v>0</v>
      </c>
      <c r="BF200" s="215">
        <f t="shared" si="55"/>
        <v>0</v>
      </c>
      <c r="BG200" s="215">
        <f t="shared" si="56"/>
        <v>0</v>
      </c>
      <c r="BH200" s="215">
        <f t="shared" si="57"/>
        <v>0</v>
      </c>
      <c r="BI200" s="215">
        <f t="shared" si="58"/>
        <v>0</v>
      </c>
      <c r="BJ200" s="25" t="s">
        <v>85</v>
      </c>
      <c r="BK200" s="215">
        <f t="shared" si="59"/>
        <v>0</v>
      </c>
      <c r="BL200" s="25" t="s">
        <v>126</v>
      </c>
      <c r="BM200" s="25" t="s">
        <v>4015</v>
      </c>
    </row>
    <row r="201" spans="2:65" s="1" customFormat="1" ht="16.5" customHeight="1">
      <c r="B201" s="43"/>
      <c r="C201" s="204" t="s">
        <v>806</v>
      </c>
      <c r="D201" s="204" t="s">
        <v>200</v>
      </c>
      <c r="E201" s="205" t="s">
        <v>4016</v>
      </c>
      <c r="F201" s="206" t="s">
        <v>4017</v>
      </c>
      <c r="G201" s="207" t="s">
        <v>445</v>
      </c>
      <c r="H201" s="208">
        <v>50</v>
      </c>
      <c r="I201" s="209"/>
      <c r="J201" s="210">
        <f t="shared" si="50"/>
        <v>0</v>
      </c>
      <c r="K201" s="206" t="s">
        <v>34</v>
      </c>
      <c r="L201" s="63"/>
      <c r="M201" s="211" t="s">
        <v>34</v>
      </c>
      <c r="N201" s="212" t="s">
        <v>49</v>
      </c>
      <c r="O201" s="44"/>
      <c r="P201" s="213">
        <f t="shared" si="51"/>
        <v>0</v>
      </c>
      <c r="Q201" s="213">
        <v>0</v>
      </c>
      <c r="R201" s="213">
        <f t="shared" si="52"/>
        <v>0</v>
      </c>
      <c r="S201" s="213">
        <v>0</v>
      </c>
      <c r="T201" s="214">
        <f t="shared" si="53"/>
        <v>0</v>
      </c>
      <c r="AR201" s="25" t="s">
        <v>126</v>
      </c>
      <c r="AT201" s="25" t="s">
        <v>200</v>
      </c>
      <c r="AU201" s="25" t="s">
        <v>85</v>
      </c>
      <c r="AY201" s="25" t="s">
        <v>197</v>
      </c>
      <c r="BE201" s="215">
        <f t="shared" si="54"/>
        <v>0</v>
      </c>
      <c r="BF201" s="215">
        <f t="shared" si="55"/>
        <v>0</v>
      </c>
      <c r="BG201" s="215">
        <f t="shared" si="56"/>
        <v>0</v>
      </c>
      <c r="BH201" s="215">
        <f t="shared" si="57"/>
        <v>0</v>
      </c>
      <c r="BI201" s="215">
        <f t="shared" si="58"/>
        <v>0</v>
      </c>
      <c r="BJ201" s="25" t="s">
        <v>85</v>
      </c>
      <c r="BK201" s="215">
        <f t="shared" si="59"/>
        <v>0</v>
      </c>
      <c r="BL201" s="25" t="s">
        <v>126</v>
      </c>
      <c r="BM201" s="25" t="s">
        <v>4018</v>
      </c>
    </row>
    <row r="202" spans="2:65" s="1" customFormat="1" ht="16.5" customHeight="1">
      <c r="B202" s="43"/>
      <c r="C202" s="204" t="s">
        <v>811</v>
      </c>
      <c r="D202" s="204" t="s">
        <v>200</v>
      </c>
      <c r="E202" s="205" t="s">
        <v>4019</v>
      </c>
      <c r="F202" s="206" t="s">
        <v>3965</v>
      </c>
      <c r="G202" s="207" t="s">
        <v>1598</v>
      </c>
      <c r="H202" s="208">
        <v>10</v>
      </c>
      <c r="I202" s="209"/>
      <c r="J202" s="210">
        <f t="shared" si="50"/>
        <v>0</v>
      </c>
      <c r="K202" s="206" t="s">
        <v>34</v>
      </c>
      <c r="L202" s="63"/>
      <c r="M202" s="211" t="s">
        <v>34</v>
      </c>
      <c r="N202" s="212" t="s">
        <v>49</v>
      </c>
      <c r="O202" s="44"/>
      <c r="P202" s="213">
        <f t="shared" si="51"/>
        <v>0</v>
      </c>
      <c r="Q202" s="213">
        <v>0</v>
      </c>
      <c r="R202" s="213">
        <f t="shared" si="52"/>
        <v>0</v>
      </c>
      <c r="S202" s="213">
        <v>0</v>
      </c>
      <c r="T202" s="214">
        <f t="shared" si="53"/>
        <v>0</v>
      </c>
      <c r="AR202" s="25" t="s">
        <v>126</v>
      </c>
      <c r="AT202" s="25" t="s">
        <v>200</v>
      </c>
      <c r="AU202" s="25" t="s">
        <v>85</v>
      </c>
      <c r="AY202" s="25" t="s">
        <v>197</v>
      </c>
      <c r="BE202" s="215">
        <f t="shared" si="54"/>
        <v>0</v>
      </c>
      <c r="BF202" s="215">
        <f t="shared" si="55"/>
        <v>0</v>
      </c>
      <c r="BG202" s="215">
        <f t="shared" si="56"/>
        <v>0</v>
      </c>
      <c r="BH202" s="215">
        <f t="shared" si="57"/>
        <v>0</v>
      </c>
      <c r="BI202" s="215">
        <f t="shared" si="58"/>
        <v>0</v>
      </c>
      <c r="BJ202" s="25" t="s">
        <v>85</v>
      </c>
      <c r="BK202" s="215">
        <f t="shared" si="59"/>
        <v>0</v>
      </c>
      <c r="BL202" s="25" t="s">
        <v>126</v>
      </c>
      <c r="BM202" s="25" t="s">
        <v>4020</v>
      </c>
    </row>
    <row r="203" spans="2:65" s="1" customFormat="1" ht="16.5" customHeight="1">
      <c r="B203" s="43"/>
      <c r="C203" s="204" t="s">
        <v>815</v>
      </c>
      <c r="D203" s="204" t="s">
        <v>200</v>
      </c>
      <c r="E203" s="205" t="s">
        <v>279</v>
      </c>
      <c r="F203" s="206" t="s">
        <v>3831</v>
      </c>
      <c r="G203" s="207" t="s">
        <v>1598</v>
      </c>
      <c r="H203" s="208">
        <v>1</v>
      </c>
      <c r="I203" s="209"/>
      <c r="J203" s="210">
        <f t="shared" si="50"/>
        <v>0</v>
      </c>
      <c r="K203" s="206" t="s">
        <v>34</v>
      </c>
      <c r="L203" s="63"/>
      <c r="M203" s="211" t="s">
        <v>34</v>
      </c>
      <c r="N203" s="212" t="s">
        <v>49</v>
      </c>
      <c r="O203" s="44"/>
      <c r="P203" s="213">
        <f t="shared" si="51"/>
        <v>0</v>
      </c>
      <c r="Q203" s="213">
        <v>0</v>
      </c>
      <c r="R203" s="213">
        <f t="shared" si="52"/>
        <v>0</v>
      </c>
      <c r="S203" s="213">
        <v>0</v>
      </c>
      <c r="T203" s="214">
        <f t="shared" si="53"/>
        <v>0</v>
      </c>
      <c r="AR203" s="25" t="s">
        <v>126</v>
      </c>
      <c r="AT203" s="25" t="s">
        <v>200</v>
      </c>
      <c r="AU203" s="25" t="s">
        <v>85</v>
      </c>
      <c r="AY203" s="25" t="s">
        <v>197</v>
      </c>
      <c r="BE203" s="215">
        <f t="shared" si="54"/>
        <v>0</v>
      </c>
      <c r="BF203" s="215">
        <f t="shared" si="55"/>
        <v>0</v>
      </c>
      <c r="BG203" s="215">
        <f t="shared" si="56"/>
        <v>0</v>
      </c>
      <c r="BH203" s="215">
        <f t="shared" si="57"/>
        <v>0</v>
      </c>
      <c r="BI203" s="215">
        <f t="shared" si="58"/>
        <v>0</v>
      </c>
      <c r="BJ203" s="25" t="s">
        <v>85</v>
      </c>
      <c r="BK203" s="215">
        <f t="shared" si="59"/>
        <v>0</v>
      </c>
      <c r="BL203" s="25" t="s">
        <v>126</v>
      </c>
      <c r="BM203" s="25" t="s">
        <v>4021</v>
      </c>
    </row>
    <row r="204" spans="2:65" s="1" customFormat="1" ht="16.5" customHeight="1">
      <c r="B204" s="43"/>
      <c r="C204" s="204" t="s">
        <v>819</v>
      </c>
      <c r="D204" s="204" t="s">
        <v>200</v>
      </c>
      <c r="E204" s="205" t="s">
        <v>3997</v>
      </c>
      <c r="F204" s="206" t="s">
        <v>3833</v>
      </c>
      <c r="G204" s="207" t="s">
        <v>1985</v>
      </c>
      <c r="H204" s="208">
        <v>1</v>
      </c>
      <c r="I204" s="209"/>
      <c r="J204" s="210">
        <f t="shared" si="50"/>
        <v>0</v>
      </c>
      <c r="K204" s="206" t="s">
        <v>34</v>
      </c>
      <c r="L204" s="63"/>
      <c r="M204" s="211" t="s">
        <v>34</v>
      </c>
      <c r="N204" s="212" t="s">
        <v>49</v>
      </c>
      <c r="O204" s="44"/>
      <c r="P204" s="213">
        <f t="shared" si="51"/>
        <v>0</v>
      </c>
      <c r="Q204" s="213">
        <v>0</v>
      </c>
      <c r="R204" s="213">
        <f t="shared" si="52"/>
        <v>0</v>
      </c>
      <c r="S204" s="213">
        <v>0</v>
      </c>
      <c r="T204" s="214">
        <f t="shared" si="53"/>
        <v>0</v>
      </c>
      <c r="AR204" s="25" t="s">
        <v>126</v>
      </c>
      <c r="AT204" s="25" t="s">
        <v>200</v>
      </c>
      <c r="AU204" s="25" t="s">
        <v>85</v>
      </c>
      <c r="AY204" s="25" t="s">
        <v>197</v>
      </c>
      <c r="BE204" s="215">
        <f t="shared" si="54"/>
        <v>0</v>
      </c>
      <c r="BF204" s="215">
        <f t="shared" si="55"/>
        <v>0</v>
      </c>
      <c r="BG204" s="215">
        <f t="shared" si="56"/>
        <v>0</v>
      </c>
      <c r="BH204" s="215">
        <f t="shared" si="57"/>
        <v>0</v>
      </c>
      <c r="BI204" s="215">
        <f t="shared" si="58"/>
        <v>0</v>
      </c>
      <c r="BJ204" s="25" t="s">
        <v>85</v>
      </c>
      <c r="BK204" s="215">
        <f t="shared" si="59"/>
        <v>0</v>
      </c>
      <c r="BL204" s="25" t="s">
        <v>126</v>
      </c>
      <c r="BM204" s="25" t="s">
        <v>4022</v>
      </c>
    </row>
    <row r="205" spans="2:65" s="1" customFormat="1" ht="16.5" customHeight="1">
      <c r="B205" s="43"/>
      <c r="C205" s="204" t="s">
        <v>824</v>
      </c>
      <c r="D205" s="204" t="s">
        <v>200</v>
      </c>
      <c r="E205" s="205" t="s">
        <v>4023</v>
      </c>
      <c r="F205" s="206" t="s">
        <v>3836</v>
      </c>
      <c r="G205" s="207" t="s">
        <v>1985</v>
      </c>
      <c r="H205" s="208">
        <v>1</v>
      </c>
      <c r="I205" s="209"/>
      <c r="J205" s="210">
        <f t="shared" si="50"/>
        <v>0</v>
      </c>
      <c r="K205" s="206" t="s">
        <v>34</v>
      </c>
      <c r="L205" s="63"/>
      <c r="M205" s="211" t="s">
        <v>34</v>
      </c>
      <c r="N205" s="212" t="s">
        <v>49</v>
      </c>
      <c r="O205" s="44"/>
      <c r="P205" s="213">
        <f t="shared" si="51"/>
        <v>0</v>
      </c>
      <c r="Q205" s="213">
        <v>0</v>
      </c>
      <c r="R205" s="213">
        <f t="shared" si="52"/>
        <v>0</v>
      </c>
      <c r="S205" s="213">
        <v>0</v>
      </c>
      <c r="T205" s="214">
        <f t="shared" si="53"/>
        <v>0</v>
      </c>
      <c r="AR205" s="25" t="s">
        <v>126</v>
      </c>
      <c r="AT205" s="25" t="s">
        <v>200</v>
      </c>
      <c r="AU205" s="25" t="s">
        <v>85</v>
      </c>
      <c r="AY205" s="25" t="s">
        <v>197</v>
      </c>
      <c r="BE205" s="215">
        <f t="shared" si="54"/>
        <v>0</v>
      </c>
      <c r="BF205" s="215">
        <f t="shared" si="55"/>
        <v>0</v>
      </c>
      <c r="BG205" s="215">
        <f t="shared" si="56"/>
        <v>0</v>
      </c>
      <c r="BH205" s="215">
        <f t="shared" si="57"/>
        <v>0</v>
      </c>
      <c r="BI205" s="215">
        <f t="shared" si="58"/>
        <v>0</v>
      </c>
      <c r="BJ205" s="25" t="s">
        <v>85</v>
      </c>
      <c r="BK205" s="215">
        <f t="shared" si="59"/>
        <v>0</v>
      </c>
      <c r="BL205" s="25" t="s">
        <v>126</v>
      </c>
      <c r="BM205" s="25" t="s">
        <v>4024</v>
      </c>
    </row>
    <row r="206" spans="2:65" s="1" customFormat="1" ht="16.5" customHeight="1">
      <c r="B206" s="43"/>
      <c r="C206" s="204" t="s">
        <v>828</v>
      </c>
      <c r="D206" s="204" t="s">
        <v>200</v>
      </c>
      <c r="E206" s="205" t="s">
        <v>4025</v>
      </c>
      <c r="F206" s="206" t="s">
        <v>3838</v>
      </c>
      <c r="G206" s="207" t="s">
        <v>1598</v>
      </c>
      <c r="H206" s="208">
        <v>1</v>
      </c>
      <c r="I206" s="209"/>
      <c r="J206" s="210">
        <f t="shared" si="50"/>
        <v>0</v>
      </c>
      <c r="K206" s="206" t="s">
        <v>34</v>
      </c>
      <c r="L206" s="63"/>
      <c r="M206" s="211" t="s">
        <v>34</v>
      </c>
      <c r="N206" s="212" t="s">
        <v>49</v>
      </c>
      <c r="O206" s="44"/>
      <c r="P206" s="213">
        <f t="shared" si="51"/>
        <v>0</v>
      </c>
      <c r="Q206" s="213">
        <v>0</v>
      </c>
      <c r="R206" s="213">
        <f t="shared" si="52"/>
        <v>0</v>
      </c>
      <c r="S206" s="213">
        <v>0</v>
      </c>
      <c r="T206" s="214">
        <f t="shared" si="53"/>
        <v>0</v>
      </c>
      <c r="AR206" s="25" t="s">
        <v>126</v>
      </c>
      <c r="AT206" s="25" t="s">
        <v>200</v>
      </c>
      <c r="AU206" s="25" t="s">
        <v>85</v>
      </c>
      <c r="AY206" s="25" t="s">
        <v>197</v>
      </c>
      <c r="BE206" s="215">
        <f t="shared" si="54"/>
        <v>0</v>
      </c>
      <c r="BF206" s="215">
        <f t="shared" si="55"/>
        <v>0</v>
      </c>
      <c r="BG206" s="215">
        <f t="shared" si="56"/>
        <v>0</v>
      </c>
      <c r="BH206" s="215">
        <f t="shared" si="57"/>
        <v>0</v>
      </c>
      <c r="BI206" s="215">
        <f t="shared" si="58"/>
        <v>0</v>
      </c>
      <c r="BJ206" s="25" t="s">
        <v>85</v>
      </c>
      <c r="BK206" s="215">
        <f t="shared" si="59"/>
        <v>0</v>
      </c>
      <c r="BL206" s="25" t="s">
        <v>126</v>
      </c>
      <c r="BM206" s="25" t="s">
        <v>4026</v>
      </c>
    </row>
    <row r="207" spans="2:65" s="11" customFormat="1" ht="37.35" customHeight="1">
      <c r="B207" s="187"/>
      <c r="C207" s="188"/>
      <c r="D207" s="201" t="s">
        <v>77</v>
      </c>
      <c r="E207" s="287" t="s">
        <v>3204</v>
      </c>
      <c r="F207" s="287" t="s">
        <v>4027</v>
      </c>
      <c r="G207" s="188"/>
      <c r="H207" s="188"/>
      <c r="I207" s="191"/>
      <c r="J207" s="288">
        <f>BK207</f>
        <v>0</v>
      </c>
      <c r="K207" s="188"/>
      <c r="L207" s="193"/>
      <c r="M207" s="194"/>
      <c r="N207" s="195"/>
      <c r="O207" s="195"/>
      <c r="P207" s="196">
        <f>SUM(P208:P220)</f>
        <v>0</v>
      </c>
      <c r="Q207" s="195"/>
      <c r="R207" s="196">
        <f>SUM(R208:R220)</f>
        <v>0</v>
      </c>
      <c r="S207" s="195"/>
      <c r="T207" s="197">
        <f>SUM(T208:T220)</f>
        <v>0</v>
      </c>
      <c r="AR207" s="198" t="s">
        <v>85</v>
      </c>
      <c r="AT207" s="199" t="s">
        <v>77</v>
      </c>
      <c r="AU207" s="199" t="s">
        <v>78</v>
      </c>
      <c r="AY207" s="198" t="s">
        <v>197</v>
      </c>
      <c r="BK207" s="200">
        <f>SUM(BK208:BK220)</f>
        <v>0</v>
      </c>
    </row>
    <row r="208" spans="2:65" s="1" customFormat="1" ht="16.5" customHeight="1">
      <c r="B208" s="43"/>
      <c r="C208" s="204" t="s">
        <v>834</v>
      </c>
      <c r="D208" s="204" t="s">
        <v>200</v>
      </c>
      <c r="E208" s="205" t="s">
        <v>4028</v>
      </c>
      <c r="F208" s="206" t="s">
        <v>4029</v>
      </c>
      <c r="G208" s="207" t="s">
        <v>1598</v>
      </c>
      <c r="H208" s="208">
        <v>1</v>
      </c>
      <c r="I208" s="209"/>
      <c r="J208" s="210">
        <f t="shared" ref="J208:J220" si="60">ROUND(I208*H208,2)</f>
        <v>0</v>
      </c>
      <c r="K208" s="206" t="s">
        <v>34</v>
      </c>
      <c r="L208" s="63"/>
      <c r="M208" s="211" t="s">
        <v>34</v>
      </c>
      <c r="N208" s="212" t="s">
        <v>49</v>
      </c>
      <c r="O208" s="44"/>
      <c r="P208" s="213">
        <f t="shared" ref="P208:P220" si="61">O208*H208</f>
        <v>0</v>
      </c>
      <c r="Q208" s="213">
        <v>0</v>
      </c>
      <c r="R208" s="213">
        <f t="shared" ref="R208:R220" si="62">Q208*H208</f>
        <v>0</v>
      </c>
      <c r="S208" s="213">
        <v>0</v>
      </c>
      <c r="T208" s="214">
        <f t="shared" ref="T208:T220" si="63">S208*H208</f>
        <v>0</v>
      </c>
      <c r="AR208" s="25" t="s">
        <v>126</v>
      </c>
      <c r="AT208" s="25" t="s">
        <v>200</v>
      </c>
      <c r="AU208" s="25" t="s">
        <v>85</v>
      </c>
      <c r="AY208" s="25" t="s">
        <v>197</v>
      </c>
      <c r="BE208" s="215">
        <f t="shared" ref="BE208:BE220" si="64">IF(N208="základní",J208,0)</f>
        <v>0</v>
      </c>
      <c r="BF208" s="215">
        <f t="shared" ref="BF208:BF220" si="65">IF(N208="snížená",J208,0)</f>
        <v>0</v>
      </c>
      <c r="BG208" s="215">
        <f t="shared" ref="BG208:BG220" si="66">IF(N208="zákl. přenesená",J208,0)</f>
        <v>0</v>
      </c>
      <c r="BH208" s="215">
        <f t="shared" ref="BH208:BH220" si="67">IF(N208="sníž. přenesená",J208,0)</f>
        <v>0</v>
      </c>
      <c r="BI208" s="215">
        <f t="shared" ref="BI208:BI220" si="68">IF(N208="nulová",J208,0)</f>
        <v>0</v>
      </c>
      <c r="BJ208" s="25" t="s">
        <v>85</v>
      </c>
      <c r="BK208" s="215">
        <f t="shared" ref="BK208:BK220" si="69">ROUND(I208*H208,2)</f>
        <v>0</v>
      </c>
      <c r="BL208" s="25" t="s">
        <v>126</v>
      </c>
      <c r="BM208" s="25" t="s">
        <v>4030</v>
      </c>
    </row>
    <row r="209" spans="2:65" s="1" customFormat="1" ht="16.5" customHeight="1">
      <c r="B209" s="43"/>
      <c r="C209" s="204" t="s">
        <v>838</v>
      </c>
      <c r="D209" s="204" t="s">
        <v>200</v>
      </c>
      <c r="E209" s="205" t="s">
        <v>4031</v>
      </c>
      <c r="F209" s="206" t="s">
        <v>4032</v>
      </c>
      <c r="G209" s="207" t="s">
        <v>1598</v>
      </c>
      <c r="H209" s="208">
        <v>1</v>
      </c>
      <c r="I209" s="209"/>
      <c r="J209" s="210">
        <f t="shared" si="60"/>
        <v>0</v>
      </c>
      <c r="K209" s="206" t="s">
        <v>34</v>
      </c>
      <c r="L209" s="63"/>
      <c r="M209" s="211" t="s">
        <v>34</v>
      </c>
      <c r="N209" s="212" t="s">
        <v>49</v>
      </c>
      <c r="O209" s="44"/>
      <c r="P209" s="213">
        <f t="shared" si="61"/>
        <v>0</v>
      </c>
      <c r="Q209" s="213">
        <v>0</v>
      </c>
      <c r="R209" s="213">
        <f t="shared" si="62"/>
        <v>0</v>
      </c>
      <c r="S209" s="213">
        <v>0</v>
      </c>
      <c r="T209" s="214">
        <f t="shared" si="63"/>
        <v>0</v>
      </c>
      <c r="AR209" s="25" t="s">
        <v>126</v>
      </c>
      <c r="AT209" s="25" t="s">
        <v>200</v>
      </c>
      <c r="AU209" s="25" t="s">
        <v>85</v>
      </c>
      <c r="AY209" s="25" t="s">
        <v>197</v>
      </c>
      <c r="BE209" s="215">
        <f t="shared" si="64"/>
        <v>0</v>
      </c>
      <c r="BF209" s="215">
        <f t="shared" si="65"/>
        <v>0</v>
      </c>
      <c r="BG209" s="215">
        <f t="shared" si="66"/>
        <v>0</v>
      </c>
      <c r="BH209" s="215">
        <f t="shared" si="67"/>
        <v>0</v>
      </c>
      <c r="BI209" s="215">
        <f t="shared" si="68"/>
        <v>0</v>
      </c>
      <c r="BJ209" s="25" t="s">
        <v>85</v>
      </c>
      <c r="BK209" s="215">
        <f t="shared" si="69"/>
        <v>0</v>
      </c>
      <c r="BL209" s="25" t="s">
        <v>126</v>
      </c>
      <c r="BM209" s="25" t="s">
        <v>4033</v>
      </c>
    </row>
    <row r="210" spans="2:65" s="1" customFormat="1" ht="16.5" customHeight="1">
      <c r="B210" s="43"/>
      <c r="C210" s="204" t="s">
        <v>842</v>
      </c>
      <c r="D210" s="204" t="s">
        <v>200</v>
      </c>
      <c r="E210" s="205" t="s">
        <v>4034</v>
      </c>
      <c r="F210" s="206" t="s">
        <v>4035</v>
      </c>
      <c r="G210" s="207" t="s">
        <v>1598</v>
      </c>
      <c r="H210" s="208">
        <v>1</v>
      </c>
      <c r="I210" s="209"/>
      <c r="J210" s="210">
        <f t="shared" si="60"/>
        <v>0</v>
      </c>
      <c r="K210" s="206" t="s">
        <v>34</v>
      </c>
      <c r="L210" s="63"/>
      <c r="M210" s="211" t="s">
        <v>34</v>
      </c>
      <c r="N210" s="212" t="s">
        <v>49</v>
      </c>
      <c r="O210" s="44"/>
      <c r="P210" s="213">
        <f t="shared" si="61"/>
        <v>0</v>
      </c>
      <c r="Q210" s="213">
        <v>0</v>
      </c>
      <c r="R210" s="213">
        <f t="shared" si="62"/>
        <v>0</v>
      </c>
      <c r="S210" s="213">
        <v>0</v>
      </c>
      <c r="T210" s="214">
        <f t="shared" si="63"/>
        <v>0</v>
      </c>
      <c r="AR210" s="25" t="s">
        <v>126</v>
      </c>
      <c r="AT210" s="25" t="s">
        <v>200</v>
      </c>
      <c r="AU210" s="25" t="s">
        <v>85</v>
      </c>
      <c r="AY210" s="25" t="s">
        <v>197</v>
      </c>
      <c r="BE210" s="215">
        <f t="shared" si="64"/>
        <v>0</v>
      </c>
      <c r="BF210" s="215">
        <f t="shared" si="65"/>
        <v>0</v>
      </c>
      <c r="BG210" s="215">
        <f t="shared" si="66"/>
        <v>0</v>
      </c>
      <c r="BH210" s="215">
        <f t="shared" si="67"/>
        <v>0</v>
      </c>
      <c r="BI210" s="215">
        <f t="shared" si="68"/>
        <v>0</v>
      </c>
      <c r="BJ210" s="25" t="s">
        <v>85</v>
      </c>
      <c r="BK210" s="215">
        <f t="shared" si="69"/>
        <v>0</v>
      </c>
      <c r="BL210" s="25" t="s">
        <v>126</v>
      </c>
      <c r="BM210" s="25" t="s">
        <v>4036</v>
      </c>
    </row>
    <row r="211" spans="2:65" s="1" customFormat="1" ht="16.5" customHeight="1">
      <c r="B211" s="43"/>
      <c r="C211" s="204" t="s">
        <v>847</v>
      </c>
      <c r="D211" s="204" t="s">
        <v>200</v>
      </c>
      <c r="E211" s="205" t="s">
        <v>4037</v>
      </c>
      <c r="F211" s="206" t="s">
        <v>4038</v>
      </c>
      <c r="G211" s="207" t="s">
        <v>1598</v>
      </c>
      <c r="H211" s="208">
        <v>1</v>
      </c>
      <c r="I211" s="209"/>
      <c r="J211" s="210">
        <f t="shared" si="60"/>
        <v>0</v>
      </c>
      <c r="K211" s="206" t="s">
        <v>34</v>
      </c>
      <c r="L211" s="63"/>
      <c r="M211" s="211" t="s">
        <v>34</v>
      </c>
      <c r="N211" s="212" t="s">
        <v>49</v>
      </c>
      <c r="O211" s="44"/>
      <c r="P211" s="213">
        <f t="shared" si="61"/>
        <v>0</v>
      </c>
      <c r="Q211" s="213">
        <v>0</v>
      </c>
      <c r="R211" s="213">
        <f t="shared" si="62"/>
        <v>0</v>
      </c>
      <c r="S211" s="213">
        <v>0</v>
      </c>
      <c r="T211" s="214">
        <f t="shared" si="63"/>
        <v>0</v>
      </c>
      <c r="AR211" s="25" t="s">
        <v>126</v>
      </c>
      <c r="AT211" s="25" t="s">
        <v>200</v>
      </c>
      <c r="AU211" s="25" t="s">
        <v>85</v>
      </c>
      <c r="AY211" s="25" t="s">
        <v>197</v>
      </c>
      <c r="BE211" s="215">
        <f t="shared" si="64"/>
        <v>0</v>
      </c>
      <c r="BF211" s="215">
        <f t="shared" si="65"/>
        <v>0</v>
      </c>
      <c r="BG211" s="215">
        <f t="shared" si="66"/>
        <v>0</v>
      </c>
      <c r="BH211" s="215">
        <f t="shared" si="67"/>
        <v>0</v>
      </c>
      <c r="BI211" s="215">
        <f t="shared" si="68"/>
        <v>0</v>
      </c>
      <c r="BJ211" s="25" t="s">
        <v>85</v>
      </c>
      <c r="BK211" s="215">
        <f t="shared" si="69"/>
        <v>0</v>
      </c>
      <c r="BL211" s="25" t="s">
        <v>126</v>
      </c>
      <c r="BM211" s="25" t="s">
        <v>4039</v>
      </c>
    </row>
    <row r="212" spans="2:65" s="1" customFormat="1" ht="16.5" customHeight="1">
      <c r="B212" s="43"/>
      <c r="C212" s="204" t="s">
        <v>852</v>
      </c>
      <c r="D212" s="204" t="s">
        <v>200</v>
      </c>
      <c r="E212" s="205" t="s">
        <v>4040</v>
      </c>
      <c r="F212" s="206" t="s">
        <v>4041</v>
      </c>
      <c r="G212" s="207" t="s">
        <v>1598</v>
      </c>
      <c r="H212" s="208">
        <v>1</v>
      </c>
      <c r="I212" s="209"/>
      <c r="J212" s="210">
        <f t="shared" si="60"/>
        <v>0</v>
      </c>
      <c r="K212" s="206" t="s">
        <v>34</v>
      </c>
      <c r="L212" s="63"/>
      <c r="M212" s="211" t="s">
        <v>34</v>
      </c>
      <c r="N212" s="212" t="s">
        <v>49</v>
      </c>
      <c r="O212" s="44"/>
      <c r="P212" s="213">
        <f t="shared" si="61"/>
        <v>0</v>
      </c>
      <c r="Q212" s="213">
        <v>0</v>
      </c>
      <c r="R212" s="213">
        <f t="shared" si="62"/>
        <v>0</v>
      </c>
      <c r="S212" s="213">
        <v>0</v>
      </c>
      <c r="T212" s="214">
        <f t="shared" si="63"/>
        <v>0</v>
      </c>
      <c r="AR212" s="25" t="s">
        <v>126</v>
      </c>
      <c r="AT212" s="25" t="s">
        <v>200</v>
      </c>
      <c r="AU212" s="25" t="s">
        <v>85</v>
      </c>
      <c r="AY212" s="25" t="s">
        <v>197</v>
      </c>
      <c r="BE212" s="215">
        <f t="shared" si="64"/>
        <v>0</v>
      </c>
      <c r="BF212" s="215">
        <f t="shared" si="65"/>
        <v>0</v>
      </c>
      <c r="BG212" s="215">
        <f t="shared" si="66"/>
        <v>0</v>
      </c>
      <c r="BH212" s="215">
        <f t="shared" si="67"/>
        <v>0</v>
      </c>
      <c r="BI212" s="215">
        <f t="shared" si="68"/>
        <v>0</v>
      </c>
      <c r="BJ212" s="25" t="s">
        <v>85</v>
      </c>
      <c r="BK212" s="215">
        <f t="shared" si="69"/>
        <v>0</v>
      </c>
      <c r="BL212" s="25" t="s">
        <v>126</v>
      </c>
      <c r="BM212" s="25" t="s">
        <v>4042</v>
      </c>
    </row>
    <row r="213" spans="2:65" s="1" customFormat="1" ht="16.5" customHeight="1">
      <c r="B213" s="43"/>
      <c r="C213" s="204" t="s">
        <v>864</v>
      </c>
      <c r="D213" s="204" t="s">
        <v>200</v>
      </c>
      <c r="E213" s="205" t="s">
        <v>4043</v>
      </c>
      <c r="F213" s="206" t="s">
        <v>4044</v>
      </c>
      <c r="G213" s="207" t="s">
        <v>445</v>
      </c>
      <c r="H213" s="208">
        <v>45</v>
      </c>
      <c r="I213" s="209"/>
      <c r="J213" s="210">
        <f t="shared" si="60"/>
        <v>0</v>
      </c>
      <c r="K213" s="206" t="s">
        <v>34</v>
      </c>
      <c r="L213" s="63"/>
      <c r="M213" s="211" t="s">
        <v>34</v>
      </c>
      <c r="N213" s="212" t="s">
        <v>49</v>
      </c>
      <c r="O213" s="44"/>
      <c r="P213" s="213">
        <f t="shared" si="61"/>
        <v>0</v>
      </c>
      <c r="Q213" s="213">
        <v>0</v>
      </c>
      <c r="R213" s="213">
        <f t="shared" si="62"/>
        <v>0</v>
      </c>
      <c r="S213" s="213">
        <v>0</v>
      </c>
      <c r="T213" s="214">
        <f t="shared" si="63"/>
        <v>0</v>
      </c>
      <c r="AR213" s="25" t="s">
        <v>126</v>
      </c>
      <c r="AT213" s="25" t="s">
        <v>200</v>
      </c>
      <c r="AU213" s="25" t="s">
        <v>85</v>
      </c>
      <c r="AY213" s="25" t="s">
        <v>197</v>
      </c>
      <c r="BE213" s="215">
        <f t="shared" si="64"/>
        <v>0</v>
      </c>
      <c r="BF213" s="215">
        <f t="shared" si="65"/>
        <v>0</v>
      </c>
      <c r="BG213" s="215">
        <f t="shared" si="66"/>
        <v>0</v>
      </c>
      <c r="BH213" s="215">
        <f t="shared" si="67"/>
        <v>0</v>
      </c>
      <c r="BI213" s="215">
        <f t="shared" si="68"/>
        <v>0</v>
      </c>
      <c r="BJ213" s="25" t="s">
        <v>85</v>
      </c>
      <c r="BK213" s="215">
        <f t="shared" si="69"/>
        <v>0</v>
      </c>
      <c r="BL213" s="25" t="s">
        <v>126</v>
      </c>
      <c r="BM213" s="25" t="s">
        <v>4045</v>
      </c>
    </row>
    <row r="214" spans="2:65" s="1" customFormat="1" ht="16.5" customHeight="1">
      <c r="B214" s="43"/>
      <c r="C214" s="204" t="s">
        <v>869</v>
      </c>
      <c r="D214" s="204" t="s">
        <v>200</v>
      </c>
      <c r="E214" s="205" t="s">
        <v>3990</v>
      </c>
      <c r="F214" s="206" t="s">
        <v>3827</v>
      </c>
      <c r="G214" s="207" t="s">
        <v>445</v>
      </c>
      <c r="H214" s="208">
        <v>45</v>
      </c>
      <c r="I214" s="209"/>
      <c r="J214" s="210">
        <f t="shared" si="60"/>
        <v>0</v>
      </c>
      <c r="K214" s="206" t="s">
        <v>34</v>
      </c>
      <c r="L214" s="63"/>
      <c r="M214" s="211" t="s">
        <v>34</v>
      </c>
      <c r="N214" s="212" t="s">
        <v>49</v>
      </c>
      <c r="O214" s="44"/>
      <c r="P214" s="213">
        <f t="shared" si="61"/>
        <v>0</v>
      </c>
      <c r="Q214" s="213">
        <v>0</v>
      </c>
      <c r="R214" s="213">
        <f t="shared" si="62"/>
        <v>0</v>
      </c>
      <c r="S214" s="213">
        <v>0</v>
      </c>
      <c r="T214" s="214">
        <f t="shared" si="63"/>
        <v>0</v>
      </c>
      <c r="AR214" s="25" t="s">
        <v>126</v>
      </c>
      <c r="AT214" s="25" t="s">
        <v>200</v>
      </c>
      <c r="AU214" s="25" t="s">
        <v>85</v>
      </c>
      <c r="AY214" s="25" t="s">
        <v>197</v>
      </c>
      <c r="BE214" s="215">
        <f t="shared" si="64"/>
        <v>0</v>
      </c>
      <c r="BF214" s="215">
        <f t="shared" si="65"/>
        <v>0</v>
      </c>
      <c r="BG214" s="215">
        <f t="shared" si="66"/>
        <v>0</v>
      </c>
      <c r="BH214" s="215">
        <f t="shared" si="67"/>
        <v>0</v>
      </c>
      <c r="BI214" s="215">
        <f t="shared" si="68"/>
        <v>0</v>
      </c>
      <c r="BJ214" s="25" t="s">
        <v>85</v>
      </c>
      <c r="BK214" s="215">
        <f t="shared" si="69"/>
        <v>0</v>
      </c>
      <c r="BL214" s="25" t="s">
        <v>126</v>
      </c>
      <c r="BM214" s="25" t="s">
        <v>4046</v>
      </c>
    </row>
    <row r="215" spans="2:65" s="1" customFormat="1" ht="16.5" customHeight="1">
      <c r="B215" s="43"/>
      <c r="C215" s="204" t="s">
        <v>874</v>
      </c>
      <c r="D215" s="204" t="s">
        <v>200</v>
      </c>
      <c r="E215" s="205" t="s">
        <v>4047</v>
      </c>
      <c r="F215" s="206" t="s">
        <v>4048</v>
      </c>
      <c r="G215" s="207" t="s">
        <v>445</v>
      </c>
      <c r="H215" s="208">
        <v>35</v>
      </c>
      <c r="I215" s="209"/>
      <c r="J215" s="210">
        <f t="shared" si="60"/>
        <v>0</v>
      </c>
      <c r="K215" s="206" t="s">
        <v>34</v>
      </c>
      <c r="L215" s="63"/>
      <c r="M215" s="211" t="s">
        <v>34</v>
      </c>
      <c r="N215" s="212" t="s">
        <v>49</v>
      </c>
      <c r="O215" s="44"/>
      <c r="P215" s="213">
        <f t="shared" si="61"/>
        <v>0</v>
      </c>
      <c r="Q215" s="213">
        <v>0</v>
      </c>
      <c r="R215" s="213">
        <f t="shared" si="62"/>
        <v>0</v>
      </c>
      <c r="S215" s="213">
        <v>0</v>
      </c>
      <c r="T215" s="214">
        <f t="shared" si="63"/>
        <v>0</v>
      </c>
      <c r="AR215" s="25" t="s">
        <v>126</v>
      </c>
      <c r="AT215" s="25" t="s">
        <v>200</v>
      </c>
      <c r="AU215" s="25" t="s">
        <v>85</v>
      </c>
      <c r="AY215" s="25" t="s">
        <v>197</v>
      </c>
      <c r="BE215" s="215">
        <f t="shared" si="64"/>
        <v>0</v>
      </c>
      <c r="BF215" s="215">
        <f t="shared" si="65"/>
        <v>0</v>
      </c>
      <c r="BG215" s="215">
        <f t="shared" si="66"/>
        <v>0</v>
      </c>
      <c r="BH215" s="215">
        <f t="shared" si="67"/>
        <v>0</v>
      </c>
      <c r="BI215" s="215">
        <f t="shared" si="68"/>
        <v>0</v>
      </c>
      <c r="BJ215" s="25" t="s">
        <v>85</v>
      </c>
      <c r="BK215" s="215">
        <f t="shared" si="69"/>
        <v>0</v>
      </c>
      <c r="BL215" s="25" t="s">
        <v>126</v>
      </c>
      <c r="BM215" s="25" t="s">
        <v>4049</v>
      </c>
    </row>
    <row r="216" spans="2:65" s="1" customFormat="1" ht="16.5" customHeight="1">
      <c r="B216" s="43"/>
      <c r="C216" s="204" t="s">
        <v>880</v>
      </c>
      <c r="D216" s="204" t="s">
        <v>200</v>
      </c>
      <c r="E216" s="205" t="s">
        <v>4050</v>
      </c>
      <c r="F216" s="206" t="s">
        <v>4051</v>
      </c>
      <c r="G216" s="207" t="s">
        <v>445</v>
      </c>
      <c r="H216" s="208">
        <v>120</v>
      </c>
      <c r="I216" s="209"/>
      <c r="J216" s="210">
        <f t="shared" si="60"/>
        <v>0</v>
      </c>
      <c r="K216" s="206" t="s">
        <v>34</v>
      </c>
      <c r="L216" s="63"/>
      <c r="M216" s="211" t="s">
        <v>34</v>
      </c>
      <c r="N216" s="212" t="s">
        <v>49</v>
      </c>
      <c r="O216" s="44"/>
      <c r="P216" s="213">
        <f t="shared" si="61"/>
        <v>0</v>
      </c>
      <c r="Q216" s="213">
        <v>0</v>
      </c>
      <c r="R216" s="213">
        <f t="shared" si="62"/>
        <v>0</v>
      </c>
      <c r="S216" s="213">
        <v>0</v>
      </c>
      <c r="T216" s="214">
        <f t="shared" si="63"/>
        <v>0</v>
      </c>
      <c r="AR216" s="25" t="s">
        <v>126</v>
      </c>
      <c r="AT216" s="25" t="s">
        <v>200</v>
      </c>
      <c r="AU216" s="25" t="s">
        <v>85</v>
      </c>
      <c r="AY216" s="25" t="s">
        <v>197</v>
      </c>
      <c r="BE216" s="215">
        <f t="shared" si="64"/>
        <v>0</v>
      </c>
      <c r="BF216" s="215">
        <f t="shared" si="65"/>
        <v>0</v>
      </c>
      <c r="BG216" s="215">
        <f t="shared" si="66"/>
        <v>0</v>
      </c>
      <c r="BH216" s="215">
        <f t="shared" si="67"/>
        <v>0</v>
      </c>
      <c r="BI216" s="215">
        <f t="shared" si="68"/>
        <v>0</v>
      </c>
      <c r="BJ216" s="25" t="s">
        <v>85</v>
      </c>
      <c r="BK216" s="215">
        <f t="shared" si="69"/>
        <v>0</v>
      </c>
      <c r="BL216" s="25" t="s">
        <v>126</v>
      </c>
      <c r="BM216" s="25" t="s">
        <v>4052</v>
      </c>
    </row>
    <row r="217" spans="2:65" s="1" customFormat="1" ht="16.5" customHeight="1">
      <c r="B217" s="43"/>
      <c r="C217" s="204" t="s">
        <v>884</v>
      </c>
      <c r="D217" s="204" t="s">
        <v>200</v>
      </c>
      <c r="E217" s="205" t="s">
        <v>279</v>
      </c>
      <c r="F217" s="206" t="s">
        <v>3831</v>
      </c>
      <c r="G217" s="207" t="s">
        <v>1598</v>
      </c>
      <c r="H217" s="208">
        <v>1</v>
      </c>
      <c r="I217" s="209"/>
      <c r="J217" s="210">
        <f t="shared" si="60"/>
        <v>0</v>
      </c>
      <c r="K217" s="206" t="s">
        <v>34</v>
      </c>
      <c r="L217" s="63"/>
      <c r="M217" s="211" t="s">
        <v>34</v>
      </c>
      <c r="N217" s="212" t="s">
        <v>49</v>
      </c>
      <c r="O217" s="44"/>
      <c r="P217" s="213">
        <f t="shared" si="61"/>
        <v>0</v>
      </c>
      <c r="Q217" s="213">
        <v>0</v>
      </c>
      <c r="R217" s="213">
        <f t="shared" si="62"/>
        <v>0</v>
      </c>
      <c r="S217" s="213">
        <v>0</v>
      </c>
      <c r="T217" s="214">
        <f t="shared" si="63"/>
        <v>0</v>
      </c>
      <c r="AR217" s="25" t="s">
        <v>126</v>
      </c>
      <c r="AT217" s="25" t="s">
        <v>200</v>
      </c>
      <c r="AU217" s="25" t="s">
        <v>85</v>
      </c>
      <c r="AY217" s="25" t="s">
        <v>197</v>
      </c>
      <c r="BE217" s="215">
        <f t="shared" si="64"/>
        <v>0</v>
      </c>
      <c r="BF217" s="215">
        <f t="shared" si="65"/>
        <v>0</v>
      </c>
      <c r="BG217" s="215">
        <f t="shared" si="66"/>
        <v>0</v>
      </c>
      <c r="BH217" s="215">
        <f t="shared" si="67"/>
        <v>0</v>
      </c>
      <c r="BI217" s="215">
        <f t="shared" si="68"/>
        <v>0</v>
      </c>
      <c r="BJ217" s="25" t="s">
        <v>85</v>
      </c>
      <c r="BK217" s="215">
        <f t="shared" si="69"/>
        <v>0</v>
      </c>
      <c r="BL217" s="25" t="s">
        <v>126</v>
      </c>
      <c r="BM217" s="25" t="s">
        <v>4053</v>
      </c>
    </row>
    <row r="218" spans="2:65" s="1" customFormat="1" ht="16.5" customHeight="1">
      <c r="B218" s="43"/>
      <c r="C218" s="204" t="s">
        <v>888</v>
      </c>
      <c r="D218" s="204" t="s">
        <v>200</v>
      </c>
      <c r="E218" s="205" t="s">
        <v>4054</v>
      </c>
      <c r="F218" s="206" t="s">
        <v>3833</v>
      </c>
      <c r="G218" s="207" t="s">
        <v>1985</v>
      </c>
      <c r="H218" s="208">
        <v>1</v>
      </c>
      <c r="I218" s="209"/>
      <c r="J218" s="210">
        <f t="shared" si="60"/>
        <v>0</v>
      </c>
      <c r="K218" s="206" t="s">
        <v>34</v>
      </c>
      <c r="L218" s="63"/>
      <c r="M218" s="211" t="s">
        <v>34</v>
      </c>
      <c r="N218" s="212" t="s">
        <v>49</v>
      </c>
      <c r="O218" s="44"/>
      <c r="P218" s="213">
        <f t="shared" si="61"/>
        <v>0</v>
      </c>
      <c r="Q218" s="213">
        <v>0</v>
      </c>
      <c r="R218" s="213">
        <f t="shared" si="62"/>
        <v>0</v>
      </c>
      <c r="S218" s="213">
        <v>0</v>
      </c>
      <c r="T218" s="214">
        <f t="shared" si="63"/>
        <v>0</v>
      </c>
      <c r="AR218" s="25" t="s">
        <v>126</v>
      </c>
      <c r="AT218" s="25" t="s">
        <v>200</v>
      </c>
      <c r="AU218" s="25" t="s">
        <v>85</v>
      </c>
      <c r="AY218" s="25" t="s">
        <v>197</v>
      </c>
      <c r="BE218" s="215">
        <f t="shared" si="64"/>
        <v>0</v>
      </c>
      <c r="BF218" s="215">
        <f t="shared" si="65"/>
        <v>0</v>
      </c>
      <c r="BG218" s="215">
        <f t="shared" si="66"/>
        <v>0</v>
      </c>
      <c r="BH218" s="215">
        <f t="shared" si="67"/>
        <v>0</v>
      </c>
      <c r="BI218" s="215">
        <f t="shared" si="68"/>
        <v>0</v>
      </c>
      <c r="BJ218" s="25" t="s">
        <v>85</v>
      </c>
      <c r="BK218" s="215">
        <f t="shared" si="69"/>
        <v>0</v>
      </c>
      <c r="BL218" s="25" t="s">
        <v>126</v>
      </c>
      <c r="BM218" s="25" t="s">
        <v>4055</v>
      </c>
    </row>
    <row r="219" spans="2:65" s="1" customFormat="1" ht="16.5" customHeight="1">
      <c r="B219" s="43"/>
      <c r="C219" s="204" t="s">
        <v>893</v>
      </c>
      <c r="D219" s="204" t="s">
        <v>200</v>
      </c>
      <c r="E219" s="205" t="s">
        <v>4056</v>
      </c>
      <c r="F219" s="206" t="s">
        <v>3836</v>
      </c>
      <c r="G219" s="207" t="s">
        <v>1985</v>
      </c>
      <c r="H219" s="208">
        <v>1</v>
      </c>
      <c r="I219" s="209"/>
      <c r="J219" s="210">
        <f t="shared" si="60"/>
        <v>0</v>
      </c>
      <c r="K219" s="206" t="s">
        <v>34</v>
      </c>
      <c r="L219" s="63"/>
      <c r="M219" s="211" t="s">
        <v>34</v>
      </c>
      <c r="N219" s="212" t="s">
        <v>49</v>
      </c>
      <c r="O219" s="44"/>
      <c r="P219" s="213">
        <f t="shared" si="61"/>
        <v>0</v>
      </c>
      <c r="Q219" s="213">
        <v>0</v>
      </c>
      <c r="R219" s="213">
        <f t="shared" si="62"/>
        <v>0</v>
      </c>
      <c r="S219" s="213">
        <v>0</v>
      </c>
      <c r="T219" s="214">
        <f t="shared" si="63"/>
        <v>0</v>
      </c>
      <c r="AR219" s="25" t="s">
        <v>126</v>
      </c>
      <c r="AT219" s="25" t="s">
        <v>200</v>
      </c>
      <c r="AU219" s="25" t="s">
        <v>85</v>
      </c>
      <c r="AY219" s="25" t="s">
        <v>197</v>
      </c>
      <c r="BE219" s="215">
        <f t="shared" si="64"/>
        <v>0</v>
      </c>
      <c r="BF219" s="215">
        <f t="shared" si="65"/>
        <v>0</v>
      </c>
      <c r="BG219" s="215">
        <f t="shared" si="66"/>
        <v>0</v>
      </c>
      <c r="BH219" s="215">
        <f t="shared" si="67"/>
        <v>0</v>
      </c>
      <c r="BI219" s="215">
        <f t="shared" si="68"/>
        <v>0</v>
      </c>
      <c r="BJ219" s="25" t="s">
        <v>85</v>
      </c>
      <c r="BK219" s="215">
        <f t="shared" si="69"/>
        <v>0</v>
      </c>
      <c r="BL219" s="25" t="s">
        <v>126</v>
      </c>
      <c r="BM219" s="25" t="s">
        <v>4057</v>
      </c>
    </row>
    <row r="220" spans="2:65" s="1" customFormat="1" ht="16.5" customHeight="1">
      <c r="B220" s="43"/>
      <c r="C220" s="204" t="s">
        <v>898</v>
      </c>
      <c r="D220" s="204" t="s">
        <v>200</v>
      </c>
      <c r="E220" s="205" t="s">
        <v>4058</v>
      </c>
      <c r="F220" s="206" t="s">
        <v>3838</v>
      </c>
      <c r="G220" s="207" t="s">
        <v>1598</v>
      </c>
      <c r="H220" s="208">
        <v>1</v>
      </c>
      <c r="I220" s="209"/>
      <c r="J220" s="210">
        <f t="shared" si="60"/>
        <v>0</v>
      </c>
      <c r="K220" s="206" t="s">
        <v>34</v>
      </c>
      <c r="L220" s="63"/>
      <c r="M220" s="211" t="s">
        <v>34</v>
      </c>
      <c r="N220" s="212" t="s">
        <v>49</v>
      </c>
      <c r="O220" s="44"/>
      <c r="P220" s="213">
        <f t="shared" si="61"/>
        <v>0</v>
      </c>
      <c r="Q220" s="213">
        <v>0</v>
      </c>
      <c r="R220" s="213">
        <f t="shared" si="62"/>
        <v>0</v>
      </c>
      <c r="S220" s="213">
        <v>0</v>
      </c>
      <c r="T220" s="214">
        <f t="shared" si="63"/>
        <v>0</v>
      </c>
      <c r="AR220" s="25" t="s">
        <v>126</v>
      </c>
      <c r="AT220" s="25" t="s">
        <v>200</v>
      </c>
      <c r="AU220" s="25" t="s">
        <v>85</v>
      </c>
      <c r="AY220" s="25" t="s">
        <v>197</v>
      </c>
      <c r="BE220" s="215">
        <f t="shared" si="64"/>
        <v>0</v>
      </c>
      <c r="BF220" s="215">
        <f t="shared" si="65"/>
        <v>0</v>
      </c>
      <c r="BG220" s="215">
        <f t="shared" si="66"/>
        <v>0</v>
      </c>
      <c r="BH220" s="215">
        <f t="shared" si="67"/>
        <v>0</v>
      </c>
      <c r="BI220" s="215">
        <f t="shared" si="68"/>
        <v>0</v>
      </c>
      <c r="BJ220" s="25" t="s">
        <v>85</v>
      </c>
      <c r="BK220" s="215">
        <f t="shared" si="69"/>
        <v>0</v>
      </c>
      <c r="BL220" s="25" t="s">
        <v>126</v>
      </c>
      <c r="BM220" s="25" t="s">
        <v>4059</v>
      </c>
    </row>
    <row r="221" spans="2:65" s="11" customFormat="1" ht="37.35" customHeight="1">
      <c r="B221" s="187"/>
      <c r="C221" s="188"/>
      <c r="D221" s="201" t="s">
        <v>77</v>
      </c>
      <c r="E221" s="287" t="s">
        <v>3212</v>
      </c>
      <c r="F221" s="287" t="s">
        <v>4060</v>
      </c>
      <c r="G221" s="188"/>
      <c r="H221" s="188"/>
      <c r="I221" s="191"/>
      <c r="J221" s="288">
        <f>BK221</f>
        <v>0</v>
      </c>
      <c r="K221" s="188"/>
      <c r="L221" s="193"/>
      <c r="M221" s="194"/>
      <c r="N221" s="195"/>
      <c r="O221" s="195"/>
      <c r="P221" s="196">
        <f>SUM(P222:P226)</f>
        <v>0</v>
      </c>
      <c r="Q221" s="195"/>
      <c r="R221" s="196">
        <f>SUM(R222:R226)</f>
        <v>0</v>
      </c>
      <c r="S221" s="195"/>
      <c r="T221" s="197">
        <f>SUM(T222:T226)</f>
        <v>0</v>
      </c>
      <c r="AR221" s="198" t="s">
        <v>85</v>
      </c>
      <c r="AT221" s="199" t="s">
        <v>77</v>
      </c>
      <c r="AU221" s="199" t="s">
        <v>78</v>
      </c>
      <c r="AY221" s="198" t="s">
        <v>197</v>
      </c>
      <c r="BK221" s="200">
        <f>SUM(BK222:BK226)</f>
        <v>0</v>
      </c>
    </row>
    <row r="222" spans="2:65" s="1" customFormat="1" ht="16.5" customHeight="1">
      <c r="B222" s="43"/>
      <c r="C222" s="204" t="s">
        <v>903</v>
      </c>
      <c r="D222" s="204" t="s">
        <v>200</v>
      </c>
      <c r="E222" s="205" t="s">
        <v>4061</v>
      </c>
      <c r="F222" s="206" t="s">
        <v>4048</v>
      </c>
      <c r="G222" s="207" t="s">
        <v>445</v>
      </c>
      <c r="H222" s="208">
        <v>28</v>
      </c>
      <c r="I222" s="209"/>
      <c r="J222" s="210">
        <f>ROUND(I222*H222,2)</f>
        <v>0</v>
      </c>
      <c r="K222" s="206" t="s">
        <v>34</v>
      </c>
      <c r="L222" s="63"/>
      <c r="M222" s="211" t="s">
        <v>34</v>
      </c>
      <c r="N222" s="212" t="s">
        <v>49</v>
      </c>
      <c r="O222" s="44"/>
      <c r="P222" s="213">
        <f>O222*H222</f>
        <v>0</v>
      </c>
      <c r="Q222" s="213">
        <v>0</v>
      </c>
      <c r="R222" s="213">
        <f>Q222*H222</f>
        <v>0</v>
      </c>
      <c r="S222" s="213">
        <v>0</v>
      </c>
      <c r="T222" s="214">
        <f>S222*H222</f>
        <v>0</v>
      </c>
      <c r="AR222" s="25" t="s">
        <v>126</v>
      </c>
      <c r="AT222" s="25" t="s">
        <v>200</v>
      </c>
      <c r="AU222" s="25" t="s">
        <v>85</v>
      </c>
      <c r="AY222" s="25" t="s">
        <v>197</v>
      </c>
      <c r="BE222" s="215">
        <f>IF(N222="základní",J222,0)</f>
        <v>0</v>
      </c>
      <c r="BF222" s="215">
        <f>IF(N222="snížená",J222,0)</f>
        <v>0</v>
      </c>
      <c r="BG222" s="215">
        <f>IF(N222="zákl. přenesená",J222,0)</f>
        <v>0</v>
      </c>
      <c r="BH222" s="215">
        <f>IF(N222="sníž. přenesená",J222,0)</f>
        <v>0</v>
      </c>
      <c r="BI222" s="215">
        <f>IF(N222="nulová",J222,0)</f>
        <v>0</v>
      </c>
      <c r="BJ222" s="25" t="s">
        <v>85</v>
      </c>
      <c r="BK222" s="215">
        <f>ROUND(I222*H222,2)</f>
        <v>0</v>
      </c>
      <c r="BL222" s="25" t="s">
        <v>126</v>
      </c>
      <c r="BM222" s="25" t="s">
        <v>4062</v>
      </c>
    </row>
    <row r="223" spans="2:65" s="1" customFormat="1" ht="16.5" customHeight="1">
      <c r="B223" s="43"/>
      <c r="C223" s="204" t="s">
        <v>907</v>
      </c>
      <c r="D223" s="204" t="s">
        <v>200</v>
      </c>
      <c r="E223" s="205" t="s">
        <v>4063</v>
      </c>
      <c r="F223" s="206" t="s">
        <v>4064</v>
      </c>
      <c r="G223" s="207" t="s">
        <v>445</v>
      </c>
      <c r="H223" s="208">
        <v>13</v>
      </c>
      <c r="I223" s="209"/>
      <c r="J223" s="210">
        <f>ROUND(I223*H223,2)</f>
        <v>0</v>
      </c>
      <c r="K223" s="206" t="s">
        <v>34</v>
      </c>
      <c r="L223" s="63"/>
      <c r="M223" s="211" t="s">
        <v>34</v>
      </c>
      <c r="N223" s="212" t="s">
        <v>49</v>
      </c>
      <c r="O223" s="44"/>
      <c r="P223" s="213">
        <f>O223*H223</f>
        <v>0</v>
      </c>
      <c r="Q223" s="213">
        <v>0</v>
      </c>
      <c r="R223" s="213">
        <f>Q223*H223</f>
        <v>0</v>
      </c>
      <c r="S223" s="213">
        <v>0</v>
      </c>
      <c r="T223" s="214">
        <f>S223*H223</f>
        <v>0</v>
      </c>
      <c r="AR223" s="25" t="s">
        <v>126</v>
      </c>
      <c r="AT223" s="25" t="s">
        <v>200</v>
      </c>
      <c r="AU223" s="25" t="s">
        <v>85</v>
      </c>
      <c r="AY223" s="25" t="s">
        <v>197</v>
      </c>
      <c r="BE223" s="215">
        <f>IF(N223="základní",J223,0)</f>
        <v>0</v>
      </c>
      <c r="BF223" s="215">
        <f>IF(N223="snížená",J223,0)</f>
        <v>0</v>
      </c>
      <c r="BG223" s="215">
        <f>IF(N223="zákl. přenesená",J223,0)</f>
        <v>0</v>
      </c>
      <c r="BH223" s="215">
        <f>IF(N223="sníž. přenesená",J223,0)</f>
        <v>0</v>
      </c>
      <c r="BI223" s="215">
        <f>IF(N223="nulová",J223,0)</f>
        <v>0</v>
      </c>
      <c r="BJ223" s="25" t="s">
        <v>85</v>
      </c>
      <c r="BK223" s="215">
        <f>ROUND(I223*H223,2)</f>
        <v>0</v>
      </c>
      <c r="BL223" s="25" t="s">
        <v>126</v>
      </c>
      <c r="BM223" s="25" t="s">
        <v>4065</v>
      </c>
    </row>
    <row r="224" spans="2:65" s="1" customFormat="1" ht="16.5" customHeight="1">
      <c r="B224" s="43"/>
      <c r="C224" s="204" t="s">
        <v>913</v>
      </c>
      <c r="D224" s="204" t="s">
        <v>200</v>
      </c>
      <c r="E224" s="205" t="s">
        <v>4066</v>
      </c>
      <c r="F224" s="206" t="s">
        <v>3833</v>
      </c>
      <c r="G224" s="207" t="s">
        <v>1985</v>
      </c>
      <c r="H224" s="208">
        <v>1</v>
      </c>
      <c r="I224" s="209"/>
      <c r="J224" s="210">
        <f>ROUND(I224*H224,2)</f>
        <v>0</v>
      </c>
      <c r="K224" s="206" t="s">
        <v>34</v>
      </c>
      <c r="L224" s="63"/>
      <c r="M224" s="211" t="s">
        <v>34</v>
      </c>
      <c r="N224" s="212" t="s">
        <v>49</v>
      </c>
      <c r="O224" s="44"/>
      <c r="P224" s="213">
        <f>O224*H224</f>
        <v>0</v>
      </c>
      <c r="Q224" s="213">
        <v>0</v>
      </c>
      <c r="R224" s="213">
        <f>Q224*H224</f>
        <v>0</v>
      </c>
      <c r="S224" s="213">
        <v>0</v>
      </c>
      <c r="T224" s="214">
        <f>S224*H224</f>
        <v>0</v>
      </c>
      <c r="AR224" s="25" t="s">
        <v>126</v>
      </c>
      <c r="AT224" s="25" t="s">
        <v>200</v>
      </c>
      <c r="AU224" s="25" t="s">
        <v>85</v>
      </c>
      <c r="AY224" s="25" t="s">
        <v>197</v>
      </c>
      <c r="BE224" s="215">
        <f>IF(N224="základní",J224,0)</f>
        <v>0</v>
      </c>
      <c r="BF224" s="215">
        <f>IF(N224="snížená",J224,0)</f>
        <v>0</v>
      </c>
      <c r="BG224" s="215">
        <f>IF(N224="zákl. přenesená",J224,0)</f>
        <v>0</v>
      </c>
      <c r="BH224" s="215">
        <f>IF(N224="sníž. přenesená",J224,0)</f>
        <v>0</v>
      </c>
      <c r="BI224" s="215">
        <f>IF(N224="nulová",J224,0)</f>
        <v>0</v>
      </c>
      <c r="BJ224" s="25" t="s">
        <v>85</v>
      </c>
      <c r="BK224" s="215">
        <f>ROUND(I224*H224,2)</f>
        <v>0</v>
      </c>
      <c r="BL224" s="25" t="s">
        <v>126</v>
      </c>
      <c r="BM224" s="25" t="s">
        <v>4067</v>
      </c>
    </row>
    <row r="225" spans="2:65" s="1" customFormat="1" ht="16.5" customHeight="1">
      <c r="B225" s="43"/>
      <c r="C225" s="204" t="s">
        <v>924</v>
      </c>
      <c r="D225" s="204" t="s">
        <v>200</v>
      </c>
      <c r="E225" s="205" t="s">
        <v>4068</v>
      </c>
      <c r="F225" s="206" t="s">
        <v>3836</v>
      </c>
      <c r="G225" s="207" t="s">
        <v>1985</v>
      </c>
      <c r="H225" s="208">
        <v>1</v>
      </c>
      <c r="I225" s="209"/>
      <c r="J225" s="210">
        <f>ROUND(I225*H225,2)</f>
        <v>0</v>
      </c>
      <c r="K225" s="206" t="s">
        <v>34</v>
      </c>
      <c r="L225" s="63"/>
      <c r="M225" s="211" t="s">
        <v>34</v>
      </c>
      <c r="N225" s="212" t="s">
        <v>49</v>
      </c>
      <c r="O225" s="44"/>
      <c r="P225" s="213">
        <f>O225*H225</f>
        <v>0</v>
      </c>
      <c r="Q225" s="213">
        <v>0</v>
      </c>
      <c r="R225" s="213">
        <f>Q225*H225</f>
        <v>0</v>
      </c>
      <c r="S225" s="213">
        <v>0</v>
      </c>
      <c r="T225" s="214">
        <f>S225*H225</f>
        <v>0</v>
      </c>
      <c r="AR225" s="25" t="s">
        <v>126</v>
      </c>
      <c r="AT225" s="25" t="s">
        <v>200</v>
      </c>
      <c r="AU225" s="25" t="s">
        <v>85</v>
      </c>
      <c r="AY225" s="25" t="s">
        <v>197</v>
      </c>
      <c r="BE225" s="215">
        <f>IF(N225="základní",J225,0)</f>
        <v>0</v>
      </c>
      <c r="BF225" s="215">
        <f>IF(N225="snížená",J225,0)</f>
        <v>0</v>
      </c>
      <c r="BG225" s="215">
        <f>IF(N225="zákl. přenesená",J225,0)</f>
        <v>0</v>
      </c>
      <c r="BH225" s="215">
        <f>IF(N225="sníž. přenesená",J225,0)</f>
        <v>0</v>
      </c>
      <c r="BI225" s="215">
        <f>IF(N225="nulová",J225,0)</f>
        <v>0</v>
      </c>
      <c r="BJ225" s="25" t="s">
        <v>85</v>
      </c>
      <c r="BK225" s="215">
        <f>ROUND(I225*H225,2)</f>
        <v>0</v>
      </c>
      <c r="BL225" s="25" t="s">
        <v>126</v>
      </c>
      <c r="BM225" s="25" t="s">
        <v>4069</v>
      </c>
    </row>
    <row r="226" spans="2:65" s="1" customFormat="1" ht="16.5" customHeight="1">
      <c r="B226" s="43"/>
      <c r="C226" s="204" t="s">
        <v>929</v>
      </c>
      <c r="D226" s="204" t="s">
        <v>200</v>
      </c>
      <c r="E226" s="205" t="s">
        <v>4070</v>
      </c>
      <c r="F226" s="206" t="s">
        <v>3838</v>
      </c>
      <c r="G226" s="207" t="s">
        <v>1598</v>
      </c>
      <c r="H226" s="208">
        <v>1</v>
      </c>
      <c r="I226" s="209"/>
      <c r="J226" s="210">
        <f>ROUND(I226*H226,2)</f>
        <v>0</v>
      </c>
      <c r="K226" s="206" t="s">
        <v>34</v>
      </c>
      <c r="L226" s="63"/>
      <c r="M226" s="211" t="s">
        <v>34</v>
      </c>
      <c r="N226" s="212" t="s">
        <v>49</v>
      </c>
      <c r="O226" s="44"/>
      <c r="P226" s="213">
        <f>O226*H226</f>
        <v>0</v>
      </c>
      <c r="Q226" s="213">
        <v>0</v>
      </c>
      <c r="R226" s="213">
        <f>Q226*H226</f>
        <v>0</v>
      </c>
      <c r="S226" s="213">
        <v>0</v>
      </c>
      <c r="T226" s="214">
        <f>S226*H226</f>
        <v>0</v>
      </c>
      <c r="AR226" s="25" t="s">
        <v>126</v>
      </c>
      <c r="AT226" s="25" t="s">
        <v>200</v>
      </c>
      <c r="AU226" s="25" t="s">
        <v>85</v>
      </c>
      <c r="AY226" s="25" t="s">
        <v>197</v>
      </c>
      <c r="BE226" s="215">
        <f>IF(N226="základní",J226,0)</f>
        <v>0</v>
      </c>
      <c r="BF226" s="215">
        <f>IF(N226="snížená",J226,0)</f>
        <v>0</v>
      </c>
      <c r="BG226" s="215">
        <f>IF(N226="zákl. přenesená",J226,0)</f>
        <v>0</v>
      </c>
      <c r="BH226" s="215">
        <f>IF(N226="sníž. přenesená",J226,0)</f>
        <v>0</v>
      </c>
      <c r="BI226" s="215">
        <f>IF(N226="nulová",J226,0)</f>
        <v>0</v>
      </c>
      <c r="BJ226" s="25" t="s">
        <v>85</v>
      </c>
      <c r="BK226" s="215">
        <f>ROUND(I226*H226,2)</f>
        <v>0</v>
      </c>
      <c r="BL226" s="25" t="s">
        <v>126</v>
      </c>
      <c r="BM226" s="25" t="s">
        <v>4071</v>
      </c>
    </row>
    <row r="227" spans="2:65" s="11" customFormat="1" ht="37.35" customHeight="1">
      <c r="B227" s="187"/>
      <c r="C227" s="188"/>
      <c r="D227" s="201" t="s">
        <v>77</v>
      </c>
      <c r="E227" s="287" t="s">
        <v>3225</v>
      </c>
      <c r="F227" s="287" t="s">
        <v>4072</v>
      </c>
      <c r="G227" s="188"/>
      <c r="H227" s="188"/>
      <c r="I227" s="191"/>
      <c r="J227" s="288">
        <f>BK227</f>
        <v>0</v>
      </c>
      <c r="K227" s="188"/>
      <c r="L227" s="193"/>
      <c r="M227" s="194"/>
      <c r="N227" s="195"/>
      <c r="O227" s="195"/>
      <c r="P227" s="196">
        <f>SUM(P228:P239)</f>
        <v>0</v>
      </c>
      <c r="Q227" s="195"/>
      <c r="R227" s="196">
        <f>SUM(R228:R239)</f>
        <v>0</v>
      </c>
      <c r="S227" s="195"/>
      <c r="T227" s="197">
        <f>SUM(T228:T239)</f>
        <v>0</v>
      </c>
      <c r="AR227" s="198" t="s">
        <v>85</v>
      </c>
      <c r="AT227" s="199" t="s">
        <v>77</v>
      </c>
      <c r="AU227" s="199" t="s">
        <v>78</v>
      </c>
      <c r="AY227" s="198" t="s">
        <v>197</v>
      </c>
      <c r="BK227" s="200">
        <f>SUM(BK228:BK239)</f>
        <v>0</v>
      </c>
    </row>
    <row r="228" spans="2:65" s="1" customFormat="1" ht="25.5" customHeight="1">
      <c r="B228" s="43"/>
      <c r="C228" s="204" t="s">
        <v>933</v>
      </c>
      <c r="D228" s="204" t="s">
        <v>200</v>
      </c>
      <c r="E228" s="205" t="s">
        <v>4073</v>
      </c>
      <c r="F228" s="206" t="s">
        <v>4074</v>
      </c>
      <c r="G228" s="207" t="s">
        <v>1598</v>
      </c>
      <c r="H228" s="208">
        <v>1</v>
      </c>
      <c r="I228" s="209"/>
      <c r="J228" s="210">
        <f t="shared" ref="J228:J239" si="70">ROUND(I228*H228,2)</f>
        <v>0</v>
      </c>
      <c r="K228" s="206" t="s">
        <v>34</v>
      </c>
      <c r="L228" s="63"/>
      <c r="M228" s="211" t="s">
        <v>34</v>
      </c>
      <c r="N228" s="212" t="s">
        <v>49</v>
      </c>
      <c r="O228" s="44"/>
      <c r="P228" s="213">
        <f t="shared" ref="P228:P239" si="71">O228*H228</f>
        <v>0</v>
      </c>
      <c r="Q228" s="213">
        <v>0</v>
      </c>
      <c r="R228" s="213">
        <f t="shared" ref="R228:R239" si="72">Q228*H228</f>
        <v>0</v>
      </c>
      <c r="S228" s="213">
        <v>0</v>
      </c>
      <c r="T228" s="214">
        <f t="shared" ref="T228:T239" si="73">S228*H228</f>
        <v>0</v>
      </c>
      <c r="AR228" s="25" t="s">
        <v>126</v>
      </c>
      <c r="AT228" s="25" t="s">
        <v>200</v>
      </c>
      <c r="AU228" s="25" t="s">
        <v>85</v>
      </c>
      <c r="AY228" s="25" t="s">
        <v>197</v>
      </c>
      <c r="BE228" s="215">
        <f t="shared" ref="BE228:BE239" si="74">IF(N228="základní",J228,0)</f>
        <v>0</v>
      </c>
      <c r="BF228" s="215">
        <f t="shared" ref="BF228:BF239" si="75">IF(N228="snížená",J228,0)</f>
        <v>0</v>
      </c>
      <c r="BG228" s="215">
        <f t="shared" ref="BG228:BG239" si="76">IF(N228="zákl. přenesená",J228,0)</f>
        <v>0</v>
      </c>
      <c r="BH228" s="215">
        <f t="shared" ref="BH228:BH239" si="77">IF(N228="sníž. přenesená",J228,0)</f>
        <v>0</v>
      </c>
      <c r="BI228" s="215">
        <f t="shared" ref="BI228:BI239" si="78">IF(N228="nulová",J228,0)</f>
        <v>0</v>
      </c>
      <c r="BJ228" s="25" t="s">
        <v>85</v>
      </c>
      <c r="BK228" s="215">
        <f t="shared" ref="BK228:BK239" si="79">ROUND(I228*H228,2)</f>
        <v>0</v>
      </c>
      <c r="BL228" s="25" t="s">
        <v>126</v>
      </c>
      <c r="BM228" s="25" t="s">
        <v>4075</v>
      </c>
    </row>
    <row r="229" spans="2:65" s="1" customFormat="1" ht="25.5" customHeight="1">
      <c r="B229" s="43"/>
      <c r="C229" s="204" t="s">
        <v>938</v>
      </c>
      <c r="D229" s="204" t="s">
        <v>200</v>
      </c>
      <c r="E229" s="205" t="s">
        <v>4076</v>
      </c>
      <c r="F229" s="206" t="s">
        <v>4077</v>
      </c>
      <c r="G229" s="207" t="s">
        <v>1598</v>
      </c>
      <c r="H229" s="208">
        <v>5</v>
      </c>
      <c r="I229" s="209"/>
      <c r="J229" s="210">
        <f t="shared" si="70"/>
        <v>0</v>
      </c>
      <c r="K229" s="206" t="s">
        <v>34</v>
      </c>
      <c r="L229" s="63"/>
      <c r="M229" s="211" t="s">
        <v>34</v>
      </c>
      <c r="N229" s="212" t="s">
        <v>49</v>
      </c>
      <c r="O229" s="44"/>
      <c r="P229" s="213">
        <f t="shared" si="71"/>
        <v>0</v>
      </c>
      <c r="Q229" s="213">
        <v>0</v>
      </c>
      <c r="R229" s="213">
        <f t="shared" si="72"/>
        <v>0</v>
      </c>
      <c r="S229" s="213">
        <v>0</v>
      </c>
      <c r="T229" s="214">
        <f t="shared" si="73"/>
        <v>0</v>
      </c>
      <c r="AR229" s="25" t="s">
        <v>126</v>
      </c>
      <c r="AT229" s="25" t="s">
        <v>200</v>
      </c>
      <c r="AU229" s="25" t="s">
        <v>85</v>
      </c>
      <c r="AY229" s="25" t="s">
        <v>197</v>
      </c>
      <c r="BE229" s="215">
        <f t="shared" si="74"/>
        <v>0</v>
      </c>
      <c r="BF229" s="215">
        <f t="shared" si="75"/>
        <v>0</v>
      </c>
      <c r="BG229" s="215">
        <f t="shared" si="76"/>
        <v>0</v>
      </c>
      <c r="BH229" s="215">
        <f t="shared" si="77"/>
        <v>0</v>
      </c>
      <c r="BI229" s="215">
        <f t="shared" si="78"/>
        <v>0</v>
      </c>
      <c r="BJ229" s="25" t="s">
        <v>85</v>
      </c>
      <c r="BK229" s="215">
        <f t="shared" si="79"/>
        <v>0</v>
      </c>
      <c r="BL229" s="25" t="s">
        <v>126</v>
      </c>
      <c r="BM229" s="25" t="s">
        <v>4078</v>
      </c>
    </row>
    <row r="230" spans="2:65" s="1" customFormat="1" ht="16.5" customHeight="1">
      <c r="B230" s="43"/>
      <c r="C230" s="204" t="s">
        <v>943</v>
      </c>
      <c r="D230" s="204" t="s">
        <v>200</v>
      </c>
      <c r="E230" s="205" t="s">
        <v>4079</v>
      </c>
      <c r="F230" s="206" t="s">
        <v>4080</v>
      </c>
      <c r="G230" s="207" t="s">
        <v>1598</v>
      </c>
      <c r="H230" s="208">
        <v>1</v>
      </c>
      <c r="I230" s="209"/>
      <c r="J230" s="210">
        <f t="shared" si="70"/>
        <v>0</v>
      </c>
      <c r="K230" s="206" t="s">
        <v>34</v>
      </c>
      <c r="L230" s="63"/>
      <c r="M230" s="211" t="s">
        <v>34</v>
      </c>
      <c r="N230" s="212" t="s">
        <v>49</v>
      </c>
      <c r="O230" s="44"/>
      <c r="P230" s="213">
        <f t="shared" si="71"/>
        <v>0</v>
      </c>
      <c r="Q230" s="213">
        <v>0</v>
      </c>
      <c r="R230" s="213">
        <f t="shared" si="72"/>
        <v>0</v>
      </c>
      <c r="S230" s="213">
        <v>0</v>
      </c>
      <c r="T230" s="214">
        <f t="shared" si="73"/>
        <v>0</v>
      </c>
      <c r="AR230" s="25" t="s">
        <v>126</v>
      </c>
      <c r="AT230" s="25" t="s">
        <v>200</v>
      </c>
      <c r="AU230" s="25" t="s">
        <v>85</v>
      </c>
      <c r="AY230" s="25" t="s">
        <v>197</v>
      </c>
      <c r="BE230" s="215">
        <f t="shared" si="74"/>
        <v>0</v>
      </c>
      <c r="BF230" s="215">
        <f t="shared" si="75"/>
        <v>0</v>
      </c>
      <c r="BG230" s="215">
        <f t="shared" si="76"/>
        <v>0</v>
      </c>
      <c r="BH230" s="215">
        <f t="shared" si="77"/>
        <v>0</v>
      </c>
      <c r="BI230" s="215">
        <f t="shared" si="78"/>
        <v>0</v>
      </c>
      <c r="BJ230" s="25" t="s">
        <v>85</v>
      </c>
      <c r="BK230" s="215">
        <f t="shared" si="79"/>
        <v>0</v>
      </c>
      <c r="BL230" s="25" t="s">
        <v>126</v>
      </c>
      <c r="BM230" s="25" t="s">
        <v>4081</v>
      </c>
    </row>
    <row r="231" spans="2:65" s="1" customFormat="1" ht="16.5" customHeight="1">
      <c r="B231" s="43"/>
      <c r="C231" s="204" t="s">
        <v>947</v>
      </c>
      <c r="D231" s="204" t="s">
        <v>200</v>
      </c>
      <c r="E231" s="205" t="s">
        <v>4082</v>
      </c>
      <c r="F231" s="206" t="s">
        <v>4083</v>
      </c>
      <c r="G231" s="207" t="s">
        <v>445</v>
      </c>
      <c r="H231" s="208">
        <v>8</v>
      </c>
      <c r="I231" s="209"/>
      <c r="J231" s="210">
        <f t="shared" si="70"/>
        <v>0</v>
      </c>
      <c r="K231" s="206" t="s">
        <v>34</v>
      </c>
      <c r="L231" s="63"/>
      <c r="M231" s="211" t="s">
        <v>34</v>
      </c>
      <c r="N231" s="212" t="s">
        <v>49</v>
      </c>
      <c r="O231" s="44"/>
      <c r="P231" s="213">
        <f t="shared" si="71"/>
        <v>0</v>
      </c>
      <c r="Q231" s="213">
        <v>0</v>
      </c>
      <c r="R231" s="213">
        <f t="shared" si="72"/>
        <v>0</v>
      </c>
      <c r="S231" s="213">
        <v>0</v>
      </c>
      <c r="T231" s="214">
        <f t="shared" si="73"/>
        <v>0</v>
      </c>
      <c r="AR231" s="25" t="s">
        <v>126</v>
      </c>
      <c r="AT231" s="25" t="s">
        <v>200</v>
      </c>
      <c r="AU231" s="25" t="s">
        <v>85</v>
      </c>
      <c r="AY231" s="25" t="s">
        <v>197</v>
      </c>
      <c r="BE231" s="215">
        <f t="shared" si="74"/>
        <v>0</v>
      </c>
      <c r="BF231" s="215">
        <f t="shared" si="75"/>
        <v>0</v>
      </c>
      <c r="BG231" s="215">
        <f t="shared" si="76"/>
        <v>0</v>
      </c>
      <c r="BH231" s="215">
        <f t="shared" si="77"/>
        <v>0</v>
      </c>
      <c r="BI231" s="215">
        <f t="shared" si="78"/>
        <v>0</v>
      </c>
      <c r="BJ231" s="25" t="s">
        <v>85</v>
      </c>
      <c r="BK231" s="215">
        <f t="shared" si="79"/>
        <v>0</v>
      </c>
      <c r="BL231" s="25" t="s">
        <v>126</v>
      </c>
      <c r="BM231" s="25" t="s">
        <v>4084</v>
      </c>
    </row>
    <row r="232" spans="2:65" s="1" customFormat="1" ht="16.5" customHeight="1">
      <c r="B232" s="43"/>
      <c r="C232" s="204" t="s">
        <v>952</v>
      </c>
      <c r="D232" s="204" t="s">
        <v>200</v>
      </c>
      <c r="E232" s="205" t="s">
        <v>4085</v>
      </c>
      <c r="F232" s="206" t="s">
        <v>4086</v>
      </c>
      <c r="G232" s="207" t="s">
        <v>445</v>
      </c>
      <c r="H232" s="208">
        <v>8</v>
      </c>
      <c r="I232" s="209"/>
      <c r="J232" s="210">
        <f t="shared" si="70"/>
        <v>0</v>
      </c>
      <c r="K232" s="206" t="s">
        <v>34</v>
      </c>
      <c r="L232" s="63"/>
      <c r="M232" s="211" t="s">
        <v>34</v>
      </c>
      <c r="N232" s="212" t="s">
        <v>49</v>
      </c>
      <c r="O232" s="44"/>
      <c r="P232" s="213">
        <f t="shared" si="71"/>
        <v>0</v>
      </c>
      <c r="Q232" s="213">
        <v>0</v>
      </c>
      <c r="R232" s="213">
        <f t="shared" si="72"/>
        <v>0</v>
      </c>
      <c r="S232" s="213">
        <v>0</v>
      </c>
      <c r="T232" s="214">
        <f t="shared" si="73"/>
        <v>0</v>
      </c>
      <c r="AR232" s="25" t="s">
        <v>126</v>
      </c>
      <c r="AT232" s="25" t="s">
        <v>200</v>
      </c>
      <c r="AU232" s="25" t="s">
        <v>85</v>
      </c>
      <c r="AY232" s="25" t="s">
        <v>197</v>
      </c>
      <c r="BE232" s="215">
        <f t="shared" si="74"/>
        <v>0</v>
      </c>
      <c r="BF232" s="215">
        <f t="shared" si="75"/>
        <v>0</v>
      </c>
      <c r="BG232" s="215">
        <f t="shared" si="76"/>
        <v>0</v>
      </c>
      <c r="BH232" s="215">
        <f t="shared" si="77"/>
        <v>0</v>
      </c>
      <c r="BI232" s="215">
        <f t="shared" si="78"/>
        <v>0</v>
      </c>
      <c r="BJ232" s="25" t="s">
        <v>85</v>
      </c>
      <c r="BK232" s="215">
        <f t="shared" si="79"/>
        <v>0</v>
      </c>
      <c r="BL232" s="25" t="s">
        <v>126</v>
      </c>
      <c r="BM232" s="25" t="s">
        <v>4087</v>
      </c>
    </row>
    <row r="233" spans="2:65" s="1" customFormat="1" ht="16.5" customHeight="1">
      <c r="B233" s="43"/>
      <c r="C233" s="204" t="s">
        <v>956</v>
      </c>
      <c r="D233" s="204" t="s">
        <v>200</v>
      </c>
      <c r="E233" s="205" t="s">
        <v>4088</v>
      </c>
      <c r="F233" s="206" t="s">
        <v>3827</v>
      </c>
      <c r="G233" s="207" t="s">
        <v>445</v>
      </c>
      <c r="H233" s="208">
        <v>75</v>
      </c>
      <c r="I233" s="209"/>
      <c r="J233" s="210">
        <f t="shared" si="70"/>
        <v>0</v>
      </c>
      <c r="K233" s="206" t="s">
        <v>34</v>
      </c>
      <c r="L233" s="63"/>
      <c r="M233" s="211" t="s">
        <v>34</v>
      </c>
      <c r="N233" s="212" t="s">
        <v>49</v>
      </c>
      <c r="O233" s="44"/>
      <c r="P233" s="213">
        <f t="shared" si="71"/>
        <v>0</v>
      </c>
      <c r="Q233" s="213">
        <v>0</v>
      </c>
      <c r="R233" s="213">
        <f t="shared" si="72"/>
        <v>0</v>
      </c>
      <c r="S233" s="213">
        <v>0</v>
      </c>
      <c r="T233" s="214">
        <f t="shared" si="73"/>
        <v>0</v>
      </c>
      <c r="AR233" s="25" t="s">
        <v>126</v>
      </c>
      <c r="AT233" s="25" t="s">
        <v>200</v>
      </c>
      <c r="AU233" s="25" t="s">
        <v>85</v>
      </c>
      <c r="AY233" s="25" t="s">
        <v>197</v>
      </c>
      <c r="BE233" s="215">
        <f t="shared" si="74"/>
        <v>0</v>
      </c>
      <c r="BF233" s="215">
        <f t="shared" si="75"/>
        <v>0</v>
      </c>
      <c r="BG233" s="215">
        <f t="shared" si="76"/>
        <v>0</v>
      </c>
      <c r="BH233" s="215">
        <f t="shared" si="77"/>
        <v>0</v>
      </c>
      <c r="BI233" s="215">
        <f t="shared" si="78"/>
        <v>0</v>
      </c>
      <c r="BJ233" s="25" t="s">
        <v>85</v>
      </c>
      <c r="BK233" s="215">
        <f t="shared" si="79"/>
        <v>0</v>
      </c>
      <c r="BL233" s="25" t="s">
        <v>126</v>
      </c>
      <c r="BM233" s="25" t="s">
        <v>4089</v>
      </c>
    </row>
    <row r="234" spans="2:65" s="1" customFormat="1" ht="16.5" customHeight="1">
      <c r="B234" s="43"/>
      <c r="C234" s="204" t="s">
        <v>961</v>
      </c>
      <c r="D234" s="204" t="s">
        <v>200</v>
      </c>
      <c r="E234" s="205" t="s">
        <v>4090</v>
      </c>
      <c r="F234" s="206" t="s">
        <v>3829</v>
      </c>
      <c r="G234" s="207" t="s">
        <v>445</v>
      </c>
      <c r="H234" s="208">
        <v>4</v>
      </c>
      <c r="I234" s="209"/>
      <c r="J234" s="210">
        <f t="shared" si="70"/>
        <v>0</v>
      </c>
      <c r="K234" s="206" t="s">
        <v>34</v>
      </c>
      <c r="L234" s="63"/>
      <c r="M234" s="211" t="s">
        <v>34</v>
      </c>
      <c r="N234" s="212" t="s">
        <v>49</v>
      </c>
      <c r="O234" s="44"/>
      <c r="P234" s="213">
        <f t="shared" si="71"/>
        <v>0</v>
      </c>
      <c r="Q234" s="213">
        <v>0</v>
      </c>
      <c r="R234" s="213">
        <f t="shared" si="72"/>
        <v>0</v>
      </c>
      <c r="S234" s="213">
        <v>0</v>
      </c>
      <c r="T234" s="214">
        <f t="shared" si="73"/>
        <v>0</v>
      </c>
      <c r="AR234" s="25" t="s">
        <v>126</v>
      </c>
      <c r="AT234" s="25" t="s">
        <v>200</v>
      </c>
      <c r="AU234" s="25" t="s">
        <v>85</v>
      </c>
      <c r="AY234" s="25" t="s">
        <v>197</v>
      </c>
      <c r="BE234" s="215">
        <f t="shared" si="74"/>
        <v>0</v>
      </c>
      <c r="BF234" s="215">
        <f t="shared" si="75"/>
        <v>0</v>
      </c>
      <c r="BG234" s="215">
        <f t="shared" si="76"/>
        <v>0</v>
      </c>
      <c r="BH234" s="215">
        <f t="shared" si="77"/>
        <v>0</v>
      </c>
      <c r="BI234" s="215">
        <f t="shared" si="78"/>
        <v>0</v>
      </c>
      <c r="BJ234" s="25" t="s">
        <v>85</v>
      </c>
      <c r="BK234" s="215">
        <f t="shared" si="79"/>
        <v>0</v>
      </c>
      <c r="BL234" s="25" t="s">
        <v>126</v>
      </c>
      <c r="BM234" s="25" t="s">
        <v>4091</v>
      </c>
    </row>
    <row r="235" spans="2:65" s="1" customFormat="1" ht="16.5" customHeight="1">
      <c r="B235" s="43"/>
      <c r="C235" s="204" t="s">
        <v>965</v>
      </c>
      <c r="D235" s="204" t="s">
        <v>200</v>
      </c>
      <c r="E235" s="205" t="s">
        <v>4092</v>
      </c>
      <c r="F235" s="206" t="s">
        <v>4093</v>
      </c>
      <c r="G235" s="207" t="s">
        <v>1598</v>
      </c>
      <c r="H235" s="208">
        <v>0</v>
      </c>
      <c r="I235" s="209"/>
      <c r="J235" s="210">
        <f t="shared" si="70"/>
        <v>0</v>
      </c>
      <c r="K235" s="206" t="s">
        <v>34</v>
      </c>
      <c r="L235" s="63"/>
      <c r="M235" s="211" t="s">
        <v>34</v>
      </c>
      <c r="N235" s="212" t="s">
        <v>49</v>
      </c>
      <c r="O235" s="44"/>
      <c r="P235" s="213">
        <f t="shared" si="71"/>
        <v>0</v>
      </c>
      <c r="Q235" s="213">
        <v>0</v>
      </c>
      <c r="R235" s="213">
        <f t="shared" si="72"/>
        <v>0</v>
      </c>
      <c r="S235" s="213">
        <v>0</v>
      </c>
      <c r="T235" s="214">
        <f t="shared" si="73"/>
        <v>0</v>
      </c>
      <c r="AR235" s="25" t="s">
        <v>126</v>
      </c>
      <c r="AT235" s="25" t="s">
        <v>200</v>
      </c>
      <c r="AU235" s="25" t="s">
        <v>85</v>
      </c>
      <c r="AY235" s="25" t="s">
        <v>197</v>
      </c>
      <c r="BE235" s="215">
        <f t="shared" si="74"/>
        <v>0</v>
      </c>
      <c r="BF235" s="215">
        <f t="shared" si="75"/>
        <v>0</v>
      </c>
      <c r="BG235" s="215">
        <f t="shared" si="76"/>
        <v>0</v>
      </c>
      <c r="BH235" s="215">
        <f t="shared" si="77"/>
        <v>0</v>
      </c>
      <c r="BI235" s="215">
        <f t="shared" si="78"/>
        <v>0</v>
      </c>
      <c r="BJ235" s="25" t="s">
        <v>85</v>
      </c>
      <c r="BK235" s="215">
        <f t="shared" si="79"/>
        <v>0</v>
      </c>
      <c r="BL235" s="25" t="s">
        <v>126</v>
      </c>
      <c r="BM235" s="25" t="s">
        <v>4094</v>
      </c>
    </row>
    <row r="236" spans="2:65" s="1" customFormat="1" ht="16.5" customHeight="1">
      <c r="B236" s="43"/>
      <c r="C236" s="204" t="s">
        <v>969</v>
      </c>
      <c r="D236" s="204" t="s">
        <v>200</v>
      </c>
      <c r="E236" s="205" t="s">
        <v>279</v>
      </c>
      <c r="F236" s="206" t="s">
        <v>3831</v>
      </c>
      <c r="G236" s="207" t="s">
        <v>1598</v>
      </c>
      <c r="H236" s="208">
        <v>1</v>
      </c>
      <c r="I236" s="209"/>
      <c r="J236" s="210">
        <f t="shared" si="70"/>
        <v>0</v>
      </c>
      <c r="K236" s="206" t="s">
        <v>34</v>
      </c>
      <c r="L236" s="63"/>
      <c r="M236" s="211" t="s">
        <v>34</v>
      </c>
      <c r="N236" s="212" t="s">
        <v>49</v>
      </c>
      <c r="O236" s="44"/>
      <c r="P236" s="213">
        <f t="shared" si="71"/>
        <v>0</v>
      </c>
      <c r="Q236" s="213">
        <v>0</v>
      </c>
      <c r="R236" s="213">
        <f t="shared" si="72"/>
        <v>0</v>
      </c>
      <c r="S236" s="213">
        <v>0</v>
      </c>
      <c r="T236" s="214">
        <f t="shared" si="73"/>
        <v>0</v>
      </c>
      <c r="AR236" s="25" t="s">
        <v>126</v>
      </c>
      <c r="AT236" s="25" t="s">
        <v>200</v>
      </c>
      <c r="AU236" s="25" t="s">
        <v>85</v>
      </c>
      <c r="AY236" s="25" t="s">
        <v>197</v>
      </c>
      <c r="BE236" s="215">
        <f t="shared" si="74"/>
        <v>0</v>
      </c>
      <c r="BF236" s="215">
        <f t="shared" si="75"/>
        <v>0</v>
      </c>
      <c r="BG236" s="215">
        <f t="shared" si="76"/>
        <v>0</v>
      </c>
      <c r="BH236" s="215">
        <f t="shared" si="77"/>
        <v>0</v>
      </c>
      <c r="BI236" s="215">
        <f t="shared" si="78"/>
        <v>0</v>
      </c>
      <c r="BJ236" s="25" t="s">
        <v>85</v>
      </c>
      <c r="BK236" s="215">
        <f t="shared" si="79"/>
        <v>0</v>
      </c>
      <c r="BL236" s="25" t="s">
        <v>126</v>
      </c>
      <c r="BM236" s="25" t="s">
        <v>4095</v>
      </c>
    </row>
    <row r="237" spans="2:65" s="1" customFormat="1" ht="16.5" customHeight="1">
      <c r="B237" s="43"/>
      <c r="C237" s="204" t="s">
        <v>974</v>
      </c>
      <c r="D237" s="204" t="s">
        <v>200</v>
      </c>
      <c r="E237" s="205" t="s">
        <v>252</v>
      </c>
      <c r="F237" s="206" t="s">
        <v>3833</v>
      </c>
      <c r="G237" s="207" t="s">
        <v>1985</v>
      </c>
      <c r="H237" s="208">
        <v>1</v>
      </c>
      <c r="I237" s="209"/>
      <c r="J237" s="210">
        <f t="shared" si="70"/>
        <v>0</v>
      </c>
      <c r="K237" s="206" t="s">
        <v>34</v>
      </c>
      <c r="L237" s="63"/>
      <c r="M237" s="211" t="s">
        <v>34</v>
      </c>
      <c r="N237" s="212" t="s">
        <v>49</v>
      </c>
      <c r="O237" s="44"/>
      <c r="P237" s="213">
        <f t="shared" si="71"/>
        <v>0</v>
      </c>
      <c r="Q237" s="213">
        <v>0</v>
      </c>
      <c r="R237" s="213">
        <f t="shared" si="72"/>
        <v>0</v>
      </c>
      <c r="S237" s="213">
        <v>0</v>
      </c>
      <c r="T237" s="214">
        <f t="shared" si="73"/>
        <v>0</v>
      </c>
      <c r="AR237" s="25" t="s">
        <v>126</v>
      </c>
      <c r="AT237" s="25" t="s">
        <v>200</v>
      </c>
      <c r="AU237" s="25" t="s">
        <v>85</v>
      </c>
      <c r="AY237" s="25" t="s">
        <v>197</v>
      </c>
      <c r="BE237" s="215">
        <f t="shared" si="74"/>
        <v>0</v>
      </c>
      <c r="BF237" s="215">
        <f t="shared" si="75"/>
        <v>0</v>
      </c>
      <c r="BG237" s="215">
        <f t="shared" si="76"/>
        <v>0</v>
      </c>
      <c r="BH237" s="215">
        <f t="shared" si="77"/>
        <v>0</v>
      </c>
      <c r="BI237" s="215">
        <f t="shared" si="78"/>
        <v>0</v>
      </c>
      <c r="BJ237" s="25" t="s">
        <v>85</v>
      </c>
      <c r="BK237" s="215">
        <f t="shared" si="79"/>
        <v>0</v>
      </c>
      <c r="BL237" s="25" t="s">
        <v>126</v>
      </c>
      <c r="BM237" s="25" t="s">
        <v>4096</v>
      </c>
    </row>
    <row r="238" spans="2:65" s="1" customFormat="1" ht="16.5" customHeight="1">
      <c r="B238" s="43"/>
      <c r="C238" s="204" t="s">
        <v>978</v>
      </c>
      <c r="D238" s="204" t="s">
        <v>200</v>
      </c>
      <c r="E238" s="205" t="s">
        <v>4097</v>
      </c>
      <c r="F238" s="206" t="s">
        <v>3836</v>
      </c>
      <c r="G238" s="207" t="s">
        <v>1985</v>
      </c>
      <c r="H238" s="208">
        <v>1</v>
      </c>
      <c r="I238" s="209"/>
      <c r="J238" s="210">
        <f t="shared" si="70"/>
        <v>0</v>
      </c>
      <c r="K238" s="206" t="s">
        <v>34</v>
      </c>
      <c r="L238" s="63"/>
      <c r="M238" s="211" t="s">
        <v>34</v>
      </c>
      <c r="N238" s="212" t="s">
        <v>49</v>
      </c>
      <c r="O238" s="44"/>
      <c r="P238" s="213">
        <f t="shared" si="71"/>
        <v>0</v>
      </c>
      <c r="Q238" s="213">
        <v>0</v>
      </c>
      <c r="R238" s="213">
        <f t="shared" si="72"/>
        <v>0</v>
      </c>
      <c r="S238" s="213">
        <v>0</v>
      </c>
      <c r="T238" s="214">
        <f t="shared" si="73"/>
        <v>0</v>
      </c>
      <c r="AR238" s="25" t="s">
        <v>126</v>
      </c>
      <c r="AT238" s="25" t="s">
        <v>200</v>
      </c>
      <c r="AU238" s="25" t="s">
        <v>85</v>
      </c>
      <c r="AY238" s="25" t="s">
        <v>197</v>
      </c>
      <c r="BE238" s="215">
        <f t="shared" si="74"/>
        <v>0</v>
      </c>
      <c r="BF238" s="215">
        <f t="shared" si="75"/>
        <v>0</v>
      </c>
      <c r="BG238" s="215">
        <f t="shared" si="76"/>
        <v>0</v>
      </c>
      <c r="BH238" s="215">
        <f t="shared" si="77"/>
        <v>0</v>
      </c>
      <c r="BI238" s="215">
        <f t="shared" si="78"/>
        <v>0</v>
      </c>
      <c r="BJ238" s="25" t="s">
        <v>85</v>
      </c>
      <c r="BK238" s="215">
        <f t="shared" si="79"/>
        <v>0</v>
      </c>
      <c r="BL238" s="25" t="s">
        <v>126</v>
      </c>
      <c r="BM238" s="25" t="s">
        <v>4098</v>
      </c>
    </row>
    <row r="239" spans="2:65" s="1" customFormat="1" ht="16.5" customHeight="1">
      <c r="B239" s="43"/>
      <c r="C239" s="204" t="s">
        <v>983</v>
      </c>
      <c r="D239" s="204" t="s">
        <v>200</v>
      </c>
      <c r="E239" s="205" t="s">
        <v>4099</v>
      </c>
      <c r="F239" s="206" t="s">
        <v>3838</v>
      </c>
      <c r="G239" s="207" t="s">
        <v>1598</v>
      </c>
      <c r="H239" s="208">
        <v>1</v>
      </c>
      <c r="I239" s="209"/>
      <c r="J239" s="210">
        <f t="shared" si="70"/>
        <v>0</v>
      </c>
      <c r="K239" s="206" t="s">
        <v>34</v>
      </c>
      <c r="L239" s="63"/>
      <c r="M239" s="211" t="s">
        <v>34</v>
      </c>
      <c r="N239" s="212" t="s">
        <v>49</v>
      </c>
      <c r="O239" s="44"/>
      <c r="P239" s="213">
        <f t="shared" si="71"/>
        <v>0</v>
      </c>
      <c r="Q239" s="213">
        <v>0</v>
      </c>
      <c r="R239" s="213">
        <f t="shared" si="72"/>
        <v>0</v>
      </c>
      <c r="S239" s="213">
        <v>0</v>
      </c>
      <c r="T239" s="214">
        <f t="shared" si="73"/>
        <v>0</v>
      </c>
      <c r="AR239" s="25" t="s">
        <v>126</v>
      </c>
      <c r="AT239" s="25" t="s">
        <v>200</v>
      </c>
      <c r="AU239" s="25" t="s">
        <v>85</v>
      </c>
      <c r="AY239" s="25" t="s">
        <v>197</v>
      </c>
      <c r="BE239" s="215">
        <f t="shared" si="74"/>
        <v>0</v>
      </c>
      <c r="BF239" s="215">
        <f t="shared" si="75"/>
        <v>0</v>
      </c>
      <c r="BG239" s="215">
        <f t="shared" si="76"/>
        <v>0</v>
      </c>
      <c r="BH239" s="215">
        <f t="shared" si="77"/>
        <v>0</v>
      </c>
      <c r="BI239" s="215">
        <f t="shared" si="78"/>
        <v>0</v>
      </c>
      <c r="BJ239" s="25" t="s">
        <v>85</v>
      </c>
      <c r="BK239" s="215">
        <f t="shared" si="79"/>
        <v>0</v>
      </c>
      <c r="BL239" s="25" t="s">
        <v>126</v>
      </c>
      <c r="BM239" s="25" t="s">
        <v>4100</v>
      </c>
    </row>
    <row r="240" spans="2:65" s="11" customFormat="1" ht="37.35" customHeight="1">
      <c r="B240" s="187"/>
      <c r="C240" s="188"/>
      <c r="D240" s="201" t="s">
        <v>77</v>
      </c>
      <c r="E240" s="287" t="s">
        <v>3237</v>
      </c>
      <c r="F240" s="287" t="s">
        <v>4101</v>
      </c>
      <c r="G240" s="188"/>
      <c r="H240" s="188"/>
      <c r="I240" s="191"/>
      <c r="J240" s="288">
        <f>BK240</f>
        <v>0</v>
      </c>
      <c r="K240" s="188"/>
      <c r="L240" s="193"/>
      <c r="M240" s="194"/>
      <c r="N240" s="195"/>
      <c r="O240" s="195"/>
      <c r="P240" s="196">
        <f>SUM(P241:P245)</f>
        <v>0</v>
      </c>
      <c r="Q240" s="195"/>
      <c r="R240" s="196">
        <f>SUM(R241:R245)</f>
        <v>0</v>
      </c>
      <c r="S240" s="195"/>
      <c r="T240" s="197">
        <f>SUM(T241:T245)</f>
        <v>0</v>
      </c>
      <c r="AR240" s="198" t="s">
        <v>85</v>
      </c>
      <c r="AT240" s="199" t="s">
        <v>77</v>
      </c>
      <c r="AU240" s="199" t="s">
        <v>78</v>
      </c>
      <c r="AY240" s="198" t="s">
        <v>197</v>
      </c>
      <c r="BK240" s="200">
        <f>SUM(BK241:BK245)</f>
        <v>0</v>
      </c>
    </row>
    <row r="241" spans="2:65" s="1" customFormat="1" ht="16.5" customHeight="1">
      <c r="B241" s="43"/>
      <c r="C241" s="204" t="s">
        <v>989</v>
      </c>
      <c r="D241" s="204" t="s">
        <v>200</v>
      </c>
      <c r="E241" s="205" t="s">
        <v>4102</v>
      </c>
      <c r="F241" s="206" t="s">
        <v>4103</v>
      </c>
      <c r="G241" s="207" t="s">
        <v>1598</v>
      </c>
      <c r="H241" s="208">
        <v>1</v>
      </c>
      <c r="I241" s="209"/>
      <c r="J241" s="210">
        <f>ROUND(I241*H241,2)</f>
        <v>0</v>
      </c>
      <c r="K241" s="206" t="s">
        <v>34</v>
      </c>
      <c r="L241" s="63"/>
      <c r="M241" s="211" t="s">
        <v>34</v>
      </c>
      <c r="N241" s="212" t="s">
        <v>49</v>
      </c>
      <c r="O241" s="44"/>
      <c r="P241" s="213">
        <f>O241*H241</f>
        <v>0</v>
      </c>
      <c r="Q241" s="213">
        <v>0</v>
      </c>
      <c r="R241" s="213">
        <f>Q241*H241</f>
        <v>0</v>
      </c>
      <c r="S241" s="213">
        <v>0</v>
      </c>
      <c r="T241" s="214">
        <f>S241*H241</f>
        <v>0</v>
      </c>
      <c r="AR241" s="25" t="s">
        <v>126</v>
      </c>
      <c r="AT241" s="25" t="s">
        <v>200</v>
      </c>
      <c r="AU241" s="25" t="s">
        <v>85</v>
      </c>
      <c r="AY241" s="25" t="s">
        <v>197</v>
      </c>
      <c r="BE241" s="215">
        <f>IF(N241="základní",J241,0)</f>
        <v>0</v>
      </c>
      <c r="BF241" s="215">
        <f>IF(N241="snížená",J241,0)</f>
        <v>0</v>
      </c>
      <c r="BG241" s="215">
        <f>IF(N241="zákl. přenesená",J241,0)</f>
        <v>0</v>
      </c>
      <c r="BH241" s="215">
        <f>IF(N241="sníž. přenesená",J241,0)</f>
        <v>0</v>
      </c>
      <c r="BI241" s="215">
        <f>IF(N241="nulová",J241,0)</f>
        <v>0</v>
      </c>
      <c r="BJ241" s="25" t="s">
        <v>85</v>
      </c>
      <c r="BK241" s="215">
        <f>ROUND(I241*H241,2)</f>
        <v>0</v>
      </c>
      <c r="BL241" s="25" t="s">
        <v>126</v>
      </c>
      <c r="BM241" s="25" t="s">
        <v>4104</v>
      </c>
    </row>
    <row r="242" spans="2:65" s="1" customFormat="1" ht="16.5" customHeight="1">
      <c r="B242" s="43"/>
      <c r="C242" s="204" t="s">
        <v>995</v>
      </c>
      <c r="D242" s="204" t="s">
        <v>200</v>
      </c>
      <c r="E242" s="205" t="s">
        <v>4105</v>
      </c>
      <c r="F242" s="206" t="s">
        <v>4106</v>
      </c>
      <c r="G242" s="207" t="s">
        <v>445</v>
      </c>
      <c r="H242" s="208">
        <v>17</v>
      </c>
      <c r="I242" s="209"/>
      <c r="J242" s="210">
        <f>ROUND(I242*H242,2)</f>
        <v>0</v>
      </c>
      <c r="K242" s="206" t="s">
        <v>34</v>
      </c>
      <c r="L242" s="63"/>
      <c r="M242" s="211" t="s">
        <v>34</v>
      </c>
      <c r="N242" s="212" t="s">
        <v>49</v>
      </c>
      <c r="O242" s="44"/>
      <c r="P242" s="213">
        <f>O242*H242</f>
        <v>0</v>
      </c>
      <c r="Q242" s="213">
        <v>0</v>
      </c>
      <c r="R242" s="213">
        <f>Q242*H242</f>
        <v>0</v>
      </c>
      <c r="S242" s="213">
        <v>0</v>
      </c>
      <c r="T242" s="214">
        <f>S242*H242</f>
        <v>0</v>
      </c>
      <c r="AR242" s="25" t="s">
        <v>126</v>
      </c>
      <c r="AT242" s="25" t="s">
        <v>200</v>
      </c>
      <c r="AU242" s="25" t="s">
        <v>85</v>
      </c>
      <c r="AY242" s="25" t="s">
        <v>197</v>
      </c>
      <c r="BE242" s="215">
        <f>IF(N242="základní",J242,0)</f>
        <v>0</v>
      </c>
      <c r="BF242" s="215">
        <f>IF(N242="snížená",J242,0)</f>
        <v>0</v>
      </c>
      <c r="BG242" s="215">
        <f>IF(N242="zákl. přenesená",J242,0)</f>
        <v>0</v>
      </c>
      <c r="BH242" s="215">
        <f>IF(N242="sníž. přenesená",J242,0)</f>
        <v>0</v>
      </c>
      <c r="BI242" s="215">
        <f>IF(N242="nulová",J242,0)</f>
        <v>0</v>
      </c>
      <c r="BJ242" s="25" t="s">
        <v>85</v>
      </c>
      <c r="BK242" s="215">
        <f>ROUND(I242*H242,2)</f>
        <v>0</v>
      </c>
      <c r="BL242" s="25" t="s">
        <v>126</v>
      </c>
      <c r="BM242" s="25" t="s">
        <v>4107</v>
      </c>
    </row>
    <row r="243" spans="2:65" s="1" customFormat="1" ht="16.5" customHeight="1">
      <c r="B243" s="43"/>
      <c r="C243" s="204" t="s">
        <v>1022</v>
      </c>
      <c r="D243" s="204" t="s">
        <v>200</v>
      </c>
      <c r="E243" s="205" t="s">
        <v>4108</v>
      </c>
      <c r="F243" s="206" t="s">
        <v>3833</v>
      </c>
      <c r="G243" s="207" t="s">
        <v>1985</v>
      </c>
      <c r="H243" s="208">
        <v>1</v>
      </c>
      <c r="I243" s="209"/>
      <c r="J243" s="210">
        <f>ROUND(I243*H243,2)</f>
        <v>0</v>
      </c>
      <c r="K243" s="206" t="s">
        <v>34</v>
      </c>
      <c r="L243" s="63"/>
      <c r="M243" s="211" t="s">
        <v>34</v>
      </c>
      <c r="N243" s="212" t="s">
        <v>49</v>
      </c>
      <c r="O243" s="44"/>
      <c r="P243" s="213">
        <f>O243*H243</f>
        <v>0</v>
      </c>
      <c r="Q243" s="213">
        <v>0</v>
      </c>
      <c r="R243" s="213">
        <f>Q243*H243</f>
        <v>0</v>
      </c>
      <c r="S243" s="213">
        <v>0</v>
      </c>
      <c r="T243" s="214">
        <f>S243*H243</f>
        <v>0</v>
      </c>
      <c r="AR243" s="25" t="s">
        <v>126</v>
      </c>
      <c r="AT243" s="25" t="s">
        <v>200</v>
      </c>
      <c r="AU243" s="25" t="s">
        <v>85</v>
      </c>
      <c r="AY243" s="25" t="s">
        <v>197</v>
      </c>
      <c r="BE243" s="215">
        <f>IF(N243="základní",J243,0)</f>
        <v>0</v>
      </c>
      <c r="BF243" s="215">
        <f>IF(N243="snížená",J243,0)</f>
        <v>0</v>
      </c>
      <c r="BG243" s="215">
        <f>IF(N243="zákl. přenesená",J243,0)</f>
        <v>0</v>
      </c>
      <c r="BH243" s="215">
        <f>IF(N243="sníž. přenesená",J243,0)</f>
        <v>0</v>
      </c>
      <c r="BI243" s="215">
        <f>IF(N243="nulová",J243,0)</f>
        <v>0</v>
      </c>
      <c r="BJ243" s="25" t="s">
        <v>85</v>
      </c>
      <c r="BK243" s="215">
        <f>ROUND(I243*H243,2)</f>
        <v>0</v>
      </c>
      <c r="BL243" s="25" t="s">
        <v>126</v>
      </c>
      <c r="BM243" s="25" t="s">
        <v>4109</v>
      </c>
    </row>
    <row r="244" spans="2:65" s="1" customFormat="1" ht="16.5" customHeight="1">
      <c r="B244" s="43"/>
      <c r="C244" s="204" t="s">
        <v>1026</v>
      </c>
      <c r="D244" s="204" t="s">
        <v>200</v>
      </c>
      <c r="E244" s="205" t="s">
        <v>4110</v>
      </c>
      <c r="F244" s="206" t="s">
        <v>3836</v>
      </c>
      <c r="G244" s="207" t="s">
        <v>1985</v>
      </c>
      <c r="H244" s="208">
        <v>1</v>
      </c>
      <c r="I244" s="209"/>
      <c r="J244" s="210">
        <f>ROUND(I244*H244,2)</f>
        <v>0</v>
      </c>
      <c r="K244" s="206" t="s">
        <v>34</v>
      </c>
      <c r="L244" s="63"/>
      <c r="M244" s="211" t="s">
        <v>34</v>
      </c>
      <c r="N244" s="212" t="s">
        <v>49</v>
      </c>
      <c r="O244" s="44"/>
      <c r="P244" s="213">
        <f>O244*H244</f>
        <v>0</v>
      </c>
      <c r="Q244" s="213">
        <v>0</v>
      </c>
      <c r="R244" s="213">
        <f>Q244*H244</f>
        <v>0</v>
      </c>
      <c r="S244" s="213">
        <v>0</v>
      </c>
      <c r="T244" s="214">
        <f>S244*H244</f>
        <v>0</v>
      </c>
      <c r="AR244" s="25" t="s">
        <v>126</v>
      </c>
      <c r="AT244" s="25" t="s">
        <v>200</v>
      </c>
      <c r="AU244" s="25" t="s">
        <v>85</v>
      </c>
      <c r="AY244" s="25" t="s">
        <v>197</v>
      </c>
      <c r="BE244" s="215">
        <f>IF(N244="základní",J244,0)</f>
        <v>0</v>
      </c>
      <c r="BF244" s="215">
        <f>IF(N244="snížená",J244,0)</f>
        <v>0</v>
      </c>
      <c r="BG244" s="215">
        <f>IF(N244="zákl. přenesená",J244,0)</f>
        <v>0</v>
      </c>
      <c r="BH244" s="215">
        <f>IF(N244="sníž. přenesená",J244,0)</f>
        <v>0</v>
      </c>
      <c r="BI244" s="215">
        <f>IF(N244="nulová",J244,0)</f>
        <v>0</v>
      </c>
      <c r="BJ244" s="25" t="s">
        <v>85</v>
      </c>
      <c r="BK244" s="215">
        <f>ROUND(I244*H244,2)</f>
        <v>0</v>
      </c>
      <c r="BL244" s="25" t="s">
        <v>126</v>
      </c>
      <c r="BM244" s="25" t="s">
        <v>4111</v>
      </c>
    </row>
    <row r="245" spans="2:65" s="1" customFormat="1" ht="16.5" customHeight="1">
      <c r="B245" s="43"/>
      <c r="C245" s="204" t="s">
        <v>1034</v>
      </c>
      <c r="D245" s="204" t="s">
        <v>200</v>
      </c>
      <c r="E245" s="205" t="s">
        <v>4112</v>
      </c>
      <c r="F245" s="206" t="s">
        <v>3838</v>
      </c>
      <c r="G245" s="207" t="s">
        <v>1598</v>
      </c>
      <c r="H245" s="208">
        <v>1</v>
      </c>
      <c r="I245" s="209"/>
      <c r="J245" s="210">
        <f>ROUND(I245*H245,2)</f>
        <v>0</v>
      </c>
      <c r="K245" s="206" t="s">
        <v>34</v>
      </c>
      <c r="L245" s="63"/>
      <c r="M245" s="211" t="s">
        <v>34</v>
      </c>
      <c r="N245" s="212" t="s">
        <v>49</v>
      </c>
      <c r="O245" s="44"/>
      <c r="P245" s="213">
        <f>O245*H245</f>
        <v>0</v>
      </c>
      <c r="Q245" s="213">
        <v>0</v>
      </c>
      <c r="R245" s="213">
        <f>Q245*H245</f>
        <v>0</v>
      </c>
      <c r="S245" s="213">
        <v>0</v>
      </c>
      <c r="T245" s="214">
        <f>S245*H245</f>
        <v>0</v>
      </c>
      <c r="AR245" s="25" t="s">
        <v>126</v>
      </c>
      <c r="AT245" s="25" t="s">
        <v>200</v>
      </c>
      <c r="AU245" s="25" t="s">
        <v>85</v>
      </c>
      <c r="AY245" s="25" t="s">
        <v>197</v>
      </c>
      <c r="BE245" s="215">
        <f>IF(N245="základní",J245,0)</f>
        <v>0</v>
      </c>
      <c r="BF245" s="215">
        <f>IF(N245="snížená",J245,0)</f>
        <v>0</v>
      </c>
      <c r="BG245" s="215">
        <f>IF(N245="zákl. přenesená",J245,0)</f>
        <v>0</v>
      </c>
      <c r="BH245" s="215">
        <f>IF(N245="sníž. přenesená",J245,0)</f>
        <v>0</v>
      </c>
      <c r="BI245" s="215">
        <f>IF(N245="nulová",J245,0)</f>
        <v>0</v>
      </c>
      <c r="BJ245" s="25" t="s">
        <v>85</v>
      </c>
      <c r="BK245" s="215">
        <f>ROUND(I245*H245,2)</f>
        <v>0</v>
      </c>
      <c r="BL245" s="25" t="s">
        <v>126</v>
      </c>
      <c r="BM245" s="25" t="s">
        <v>4113</v>
      </c>
    </row>
    <row r="246" spans="2:65" s="11" customFormat="1" ht="37.35" customHeight="1">
      <c r="B246" s="187"/>
      <c r="C246" s="188"/>
      <c r="D246" s="201" t="s">
        <v>77</v>
      </c>
      <c r="E246" s="287" t="s">
        <v>3247</v>
      </c>
      <c r="F246" s="287" t="s">
        <v>4114</v>
      </c>
      <c r="G246" s="188"/>
      <c r="H246" s="188"/>
      <c r="I246" s="191"/>
      <c r="J246" s="288">
        <f>BK246</f>
        <v>0</v>
      </c>
      <c r="K246" s="188"/>
      <c r="L246" s="193"/>
      <c r="M246" s="194"/>
      <c r="N246" s="195"/>
      <c r="O246" s="195"/>
      <c r="P246" s="196">
        <f>SUM(P247:P254)</f>
        <v>0</v>
      </c>
      <c r="Q246" s="195"/>
      <c r="R246" s="196">
        <f>SUM(R247:R254)</f>
        <v>0</v>
      </c>
      <c r="S246" s="195"/>
      <c r="T246" s="197">
        <f>SUM(T247:T254)</f>
        <v>0</v>
      </c>
      <c r="AR246" s="198" t="s">
        <v>85</v>
      </c>
      <c r="AT246" s="199" t="s">
        <v>77</v>
      </c>
      <c r="AU246" s="199" t="s">
        <v>78</v>
      </c>
      <c r="AY246" s="198" t="s">
        <v>197</v>
      </c>
      <c r="BK246" s="200">
        <f>SUM(BK247:BK254)</f>
        <v>0</v>
      </c>
    </row>
    <row r="247" spans="2:65" s="1" customFormat="1" ht="16.5" customHeight="1">
      <c r="B247" s="43"/>
      <c r="C247" s="204" t="s">
        <v>1038</v>
      </c>
      <c r="D247" s="204" t="s">
        <v>200</v>
      </c>
      <c r="E247" s="205" t="s">
        <v>4115</v>
      </c>
      <c r="F247" s="206" t="s">
        <v>4116</v>
      </c>
      <c r="G247" s="207" t="s">
        <v>445</v>
      </c>
      <c r="H247" s="208">
        <v>50</v>
      </c>
      <c r="I247" s="209"/>
      <c r="J247" s="210">
        <f t="shared" ref="J247:J254" si="80">ROUND(I247*H247,2)</f>
        <v>0</v>
      </c>
      <c r="K247" s="206" t="s">
        <v>34</v>
      </c>
      <c r="L247" s="63"/>
      <c r="M247" s="211" t="s">
        <v>34</v>
      </c>
      <c r="N247" s="212" t="s">
        <v>49</v>
      </c>
      <c r="O247" s="44"/>
      <c r="P247" s="213">
        <f t="shared" ref="P247:P254" si="81">O247*H247</f>
        <v>0</v>
      </c>
      <c r="Q247" s="213">
        <v>0</v>
      </c>
      <c r="R247" s="213">
        <f t="shared" ref="R247:R254" si="82">Q247*H247</f>
        <v>0</v>
      </c>
      <c r="S247" s="213">
        <v>0</v>
      </c>
      <c r="T247" s="214">
        <f t="shared" ref="T247:T254" si="83">S247*H247</f>
        <v>0</v>
      </c>
      <c r="AR247" s="25" t="s">
        <v>126</v>
      </c>
      <c r="AT247" s="25" t="s">
        <v>200</v>
      </c>
      <c r="AU247" s="25" t="s">
        <v>85</v>
      </c>
      <c r="AY247" s="25" t="s">
        <v>197</v>
      </c>
      <c r="BE247" s="215">
        <f t="shared" ref="BE247:BE254" si="84">IF(N247="základní",J247,0)</f>
        <v>0</v>
      </c>
      <c r="BF247" s="215">
        <f t="shared" ref="BF247:BF254" si="85">IF(N247="snížená",J247,0)</f>
        <v>0</v>
      </c>
      <c r="BG247" s="215">
        <f t="shared" ref="BG247:BG254" si="86">IF(N247="zákl. přenesená",J247,0)</f>
        <v>0</v>
      </c>
      <c r="BH247" s="215">
        <f t="shared" ref="BH247:BH254" si="87">IF(N247="sníž. přenesená",J247,0)</f>
        <v>0</v>
      </c>
      <c r="BI247" s="215">
        <f t="shared" ref="BI247:BI254" si="88">IF(N247="nulová",J247,0)</f>
        <v>0</v>
      </c>
      <c r="BJ247" s="25" t="s">
        <v>85</v>
      </c>
      <c r="BK247" s="215">
        <f t="shared" ref="BK247:BK254" si="89">ROUND(I247*H247,2)</f>
        <v>0</v>
      </c>
      <c r="BL247" s="25" t="s">
        <v>126</v>
      </c>
      <c r="BM247" s="25" t="s">
        <v>4117</v>
      </c>
    </row>
    <row r="248" spans="2:65" s="1" customFormat="1" ht="16.5" customHeight="1">
      <c r="B248" s="43"/>
      <c r="C248" s="204" t="s">
        <v>1042</v>
      </c>
      <c r="D248" s="204" t="s">
        <v>200</v>
      </c>
      <c r="E248" s="205" t="s">
        <v>4118</v>
      </c>
      <c r="F248" s="206" t="s">
        <v>4119</v>
      </c>
      <c r="G248" s="207" t="s">
        <v>445</v>
      </c>
      <c r="H248" s="208">
        <v>55</v>
      </c>
      <c r="I248" s="209"/>
      <c r="J248" s="210">
        <f t="shared" si="80"/>
        <v>0</v>
      </c>
      <c r="K248" s="206" t="s">
        <v>34</v>
      </c>
      <c r="L248" s="63"/>
      <c r="M248" s="211" t="s">
        <v>34</v>
      </c>
      <c r="N248" s="212" t="s">
        <v>49</v>
      </c>
      <c r="O248" s="44"/>
      <c r="P248" s="213">
        <f t="shared" si="81"/>
        <v>0</v>
      </c>
      <c r="Q248" s="213">
        <v>0</v>
      </c>
      <c r="R248" s="213">
        <f t="shared" si="82"/>
        <v>0</v>
      </c>
      <c r="S248" s="213">
        <v>0</v>
      </c>
      <c r="T248" s="214">
        <f t="shared" si="83"/>
        <v>0</v>
      </c>
      <c r="AR248" s="25" t="s">
        <v>126</v>
      </c>
      <c r="AT248" s="25" t="s">
        <v>200</v>
      </c>
      <c r="AU248" s="25" t="s">
        <v>85</v>
      </c>
      <c r="AY248" s="25" t="s">
        <v>197</v>
      </c>
      <c r="BE248" s="215">
        <f t="shared" si="84"/>
        <v>0</v>
      </c>
      <c r="BF248" s="215">
        <f t="shared" si="85"/>
        <v>0</v>
      </c>
      <c r="BG248" s="215">
        <f t="shared" si="86"/>
        <v>0</v>
      </c>
      <c r="BH248" s="215">
        <f t="shared" si="87"/>
        <v>0</v>
      </c>
      <c r="BI248" s="215">
        <f t="shared" si="88"/>
        <v>0</v>
      </c>
      <c r="BJ248" s="25" t="s">
        <v>85</v>
      </c>
      <c r="BK248" s="215">
        <f t="shared" si="89"/>
        <v>0</v>
      </c>
      <c r="BL248" s="25" t="s">
        <v>126</v>
      </c>
      <c r="BM248" s="25" t="s">
        <v>4120</v>
      </c>
    </row>
    <row r="249" spans="2:65" s="1" customFormat="1" ht="16.5" customHeight="1">
      <c r="B249" s="43"/>
      <c r="C249" s="204" t="s">
        <v>1047</v>
      </c>
      <c r="D249" s="204" t="s">
        <v>200</v>
      </c>
      <c r="E249" s="205" t="s">
        <v>4121</v>
      </c>
      <c r="F249" s="206" t="s">
        <v>4122</v>
      </c>
      <c r="G249" s="207" t="s">
        <v>445</v>
      </c>
      <c r="H249" s="208">
        <v>220</v>
      </c>
      <c r="I249" s="209"/>
      <c r="J249" s="210">
        <f t="shared" si="80"/>
        <v>0</v>
      </c>
      <c r="K249" s="206" t="s">
        <v>34</v>
      </c>
      <c r="L249" s="63"/>
      <c r="M249" s="211" t="s">
        <v>34</v>
      </c>
      <c r="N249" s="212" t="s">
        <v>49</v>
      </c>
      <c r="O249" s="44"/>
      <c r="P249" s="213">
        <f t="shared" si="81"/>
        <v>0</v>
      </c>
      <c r="Q249" s="213">
        <v>0</v>
      </c>
      <c r="R249" s="213">
        <f t="shared" si="82"/>
        <v>0</v>
      </c>
      <c r="S249" s="213">
        <v>0</v>
      </c>
      <c r="T249" s="214">
        <f t="shared" si="83"/>
        <v>0</v>
      </c>
      <c r="AR249" s="25" t="s">
        <v>126</v>
      </c>
      <c r="AT249" s="25" t="s">
        <v>200</v>
      </c>
      <c r="AU249" s="25" t="s">
        <v>85</v>
      </c>
      <c r="AY249" s="25" t="s">
        <v>197</v>
      </c>
      <c r="BE249" s="215">
        <f t="shared" si="84"/>
        <v>0</v>
      </c>
      <c r="BF249" s="215">
        <f t="shared" si="85"/>
        <v>0</v>
      </c>
      <c r="BG249" s="215">
        <f t="shared" si="86"/>
        <v>0</v>
      </c>
      <c r="BH249" s="215">
        <f t="shared" si="87"/>
        <v>0</v>
      </c>
      <c r="BI249" s="215">
        <f t="shared" si="88"/>
        <v>0</v>
      </c>
      <c r="BJ249" s="25" t="s">
        <v>85</v>
      </c>
      <c r="BK249" s="215">
        <f t="shared" si="89"/>
        <v>0</v>
      </c>
      <c r="BL249" s="25" t="s">
        <v>126</v>
      </c>
      <c r="BM249" s="25" t="s">
        <v>4123</v>
      </c>
    </row>
    <row r="250" spans="2:65" s="1" customFormat="1" ht="16.5" customHeight="1">
      <c r="B250" s="43"/>
      <c r="C250" s="204" t="s">
        <v>1051</v>
      </c>
      <c r="D250" s="204" t="s">
        <v>200</v>
      </c>
      <c r="E250" s="205" t="s">
        <v>4124</v>
      </c>
      <c r="F250" s="206" t="s">
        <v>4125</v>
      </c>
      <c r="G250" s="207" t="s">
        <v>1598</v>
      </c>
      <c r="H250" s="208">
        <v>3</v>
      </c>
      <c r="I250" s="209"/>
      <c r="J250" s="210">
        <f t="shared" si="80"/>
        <v>0</v>
      </c>
      <c r="K250" s="206" t="s">
        <v>34</v>
      </c>
      <c r="L250" s="63"/>
      <c r="M250" s="211" t="s">
        <v>34</v>
      </c>
      <c r="N250" s="212" t="s">
        <v>49</v>
      </c>
      <c r="O250" s="44"/>
      <c r="P250" s="213">
        <f t="shared" si="81"/>
        <v>0</v>
      </c>
      <c r="Q250" s="213">
        <v>0</v>
      </c>
      <c r="R250" s="213">
        <f t="shared" si="82"/>
        <v>0</v>
      </c>
      <c r="S250" s="213">
        <v>0</v>
      </c>
      <c r="T250" s="214">
        <f t="shared" si="83"/>
        <v>0</v>
      </c>
      <c r="AR250" s="25" t="s">
        <v>126</v>
      </c>
      <c r="AT250" s="25" t="s">
        <v>200</v>
      </c>
      <c r="AU250" s="25" t="s">
        <v>85</v>
      </c>
      <c r="AY250" s="25" t="s">
        <v>197</v>
      </c>
      <c r="BE250" s="215">
        <f t="shared" si="84"/>
        <v>0</v>
      </c>
      <c r="BF250" s="215">
        <f t="shared" si="85"/>
        <v>0</v>
      </c>
      <c r="BG250" s="215">
        <f t="shared" si="86"/>
        <v>0</v>
      </c>
      <c r="BH250" s="215">
        <f t="shared" si="87"/>
        <v>0</v>
      </c>
      <c r="BI250" s="215">
        <f t="shared" si="88"/>
        <v>0</v>
      </c>
      <c r="BJ250" s="25" t="s">
        <v>85</v>
      </c>
      <c r="BK250" s="215">
        <f t="shared" si="89"/>
        <v>0</v>
      </c>
      <c r="BL250" s="25" t="s">
        <v>126</v>
      </c>
      <c r="BM250" s="25" t="s">
        <v>4126</v>
      </c>
    </row>
    <row r="251" spans="2:65" s="1" customFormat="1" ht="16.5" customHeight="1">
      <c r="B251" s="43"/>
      <c r="C251" s="204" t="s">
        <v>1056</v>
      </c>
      <c r="D251" s="204" t="s">
        <v>200</v>
      </c>
      <c r="E251" s="205" t="s">
        <v>4127</v>
      </c>
      <c r="F251" s="206" t="s">
        <v>4128</v>
      </c>
      <c r="G251" s="207" t="s">
        <v>1598</v>
      </c>
      <c r="H251" s="208">
        <v>1</v>
      </c>
      <c r="I251" s="209"/>
      <c r="J251" s="210">
        <f t="shared" si="80"/>
        <v>0</v>
      </c>
      <c r="K251" s="206" t="s">
        <v>34</v>
      </c>
      <c r="L251" s="63"/>
      <c r="M251" s="211" t="s">
        <v>34</v>
      </c>
      <c r="N251" s="212" t="s">
        <v>49</v>
      </c>
      <c r="O251" s="44"/>
      <c r="P251" s="213">
        <f t="shared" si="81"/>
        <v>0</v>
      </c>
      <c r="Q251" s="213">
        <v>0</v>
      </c>
      <c r="R251" s="213">
        <f t="shared" si="82"/>
        <v>0</v>
      </c>
      <c r="S251" s="213">
        <v>0</v>
      </c>
      <c r="T251" s="214">
        <f t="shared" si="83"/>
        <v>0</v>
      </c>
      <c r="AR251" s="25" t="s">
        <v>126</v>
      </c>
      <c r="AT251" s="25" t="s">
        <v>200</v>
      </c>
      <c r="AU251" s="25" t="s">
        <v>85</v>
      </c>
      <c r="AY251" s="25" t="s">
        <v>197</v>
      </c>
      <c r="BE251" s="215">
        <f t="shared" si="84"/>
        <v>0</v>
      </c>
      <c r="BF251" s="215">
        <f t="shared" si="85"/>
        <v>0</v>
      </c>
      <c r="BG251" s="215">
        <f t="shared" si="86"/>
        <v>0</v>
      </c>
      <c r="BH251" s="215">
        <f t="shared" si="87"/>
        <v>0</v>
      </c>
      <c r="BI251" s="215">
        <f t="shared" si="88"/>
        <v>0</v>
      </c>
      <c r="BJ251" s="25" t="s">
        <v>85</v>
      </c>
      <c r="BK251" s="215">
        <f t="shared" si="89"/>
        <v>0</v>
      </c>
      <c r="BL251" s="25" t="s">
        <v>126</v>
      </c>
      <c r="BM251" s="25" t="s">
        <v>4129</v>
      </c>
    </row>
    <row r="252" spans="2:65" s="1" customFormat="1" ht="16.5" customHeight="1">
      <c r="B252" s="43"/>
      <c r="C252" s="204" t="s">
        <v>1064</v>
      </c>
      <c r="D252" s="204" t="s">
        <v>200</v>
      </c>
      <c r="E252" s="205" t="s">
        <v>4130</v>
      </c>
      <c r="F252" s="206" t="s">
        <v>4131</v>
      </c>
      <c r="G252" s="207" t="s">
        <v>1985</v>
      </c>
      <c r="H252" s="208">
        <v>1</v>
      </c>
      <c r="I252" s="209"/>
      <c r="J252" s="210">
        <f t="shared" si="80"/>
        <v>0</v>
      </c>
      <c r="K252" s="206" t="s">
        <v>34</v>
      </c>
      <c r="L252" s="63"/>
      <c r="M252" s="211" t="s">
        <v>34</v>
      </c>
      <c r="N252" s="212" t="s">
        <v>49</v>
      </c>
      <c r="O252" s="44"/>
      <c r="P252" s="213">
        <f t="shared" si="81"/>
        <v>0</v>
      </c>
      <c r="Q252" s="213">
        <v>0</v>
      </c>
      <c r="R252" s="213">
        <f t="shared" si="82"/>
        <v>0</v>
      </c>
      <c r="S252" s="213">
        <v>0</v>
      </c>
      <c r="T252" s="214">
        <f t="shared" si="83"/>
        <v>0</v>
      </c>
      <c r="AR252" s="25" t="s">
        <v>126</v>
      </c>
      <c r="AT252" s="25" t="s">
        <v>200</v>
      </c>
      <c r="AU252" s="25" t="s">
        <v>85</v>
      </c>
      <c r="AY252" s="25" t="s">
        <v>197</v>
      </c>
      <c r="BE252" s="215">
        <f t="shared" si="84"/>
        <v>0</v>
      </c>
      <c r="BF252" s="215">
        <f t="shared" si="85"/>
        <v>0</v>
      </c>
      <c r="BG252" s="215">
        <f t="shared" si="86"/>
        <v>0</v>
      </c>
      <c r="BH252" s="215">
        <f t="shared" si="87"/>
        <v>0</v>
      </c>
      <c r="BI252" s="215">
        <f t="shared" si="88"/>
        <v>0</v>
      </c>
      <c r="BJ252" s="25" t="s">
        <v>85</v>
      </c>
      <c r="BK252" s="215">
        <f t="shared" si="89"/>
        <v>0</v>
      </c>
      <c r="BL252" s="25" t="s">
        <v>126</v>
      </c>
      <c r="BM252" s="25" t="s">
        <v>4132</v>
      </c>
    </row>
    <row r="253" spans="2:65" s="1" customFormat="1" ht="16.5" customHeight="1">
      <c r="B253" s="43"/>
      <c r="C253" s="204" t="s">
        <v>1069</v>
      </c>
      <c r="D253" s="204" t="s">
        <v>200</v>
      </c>
      <c r="E253" s="205" t="s">
        <v>4133</v>
      </c>
      <c r="F253" s="206" t="s">
        <v>3836</v>
      </c>
      <c r="G253" s="207" t="s">
        <v>1985</v>
      </c>
      <c r="H253" s="208">
        <v>1</v>
      </c>
      <c r="I253" s="209"/>
      <c r="J253" s="210">
        <f t="shared" si="80"/>
        <v>0</v>
      </c>
      <c r="K253" s="206" t="s">
        <v>34</v>
      </c>
      <c r="L253" s="63"/>
      <c r="M253" s="211" t="s">
        <v>34</v>
      </c>
      <c r="N253" s="212" t="s">
        <v>49</v>
      </c>
      <c r="O253" s="44"/>
      <c r="P253" s="213">
        <f t="shared" si="81"/>
        <v>0</v>
      </c>
      <c r="Q253" s="213">
        <v>0</v>
      </c>
      <c r="R253" s="213">
        <f t="shared" si="82"/>
        <v>0</v>
      </c>
      <c r="S253" s="213">
        <v>0</v>
      </c>
      <c r="T253" s="214">
        <f t="shared" si="83"/>
        <v>0</v>
      </c>
      <c r="AR253" s="25" t="s">
        <v>126</v>
      </c>
      <c r="AT253" s="25" t="s">
        <v>200</v>
      </c>
      <c r="AU253" s="25" t="s">
        <v>85</v>
      </c>
      <c r="AY253" s="25" t="s">
        <v>197</v>
      </c>
      <c r="BE253" s="215">
        <f t="shared" si="84"/>
        <v>0</v>
      </c>
      <c r="BF253" s="215">
        <f t="shared" si="85"/>
        <v>0</v>
      </c>
      <c r="BG253" s="215">
        <f t="shared" si="86"/>
        <v>0</v>
      </c>
      <c r="BH253" s="215">
        <f t="shared" si="87"/>
        <v>0</v>
      </c>
      <c r="BI253" s="215">
        <f t="shared" si="88"/>
        <v>0</v>
      </c>
      <c r="BJ253" s="25" t="s">
        <v>85</v>
      </c>
      <c r="BK253" s="215">
        <f t="shared" si="89"/>
        <v>0</v>
      </c>
      <c r="BL253" s="25" t="s">
        <v>126</v>
      </c>
      <c r="BM253" s="25" t="s">
        <v>4134</v>
      </c>
    </row>
    <row r="254" spans="2:65" s="1" customFormat="1" ht="16.5" customHeight="1">
      <c r="B254" s="43"/>
      <c r="C254" s="204" t="s">
        <v>1075</v>
      </c>
      <c r="D254" s="204" t="s">
        <v>200</v>
      </c>
      <c r="E254" s="205" t="s">
        <v>4135</v>
      </c>
      <c r="F254" s="206" t="s">
        <v>3838</v>
      </c>
      <c r="G254" s="207" t="s">
        <v>1598</v>
      </c>
      <c r="H254" s="208">
        <v>1</v>
      </c>
      <c r="I254" s="209"/>
      <c r="J254" s="210">
        <f t="shared" si="80"/>
        <v>0</v>
      </c>
      <c r="K254" s="206" t="s">
        <v>34</v>
      </c>
      <c r="L254" s="63"/>
      <c r="M254" s="211" t="s">
        <v>34</v>
      </c>
      <c r="N254" s="212" t="s">
        <v>49</v>
      </c>
      <c r="O254" s="44"/>
      <c r="P254" s="213">
        <f t="shared" si="81"/>
        <v>0</v>
      </c>
      <c r="Q254" s="213">
        <v>0</v>
      </c>
      <c r="R254" s="213">
        <f t="shared" si="82"/>
        <v>0</v>
      </c>
      <c r="S254" s="213">
        <v>0</v>
      </c>
      <c r="T254" s="214">
        <f t="shared" si="83"/>
        <v>0</v>
      </c>
      <c r="AR254" s="25" t="s">
        <v>126</v>
      </c>
      <c r="AT254" s="25" t="s">
        <v>200</v>
      </c>
      <c r="AU254" s="25" t="s">
        <v>85</v>
      </c>
      <c r="AY254" s="25" t="s">
        <v>197</v>
      </c>
      <c r="BE254" s="215">
        <f t="shared" si="84"/>
        <v>0</v>
      </c>
      <c r="BF254" s="215">
        <f t="shared" si="85"/>
        <v>0</v>
      </c>
      <c r="BG254" s="215">
        <f t="shared" si="86"/>
        <v>0</v>
      </c>
      <c r="BH254" s="215">
        <f t="shared" si="87"/>
        <v>0</v>
      </c>
      <c r="BI254" s="215">
        <f t="shared" si="88"/>
        <v>0</v>
      </c>
      <c r="BJ254" s="25" t="s">
        <v>85</v>
      </c>
      <c r="BK254" s="215">
        <f t="shared" si="89"/>
        <v>0</v>
      </c>
      <c r="BL254" s="25" t="s">
        <v>126</v>
      </c>
      <c r="BM254" s="25" t="s">
        <v>4136</v>
      </c>
    </row>
    <row r="255" spans="2:65" s="11" customFormat="1" ht="37.35" customHeight="1">
      <c r="B255" s="187"/>
      <c r="C255" s="188"/>
      <c r="D255" s="201" t="s">
        <v>77</v>
      </c>
      <c r="E255" s="287" t="s">
        <v>4137</v>
      </c>
      <c r="F255" s="287" t="s">
        <v>4138</v>
      </c>
      <c r="G255" s="188"/>
      <c r="H255" s="188"/>
      <c r="I255" s="191"/>
      <c r="J255" s="288">
        <f>BK255</f>
        <v>0</v>
      </c>
      <c r="K255" s="188"/>
      <c r="L255" s="193"/>
      <c r="M255" s="194"/>
      <c r="N255" s="195"/>
      <c r="O255" s="195"/>
      <c r="P255" s="196">
        <f>SUM(P256:P270)</f>
        <v>0</v>
      </c>
      <c r="Q255" s="195"/>
      <c r="R255" s="196">
        <f>SUM(R256:R270)</f>
        <v>0</v>
      </c>
      <c r="S255" s="195"/>
      <c r="T255" s="197">
        <f>SUM(T256:T270)</f>
        <v>0</v>
      </c>
      <c r="AR255" s="198" t="s">
        <v>85</v>
      </c>
      <c r="AT255" s="199" t="s">
        <v>77</v>
      </c>
      <c r="AU255" s="199" t="s">
        <v>78</v>
      </c>
      <c r="AY255" s="198" t="s">
        <v>197</v>
      </c>
      <c r="BK255" s="200">
        <f>SUM(BK256:BK270)</f>
        <v>0</v>
      </c>
    </row>
    <row r="256" spans="2:65" s="1" customFormat="1" ht="16.5" customHeight="1">
      <c r="B256" s="43"/>
      <c r="C256" s="204" t="s">
        <v>1079</v>
      </c>
      <c r="D256" s="204" t="s">
        <v>200</v>
      </c>
      <c r="E256" s="205" t="s">
        <v>4139</v>
      </c>
      <c r="F256" s="206" t="s">
        <v>4140</v>
      </c>
      <c r="G256" s="207" t="s">
        <v>445</v>
      </c>
      <c r="H256" s="208">
        <v>36</v>
      </c>
      <c r="I256" s="209"/>
      <c r="J256" s="210">
        <f t="shared" ref="J256:J270" si="90">ROUND(I256*H256,2)</f>
        <v>0</v>
      </c>
      <c r="K256" s="206" t="s">
        <v>34</v>
      </c>
      <c r="L256" s="63"/>
      <c r="M256" s="211" t="s">
        <v>34</v>
      </c>
      <c r="N256" s="212" t="s">
        <v>49</v>
      </c>
      <c r="O256" s="44"/>
      <c r="P256" s="213">
        <f t="shared" ref="P256:P270" si="91">O256*H256</f>
        <v>0</v>
      </c>
      <c r="Q256" s="213">
        <v>0</v>
      </c>
      <c r="R256" s="213">
        <f t="shared" ref="R256:R270" si="92">Q256*H256</f>
        <v>0</v>
      </c>
      <c r="S256" s="213">
        <v>0</v>
      </c>
      <c r="T256" s="214">
        <f t="shared" ref="T256:T270" si="93">S256*H256</f>
        <v>0</v>
      </c>
      <c r="AR256" s="25" t="s">
        <v>126</v>
      </c>
      <c r="AT256" s="25" t="s">
        <v>200</v>
      </c>
      <c r="AU256" s="25" t="s">
        <v>85</v>
      </c>
      <c r="AY256" s="25" t="s">
        <v>197</v>
      </c>
      <c r="BE256" s="215">
        <f t="shared" ref="BE256:BE270" si="94">IF(N256="základní",J256,0)</f>
        <v>0</v>
      </c>
      <c r="BF256" s="215">
        <f t="shared" ref="BF256:BF270" si="95">IF(N256="snížená",J256,0)</f>
        <v>0</v>
      </c>
      <c r="BG256" s="215">
        <f t="shared" ref="BG256:BG270" si="96">IF(N256="zákl. přenesená",J256,0)</f>
        <v>0</v>
      </c>
      <c r="BH256" s="215">
        <f t="shared" ref="BH256:BH270" si="97">IF(N256="sníž. přenesená",J256,0)</f>
        <v>0</v>
      </c>
      <c r="BI256" s="215">
        <f t="shared" ref="BI256:BI270" si="98">IF(N256="nulová",J256,0)</f>
        <v>0</v>
      </c>
      <c r="BJ256" s="25" t="s">
        <v>85</v>
      </c>
      <c r="BK256" s="215">
        <f t="shared" ref="BK256:BK270" si="99">ROUND(I256*H256,2)</f>
        <v>0</v>
      </c>
      <c r="BL256" s="25" t="s">
        <v>126</v>
      </c>
      <c r="BM256" s="25" t="s">
        <v>4141</v>
      </c>
    </row>
    <row r="257" spans="2:65" s="1" customFormat="1" ht="16.5" customHeight="1">
      <c r="B257" s="43"/>
      <c r="C257" s="204" t="s">
        <v>1082</v>
      </c>
      <c r="D257" s="204" t="s">
        <v>200</v>
      </c>
      <c r="E257" s="205" t="s">
        <v>4142</v>
      </c>
      <c r="F257" s="206" t="s">
        <v>4143</v>
      </c>
      <c r="G257" s="207" t="s">
        <v>445</v>
      </c>
      <c r="H257" s="208">
        <v>36</v>
      </c>
      <c r="I257" s="209"/>
      <c r="J257" s="210">
        <f t="shared" si="90"/>
        <v>0</v>
      </c>
      <c r="K257" s="206" t="s">
        <v>34</v>
      </c>
      <c r="L257" s="63"/>
      <c r="M257" s="211" t="s">
        <v>34</v>
      </c>
      <c r="N257" s="212" t="s">
        <v>49</v>
      </c>
      <c r="O257" s="44"/>
      <c r="P257" s="213">
        <f t="shared" si="91"/>
        <v>0</v>
      </c>
      <c r="Q257" s="213">
        <v>0</v>
      </c>
      <c r="R257" s="213">
        <f t="shared" si="92"/>
        <v>0</v>
      </c>
      <c r="S257" s="213">
        <v>0</v>
      </c>
      <c r="T257" s="214">
        <f t="shared" si="93"/>
        <v>0</v>
      </c>
      <c r="AR257" s="25" t="s">
        <v>126</v>
      </c>
      <c r="AT257" s="25" t="s">
        <v>200</v>
      </c>
      <c r="AU257" s="25" t="s">
        <v>85</v>
      </c>
      <c r="AY257" s="25" t="s">
        <v>197</v>
      </c>
      <c r="BE257" s="215">
        <f t="shared" si="94"/>
        <v>0</v>
      </c>
      <c r="BF257" s="215">
        <f t="shared" si="95"/>
        <v>0</v>
      </c>
      <c r="BG257" s="215">
        <f t="shared" si="96"/>
        <v>0</v>
      </c>
      <c r="BH257" s="215">
        <f t="shared" si="97"/>
        <v>0</v>
      </c>
      <c r="BI257" s="215">
        <f t="shared" si="98"/>
        <v>0</v>
      </c>
      <c r="BJ257" s="25" t="s">
        <v>85</v>
      </c>
      <c r="BK257" s="215">
        <f t="shared" si="99"/>
        <v>0</v>
      </c>
      <c r="BL257" s="25" t="s">
        <v>126</v>
      </c>
      <c r="BM257" s="25" t="s">
        <v>4144</v>
      </c>
    </row>
    <row r="258" spans="2:65" s="1" customFormat="1" ht="16.5" customHeight="1">
      <c r="B258" s="43"/>
      <c r="C258" s="204" t="s">
        <v>1088</v>
      </c>
      <c r="D258" s="204" t="s">
        <v>200</v>
      </c>
      <c r="E258" s="205" t="s">
        <v>4145</v>
      </c>
      <c r="F258" s="206" t="s">
        <v>4146</v>
      </c>
      <c r="G258" s="207" t="s">
        <v>1598</v>
      </c>
      <c r="H258" s="208">
        <v>2</v>
      </c>
      <c r="I258" s="209"/>
      <c r="J258" s="210">
        <f t="shared" si="90"/>
        <v>0</v>
      </c>
      <c r="K258" s="206" t="s">
        <v>34</v>
      </c>
      <c r="L258" s="63"/>
      <c r="M258" s="211" t="s">
        <v>34</v>
      </c>
      <c r="N258" s="212" t="s">
        <v>49</v>
      </c>
      <c r="O258" s="44"/>
      <c r="P258" s="213">
        <f t="shared" si="91"/>
        <v>0</v>
      </c>
      <c r="Q258" s="213">
        <v>0</v>
      </c>
      <c r="R258" s="213">
        <f t="shared" si="92"/>
        <v>0</v>
      </c>
      <c r="S258" s="213">
        <v>0</v>
      </c>
      <c r="T258" s="214">
        <f t="shared" si="93"/>
        <v>0</v>
      </c>
      <c r="AR258" s="25" t="s">
        <v>126</v>
      </c>
      <c r="AT258" s="25" t="s">
        <v>200</v>
      </c>
      <c r="AU258" s="25" t="s">
        <v>85</v>
      </c>
      <c r="AY258" s="25" t="s">
        <v>197</v>
      </c>
      <c r="BE258" s="215">
        <f t="shared" si="94"/>
        <v>0</v>
      </c>
      <c r="BF258" s="215">
        <f t="shared" si="95"/>
        <v>0</v>
      </c>
      <c r="BG258" s="215">
        <f t="shared" si="96"/>
        <v>0</v>
      </c>
      <c r="BH258" s="215">
        <f t="shared" si="97"/>
        <v>0</v>
      </c>
      <c r="BI258" s="215">
        <f t="shared" si="98"/>
        <v>0</v>
      </c>
      <c r="BJ258" s="25" t="s">
        <v>85</v>
      </c>
      <c r="BK258" s="215">
        <f t="shared" si="99"/>
        <v>0</v>
      </c>
      <c r="BL258" s="25" t="s">
        <v>126</v>
      </c>
      <c r="BM258" s="25" t="s">
        <v>4147</v>
      </c>
    </row>
    <row r="259" spans="2:65" s="1" customFormat="1" ht="16.5" customHeight="1">
      <c r="B259" s="43"/>
      <c r="C259" s="204" t="s">
        <v>1094</v>
      </c>
      <c r="D259" s="204" t="s">
        <v>200</v>
      </c>
      <c r="E259" s="205" t="s">
        <v>4148</v>
      </c>
      <c r="F259" s="206" t="s">
        <v>4149</v>
      </c>
      <c r="G259" s="207" t="s">
        <v>1598</v>
      </c>
      <c r="H259" s="208">
        <v>1</v>
      </c>
      <c r="I259" s="209"/>
      <c r="J259" s="210">
        <f t="shared" si="90"/>
        <v>0</v>
      </c>
      <c r="K259" s="206" t="s">
        <v>34</v>
      </c>
      <c r="L259" s="63"/>
      <c r="M259" s="211" t="s">
        <v>34</v>
      </c>
      <c r="N259" s="212" t="s">
        <v>49</v>
      </c>
      <c r="O259" s="44"/>
      <c r="P259" s="213">
        <f t="shared" si="91"/>
        <v>0</v>
      </c>
      <c r="Q259" s="213">
        <v>0</v>
      </c>
      <c r="R259" s="213">
        <f t="shared" si="92"/>
        <v>0</v>
      </c>
      <c r="S259" s="213">
        <v>0</v>
      </c>
      <c r="T259" s="214">
        <f t="shared" si="93"/>
        <v>0</v>
      </c>
      <c r="AR259" s="25" t="s">
        <v>126</v>
      </c>
      <c r="AT259" s="25" t="s">
        <v>200</v>
      </c>
      <c r="AU259" s="25" t="s">
        <v>85</v>
      </c>
      <c r="AY259" s="25" t="s">
        <v>197</v>
      </c>
      <c r="BE259" s="215">
        <f t="shared" si="94"/>
        <v>0</v>
      </c>
      <c r="BF259" s="215">
        <f t="shared" si="95"/>
        <v>0</v>
      </c>
      <c r="BG259" s="215">
        <f t="shared" si="96"/>
        <v>0</v>
      </c>
      <c r="BH259" s="215">
        <f t="shared" si="97"/>
        <v>0</v>
      </c>
      <c r="BI259" s="215">
        <f t="shared" si="98"/>
        <v>0</v>
      </c>
      <c r="BJ259" s="25" t="s">
        <v>85</v>
      </c>
      <c r="BK259" s="215">
        <f t="shared" si="99"/>
        <v>0</v>
      </c>
      <c r="BL259" s="25" t="s">
        <v>126</v>
      </c>
      <c r="BM259" s="25" t="s">
        <v>4150</v>
      </c>
    </row>
    <row r="260" spans="2:65" s="1" customFormat="1" ht="16.5" customHeight="1">
      <c r="B260" s="43"/>
      <c r="C260" s="204" t="s">
        <v>1098</v>
      </c>
      <c r="D260" s="204" t="s">
        <v>200</v>
      </c>
      <c r="E260" s="205" t="s">
        <v>4151</v>
      </c>
      <c r="F260" s="206" t="s">
        <v>4152</v>
      </c>
      <c r="G260" s="207" t="s">
        <v>445</v>
      </c>
      <c r="H260" s="208">
        <v>20</v>
      </c>
      <c r="I260" s="209"/>
      <c r="J260" s="210">
        <f t="shared" si="90"/>
        <v>0</v>
      </c>
      <c r="K260" s="206" t="s">
        <v>34</v>
      </c>
      <c r="L260" s="63"/>
      <c r="M260" s="211" t="s">
        <v>34</v>
      </c>
      <c r="N260" s="212" t="s">
        <v>49</v>
      </c>
      <c r="O260" s="44"/>
      <c r="P260" s="213">
        <f t="shared" si="91"/>
        <v>0</v>
      </c>
      <c r="Q260" s="213">
        <v>0</v>
      </c>
      <c r="R260" s="213">
        <f t="shared" si="92"/>
        <v>0</v>
      </c>
      <c r="S260" s="213">
        <v>0</v>
      </c>
      <c r="T260" s="214">
        <f t="shared" si="93"/>
        <v>0</v>
      </c>
      <c r="AR260" s="25" t="s">
        <v>126</v>
      </c>
      <c r="AT260" s="25" t="s">
        <v>200</v>
      </c>
      <c r="AU260" s="25" t="s">
        <v>85</v>
      </c>
      <c r="AY260" s="25" t="s">
        <v>197</v>
      </c>
      <c r="BE260" s="215">
        <f t="shared" si="94"/>
        <v>0</v>
      </c>
      <c r="BF260" s="215">
        <f t="shared" si="95"/>
        <v>0</v>
      </c>
      <c r="BG260" s="215">
        <f t="shared" si="96"/>
        <v>0</v>
      </c>
      <c r="BH260" s="215">
        <f t="shared" si="97"/>
        <v>0</v>
      </c>
      <c r="BI260" s="215">
        <f t="shared" si="98"/>
        <v>0</v>
      </c>
      <c r="BJ260" s="25" t="s">
        <v>85</v>
      </c>
      <c r="BK260" s="215">
        <f t="shared" si="99"/>
        <v>0</v>
      </c>
      <c r="BL260" s="25" t="s">
        <v>126</v>
      </c>
      <c r="BM260" s="25" t="s">
        <v>4153</v>
      </c>
    </row>
    <row r="261" spans="2:65" s="1" customFormat="1" ht="16.5" customHeight="1">
      <c r="B261" s="43"/>
      <c r="C261" s="204" t="s">
        <v>1103</v>
      </c>
      <c r="D261" s="204" t="s">
        <v>200</v>
      </c>
      <c r="E261" s="205" t="s">
        <v>4154</v>
      </c>
      <c r="F261" s="206" t="s">
        <v>4155</v>
      </c>
      <c r="G261" s="207" t="s">
        <v>445</v>
      </c>
      <c r="H261" s="208">
        <v>18</v>
      </c>
      <c r="I261" s="209"/>
      <c r="J261" s="210">
        <f t="shared" si="90"/>
        <v>0</v>
      </c>
      <c r="K261" s="206" t="s">
        <v>34</v>
      </c>
      <c r="L261" s="63"/>
      <c r="M261" s="211" t="s">
        <v>34</v>
      </c>
      <c r="N261" s="212" t="s">
        <v>49</v>
      </c>
      <c r="O261" s="44"/>
      <c r="P261" s="213">
        <f t="shared" si="91"/>
        <v>0</v>
      </c>
      <c r="Q261" s="213">
        <v>0</v>
      </c>
      <c r="R261" s="213">
        <f t="shared" si="92"/>
        <v>0</v>
      </c>
      <c r="S261" s="213">
        <v>0</v>
      </c>
      <c r="T261" s="214">
        <f t="shared" si="93"/>
        <v>0</v>
      </c>
      <c r="AR261" s="25" t="s">
        <v>126</v>
      </c>
      <c r="AT261" s="25" t="s">
        <v>200</v>
      </c>
      <c r="AU261" s="25" t="s">
        <v>85</v>
      </c>
      <c r="AY261" s="25" t="s">
        <v>197</v>
      </c>
      <c r="BE261" s="215">
        <f t="shared" si="94"/>
        <v>0</v>
      </c>
      <c r="BF261" s="215">
        <f t="shared" si="95"/>
        <v>0</v>
      </c>
      <c r="BG261" s="215">
        <f t="shared" si="96"/>
        <v>0</v>
      </c>
      <c r="BH261" s="215">
        <f t="shared" si="97"/>
        <v>0</v>
      </c>
      <c r="BI261" s="215">
        <f t="shared" si="98"/>
        <v>0</v>
      </c>
      <c r="BJ261" s="25" t="s">
        <v>85</v>
      </c>
      <c r="BK261" s="215">
        <f t="shared" si="99"/>
        <v>0</v>
      </c>
      <c r="BL261" s="25" t="s">
        <v>126</v>
      </c>
      <c r="BM261" s="25" t="s">
        <v>4156</v>
      </c>
    </row>
    <row r="262" spans="2:65" s="1" customFormat="1" ht="16.5" customHeight="1">
      <c r="B262" s="43"/>
      <c r="C262" s="204" t="s">
        <v>1107</v>
      </c>
      <c r="D262" s="204" t="s">
        <v>200</v>
      </c>
      <c r="E262" s="205" t="s">
        <v>4157</v>
      </c>
      <c r="F262" s="206" t="s">
        <v>3827</v>
      </c>
      <c r="G262" s="207" t="s">
        <v>445</v>
      </c>
      <c r="H262" s="208">
        <v>60</v>
      </c>
      <c r="I262" s="209"/>
      <c r="J262" s="210">
        <f t="shared" si="90"/>
        <v>0</v>
      </c>
      <c r="K262" s="206" t="s">
        <v>34</v>
      </c>
      <c r="L262" s="63"/>
      <c r="M262" s="211" t="s">
        <v>34</v>
      </c>
      <c r="N262" s="212" t="s">
        <v>49</v>
      </c>
      <c r="O262" s="44"/>
      <c r="P262" s="213">
        <f t="shared" si="91"/>
        <v>0</v>
      </c>
      <c r="Q262" s="213">
        <v>0</v>
      </c>
      <c r="R262" s="213">
        <f t="shared" si="92"/>
        <v>0</v>
      </c>
      <c r="S262" s="213">
        <v>0</v>
      </c>
      <c r="T262" s="214">
        <f t="shared" si="93"/>
        <v>0</v>
      </c>
      <c r="AR262" s="25" t="s">
        <v>126</v>
      </c>
      <c r="AT262" s="25" t="s">
        <v>200</v>
      </c>
      <c r="AU262" s="25" t="s">
        <v>85</v>
      </c>
      <c r="AY262" s="25" t="s">
        <v>197</v>
      </c>
      <c r="BE262" s="215">
        <f t="shared" si="94"/>
        <v>0</v>
      </c>
      <c r="BF262" s="215">
        <f t="shared" si="95"/>
        <v>0</v>
      </c>
      <c r="BG262" s="215">
        <f t="shared" si="96"/>
        <v>0</v>
      </c>
      <c r="BH262" s="215">
        <f t="shared" si="97"/>
        <v>0</v>
      </c>
      <c r="BI262" s="215">
        <f t="shared" si="98"/>
        <v>0</v>
      </c>
      <c r="BJ262" s="25" t="s">
        <v>85</v>
      </c>
      <c r="BK262" s="215">
        <f t="shared" si="99"/>
        <v>0</v>
      </c>
      <c r="BL262" s="25" t="s">
        <v>126</v>
      </c>
      <c r="BM262" s="25" t="s">
        <v>4158</v>
      </c>
    </row>
    <row r="263" spans="2:65" s="1" customFormat="1" ht="16.5" customHeight="1">
      <c r="B263" s="43"/>
      <c r="C263" s="204" t="s">
        <v>1112</v>
      </c>
      <c r="D263" s="204" t="s">
        <v>200</v>
      </c>
      <c r="E263" s="205" t="s">
        <v>4159</v>
      </c>
      <c r="F263" s="206" t="s">
        <v>3959</v>
      </c>
      <c r="G263" s="207" t="s">
        <v>445</v>
      </c>
      <c r="H263" s="208">
        <v>25</v>
      </c>
      <c r="I263" s="209"/>
      <c r="J263" s="210">
        <f t="shared" si="90"/>
        <v>0</v>
      </c>
      <c r="K263" s="206" t="s">
        <v>34</v>
      </c>
      <c r="L263" s="63"/>
      <c r="M263" s="211" t="s">
        <v>34</v>
      </c>
      <c r="N263" s="212" t="s">
        <v>49</v>
      </c>
      <c r="O263" s="44"/>
      <c r="P263" s="213">
        <f t="shared" si="91"/>
        <v>0</v>
      </c>
      <c r="Q263" s="213">
        <v>0</v>
      </c>
      <c r="R263" s="213">
        <f t="shared" si="92"/>
        <v>0</v>
      </c>
      <c r="S263" s="213">
        <v>0</v>
      </c>
      <c r="T263" s="214">
        <f t="shared" si="93"/>
        <v>0</v>
      </c>
      <c r="AR263" s="25" t="s">
        <v>126</v>
      </c>
      <c r="AT263" s="25" t="s">
        <v>200</v>
      </c>
      <c r="AU263" s="25" t="s">
        <v>85</v>
      </c>
      <c r="AY263" s="25" t="s">
        <v>197</v>
      </c>
      <c r="BE263" s="215">
        <f t="shared" si="94"/>
        <v>0</v>
      </c>
      <c r="BF263" s="215">
        <f t="shared" si="95"/>
        <v>0</v>
      </c>
      <c r="BG263" s="215">
        <f t="shared" si="96"/>
        <v>0</v>
      </c>
      <c r="BH263" s="215">
        <f t="shared" si="97"/>
        <v>0</v>
      </c>
      <c r="BI263" s="215">
        <f t="shared" si="98"/>
        <v>0</v>
      </c>
      <c r="BJ263" s="25" t="s">
        <v>85</v>
      </c>
      <c r="BK263" s="215">
        <f t="shared" si="99"/>
        <v>0</v>
      </c>
      <c r="BL263" s="25" t="s">
        <v>126</v>
      </c>
      <c r="BM263" s="25" t="s">
        <v>4160</v>
      </c>
    </row>
    <row r="264" spans="2:65" s="1" customFormat="1" ht="16.5" customHeight="1">
      <c r="B264" s="43"/>
      <c r="C264" s="204" t="s">
        <v>1116</v>
      </c>
      <c r="D264" s="204" t="s">
        <v>200</v>
      </c>
      <c r="E264" s="205" t="s">
        <v>4161</v>
      </c>
      <c r="F264" s="206" t="s">
        <v>4162</v>
      </c>
      <c r="G264" s="207" t="s">
        <v>445</v>
      </c>
      <c r="H264" s="208">
        <v>20</v>
      </c>
      <c r="I264" s="209"/>
      <c r="J264" s="210">
        <f t="shared" si="90"/>
        <v>0</v>
      </c>
      <c r="K264" s="206" t="s">
        <v>34</v>
      </c>
      <c r="L264" s="63"/>
      <c r="M264" s="211" t="s">
        <v>34</v>
      </c>
      <c r="N264" s="212" t="s">
        <v>49</v>
      </c>
      <c r="O264" s="44"/>
      <c r="P264" s="213">
        <f t="shared" si="91"/>
        <v>0</v>
      </c>
      <c r="Q264" s="213">
        <v>0</v>
      </c>
      <c r="R264" s="213">
        <f t="shared" si="92"/>
        <v>0</v>
      </c>
      <c r="S264" s="213">
        <v>0</v>
      </c>
      <c r="T264" s="214">
        <f t="shared" si="93"/>
        <v>0</v>
      </c>
      <c r="AR264" s="25" t="s">
        <v>126</v>
      </c>
      <c r="AT264" s="25" t="s">
        <v>200</v>
      </c>
      <c r="AU264" s="25" t="s">
        <v>85</v>
      </c>
      <c r="AY264" s="25" t="s">
        <v>197</v>
      </c>
      <c r="BE264" s="215">
        <f t="shared" si="94"/>
        <v>0</v>
      </c>
      <c r="BF264" s="215">
        <f t="shared" si="95"/>
        <v>0</v>
      </c>
      <c r="BG264" s="215">
        <f t="shared" si="96"/>
        <v>0</v>
      </c>
      <c r="BH264" s="215">
        <f t="shared" si="97"/>
        <v>0</v>
      </c>
      <c r="BI264" s="215">
        <f t="shared" si="98"/>
        <v>0</v>
      </c>
      <c r="BJ264" s="25" t="s">
        <v>85</v>
      </c>
      <c r="BK264" s="215">
        <f t="shared" si="99"/>
        <v>0</v>
      </c>
      <c r="BL264" s="25" t="s">
        <v>126</v>
      </c>
      <c r="BM264" s="25" t="s">
        <v>4163</v>
      </c>
    </row>
    <row r="265" spans="2:65" s="1" customFormat="1" ht="16.5" customHeight="1">
      <c r="B265" s="43"/>
      <c r="C265" s="204" t="s">
        <v>1120</v>
      </c>
      <c r="D265" s="204" t="s">
        <v>200</v>
      </c>
      <c r="E265" s="205" t="s">
        <v>4164</v>
      </c>
      <c r="F265" s="206" t="s">
        <v>4165</v>
      </c>
      <c r="G265" s="207" t="s">
        <v>445</v>
      </c>
      <c r="H265" s="208">
        <v>20</v>
      </c>
      <c r="I265" s="209"/>
      <c r="J265" s="210">
        <f t="shared" si="90"/>
        <v>0</v>
      </c>
      <c r="K265" s="206" t="s">
        <v>34</v>
      </c>
      <c r="L265" s="63"/>
      <c r="M265" s="211" t="s">
        <v>34</v>
      </c>
      <c r="N265" s="212" t="s">
        <v>49</v>
      </c>
      <c r="O265" s="44"/>
      <c r="P265" s="213">
        <f t="shared" si="91"/>
        <v>0</v>
      </c>
      <c r="Q265" s="213">
        <v>0</v>
      </c>
      <c r="R265" s="213">
        <f t="shared" si="92"/>
        <v>0</v>
      </c>
      <c r="S265" s="213">
        <v>0</v>
      </c>
      <c r="T265" s="214">
        <f t="shared" si="93"/>
        <v>0</v>
      </c>
      <c r="AR265" s="25" t="s">
        <v>126</v>
      </c>
      <c r="AT265" s="25" t="s">
        <v>200</v>
      </c>
      <c r="AU265" s="25" t="s">
        <v>85</v>
      </c>
      <c r="AY265" s="25" t="s">
        <v>197</v>
      </c>
      <c r="BE265" s="215">
        <f t="shared" si="94"/>
        <v>0</v>
      </c>
      <c r="BF265" s="215">
        <f t="shared" si="95"/>
        <v>0</v>
      </c>
      <c r="BG265" s="215">
        <f t="shared" si="96"/>
        <v>0</v>
      </c>
      <c r="BH265" s="215">
        <f t="shared" si="97"/>
        <v>0</v>
      </c>
      <c r="BI265" s="215">
        <f t="shared" si="98"/>
        <v>0</v>
      </c>
      <c r="BJ265" s="25" t="s">
        <v>85</v>
      </c>
      <c r="BK265" s="215">
        <f t="shared" si="99"/>
        <v>0</v>
      </c>
      <c r="BL265" s="25" t="s">
        <v>126</v>
      </c>
      <c r="BM265" s="25" t="s">
        <v>4166</v>
      </c>
    </row>
    <row r="266" spans="2:65" s="1" customFormat="1" ht="16.5" customHeight="1">
      <c r="B266" s="43"/>
      <c r="C266" s="204" t="s">
        <v>1125</v>
      </c>
      <c r="D266" s="204" t="s">
        <v>200</v>
      </c>
      <c r="E266" s="205" t="s">
        <v>4167</v>
      </c>
      <c r="F266" s="206" t="s">
        <v>3829</v>
      </c>
      <c r="G266" s="207" t="s">
        <v>445</v>
      </c>
      <c r="H266" s="208">
        <v>50</v>
      </c>
      <c r="I266" s="209"/>
      <c r="J266" s="210">
        <f t="shared" si="90"/>
        <v>0</v>
      </c>
      <c r="K266" s="206" t="s">
        <v>34</v>
      </c>
      <c r="L266" s="63"/>
      <c r="M266" s="211" t="s">
        <v>34</v>
      </c>
      <c r="N266" s="212" t="s">
        <v>49</v>
      </c>
      <c r="O266" s="44"/>
      <c r="P266" s="213">
        <f t="shared" si="91"/>
        <v>0</v>
      </c>
      <c r="Q266" s="213">
        <v>0</v>
      </c>
      <c r="R266" s="213">
        <f t="shared" si="92"/>
        <v>0</v>
      </c>
      <c r="S266" s="213">
        <v>0</v>
      </c>
      <c r="T266" s="214">
        <f t="shared" si="93"/>
        <v>0</v>
      </c>
      <c r="AR266" s="25" t="s">
        <v>126</v>
      </c>
      <c r="AT266" s="25" t="s">
        <v>200</v>
      </c>
      <c r="AU266" s="25" t="s">
        <v>85</v>
      </c>
      <c r="AY266" s="25" t="s">
        <v>197</v>
      </c>
      <c r="BE266" s="215">
        <f t="shared" si="94"/>
        <v>0</v>
      </c>
      <c r="BF266" s="215">
        <f t="shared" si="95"/>
        <v>0</v>
      </c>
      <c r="BG266" s="215">
        <f t="shared" si="96"/>
        <v>0</v>
      </c>
      <c r="BH266" s="215">
        <f t="shared" si="97"/>
        <v>0</v>
      </c>
      <c r="BI266" s="215">
        <f t="shared" si="98"/>
        <v>0</v>
      </c>
      <c r="BJ266" s="25" t="s">
        <v>85</v>
      </c>
      <c r="BK266" s="215">
        <f t="shared" si="99"/>
        <v>0</v>
      </c>
      <c r="BL266" s="25" t="s">
        <v>126</v>
      </c>
      <c r="BM266" s="25" t="s">
        <v>4168</v>
      </c>
    </row>
    <row r="267" spans="2:65" s="1" customFormat="1" ht="16.5" customHeight="1">
      <c r="B267" s="43"/>
      <c r="C267" s="204" t="s">
        <v>1129</v>
      </c>
      <c r="D267" s="204" t="s">
        <v>200</v>
      </c>
      <c r="E267" s="205" t="s">
        <v>4169</v>
      </c>
      <c r="F267" s="206" t="s">
        <v>3888</v>
      </c>
      <c r="G267" s="207" t="s">
        <v>1598</v>
      </c>
      <c r="H267" s="208">
        <v>2</v>
      </c>
      <c r="I267" s="209"/>
      <c r="J267" s="210">
        <f t="shared" si="90"/>
        <v>0</v>
      </c>
      <c r="K267" s="206" t="s">
        <v>34</v>
      </c>
      <c r="L267" s="63"/>
      <c r="M267" s="211" t="s">
        <v>34</v>
      </c>
      <c r="N267" s="212" t="s">
        <v>49</v>
      </c>
      <c r="O267" s="44"/>
      <c r="P267" s="213">
        <f t="shared" si="91"/>
        <v>0</v>
      </c>
      <c r="Q267" s="213">
        <v>0</v>
      </c>
      <c r="R267" s="213">
        <f t="shared" si="92"/>
        <v>0</v>
      </c>
      <c r="S267" s="213">
        <v>0</v>
      </c>
      <c r="T267" s="214">
        <f t="shared" si="93"/>
        <v>0</v>
      </c>
      <c r="AR267" s="25" t="s">
        <v>126</v>
      </c>
      <c r="AT267" s="25" t="s">
        <v>200</v>
      </c>
      <c r="AU267" s="25" t="s">
        <v>85</v>
      </c>
      <c r="AY267" s="25" t="s">
        <v>197</v>
      </c>
      <c r="BE267" s="215">
        <f t="shared" si="94"/>
        <v>0</v>
      </c>
      <c r="BF267" s="215">
        <f t="shared" si="95"/>
        <v>0</v>
      </c>
      <c r="BG267" s="215">
        <f t="shared" si="96"/>
        <v>0</v>
      </c>
      <c r="BH267" s="215">
        <f t="shared" si="97"/>
        <v>0</v>
      </c>
      <c r="BI267" s="215">
        <f t="shared" si="98"/>
        <v>0</v>
      </c>
      <c r="BJ267" s="25" t="s">
        <v>85</v>
      </c>
      <c r="BK267" s="215">
        <f t="shared" si="99"/>
        <v>0</v>
      </c>
      <c r="BL267" s="25" t="s">
        <v>126</v>
      </c>
      <c r="BM267" s="25" t="s">
        <v>4170</v>
      </c>
    </row>
    <row r="268" spans="2:65" s="1" customFormat="1" ht="16.5" customHeight="1">
      <c r="B268" s="43"/>
      <c r="C268" s="204" t="s">
        <v>1135</v>
      </c>
      <c r="D268" s="204" t="s">
        <v>200</v>
      </c>
      <c r="E268" s="205" t="s">
        <v>4171</v>
      </c>
      <c r="F268" s="206" t="s">
        <v>4172</v>
      </c>
      <c r="G268" s="207" t="s">
        <v>1985</v>
      </c>
      <c r="H268" s="208">
        <v>1</v>
      </c>
      <c r="I268" s="209"/>
      <c r="J268" s="210">
        <f t="shared" si="90"/>
        <v>0</v>
      </c>
      <c r="K268" s="206" t="s">
        <v>34</v>
      </c>
      <c r="L268" s="63"/>
      <c r="M268" s="211" t="s">
        <v>34</v>
      </c>
      <c r="N268" s="212" t="s">
        <v>49</v>
      </c>
      <c r="O268" s="44"/>
      <c r="P268" s="213">
        <f t="shared" si="91"/>
        <v>0</v>
      </c>
      <c r="Q268" s="213">
        <v>0</v>
      </c>
      <c r="R268" s="213">
        <f t="shared" si="92"/>
        <v>0</v>
      </c>
      <c r="S268" s="213">
        <v>0</v>
      </c>
      <c r="T268" s="214">
        <f t="shared" si="93"/>
        <v>0</v>
      </c>
      <c r="AR268" s="25" t="s">
        <v>126</v>
      </c>
      <c r="AT268" s="25" t="s">
        <v>200</v>
      </c>
      <c r="AU268" s="25" t="s">
        <v>85</v>
      </c>
      <c r="AY268" s="25" t="s">
        <v>197</v>
      </c>
      <c r="BE268" s="215">
        <f t="shared" si="94"/>
        <v>0</v>
      </c>
      <c r="BF268" s="215">
        <f t="shared" si="95"/>
        <v>0</v>
      </c>
      <c r="BG268" s="215">
        <f t="shared" si="96"/>
        <v>0</v>
      </c>
      <c r="BH268" s="215">
        <f t="shared" si="97"/>
        <v>0</v>
      </c>
      <c r="BI268" s="215">
        <f t="shared" si="98"/>
        <v>0</v>
      </c>
      <c r="BJ268" s="25" t="s">
        <v>85</v>
      </c>
      <c r="BK268" s="215">
        <f t="shared" si="99"/>
        <v>0</v>
      </c>
      <c r="BL268" s="25" t="s">
        <v>126</v>
      </c>
      <c r="BM268" s="25" t="s">
        <v>4173</v>
      </c>
    </row>
    <row r="269" spans="2:65" s="1" customFormat="1" ht="16.5" customHeight="1">
      <c r="B269" s="43"/>
      <c r="C269" s="204" t="s">
        <v>1141</v>
      </c>
      <c r="D269" s="204" t="s">
        <v>200</v>
      </c>
      <c r="E269" s="205" t="s">
        <v>4174</v>
      </c>
      <c r="F269" s="206" t="s">
        <v>3836</v>
      </c>
      <c r="G269" s="207" t="s">
        <v>1985</v>
      </c>
      <c r="H269" s="208">
        <v>1</v>
      </c>
      <c r="I269" s="209"/>
      <c r="J269" s="210">
        <f t="shared" si="90"/>
        <v>0</v>
      </c>
      <c r="K269" s="206" t="s">
        <v>34</v>
      </c>
      <c r="L269" s="63"/>
      <c r="M269" s="211" t="s">
        <v>34</v>
      </c>
      <c r="N269" s="212" t="s">
        <v>49</v>
      </c>
      <c r="O269" s="44"/>
      <c r="P269" s="213">
        <f t="shared" si="91"/>
        <v>0</v>
      </c>
      <c r="Q269" s="213">
        <v>0</v>
      </c>
      <c r="R269" s="213">
        <f t="shared" si="92"/>
        <v>0</v>
      </c>
      <c r="S269" s="213">
        <v>0</v>
      </c>
      <c r="T269" s="214">
        <f t="shared" si="93"/>
        <v>0</v>
      </c>
      <c r="AR269" s="25" t="s">
        <v>126</v>
      </c>
      <c r="AT269" s="25" t="s">
        <v>200</v>
      </c>
      <c r="AU269" s="25" t="s">
        <v>85</v>
      </c>
      <c r="AY269" s="25" t="s">
        <v>197</v>
      </c>
      <c r="BE269" s="215">
        <f t="shared" si="94"/>
        <v>0</v>
      </c>
      <c r="BF269" s="215">
        <f t="shared" si="95"/>
        <v>0</v>
      </c>
      <c r="BG269" s="215">
        <f t="shared" si="96"/>
        <v>0</v>
      </c>
      <c r="BH269" s="215">
        <f t="shared" si="97"/>
        <v>0</v>
      </c>
      <c r="BI269" s="215">
        <f t="shared" si="98"/>
        <v>0</v>
      </c>
      <c r="BJ269" s="25" t="s">
        <v>85</v>
      </c>
      <c r="BK269" s="215">
        <f t="shared" si="99"/>
        <v>0</v>
      </c>
      <c r="BL269" s="25" t="s">
        <v>126</v>
      </c>
      <c r="BM269" s="25" t="s">
        <v>4175</v>
      </c>
    </row>
    <row r="270" spans="2:65" s="1" customFormat="1" ht="16.5" customHeight="1">
      <c r="B270" s="43"/>
      <c r="C270" s="204" t="s">
        <v>1146</v>
      </c>
      <c r="D270" s="204" t="s">
        <v>200</v>
      </c>
      <c r="E270" s="205" t="s">
        <v>4176</v>
      </c>
      <c r="F270" s="206" t="s">
        <v>3838</v>
      </c>
      <c r="G270" s="207" t="s">
        <v>1598</v>
      </c>
      <c r="H270" s="208">
        <v>1</v>
      </c>
      <c r="I270" s="209"/>
      <c r="J270" s="210">
        <f t="shared" si="90"/>
        <v>0</v>
      </c>
      <c r="K270" s="206" t="s">
        <v>34</v>
      </c>
      <c r="L270" s="63"/>
      <c r="M270" s="211" t="s">
        <v>34</v>
      </c>
      <c r="N270" s="212" t="s">
        <v>49</v>
      </c>
      <c r="O270" s="44"/>
      <c r="P270" s="213">
        <f t="shared" si="91"/>
        <v>0</v>
      </c>
      <c r="Q270" s="213">
        <v>0</v>
      </c>
      <c r="R270" s="213">
        <f t="shared" si="92"/>
        <v>0</v>
      </c>
      <c r="S270" s="213">
        <v>0</v>
      </c>
      <c r="T270" s="214">
        <f t="shared" si="93"/>
        <v>0</v>
      </c>
      <c r="AR270" s="25" t="s">
        <v>126</v>
      </c>
      <c r="AT270" s="25" t="s">
        <v>200</v>
      </c>
      <c r="AU270" s="25" t="s">
        <v>85</v>
      </c>
      <c r="AY270" s="25" t="s">
        <v>197</v>
      </c>
      <c r="BE270" s="215">
        <f t="shared" si="94"/>
        <v>0</v>
      </c>
      <c r="BF270" s="215">
        <f t="shared" si="95"/>
        <v>0</v>
      </c>
      <c r="BG270" s="215">
        <f t="shared" si="96"/>
        <v>0</v>
      </c>
      <c r="BH270" s="215">
        <f t="shared" si="97"/>
        <v>0</v>
      </c>
      <c r="BI270" s="215">
        <f t="shared" si="98"/>
        <v>0</v>
      </c>
      <c r="BJ270" s="25" t="s">
        <v>85</v>
      </c>
      <c r="BK270" s="215">
        <f t="shared" si="99"/>
        <v>0</v>
      </c>
      <c r="BL270" s="25" t="s">
        <v>126</v>
      </c>
      <c r="BM270" s="25" t="s">
        <v>4177</v>
      </c>
    </row>
    <row r="271" spans="2:65" s="11" customFormat="1" ht="37.35" customHeight="1">
      <c r="B271" s="187"/>
      <c r="C271" s="188"/>
      <c r="D271" s="201" t="s">
        <v>77</v>
      </c>
      <c r="E271" s="287" t="s">
        <v>3263</v>
      </c>
      <c r="F271" s="287" t="s">
        <v>4178</v>
      </c>
      <c r="G271" s="188"/>
      <c r="H271" s="188"/>
      <c r="I271" s="191"/>
      <c r="J271" s="288">
        <f>BK271</f>
        <v>0</v>
      </c>
      <c r="K271" s="188"/>
      <c r="L271" s="193"/>
      <c r="M271" s="194"/>
      <c r="N271" s="195"/>
      <c r="O271" s="195"/>
      <c r="P271" s="196">
        <f>SUM(P272:P287)</f>
        <v>0</v>
      </c>
      <c r="Q271" s="195"/>
      <c r="R271" s="196">
        <f>SUM(R272:R287)</f>
        <v>0</v>
      </c>
      <c r="S271" s="195"/>
      <c r="T271" s="197">
        <f>SUM(T272:T287)</f>
        <v>0</v>
      </c>
      <c r="AR271" s="198" t="s">
        <v>85</v>
      </c>
      <c r="AT271" s="199" t="s">
        <v>77</v>
      </c>
      <c r="AU271" s="199" t="s">
        <v>78</v>
      </c>
      <c r="AY271" s="198" t="s">
        <v>197</v>
      </c>
      <c r="BK271" s="200">
        <f>SUM(BK272:BK287)</f>
        <v>0</v>
      </c>
    </row>
    <row r="272" spans="2:65" s="1" customFormat="1" ht="16.5" customHeight="1">
      <c r="B272" s="43"/>
      <c r="C272" s="204" t="s">
        <v>1151</v>
      </c>
      <c r="D272" s="204" t="s">
        <v>200</v>
      </c>
      <c r="E272" s="205" t="s">
        <v>4179</v>
      </c>
      <c r="F272" s="206" t="s">
        <v>4180</v>
      </c>
      <c r="G272" s="207" t="s">
        <v>1598</v>
      </c>
      <c r="H272" s="208">
        <v>4</v>
      </c>
      <c r="I272" s="209"/>
      <c r="J272" s="210">
        <f t="shared" ref="J272:J287" si="100">ROUND(I272*H272,2)</f>
        <v>0</v>
      </c>
      <c r="K272" s="206" t="s">
        <v>34</v>
      </c>
      <c r="L272" s="63"/>
      <c r="M272" s="211" t="s">
        <v>34</v>
      </c>
      <c r="N272" s="212" t="s">
        <v>49</v>
      </c>
      <c r="O272" s="44"/>
      <c r="P272" s="213">
        <f t="shared" ref="P272:P287" si="101">O272*H272</f>
        <v>0</v>
      </c>
      <c r="Q272" s="213">
        <v>0</v>
      </c>
      <c r="R272" s="213">
        <f t="shared" ref="R272:R287" si="102">Q272*H272</f>
        <v>0</v>
      </c>
      <c r="S272" s="213">
        <v>0</v>
      </c>
      <c r="T272" s="214">
        <f t="shared" ref="T272:T287" si="103">S272*H272</f>
        <v>0</v>
      </c>
      <c r="AR272" s="25" t="s">
        <v>126</v>
      </c>
      <c r="AT272" s="25" t="s">
        <v>200</v>
      </c>
      <c r="AU272" s="25" t="s">
        <v>85</v>
      </c>
      <c r="AY272" s="25" t="s">
        <v>197</v>
      </c>
      <c r="BE272" s="215">
        <f t="shared" ref="BE272:BE287" si="104">IF(N272="základní",J272,0)</f>
        <v>0</v>
      </c>
      <c r="BF272" s="215">
        <f t="shared" ref="BF272:BF287" si="105">IF(N272="snížená",J272,0)</f>
        <v>0</v>
      </c>
      <c r="BG272" s="215">
        <f t="shared" ref="BG272:BG287" si="106">IF(N272="zákl. přenesená",J272,0)</f>
        <v>0</v>
      </c>
      <c r="BH272" s="215">
        <f t="shared" ref="BH272:BH287" si="107">IF(N272="sníž. přenesená",J272,0)</f>
        <v>0</v>
      </c>
      <c r="BI272" s="215">
        <f t="shared" ref="BI272:BI287" si="108">IF(N272="nulová",J272,0)</f>
        <v>0</v>
      </c>
      <c r="BJ272" s="25" t="s">
        <v>85</v>
      </c>
      <c r="BK272" s="215">
        <f t="shared" ref="BK272:BK287" si="109">ROUND(I272*H272,2)</f>
        <v>0</v>
      </c>
      <c r="BL272" s="25" t="s">
        <v>126</v>
      </c>
      <c r="BM272" s="25" t="s">
        <v>4181</v>
      </c>
    </row>
    <row r="273" spans="2:65" s="1" customFormat="1" ht="16.5" customHeight="1">
      <c r="B273" s="43"/>
      <c r="C273" s="204" t="s">
        <v>1157</v>
      </c>
      <c r="D273" s="204" t="s">
        <v>200</v>
      </c>
      <c r="E273" s="205" t="s">
        <v>4182</v>
      </c>
      <c r="F273" s="206" t="s">
        <v>4183</v>
      </c>
      <c r="G273" s="207" t="s">
        <v>1598</v>
      </c>
      <c r="H273" s="208">
        <v>4</v>
      </c>
      <c r="I273" s="209"/>
      <c r="J273" s="210">
        <f t="shared" si="100"/>
        <v>0</v>
      </c>
      <c r="K273" s="206" t="s">
        <v>34</v>
      </c>
      <c r="L273" s="63"/>
      <c r="M273" s="211" t="s">
        <v>34</v>
      </c>
      <c r="N273" s="212" t="s">
        <v>49</v>
      </c>
      <c r="O273" s="44"/>
      <c r="P273" s="213">
        <f t="shared" si="101"/>
        <v>0</v>
      </c>
      <c r="Q273" s="213">
        <v>0</v>
      </c>
      <c r="R273" s="213">
        <f t="shared" si="102"/>
        <v>0</v>
      </c>
      <c r="S273" s="213">
        <v>0</v>
      </c>
      <c r="T273" s="214">
        <f t="shared" si="103"/>
        <v>0</v>
      </c>
      <c r="AR273" s="25" t="s">
        <v>126</v>
      </c>
      <c r="AT273" s="25" t="s">
        <v>200</v>
      </c>
      <c r="AU273" s="25" t="s">
        <v>85</v>
      </c>
      <c r="AY273" s="25" t="s">
        <v>197</v>
      </c>
      <c r="BE273" s="215">
        <f t="shared" si="104"/>
        <v>0</v>
      </c>
      <c r="BF273" s="215">
        <f t="shared" si="105"/>
        <v>0</v>
      </c>
      <c r="BG273" s="215">
        <f t="shared" si="106"/>
        <v>0</v>
      </c>
      <c r="BH273" s="215">
        <f t="shared" si="107"/>
        <v>0</v>
      </c>
      <c r="BI273" s="215">
        <f t="shared" si="108"/>
        <v>0</v>
      </c>
      <c r="BJ273" s="25" t="s">
        <v>85</v>
      </c>
      <c r="BK273" s="215">
        <f t="shared" si="109"/>
        <v>0</v>
      </c>
      <c r="BL273" s="25" t="s">
        <v>126</v>
      </c>
      <c r="BM273" s="25" t="s">
        <v>4184</v>
      </c>
    </row>
    <row r="274" spans="2:65" s="1" customFormat="1" ht="16.5" customHeight="1">
      <c r="B274" s="43"/>
      <c r="C274" s="204" t="s">
        <v>1162</v>
      </c>
      <c r="D274" s="204" t="s">
        <v>200</v>
      </c>
      <c r="E274" s="205" t="s">
        <v>4185</v>
      </c>
      <c r="F274" s="206" t="s">
        <v>4186</v>
      </c>
      <c r="G274" s="207" t="s">
        <v>1598</v>
      </c>
      <c r="H274" s="208">
        <v>5</v>
      </c>
      <c r="I274" s="209"/>
      <c r="J274" s="210">
        <f t="shared" si="100"/>
        <v>0</v>
      </c>
      <c r="K274" s="206" t="s">
        <v>34</v>
      </c>
      <c r="L274" s="63"/>
      <c r="M274" s="211" t="s">
        <v>34</v>
      </c>
      <c r="N274" s="212" t="s">
        <v>49</v>
      </c>
      <c r="O274" s="44"/>
      <c r="P274" s="213">
        <f t="shared" si="101"/>
        <v>0</v>
      </c>
      <c r="Q274" s="213">
        <v>0</v>
      </c>
      <c r="R274" s="213">
        <f t="shared" si="102"/>
        <v>0</v>
      </c>
      <c r="S274" s="213">
        <v>0</v>
      </c>
      <c r="T274" s="214">
        <f t="shared" si="103"/>
        <v>0</v>
      </c>
      <c r="AR274" s="25" t="s">
        <v>126</v>
      </c>
      <c r="AT274" s="25" t="s">
        <v>200</v>
      </c>
      <c r="AU274" s="25" t="s">
        <v>85</v>
      </c>
      <c r="AY274" s="25" t="s">
        <v>197</v>
      </c>
      <c r="BE274" s="215">
        <f t="shared" si="104"/>
        <v>0</v>
      </c>
      <c r="BF274" s="215">
        <f t="shared" si="105"/>
        <v>0</v>
      </c>
      <c r="BG274" s="215">
        <f t="shared" si="106"/>
        <v>0</v>
      </c>
      <c r="BH274" s="215">
        <f t="shared" si="107"/>
        <v>0</v>
      </c>
      <c r="BI274" s="215">
        <f t="shared" si="108"/>
        <v>0</v>
      </c>
      <c r="BJ274" s="25" t="s">
        <v>85</v>
      </c>
      <c r="BK274" s="215">
        <f t="shared" si="109"/>
        <v>0</v>
      </c>
      <c r="BL274" s="25" t="s">
        <v>126</v>
      </c>
      <c r="BM274" s="25" t="s">
        <v>4187</v>
      </c>
    </row>
    <row r="275" spans="2:65" s="1" customFormat="1" ht="16.5" customHeight="1">
      <c r="B275" s="43"/>
      <c r="C275" s="204" t="s">
        <v>1166</v>
      </c>
      <c r="D275" s="204" t="s">
        <v>200</v>
      </c>
      <c r="E275" s="205" t="s">
        <v>4188</v>
      </c>
      <c r="F275" s="206" t="s">
        <v>4189</v>
      </c>
      <c r="G275" s="207" t="s">
        <v>1598</v>
      </c>
      <c r="H275" s="208">
        <v>8</v>
      </c>
      <c r="I275" s="209"/>
      <c r="J275" s="210">
        <f t="shared" si="100"/>
        <v>0</v>
      </c>
      <c r="K275" s="206" t="s">
        <v>34</v>
      </c>
      <c r="L275" s="63"/>
      <c r="M275" s="211" t="s">
        <v>34</v>
      </c>
      <c r="N275" s="212" t="s">
        <v>49</v>
      </c>
      <c r="O275" s="44"/>
      <c r="P275" s="213">
        <f t="shared" si="101"/>
        <v>0</v>
      </c>
      <c r="Q275" s="213">
        <v>0</v>
      </c>
      <c r="R275" s="213">
        <f t="shared" si="102"/>
        <v>0</v>
      </c>
      <c r="S275" s="213">
        <v>0</v>
      </c>
      <c r="T275" s="214">
        <f t="shared" si="103"/>
        <v>0</v>
      </c>
      <c r="AR275" s="25" t="s">
        <v>126</v>
      </c>
      <c r="AT275" s="25" t="s">
        <v>200</v>
      </c>
      <c r="AU275" s="25" t="s">
        <v>85</v>
      </c>
      <c r="AY275" s="25" t="s">
        <v>197</v>
      </c>
      <c r="BE275" s="215">
        <f t="shared" si="104"/>
        <v>0</v>
      </c>
      <c r="BF275" s="215">
        <f t="shared" si="105"/>
        <v>0</v>
      </c>
      <c r="BG275" s="215">
        <f t="shared" si="106"/>
        <v>0</v>
      </c>
      <c r="BH275" s="215">
        <f t="shared" si="107"/>
        <v>0</v>
      </c>
      <c r="BI275" s="215">
        <f t="shared" si="108"/>
        <v>0</v>
      </c>
      <c r="BJ275" s="25" t="s">
        <v>85</v>
      </c>
      <c r="BK275" s="215">
        <f t="shared" si="109"/>
        <v>0</v>
      </c>
      <c r="BL275" s="25" t="s">
        <v>126</v>
      </c>
      <c r="BM275" s="25" t="s">
        <v>4190</v>
      </c>
    </row>
    <row r="276" spans="2:65" s="1" customFormat="1" ht="16.5" customHeight="1">
      <c r="B276" s="43"/>
      <c r="C276" s="204" t="s">
        <v>1173</v>
      </c>
      <c r="D276" s="204" t="s">
        <v>200</v>
      </c>
      <c r="E276" s="205" t="s">
        <v>4191</v>
      </c>
      <c r="F276" s="206" t="s">
        <v>4192</v>
      </c>
      <c r="G276" s="207" t="s">
        <v>1598</v>
      </c>
      <c r="H276" s="208">
        <v>16</v>
      </c>
      <c r="I276" s="209"/>
      <c r="J276" s="210">
        <f t="shared" si="100"/>
        <v>0</v>
      </c>
      <c r="K276" s="206" t="s">
        <v>34</v>
      </c>
      <c r="L276" s="63"/>
      <c r="M276" s="211" t="s">
        <v>34</v>
      </c>
      <c r="N276" s="212" t="s">
        <v>49</v>
      </c>
      <c r="O276" s="44"/>
      <c r="P276" s="213">
        <f t="shared" si="101"/>
        <v>0</v>
      </c>
      <c r="Q276" s="213">
        <v>0</v>
      </c>
      <c r="R276" s="213">
        <f t="shared" si="102"/>
        <v>0</v>
      </c>
      <c r="S276" s="213">
        <v>0</v>
      </c>
      <c r="T276" s="214">
        <f t="shared" si="103"/>
        <v>0</v>
      </c>
      <c r="AR276" s="25" t="s">
        <v>126</v>
      </c>
      <c r="AT276" s="25" t="s">
        <v>200</v>
      </c>
      <c r="AU276" s="25" t="s">
        <v>85</v>
      </c>
      <c r="AY276" s="25" t="s">
        <v>197</v>
      </c>
      <c r="BE276" s="215">
        <f t="shared" si="104"/>
        <v>0</v>
      </c>
      <c r="BF276" s="215">
        <f t="shared" si="105"/>
        <v>0</v>
      </c>
      <c r="BG276" s="215">
        <f t="shared" si="106"/>
        <v>0</v>
      </c>
      <c r="BH276" s="215">
        <f t="shared" si="107"/>
        <v>0</v>
      </c>
      <c r="BI276" s="215">
        <f t="shared" si="108"/>
        <v>0</v>
      </c>
      <c r="BJ276" s="25" t="s">
        <v>85</v>
      </c>
      <c r="BK276" s="215">
        <f t="shared" si="109"/>
        <v>0</v>
      </c>
      <c r="BL276" s="25" t="s">
        <v>126</v>
      </c>
      <c r="BM276" s="25" t="s">
        <v>4193</v>
      </c>
    </row>
    <row r="277" spans="2:65" s="1" customFormat="1" ht="16.5" customHeight="1">
      <c r="B277" s="43"/>
      <c r="C277" s="204" t="s">
        <v>1178</v>
      </c>
      <c r="D277" s="204" t="s">
        <v>200</v>
      </c>
      <c r="E277" s="205" t="s">
        <v>4194</v>
      </c>
      <c r="F277" s="206" t="s">
        <v>4195</v>
      </c>
      <c r="G277" s="207" t="s">
        <v>1598</v>
      </c>
      <c r="H277" s="208">
        <v>7</v>
      </c>
      <c r="I277" s="209"/>
      <c r="J277" s="210">
        <f t="shared" si="100"/>
        <v>0</v>
      </c>
      <c r="K277" s="206" t="s">
        <v>34</v>
      </c>
      <c r="L277" s="63"/>
      <c r="M277" s="211" t="s">
        <v>34</v>
      </c>
      <c r="N277" s="212" t="s">
        <v>49</v>
      </c>
      <c r="O277" s="44"/>
      <c r="P277" s="213">
        <f t="shared" si="101"/>
        <v>0</v>
      </c>
      <c r="Q277" s="213">
        <v>0</v>
      </c>
      <c r="R277" s="213">
        <f t="shared" si="102"/>
        <v>0</v>
      </c>
      <c r="S277" s="213">
        <v>0</v>
      </c>
      <c r="T277" s="214">
        <f t="shared" si="103"/>
        <v>0</v>
      </c>
      <c r="AR277" s="25" t="s">
        <v>126</v>
      </c>
      <c r="AT277" s="25" t="s">
        <v>200</v>
      </c>
      <c r="AU277" s="25" t="s">
        <v>85</v>
      </c>
      <c r="AY277" s="25" t="s">
        <v>197</v>
      </c>
      <c r="BE277" s="215">
        <f t="shared" si="104"/>
        <v>0</v>
      </c>
      <c r="BF277" s="215">
        <f t="shared" si="105"/>
        <v>0</v>
      </c>
      <c r="BG277" s="215">
        <f t="shared" si="106"/>
        <v>0</v>
      </c>
      <c r="BH277" s="215">
        <f t="shared" si="107"/>
        <v>0</v>
      </c>
      <c r="BI277" s="215">
        <f t="shared" si="108"/>
        <v>0</v>
      </c>
      <c r="BJ277" s="25" t="s">
        <v>85</v>
      </c>
      <c r="BK277" s="215">
        <f t="shared" si="109"/>
        <v>0</v>
      </c>
      <c r="BL277" s="25" t="s">
        <v>126</v>
      </c>
      <c r="BM277" s="25" t="s">
        <v>4196</v>
      </c>
    </row>
    <row r="278" spans="2:65" s="1" customFormat="1" ht="16.5" customHeight="1">
      <c r="B278" s="43"/>
      <c r="C278" s="204" t="s">
        <v>1183</v>
      </c>
      <c r="D278" s="204" t="s">
        <v>200</v>
      </c>
      <c r="E278" s="205" t="s">
        <v>4197</v>
      </c>
      <c r="F278" s="206" t="s">
        <v>4198</v>
      </c>
      <c r="G278" s="207" t="s">
        <v>1598</v>
      </c>
      <c r="H278" s="208">
        <v>7</v>
      </c>
      <c r="I278" s="209"/>
      <c r="J278" s="210">
        <f t="shared" si="100"/>
        <v>0</v>
      </c>
      <c r="K278" s="206" t="s">
        <v>34</v>
      </c>
      <c r="L278" s="63"/>
      <c r="M278" s="211" t="s">
        <v>34</v>
      </c>
      <c r="N278" s="212" t="s">
        <v>49</v>
      </c>
      <c r="O278" s="44"/>
      <c r="P278" s="213">
        <f t="shared" si="101"/>
        <v>0</v>
      </c>
      <c r="Q278" s="213">
        <v>0</v>
      </c>
      <c r="R278" s="213">
        <f t="shared" si="102"/>
        <v>0</v>
      </c>
      <c r="S278" s="213">
        <v>0</v>
      </c>
      <c r="T278" s="214">
        <f t="shared" si="103"/>
        <v>0</v>
      </c>
      <c r="AR278" s="25" t="s">
        <v>126</v>
      </c>
      <c r="AT278" s="25" t="s">
        <v>200</v>
      </c>
      <c r="AU278" s="25" t="s">
        <v>85</v>
      </c>
      <c r="AY278" s="25" t="s">
        <v>197</v>
      </c>
      <c r="BE278" s="215">
        <f t="shared" si="104"/>
        <v>0</v>
      </c>
      <c r="BF278" s="215">
        <f t="shared" si="105"/>
        <v>0</v>
      </c>
      <c r="BG278" s="215">
        <f t="shared" si="106"/>
        <v>0</v>
      </c>
      <c r="BH278" s="215">
        <f t="shared" si="107"/>
        <v>0</v>
      </c>
      <c r="BI278" s="215">
        <f t="shared" si="108"/>
        <v>0</v>
      </c>
      <c r="BJ278" s="25" t="s">
        <v>85</v>
      </c>
      <c r="BK278" s="215">
        <f t="shared" si="109"/>
        <v>0</v>
      </c>
      <c r="BL278" s="25" t="s">
        <v>126</v>
      </c>
      <c r="BM278" s="25" t="s">
        <v>4199</v>
      </c>
    </row>
    <row r="279" spans="2:65" s="1" customFormat="1" ht="16.5" customHeight="1">
      <c r="B279" s="43"/>
      <c r="C279" s="204" t="s">
        <v>1188</v>
      </c>
      <c r="D279" s="204" t="s">
        <v>200</v>
      </c>
      <c r="E279" s="205" t="s">
        <v>4200</v>
      </c>
      <c r="F279" s="206" t="s">
        <v>4201</v>
      </c>
      <c r="G279" s="207" t="s">
        <v>445</v>
      </c>
      <c r="H279" s="208">
        <v>265</v>
      </c>
      <c r="I279" s="209"/>
      <c r="J279" s="210">
        <f t="shared" si="100"/>
        <v>0</v>
      </c>
      <c r="K279" s="206" t="s">
        <v>34</v>
      </c>
      <c r="L279" s="63"/>
      <c r="M279" s="211" t="s">
        <v>34</v>
      </c>
      <c r="N279" s="212" t="s">
        <v>49</v>
      </c>
      <c r="O279" s="44"/>
      <c r="P279" s="213">
        <f t="shared" si="101"/>
        <v>0</v>
      </c>
      <c r="Q279" s="213">
        <v>0</v>
      </c>
      <c r="R279" s="213">
        <f t="shared" si="102"/>
        <v>0</v>
      </c>
      <c r="S279" s="213">
        <v>0</v>
      </c>
      <c r="T279" s="214">
        <f t="shared" si="103"/>
        <v>0</v>
      </c>
      <c r="AR279" s="25" t="s">
        <v>126</v>
      </c>
      <c r="AT279" s="25" t="s">
        <v>200</v>
      </c>
      <c r="AU279" s="25" t="s">
        <v>85</v>
      </c>
      <c r="AY279" s="25" t="s">
        <v>197</v>
      </c>
      <c r="BE279" s="215">
        <f t="shared" si="104"/>
        <v>0</v>
      </c>
      <c r="BF279" s="215">
        <f t="shared" si="105"/>
        <v>0</v>
      </c>
      <c r="BG279" s="215">
        <f t="shared" si="106"/>
        <v>0</v>
      </c>
      <c r="BH279" s="215">
        <f t="shared" si="107"/>
        <v>0</v>
      </c>
      <c r="BI279" s="215">
        <f t="shared" si="108"/>
        <v>0</v>
      </c>
      <c r="BJ279" s="25" t="s">
        <v>85</v>
      </c>
      <c r="BK279" s="215">
        <f t="shared" si="109"/>
        <v>0</v>
      </c>
      <c r="BL279" s="25" t="s">
        <v>126</v>
      </c>
      <c r="BM279" s="25" t="s">
        <v>4202</v>
      </c>
    </row>
    <row r="280" spans="2:65" s="1" customFormat="1" ht="16.5" customHeight="1">
      <c r="B280" s="43"/>
      <c r="C280" s="204" t="s">
        <v>1194</v>
      </c>
      <c r="D280" s="204" t="s">
        <v>200</v>
      </c>
      <c r="E280" s="205" t="s">
        <v>4203</v>
      </c>
      <c r="F280" s="206" t="s">
        <v>4204</v>
      </c>
      <c r="G280" s="207" t="s">
        <v>1598</v>
      </c>
      <c r="H280" s="208">
        <v>35</v>
      </c>
      <c r="I280" s="209"/>
      <c r="J280" s="210">
        <f t="shared" si="100"/>
        <v>0</v>
      </c>
      <c r="K280" s="206" t="s">
        <v>34</v>
      </c>
      <c r="L280" s="63"/>
      <c r="M280" s="211" t="s">
        <v>34</v>
      </c>
      <c r="N280" s="212" t="s">
        <v>49</v>
      </c>
      <c r="O280" s="44"/>
      <c r="P280" s="213">
        <f t="shared" si="101"/>
        <v>0</v>
      </c>
      <c r="Q280" s="213">
        <v>0</v>
      </c>
      <c r="R280" s="213">
        <f t="shared" si="102"/>
        <v>0</v>
      </c>
      <c r="S280" s="213">
        <v>0</v>
      </c>
      <c r="T280" s="214">
        <f t="shared" si="103"/>
        <v>0</v>
      </c>
      <c r="AR280" s="25" t="s">
        <v>126</v>
      </c>
      <c r="AT280" s="25" t="s">
        <v>200</v>
      </c>
      <c r="AU280" s="25" t="s">
        <v>85</v>
      </c>
      <c r="AY280" s="25" t="s">
        <v>197</v>
      </c>
      <c r="BE280" s="215">
        <f t="shared" si="104"/>
        <v>0</v>
      </c>
      <c r="BF280" s="215">
        <f t="shared" si="105"/>
        <v>0</v>
      </c>
      <c r="BG280" s="215">
        <f t="shared" si="106"/>
        <v>0</v>
      </c>
      <c r="BH280" s="215">
        <f t="shared" si="107"/>
        <v>0</v>
      </c>
      <c r="BI280" s="215">
        <f t="shared" si="108"/>
        <v>0</v>
      </c>
      <c r="BJ280" s="25" t="s">
        <v>85</v>
      </c>
      <c r="BK280" s="215">
        <f t="shared" si="109"/>
        <v>0</v>
      </c>
      <c r="BL280" s="25" t="s">
        <v>126</v>
      </c>
      <c r="BM280" s="25" t="s">
        <v>4205</v>
      </c>
    </row>
    <row r="281" spans="2:65" s="1" customFormat="1" ht="16.5" customHeight="1">
      <c r="B281" s="43"/>
      <c r="C281" s="204" t="s">
        <v>1199</v>
      </c>
      <c r="D281" s="204" t="s">
        <v>200</v>
      </c>
      <c r="E281" s="205" t="s">
        <v>4206</v>
      </c>
      <c r="F281" s="206" t="s">
        <v>4207</v>
      </c>
      <c r="G281" s="207" t="s">
        <v>1598</v>
      </c>
      <c r="H281" s="208">
        <v>40</v>
      </c>
      <c r="I281" s="209"/>
      <c r="J281" s="210">
        <f t="shared" si="100"/>
        <v>0</v>
      </c>
      <c r="K281" s="206" t="s">
        <v>34</v>
      </c>
      <c r="L281" s="63"/>
      <c r="M281" s="211" t="s">
        <v>34</v>
      </c>
      <c r="N281" s="212" t="s">
        <v>49</v>
      </c>
      <c r="O281" s="44"/>
      <c r="P281" s="213">
        <f t="shared" si="101"/>
        <v>0</v>
      </c>
      <c r="Q281" s="213">
        <v>0</v>
      </c>
      <c r="R281" s="213">
        <f t="shared" si="102"/>
        <v>0</v>
      </c>
      <c r="S281" s="213">
        <v>0</v>
      </c>
      <c r="T281" s="214">
        <f t="shared" si="103"/>
        <v>0</v>
      </c>
      <c r="AR281" s="25" t="s">
        <v>126</v>
      </c>
      <c r="AT281" s="25" t="s">
        <v>200</v>
      </c>
      <c r="AU281" s="25" t="s">
        <v>85</v>
      </c>
      <c r="AY281" s="25" t="s">
        <v>197</v>
      </c>
      <c r="BE281" s="215">
        <f t="shared" si="104"/>
        <v>0</v>
      </c>
      <c r="BF281" s="215">
        <f t="shared" si="105"/>
        <v>0</v>
      </c>
      <c r="BG281" s="215">
        <f t="shared" si="106"/>
        <v>0</v>
      </c>
      <c r="BH281" s="215">
        <f t="shared" si="107"/>
        <v>0</v>
      </c>
      <c r="BI281" s="215">
        <f t="shared" si="108"/>
        <v>0</v>
      </c>
      <c r="BJ281" s="25" t="s">
        <v>85</v>
      </c>
      <c r="BK281" s="215">
        <f t="shared" si="109"/>
        <v>0</v>
      </c>
      <c r="BL281" s="25" t="s">
        <v>126</v>
      </c>
      <c r="BM281" s="25" t="s">
        <v>4208</v>
      </c>
    </row>
    <row r="282" spans="2:65" s="1" customFormat="1" ht="16.5" customHeight="1">
      <c r="B282" s="43"/>
      <c r="C282" s="204" t="s">
        <v>1204</v>
      </c>
      <c r="D282" s="204" t="s">
        <v>200</v>
      </c>
      <c r="E282" s="205" t="s">
        <v>4209</v>
      </c>
      <c r="F282" s="206" t="s">
        <v>4210</v>
      </c>
      <c r="G282" s="207" t="s">
        <v>1598</v>
      </c>
      <c r="H282" s="208">
        <v>70</v>
      </c>
      <c r="I282" s="209"/>
      <c r="J282" s="210">
        <f t="shared" si="100"/>
        <v>0</v>
      </c>
      <c r="K282" s="206" t="s">
        <v>34</v>
      </c>
      <c r="L282" s="63"/>
      <c r="M282" s="211" t="s">
        <v>34</v>
      </c>
      <c r="N282" s="212" t="s">
        <v>49</v>
      </c>
      <c r="O282" s="44"/>
      <c r="P282" s="213">
        <f t="shared" si="101"/>
        <v>0</v>
      </c>
      <c r="Q282" s="213">
        <v>0</v>
      </c>
      <c r="R282" s="213">
        <f t="shared" si="102"/>
        <v>0</v>
      </c>
      <c r="S282" s="213">
        <v>0</v>
      </c>
      <c r="T282" s="214">
        <f t="shared" si="103"/>
        <v>0</v>
      </c>
      <c r="AR282" s="25" t="s">
        <v>126</v>
      </c>
      <c r="AT282" s="25" t="s">
        <v>200</v>
      </c>
      <c r="AU282" s="25" t="s">
        <v>85</v>
      </c>
      <c r="AY282" s="25" t="s">
        <v>197</v>
      </c>
      <c r="BE282" s="215">
        <f t="shared" si="104"/>
        <v>0</v>
      </c>
      <c r="BF282" s="215">
        <f t="shared" si="105"/>
        <v>0</v>
      </c>
      <c r="BG282" s="215">
        <f t="shared" si="106"/>
        <v>0</v>
      </c>
      <c r="BH282" s="215">
        <f t="shared" si="107"/>
        <v>0</v>
      </c>
      <c r="BI282" s="215">
        <f t="shared" si="108"/>
        <v>0</v>
      </c>
      <c r="BJ282" s="25" t="s">
        <v>85</v>
      </c>
      <c r="BK282" s="215">
        <f t="shared" si="109"/>
        <v>0</v>
      </c>
      <c r="BL282" s="25" t="s">
        <v>126</v>
      </c>
      <c r="BM282" s="25" t="s">
        <v>4211</v>
      </c>
    </row>
    <row r="283" spans="2:65" s="1" customFormat="1" ht="16.5" customHeight="1">
      <c r="B283" s="43"/>
      <c r="C283" s="204" t="s">
        <v>1209</v>
      </c>
      <c r="D283" s="204" t="s">
        <v>200</v>
      </c>
      <c r="E283" s="205" t="s">
        <v>4212</v>
      </c>
      <c r="F283" s="206" t="s">
        <v>4213</v>
      </c>
      <c r="G283" s="207" t="s">
        <v>1598</v>
      </c>
      <c r="H283" s="208">
        <v>16</v>
      </c>
      <c r="I283" s="209"/>
      <c r="J283" s="210">
        <f t="shared" si="100"/>
        <v>0</v>
      </c>
      <c r="K283" s="206" t="s">
        <v>34</v>
      </c>
      <c r="L283" s="63"/>
      <c r="M283" s="211" t="s">
        <v>34</v>
      </c>
      <c r="N283" s="212" t="s">
        <v>49</v>
      </c>
      <c r="O283" s="44"/>
      <c r="P283" s="213">
        <f t="shared" si="101"/>
        <v>0</v>
      </c>
      <c r="Q283" s="213">
        <v>0</v>
      </c>
      <c r="R283" s="213">
        <f t="shared" si="102"/>
        <v>0</v>
      </c>
      <c r="S283" s="213">
        <v>0</v>
      </c>
      <c r="T283" s="214">
        <f t="shared" si="103"/>
        <v>0</v>
      </c>
      <c r="AR283" s="25" t="s">
        <v>126</v>
      </c>
      <c r="AT283" s="25" t="s">
        <v>200</v>
      </c>
      <c r="AU283" s="25" t="s">
        <v>85</v>
      </c>
      <c r="AY283" s="25" t="s">
        <v>197</v>
      </c>
      <c r="BE283" s="215">
        <f t="shared" si="104"/>
        <v>0</v>
      </c>
      <c r="BF283" s="215">
        <f t="shared" si="105"/>
        <v>0</v>
      </c>
      <c r="BG283" s="215">
        <f t="shared" si="106"/>
        <v>0</v>
      </c>
      <c r="BH283" s="215">
        <f t="shared" si="107"/>
        <v>0</v>
      </c>
      <c r="BI283" s="215">
        <f t="shared" si="108"/>
        <v>0</v>
      </c>
      <c r="BJ283" s="25" t="s">
        <v>85</v>
      </c>
      <c r="BK283" s="215">
        <f t="shared" si="109"/>
        <v>0</v>
      </c>
      <c r="BL283" s="25" t="s">
        <v>126</v>
      </c>
      <c r="BM283" s="25" t="s">
        <v>4214</v>
      </c>
    </row>
    <row r="284" spans="2:65" s="1" customFormat="1" ht="16.5" customHeight="1">
      <c r="B284" s="43"/>
      <c r="C284" s="204" t="s">
        <v>1215</v>
      </c>
      <c r="D284" s="204" t="s">
        <v>200</v>
      </c>
      <c r="E284" s="205" t="s">
        <v>4215</v>
      </c>
      <c r="F284" s="206" t="s">
        <v>4216</v>
      </c>
      <c r="G284" s="207" t="s">
        <v>1598</v>
      </c>
      <c r="H284" s="208">
        <v>4</v>
      </c>
      <c r="I284" s="209"/>
      <c r="J284" s="210">
        <f t="shared" si="100"/>
        <v>0</v>
      </c>
      <c r="K284" s="206" t="s">
        <v>34</v>
      </c>
      <c r="L284" s="63"/>
      <c r="M284" s="211" t="s">
        <v>34</v>
      </c>
      <c r="N284" s="212" t="s">
        <v>49</v>
      </c>
      <c r="O284" s="44"/>
      <c r="P284" s="213">
        <f t="shared" si="101"/>
        <v>0</v>
      </c>
      <c r="Q284" s="213">
        <v>0</v>
      </c>
      <c r="R284" s="213">
        <f t="shared" si="102"/>
        <v>0</v>
      </c>
      <c r="S284" s="213">
        <v>0</v>
      </c>
      <c r="T284" s="214">
        <f t="shared" si="103"/>
        <v>0</v>
      </c>
      <c r="AR284" s="25" t="s">
        <v>126</v>
      </c>
      <c r="AT284" s="25" t="s">
        <v>200</v>
      </c>
      <c r="AU284" s="25" t="s">
        <v>85</v>
      </c>
      <c r="AY284" s="25" t="s">
        <v>197</v>
      </c>
      <c r="BE284" s="215">
        <f t="shared" si="104"/>
        <v>0</v>
      </c>
      <c r="BF284" s="215">
        <f t="shared" si="105"/>
        <v>0</v>
      </c>
      <c r="BG284" s="215">
        <f t="shared" si="106"/>
        <v>0</v>
      </c>
      <c r="BH284" s="215">
        <f t="shared" si="107"/>
        <v>0</v>
      </c>
      <c r="BI284" s="215">
        <f t="shared" si="108"/>
        <v>0</v>
      </c>
      <c r="BJ284" s="25" t="s">
        <v>85</v>
      </c>
      <c r="BK284" s="215">
        <f t="shared" si="109"/>
        <v>0</v>
      </c>
      <c r="BL284" s="25" t="s">
        <v>126</v>
      </c>
      <c r="BM284" s="25" t="s">
        <v>4217</v>
      </c>
    </row>
    <row r="285" spans="2:65" s="1" customFormat="1" ht="16.5" customHeight="1">
      <c r="B285" s="43"/>
      <c r="C285" s="204" t="s">
        <v>1218</v>
      </c>
      <c r="D285" s="204" t="s">
        <v>200</v>
      </c>
      <c r="E285" s="205" t="s">
        <v>4218</v>
      </c>
      <c r="F285" s="206" t="s">
        <v>4219</v>
      </c>
      <c r="G285" s="207" t="s">
        <v>1598</v>
      </c>
      <c r="H285" s="208">
        <v>3</v>
      </c>
      <c r="I285" s="209"/>
      <c r="J285" s="210">
        <f t="shared" si="100"/>
        <v>0</v>
      </c>
      <c r="K285" s="206" t="s">
        <v>34</v>
      </c>
      <c r="L285" s="63"/>
      <c r="M285" s="211" t="s">
        <v>34</v>
      </c>
      <c r="N285" s="212" t="s">
        <v>49</v>
      </c>
      <c r="O285" s="44"/>
      <c r="P285" s="213">
        <f t="shared" si="101"/>
        <v>0</v>
      </c>
      <c r="Q285" s="213">
        <v>0</v>
      </c>
      <c r="R285" s="213">
        <f t="shared" si="102"/>
        <v>0</v>
      </c>
      <c r="S285" s="213">
        <v>0</v>
      </c>
      <c r="T285" s="214">
        <f t="shared" si="103"/>
        <v>0</v>
      </c>
      <c r="AR285" s="25" t="s">
        <v>126</v>
      </c>
      <c r="AT285" s="25" t="s">
        <v>200</v>
      </c>
      <c r="AU285" s="25" t="s">
        <v>85</v>
      </c>
      <c r="AY285" s="25" t="s">
        <v>197</v>
      </c>
      <c r="BE285" s="215">
        <f t="shared" si="104"/>
        <v>0</v>
      </c>
      <c r="BF285" s="215">
        <f t="shared" si="105"/>
        <v>0</v>
      </c>
      <c r="BG285" s="215">
        <f t="shared" si="106"/>
        <v>0</v>
      </c>
      <c r="BH285" s="215">
        <f t="shared" si="107"/>
        <v>0</v>
      </c>
      <c r="BI285" s="215">
        <f t="shared" si="108"/>
        <v>0</v>
      </c>
      <c r="BJ285" s="25" t="s">
        <v>85</v>
      </c>
      <c r="BK285" s="215">
        <f t="shared" si="109"/>
        <v>0</v>
      </c>
      <c r="BL285" s="25" t="s">
        <v>126</v>
      </c>
      <c r="BM285" s="25" t="s">
        <v>4220</v>
      </c>
    </row>
    <row r="286" spans="2:65" s="1" customFormat="1" ht="16.5" customHeight="1">
      <c r="B286" s="43"/>
      <c r="C286" s="204" t="s">
        <v>1224</v>
      </c>
      <c r="D286" s="204" t="s">
        <v>200</v>
      </c>
      <c r="E286" s="205" t="s">
        <v>3835</v>
      </c>
      <c r="F286" s="206" t="s">
        <v>3836</v>
      </c>
      <c r="G286" s="207" t="s">
        <v>1985</v>
      </c>
      <c r="H286" s="208">
        <v>1</v>
      </c>
      <c r="I286" s="209"/>
      <c r="J286" s="210">
        <f t="shared" si="100"/>
        <v>0</v>
      </c>
      <c r="K286" s="206" t="s">
        <v>34</v>
      </c>
      <c r="L286" s="63"/>
      <c r="M286" s="211" t="s">
        <v>34</v>
      </c>
      <c r="N286" s="212" t="s">
        <v>49</v>
      </c>
      <c r="O286" s="44"/>
      <c r="P286" s="213">
        <f t="shared" si="101"/>
        <v>0</v>
      </c>
      <c r="Q286" s="213">
        <v>0</v>
      </c>
      <c r="R286" s="213">
        <f t="shared" si="102"/>
        <v>0</v>
      </c>
      <c r="S286" s="213">
        <v>0</v>
      </c>
      <c r="T286" s="214">
        <f t="shared" si="103"/>
        <v>0</v>
      </c>
      <c r="AR286" s="25" t="s">
        <v>126</v>
      </c>
      <c r="AT286" s="25" t="s">
        <v>200</v>
      </c>
      <c r="AU286" s="25" t="s">
        <v>85</v>
      </c>
      <c r="AY286" s="25" t="s">
        <v>197</v>
      </c>
      <c r="BE286" s="215">
        <f t="shared" si="104"/>
        <v>0</v>
      </c>
      <c r="BF286" s="215">
        <f t="shared" si="105"/>
        <v>0</v>
      </c>
      <c r="BG286" s="215">
        <f t="shared" si="106"/>
        <v>0</v>
      </c>
      <c r="BH286" s="215">
        <f t="shared" si="107"/>
        <v>0</v>
      </c>
      <c r="BI286" s="215">
        <f t="shared" si="108"/>
        <v>0</v>
      </c>
      <c r="BJ286" s="25" t="s">
        <v>85</v>
      </c>
      <c r="BK286" s="215">
        <f t="shared" si="109"/>
        <v>0</v>
      </c>
      <c r="BL286" s="25" t="s">
        <v>126</v>
      </c>
      <c r="BM286" s="25" t="s">
        <v>4221</v>
      </c>
    </row>
    <row r="287" spans="2:65" s="1" customFormat="1" ht="16.5" customHeight="1">
      <c r="B287" s="43"/>
      <c r="C287" s="204" t="s">
        <v>1226</v>
      </c>
      <c r="D287" s="204" t="s">
        <v>200</v>
      </c>
      <c r="E287" s="205" t="s">
        <v>4222</v>
      </c>
      <c r="F287" s="206" t="s">
        <v>3838</v>
      </c>
      <c r="G287" s="207" t="s">
        <v>1598</v>
      </c>
      <c r="H287" s="208">
        <v>1</v>
      </c>
      <c r="I287" s="209"/>
      <c r="J287" s="210">
        <f t="shared" si="100"/>
        <v>0</v>
      </c>
      <c r="K287" s="206" t="s">
        <v>34</v>
      </c>
      <c r="L287" s="63"/>
      <c r="M287" s="211" t="s">
        <v>34</v>
      </c>
      <c r="N287" s="212" t="s">
        <v>49</v>
      </c>
      <c r="O287" s="44"/>
      <c r="P287" s="213">
        <f t="shared" si="101"/>
        <v>0</v>
      </c>
      <c r="Q287" s="213">
        <v>0</v>
      </c>
      <c r="R287" s="213">
        <f t="shared" si="102"/>
        <v>0</v>
      </c>
      <c r="S287" s="213">
        <v>0</v>
      </c>
      <c r="T287" s="214">
        <f t="shared" si="103"/>
        <v>0</v>
      </c>
      <c r="AR287" s="25" t="s">
        <v>126</v>
      </c>
      <c r="AT287" s="25" t="s">
        <v>200</v>
      </c>
      <c r="AU287" s="25" t="s">
        <v>85</v>
      </c>
      <c r="AY287" s="25" t="s">
        <v>197</v>
      </c>
      <c r="BE287" s="215">
        <f t="shared" si="104"/>
        <v>0</v>
      </c>
      <c r="BF287" s="215">
        <f t="shared" si="105"/>
        <v>0</v>
      </c>
      <c r="BG287" s="215">
        <f t="shared" si="106"/>
        <v>0</v>
      </c>
      <c r="BH287" s="215">
        <f t="shared" si="107"/>
        <v>0</v>
      </c>
      <c r="BI287" s="215">
        <f t="shared" si="108"/>
        <v>0</v>
      </c>
      <c r="BJ287" s="25" t="s">
        <v>85</v>
      </c>
      <c r="BK287" s="215">
        <f t="shared" si="109"/>
        <v>0</v>
      </c>
      <c r="BL287" s="25" t="s">
        <v>126</v>
      </c>
      <c r="BM287" s="25" t="s">
        <v>4223</v>
      </c>
    </row>
    <row r="288" spans="2:65" s="11" customFormat="1" ht="37.35" customHeight="1">
      <c r="B288" s="187"/>
      <c r="C288" s="188"/>
      <c r="D288" s="201" t="s">
        <v>77</v>
      </c>
      <c r="E288" s="287" t="s">
        <v>4224</v>
      </c>
      <c r="F288" s="287" t="s">
        <v>4225</v>
      </c>
      <c r="G288" s="188"/>
      <c r="H288" s="188"/>
      <c r="I288" s="191"/>
      <c r="J288" s="288">
        <f>BK288</f>
        <v>0</v>
      </c>
      <c r="K288" s="188"/>
      <c r="L288" s="193"/>
      <c r="M288" s="194"/>
      <c r="N288" s="195"/>
      <c r="O288" s="195"/>
      <c r="P288" s="196">
        <f>SUM(P289:P300)</f>
        <v>0</v>
      </c>
      <c r="Q288" s="195"/>
      <c r="R288" s="196">
        <f>SUM(R289:R300)</f>
        <v>0</v>
      </c>
      <c r="S288" s="195"/>
      <c r="T288" s="197">
        <f>SUM(T289:T300)</f>
        <v>0</v>
      </c>
      <c r="AR288" s="198" t="s">
        <v>85</v>
      </c>
      <c r="AT288" s="199" t="s">
        <v>77</v>
      </c>
      <c r="AU288" s="199" t="s">
        <v>78</v>
      </c>
      <c r="AY288" s="198" t="s">
        <v>197</v>
      </c>
      <c r="BK288" s="200">
        <f>SUM(BK289:BK300)</f>
        <v>0</v>
      </c>
    </row>
    <row r="289" spans="2:65" s="1" customFormat="1" ht="16.5" customHeight="1">
      <c r="B289" s="43"/>
      <c r="C289" s="204" t="s">
        <v>1231</v>
      </c>
      <c r="D289" s="204" t="s">
        <v>200</v>
      </c>
      <c r="E289" s="205" t="s">
        <v>4226</v>
      </c>
      <c r="F289" s="206" t="s">
        <v>4227</v>
      </c>
      <c r="G289" s="207" t="s">
        <v>1598</v>
      </c>
      <c r="H289" s="208">
        <v>13</v>
      </c>
      <c r="I289" s="209"/>
      <c r="J289" s="210">
        <f t="shared" ref="J289:J300" si="110">ROUND(I289*H289,2)</f>
        <v>0</v>
      </c>
      <c r="K289" s="206" t="s">
        <v>34</v>
      </c>
      <c r="L289" s="63"/>
      <c r="M289" s="211" t="s">
        <v>34</v>
      </c>
      <c r="N289" s="212" t="s">
        <v>49</v>
      </c>
      <c r="O289" s="44"/>
      <c r="P289" s="213">
        <f t="shared" ref="P289:P300" si="111">O289*H289</f>
        <v>0</v>
      </c>
      <c r="Q289" s="213">
        <v>0</v>
      </c>
      <c r="R289" s="213">
        <f t="shared" ref="R289:R300" si="112">Q289*H289</f>
        <v>0</v>
      </c>
      <c r="S289" s="213">
        <v>0</v>
      </c>
      <c r="T289" s="214">
        <f t="shared" ref="T289:T300" si="113">S289*H289</f>
        <v>0</v>
      </c>
      <c r="AR289" s="25" t="s">
        <v>126</v>
      </c>
      <c r="AT289" s="25" t="s">
        <v>200</v>
      </c>
      <c r="AU289" s="25" t="s">
        <v>85</v>
      </c>
      <c r="AY289" s="25" t="s">
        <v>197</v>
      </c>
      <c r="BE289" s="215">
        <f t="shared" ref="BE289:BE300" si="114">IF(N289="základní",J289,0)</f>
        <v>0</v>
      </c>
      <c r="BF289" s="215">
        <f t="shared" ref="BF289:BF300" si="115">IF(N289="snížená",J289,0)</f>
        <v>0</v>
      </c>
      <c r="BG289" s="215">
        <f t="shared" ref="BG289:BG300" si="116">IF(N289="zákl. přenesená",J289,0)</f>
        <v>0</v>
      </c>
      <c r="BH289" s="215">
        <f t="shared" ref="BH289:BH300" si="117">IF(N289="sníž. přenesená",J289,0)</f>
        <v>0</v>
      </c>
      <c r="BI289" s="215">
        <f t="shared" ref="BI289:BI300" si="118">IF(N289="nulová",J289,0)</f>
        <v>0</v>
      </c>
      <c r="BJ289" s="25" t="s">
        <v>85</v>
      </c>
      <c r="BK289" s="215">
        <f t="shared" ref="BK289:BK300" si="119">ROUND(I289*H289,2)</f>
        <v>0</v>
      </c>
      <c r="BL289" s="25" t="s">
        <v>126</v>
      </c>
      <c r="BM289" s="25" t="s">
        <v>4228</v>
      </c>
    </row>
    <row r="290" spans="2:65" s="1" customFormat="1" ht="16.5" customHeight="1">
      <c r="B290" s="43"/>
      <c r="C290" s="204" t="s">
        <v>1236</v>
      </c>
      <c r="D290" s="204" t="s">
        <v>200</v>
      </c>
      <c r="E290" s="205" t="s">
        <v>4229</v>
      </c>
      <c r="F290" s="206" t="s">
        <v>4230</v>
      </c>
      <c r="G290" s="207" t="s">
        <v>1598</v>
      </c>
      <c r="H290" s="208">
        <v>1</v>
      </c>
      <c r="I290" s="209"/>
      <c r="J290" s="210">
        <f t="shared" si="110"/>
        <v>0</v>
      </c>
      <c r="K290" s="206" t="s">
        <v>34</v>
      </c>
      <c r="L290" s="63"/>
      <c r="M290" s="211" t="s">
        <v>34</v>
      </c>
      <c r="N290" s="212" t="s">
        <v>49</v>
      </c>
      <c r="O290" s="44"/>
      <c r="P290" s="213">
        <f t="shared" si="111"/>
        <v>0</v>
      </c>
      <c r="Q290" s="213">
        <v>0</v>
      </c>
      <c r="R290" s="213">
        <f t="shared" si="112"/>
        <v>0</v>
      </c>
      <c r="S290" s="213">
        <v>0</v>
      </c>
      <c r="T290" s="214">
        <f t="shared" si="113"/>
        <v>0</v>
      </c>
      <c r="AR290" s="25" t="s">
        <v>126</v>
      </c>
      <c r="AT290" s="25" t="s">
        <v>200</v>
      </c>
      <c r="AU290" s="25" t="s">
        <v>85</v>
      </c>
      <c r="AY290" s="25" t="s">
        <v>197</v>
      </c>
      <c r="BE290" s="215">
        <f t="shared" si="114"/>
        <v>0</v>
      </c>
      <c r="BF290" s="215">
        <f t="shared" si="115"/>
        <v>0</v>
      </c>
      <c r="BG290" s="215">
        <f t="shared" si="116"/>
        <v>0</v>
      </c>
      <c r="BH290" s="215">
        <f t="shared" si="117"/>
        <v>0</v>
      </c>
      <c r="BI290" s="215">
        <f t="shared" si="118"/>
        <v>0</v>
      </c>
      <c r="BJ290" s="25" t="s">
        <v>85</v>
      </c>
      <c r="BK290" s="215">
        <f t="shared" si="119"/>
        <v>0</v>
      </c>
      <c r="BL290" s="25" t="s">
        <v>126</v>
      </c>
      <c r="BM290" s="25" t="s">
        <v>4231</v>
      </c>
    </row>
    <row r="291" spans="2:65" s="1" customFormat="1" ht="16.5" customHeight="1">
      <c r="B291" s="43"/>
      <c r="C291" s="204" t="s">
        <v>1242</v>
      </c>
      <c r="D291" s="204" t="s">
        <v>200</v>
      </c>
      <c r="E291" s="205" t="s">
        <v>4232</v>
      </c>
      <c r="F291" s="206" t="s">
        <v>4233</v>
      </c>
      <c r="G291" s="207" t="s">
        <v>1598</v>
      </c>
      <c r="H291" s="208">
        <v>7</v>
      </c>
      <c r="I291" s="209"/>
      <c r="J291" s="210">
        <f t="shared" si="110"/>
        <v>0</v>
      </c>
      <c r="K291" s="206" t="s">
        <v>34</v>
      </c>
      <c r="L291" s="63"/>
      <c r="M291" s="211" t="s">
        <v>34</v>
      </c>
      <c r="N291" s="212" t="s">
        <v>49</v>
      </c>
      <c r="O291" s="44"/>
      <c r="P291" s="213">
        <f t="shared" si="111"/>
        <v>0</v>
      </c>
      <c r="Q291" s="213">
        <v>0</v>
      </c>
      <c r="R291" s="213">
        <f t="shared" si="112"/>
        <v>0</v>
      </c>
      <c r="S291" s="213">
        <v>0</v>
      </c>
      <c r="T291" s="214">
        <f t="shared" si="113"/>
        <v>0</v>
      </c>
      <c r="AR291" s="25" t="s">
        <v>126</v>
      </c>
      <c r="AT291" s="25" t="s">
        <v>200</v>
      </c>
      <c r="AU291" s="25" t="s">
        <v>85</v>
      </c>
      <c r="AY291" s="25" t="s">
        <v>197</v>
      </c>
      <c r="BE291" s="215">
        <f t="shared" si="114"/>
        <v>0</v>
      </c>
      <c r="BF291" s="215">
        <f t="shared" si="115"/>
        <v>0</v>
      </c>
      <c r="BG291" s="215">
        <f t="shared" si="116"/>
        <v>0</v>
      </c>
      <c r="BH291" s="215">
        <f t="shared" si="117"/>
        <v>0</v>
      </c>
      <c r="BI291" s="215">
        <f t="shared" si="118"/>
        <v>0</v>
      </c>
      <c r="BJ291" s="25" t="s">
        <v>85</v>
      </c>
      <c r="BK291" s="215">
        <f t="shared" si="119"/>
        <v>0</v>
      </c>
      <c r="BL291" s="25" t="s">
        <v>126</v>
      </c>
      <c r="BM291" s="25" t="s">
        <v>4234</v>
      </c>
    </row>
    <row r="292" spans="2:65" s="1" customFormat="1" ht="16.5" customHeight="1">
      <c r="B292" s="43"/>
      <c r="C292" s="204" t="s">
        <v>1247</v>
      </c>
      <c r="D292" s="204" t="s">
        <v>200</v>
      </c>
      <c r="E292" s="205" t="s">
        <v>4235</v>
      </c>
      <c r="F292" s="206" t="s">
        <v>4236</v>
      </c>
      <c r="G292" s="207" t="s">
        <v>1598</v>
      </c>
      <c r="H292" s="208">
        <v>5</v>
      </c>
      <c r="I292" s="209"/>
      <c r="J292" s="210">
        <f t="shared" si="110"/>
        <v>0</v>
      </c>
      <c r="K292" s="206" t="s">
        <v>34</v>
      </c>
      <c r="L292" s="63"/>
      <c r="M292" s="211" t="s">
        <v>34</v>
      </c>
      <c r="N292" s="212" t="s">
        <v>49</v>
      </c>
      <c r="O292" s="44"/>
      <c r="P292" s="213">
        <f t="shared" si="111"/>
        <v>0</v>
      </c>
      <c r="Q292" s="213">
        <v>0</v>
      </c>
      <c r="R292" s="213">
        <f t="shared" si="112"/>
        <v>0</v>
      </c>
      <c r="S292" s="213">
        <v>0</v>
      </c>
      <c r="T292" s="214">
        <f t="shared" si="113"/>
        <v>0</v>
      </c>
      <c r="AR292" s="25" t="s">
        <v>126</v>
      </c>
      <c r="AT292" s="25" t="s">
        <v>200</v>
      </c>
      <c r="AU292" s="25" t="s">
        <v>85</v>
      </c>
      <c r="AY292" s="25" t="s">
        <v>197</v>
      </c>
      <c r="BE292" s="215">
        <f t="shared" si="114"/>
        <v>0</v>
      </c>
      <c r="BF292" s="215">
        <f t="shared" si="115"/>
        <v>0</v>
      </c>
      <c r="BG292" s="215">
        <f t="shared" si="116"/>
        <v>0</v>
      </c>
      <c r="BH292" s="215">
        <f t="shared" si="117"/>
        <v>0</v>
      </c>
      <c r="BI292" s="215">
        <f t="shared" si="118"/>
        <v>0</v>
      </c>
      <c r="BJ292" s="25" t="s">
        <v>85</v>
      </c>
      <c r="BK292" s="215">
        <f t="shared" si="119"/>
        <v>0</v>
      </c>
      <c r="BL292" s="25" t="s">
        <v>126</v>
      </c>
      <c r="BM292" s="25" t="s">
        <v>4237</v>
      </c>
    </row>
    <row r="293" spans="2:65" s="1" customFormat="1" ht="16.5" customHeight="1">
      <c r="B293" s="43"/>
      <c r="C293" s="204" t="s">
        <v>1252</v>
      </c>
      <c r="D293" s="204" t="s">
        <v>200</v>
      </c>
      <c r="E293" s="205" t="s">
        <v>4238</v>
      </c>
      <c r="F293" s="206" t="s">
        <v>4239</v>
      </c>
      <c r="G293" s="207" t="s">
        <v>1598</v>
      </c>
      <c r="H293" s="208">
        <v>3</v>
      </c>
      <c r="I293" s="209"/>
      <c r="J293" s="210">
        <f t="shared" si="110"/>
        <v>0</v>
      </c>
      <c r="K293" s="206" t="s">
        <v>34</v>
      </c>
      <c r="L293" s="63"/>
      <c r="M293" s="211" t="s">
        <v>34</v>
      </c>
      <c r="N293" s="212" t="s">
        <v>49</v>
      </c>
      <c r="O293" s="44"/>
      <c r="P293" s="213">
        <f t="shared" si="111"/>
        <v>0</v>
      </c>
      <c r="Q293" s="213">
        <v>0</v>
      </c>
      <c r="R293" s="213">
        <f t="shared" si="112"/>
        <v>0</v>
      </c>
      <c r="S293" s="213">
        <v>0</v>
      </c>
      <c r="T293" s="214">
        <f t="shared" si="113"/>
        <v>0</v>
      </c>
      <c r="AR293" s="25" t="s">
        <v>126</v>
      </c>
      <c r="AT293" s="25" t="s">
        <v>200</v>
      </c>
      <c r="AU293" s="25" t="s">
        <v>85</v>
      </c>
      <c r="AY293" s="25" t="s">
        <v>197</v>
      </c>
      <c r="BE293" s="215">
        <f t="shared" si="114"/>
        <v>0</v>
      </c>
      <c r="BF293" s="215">
        <f t="shared" si="115"/>
        <v>0</v>
      </c>
      <c r="BG293" s="215">
        <f t="shared" si="116"/>
        <v>0</v>
      </c>
      <c r="BH293" s="215">
        <f t="shared" si="117"/>
        <v>0</v>
      </c>
      <c r="BI293" s="215">
        <f t="shared" si="118"/>
        <v>0</v>
      </c>
      <c r="BJ293" s="25" t="s">
        <v>85</v>
      </c>
      <c r="BK293" s="215">
        <f t="shared" si="119"/>
        <v>0</v>
      </c>
      <c r="BL293" s="25" t="s">
        <v>126</v>
      </c>
      <c r="BM293" s="25" t="s">
        <v>4240</v>
      </c>
    </row>
    <row r="294" spans="2:65" s="1" customFormat="1" ht="16.5" customHeight="1">
      <c r="B294" s="43"/>
      <c r="C294" s="204" t="s">
        <v>1256</v>
      </c>
      <c r="D294" s="204" t="s">
        <v>200</v>
      </c>
      <c r="E294" s="205" t="s">
        <v>4241</v>
      </c>
      <c r="F294" s="206" t="s">
        <v>4242</v>
      </c>
      <c r="G294" s="207" t="s">
        <v>1598</v>
      </c>
      <c r="H294" s="208">
        <v>10</v>
      </c>
      <c r="I294" s="209"/>
      <c r="J294" s="210">
        <f t="shared" si="110"/>
        <v>0</v>
      </c>
      <c r="K294" s="206" t="s">
        <v>34</v>
      </c>
      <c r="L294" s="63"/>
      <c r="M294" s="211" t="s">
        <v>34</v>
      </c>
      <c r="N294" s="212" t="s">
        <v>49</v>
      </c>
      <c r="O294" s="44"/>
      <c r="P294" s="213">
        <f t="shared" si="111"/>
        <v>0</v>
      </c>
      <c r="Q294" s="213">
        <v>0</v>
      </c>
      <c r="R294" s="213">
        <f t="shared" si="112"/>
        <v>0</v>
      </c>
      <c r="S294" s="213">
        <v>0</v>
      </c>
      <c r="T294" s="214">
        <f t="shared" si="113"/>
        <v>0</v>
      </c>
      <c r="AR294" s="25" t="s">
        <v>126</v>
      </c>
      <c r="AT294" s="25" t="s">
        <v>200</v>
      </c>
      <c r="AU294" s="25" t="s">
        <v>85</v>
      </c>
      <c r="AY294" s="25" t="s">
        <v>197</v>
      </c>
      <c r="BE294" s="215">
        <f t="shared" si="114"/>
        <v>0</v>
      </c>
      <c r="BF294" s="215">
        <f t="shared" si="115"/>
        <v>0</v>
      </c>
      <c r="BG294" s="215">
        <f t="shared" si="116"/>
        <v>0</v>
      </c>
      <c r="BH294" s="215">
        <f t="shared" si="117"/>
        <v>0</v>
      </c>
      <c r="BI294" s="215">
        <f t="shared" si="118"/>
        <v>0</v>
      </c>
      <c r="BJ294" s="25" t="s">
        <v>85</v>
      </c>
      <c r="BK294" s="215">
        <f t="shared" si="119"/>
        <v>0</v>
      </c>
      <c r="BL294" s="25" t="s">
        <v>126</v>
      </c>
      <c r="BM294" s="25" t="s">
        <v>4243</v>
      </c>
    </row>
    <row r="295" spans="2:65" s="1" customFormat="1" ht="16.5" customHeight="1">
      <c r="B295" s="43"/>
      <c r="C295" s="204" t="s">
        <v>1261</v>
      </c>
      <c r="D295" s="204" t="s">
        <v>200</v>
      </c>
      <c r="E295" s="205" t="s">
        <v>4244</v>
      </c>
      <c r="F295" s="206" t="s">
        <v>4245</v>
      </c>
      <c r="G295" s="207" t="s">
        <v>1598</v>
      </c>
      <c r="H295" s="208">
        <v>10</v>
      </c>
      <c r="I295" s="209"/>
      <c r="J295" s="210">
        <f t="shared" si="110"/>
        <v>0</v>
      </c>
      <c r="K295" s="206" t="s">
        <v>34</v>
      </c>
      <c r="L295" s="63"/>
      <c r="M295" s="211" t="s">
        <v>34</v>
      </c>
      <c r="N295" s="212" t="s">
        <v>49</v>
      </c>
      <c r="O295" s="44"/>
      <c r="P295" s="213">
        <f t="shared" si="111"/>
        <v>0</v>
      </c>
      <c r="Q295" s="213">
        <v>0</v>
      </c>
      <c r="R295" s="213">
        <f t="shared" si="112"/>
        <v>0</v>
      </c>
      <c r="S295" s="213">
        <v>0</v>
      </c>
      <c r="T295" s="214">
        <f t="shared" si="113"/>
        <v>0</v>
      </c>
      <c r="AR295" s="25" t="s">
        <v>126</v>
      </c>
      <c r="AT295" s="25" t="s">
        <v>200</v>
      </c>
      <c r="AU295" s="25" t="s">
        <v>85</v>
      </c>
      <c r="AY295" s="25" t="s">
        <v>197</v>
      </c>
      <c r="BE295" s="215">
        <f t="shared" si="114"/>
        <v>0</v>
      </c>
      <c r="BF295" s="215">
        <f t="shared" si="115"/>
        <v>0</v>
      </c>
      <c r="BG295" s="215">
        <f t="shared" si="116"/>
        <v>0</v>
      </c>
      <c r="BH295" s="215">
        <f t="shared" si="117"/>
        <v>0</v>
      </c>
      <c r="BI295" s="215">
        <f t="shared" si="118"/>
        <v>0</v>
      </c>
      <c r="BJ295" s="25" t="s">
        <v>85</v>
      </c>
      <c r="BK295" s="215">
        <f t="shared" si="119"/>
        <v>0</v>
      </c>
      <c r="BL295" s="25" t="s">
        <v>126</v>
      </c>
      <c r="BM295" s="25" t="s">
        <v>4246</v>
      </c>
    </row>
    <row r="296" spans="2:65" s="1" customFormat="1" ht="16.5" customHeight="1">
      <c r="B296" s="43"/>
      <c r="C296" s="204" t="s">
        <v>1267</v>
      </c>
      <c r="D296" s="204" t="s">
        <v>200</v>
      </c>
      <c r="E296" s="205" t="s">
        <v>4247</v>
      </c>
      <c r="F296" s="206" t="s">
        <v>4248</v>
      </c>
      <c r="G296" s="207" t="s">
        <v>445</v>
      </c>
      <c r="H296" s="208">
        <v>60</v>
      </c>
      <c r="I296" s="209"/>
      <c r="J296" s="210">
        <f t="shared" si="110"/>
        <v>0</v>
      </c>
      <c r="K296" s="206" t="s">
        <v>34</v>
      </c>
      <c r="L296" s="63"/>
      <c r="M296" s="211" t="s">
        <v>34</v>
      </c>
      <c r="N296" s="212" t="s">
        <v>49</v>
      </c>
      <c r="O296" s="44"/>
      <c r="P296" s="213">
        <f t="shared" si="111"/>
        <v>0</v>
      </c>
      <c r="Q296" s="213">
        <v>0</v>
      </c>
      <c r="R296" s="213">
        <f t="shared" si="112"/>
        <v>0</v>
      </c>
      <c r="S296" s="213">
        <v>0</v>
      </c>
      <c r="T296" s="214">
        <f t="shared" si="113"/>
        <v>0</v>
      </c>
      <c r="AR296" s="25" t="s">
        <v>126</v>
      </c>
      <c r="AT296" s="25" t="s">
        <v>200</v>
      </c>
      <c r="AU296" s="25" t="s">
        <v>85</v>
      </c>
      <c r="AY296" s="25" t="s">
        <v>197</v>
      </c>
      <c r="BE296" s="215">
        <f t="shared" si="114"/>
        <v>0</v>
      </c>
      <c r="BF296" s="215">
        <f t="shared" si="115"/>
        <v>0</v>
      </c>
      <c r="BG296" s="215">
        <f t="shared" si="116"/>
        <v>0</v>
      </c>
      <c r="BH296" s="215">
        <f t="shared" si="117"/>
        <v>0</v>
      </c>
      <c r="BI296" s="215">
        <f t="shared" si="118"/>
        <v>0</v>
      </c>
      <c r="BJ296" s="25" t="s">
        <v>85</v>
      </c>
      <c r="BK296" s="215">
        <f t="shared" si="119"/>
        <v>0</v>
      </c>
      <c r="BL296" s="25" t="s">
        <v>126</v>
      </c>
      <c r="BM296" s="25" t="s">
        <v>4249</v>
      </c>
    </row>
    <row r="297" spans="2:65" s="1" customFormat="1" ht="16.5" customHeight="1">
      <c r="B297" s="43"/>
      <c r="C297" s="204" t="s">
        <v>1272</v>
      </c>
      <c r="D297" s="204" t="s">
        <v>200</v>
      </c>
      <c r="E297" s="205" t="s">
        <v>4250</v>
      </c>
      <c r="F297" s="206" t="s">
        <v>4251</v>
      </c>
      <c r="G297" s="207" t="s">
        <v>445</v>
      </c>
      <c r="H297" s="208">
        <v>55</v>
      </c>
      <c r="I297" s="209"/>
      <c r="J297" s="210">
        <f t="shared" si="110"/>
        <v>0</v>
      </c>
      <c r="K297" s="206" t="s">
        <v>34</v>
      </c>
      <c r="L297" s="63"/>
      <c r="M297" s="211" t="s">
        <v>34</v>
      </c>
      <c r="N297" s="212" t="s">
        <v>49</v>
      </c>
      <c r="O297" s="44"/>
      <c r="P297" s="213">
        <f t="shared" si="111"/>
        <v>0</v>
      </c>
      <c r="Q297" s="213">
        <v>0</v>
      </c>
      <c r="R297" s="213">
        <f t="shared" si="112"/>
        <v>0</v>
      </c>
      <c r="S297" s="213">
        <v>0</v>
      </c>
      <c r="T297" s="214">
        <f t="shared" si="113"/>
        <v>0</v>
      </c>
      <c r="AR297" s="25" t="s">
        <v>126</v>
      </c>
      <c r="AT297" s="25" t="s">
        <v>200</v>
      </c>
      <c r="AU297" s="25" t="s">
        <v>85</v>
      </c>
      <c r="AY297" s="25" t="s">
        <v>197</v>
      </c>
      <c r="BE297" s="215">
        <f t="shared" si="114"/>
        <v>0</v>
      </c>
      <c r="BF297" s="215">
        <f t="shared" si="115"/>
        <v>0</v>
      </c>
      <c r="BG297" s="215">
        <f t="shared" si="116"/>
        <v>0</v>
      </c>
      <c r="BH297" s="215">
        <f t="shared" si="117"/>
        <v>0</v>
      </c>
      <c r="BI297" s="215">
        <f t="shared" si="118"/>
        <v>0</v>
      </c>
      <c r="BJ297" s="25" t="s">
        <v>85</v>
      </c>
      <c r="BK297" s="215">
        <f t="shared" si="119"/>
        <v>0</v>
      </c>
      <c r="BL297" s="25" t="s">
        <v>126</v>
      </c>
      <c r="BM297" s="25" t="s">
        <v>4252</v>
      </c>
    </row>
    <row r="298" spans="2:65" s="1" customFormat="1" ht="16.5" customHeight="1">
      <c r="B298" s="43"/>
      <c r="C298" s="204" t="s">
        <v>1280</v>
      </c>
      <c r="D298" s="204" t="s">
        <v>200</v>
      </c>
      <c r="E298" s="205" t="s">
        <v>4253</v>
      </c>
      <c r="F298" s="206" t="s">
        <v>4254</v>
      </c>
      <c r="G298" s="207" t="s">
        <v>1598</v>
      </c>
      <c r="H298" s="208">
        <v>1</v>
      </c>
      <c r="I298" s="209"/>
      <c r="J298" s="210">
        <f t="shared" si="110"/>
        <v>0</v>
      </c>
      <c r="K298" s="206" t="s">
        <v>34</v>
      </c>
      <c r="L298" s="63"/>
      <c r="M298" s="211" t="s">
        <v>34</v>
      </c>
      <c r="N298" s="212" t="s">
        <v>49</v>
      </c>
      <c r="O298" s="44"/>
      <c r="P298" s="213">
        <f t="shared" si="111"/>
        <v>0</v>
      </c>
      <c r="Q298" s="213">
        <v>0</v>
      </c>
      <c r="R298" s="213">
        <f t="shared" si="112"/>
        <v>0</v>
      </c>
      <c r="S298" s="213">
        <v>0</v>
      </c>
      <c r="T298" s="214">
        <f t="shared" si="113"/>
        <v>0</v>
      </c>
      <c r="AR298" s="25" t="s">
        <v>126</v>
      </c>
      <c r="AT298" s="25" t="s">
        <v>200</v>
      </c>
      <c r="AU298" s="25" t="s">
        <v>85</v>
      </c>
      <c r="AY298" s="25" t="s">
        <v>197</v>
      </c>
      <c r="BE298" s="215">
        <f t="shared" si="114"/>
        <v>0</v>
      </c>
      <c r="BF298" s="215">
        <f t="shared" si="115"/>
        <v>0</v>
      </c>
      <c r="BG298" s="215">
        <f t="shared" si="116"/>
        <v>0</v>
      </c>
      <c r="BH298" s="215">
        <f t="shared" si="117"/>
        <v>0</v>
      </c>
      <c r="BI298" s="215">
        <f t="shared" si="118"/>
        <v>0</v>
      </c>
      <c r="BJ298" s="25" t="s">
        <v>85</v>
      </c>
      <c r="BK298" s="215">
        <f t="shared" si="119"/>
        <v>0</v>
      </c>
      <c r="BL298" s="25" t="s">
        <v>126</v>
      </c>
      <c r="BM298" s="25" t="s">
        <v>4255</v>
      </c>
    </row>
    <row r="299" spans="2:65" s="1" customFormat="1" ht="16.5" customHeight="1">
      <c r="B299" s="43"/>
      <c r="C299" s="204" t="s">
        <v>1286</v>
      </c>
      <c r="D299" s="204" t="s">
        <v>200</v>
      </c>
      <c r="E299" s="205" t="s">
        <v>4256</v>
      </c>
      <c r="F299" s="206" t="s">
        <v>3836</v>
      </c>
      <c r="G299" s="207" t="s">
        <v>1985</v>
      </c>
      <c r="H299" s="208">
        <v>1</v>
      </c>
      <c r="I299" s="209"/>
      <c r="J299" s="210">
        <f t="shared" si="110"/>
        <v>0</v>
      </c>
      <c r="K299" s="206" t="s">
        <v>34</v>
      </c>
      <c r="L299" s="63"/>
      <c r="M299" s="211" t="s">
        <v>34</v>
      </c>
      <c r="N299" s="212" t="s">
        <v>49</v>
      </c>
      <c r="O299" s="44"/>
      <c r="P299" s="213">
        <f t="shared" si="111"/>
        <v>0</v>
      </c>
      <c r="Q299" s="213">
        <v>0</v>
      </c>
      <c r="R299" s="213">
        <f t="shared" si="112"/>
        <v>0</v>
      </c>
      <c r="S299" s="213">
        <v>0</v>
      </c>
      <c r="T299" s="214">
        <f t="shared" si="113"/>
        <v>0</v>
      </c>
      <c r="AR299" s="25" t="s">
        <v>126</v>
      </c>
      <c r="AT299" s="25" t="s">
        <v>200</v>
      </c>
      <c r="AU299" s="25" t="s">
        <v>85</v>
      </c>
      <c r="AY299" s="25" t="s">
        <v>197</v>
      </c>
      <c r="BE299" s="215">
        <f t="shared" si="114"/>
        <v>0</v>
      </c>
      <c r="BF299" s="215">
        <f t="shared" si="115"/>
        <v>0</v>
      </c>
      <c r="BG299" s="215">
        <f t="shared" si="116"/>
        <v>0</v>
      </c>
      <c r="BH299" s="215">
        <f t="shared" si="117"/>
        <v>0</v>
      </c>
      <c r="BI299" s="215">
        <f t="shared" si="118"/>
        <v>0</v>
      </c>
      <c r="BJ299" s="25" t="s">
        <v>85</v>
      </c>
      <c r="BK299" s="215">
        <f t="shared" si="119"/>
        <v>0</v>
      </c>
      <c r="BL299" s="25" t="s">
        <v>126</v>
      </c>
      <c r="BM299" s="25" t="s">
        <v>4257</v>
      </c>
    </row>
    <row r="300" spans="2:65" s="1" customFormat="1" ht="16.5" customHeight="1">
      <c r="B300" s="43"/>
      <c r="C300" s="204" t="s">
        <v>1290</v>
      </c>
      <c r="D300" s="204" t="s">
        <v>200</v>
      </c>
      <c r="E300" s="205" t="s">
        <v>4258</v>
      </c>
      <c r="F300" s="206" t="s">
        <v>3838</v>
      </c>
      <c r="G300" s="207" t="s">
        <v>1598</v>
      </c>
      <c r="H300" s="208">
        <v>1</v>
      </c>
      <c r="I300" s="209"/>
      <c r="J300" s="210">
        <f t="shared" si="110"/>
        <v>0</v>
      </c>
      <c r="K300" s="206" t="s">
        <v>34</v>
      </c>
      <c r="L300" s="63"/>
      <c r="M300" s="211" t="s">
        <v>34</v>
      </c>
      <c r="N300" s="212" t="s">
        <v>49</v>
      </c>
      <c r="O300" s="44"/>
      <c r="P300" s="213">
        <f t="shared" si="111"/>
        <v>0</v>
      </c>
      <c r="Q300" s="213">
        <v>0</v>
      </c>
      <c r="R300" s="213">
        <f t="shared" si="112"/>
        <v>0</v>
      </c>
      <c r="S300" s="213">
        <v>0</v>
      </c>
      <c r="T300" s="214">
        <f t="shared" si="113"/>
        <v>0</v>
      </c>
      <c r="AR300" s="25" t="s">
        <v>126</v>
      </c>
      <c r="AT300" s="25" t="s">
        <v>200</v>
      </c>
      <c r="AU300" s="25" t="s">
        <v>85</v>
      </c>
      <c r="AY300" s="25" t="s">
        <v>197</v>
      </c>
      <c r="BE300" s="215">
        <f t="shared" si="114"/>
        <v>0</v>
      </c>
      <c r="BF300" s="215">
        <f t="shared" si="115"/>
        <v>0</v>
      </c>
      <c r="BG300" s="215">
        <f t="shared" si="116"/>
        <v>0</v>
      </c>
      <c r="BH300" s="215">
        <f t="shared" si="117"/>
        <v>0</v>
      </c>
      <c r="BI300" s="215">
        <f t="shared" si="118"/>
        <v>0</v>
      </c>
      <c r="BJ300" s="25" t="s">
        <v>85</v>
      </c>
      <c r="BK300" s="215">
        <f t="shared" si="119"/>
        <v>0</v>
      </c>
      <c r="BL300" s="25" t="s">
        <v>126</v>
      </c>
      <c r="BM300" s="25" t="s">
        <v>4259</v>
      </c>
    </row>
    <row r="301" spans="2:65" s="11" customFormat="1" ht="37.35" customHeight="1">
      <c r="B301" s="187"/>
      <c r="C301" s="188"/>
      <c r="D301" s="201" t="s">
        <v>77</v>
      </c>
      <c r="E301" s="287" t="s">
        <v>4260</v>
      </c>
      <c r="F301" s="287" t="s">
        <v>4261</v>
      </c>
      <c r="G301" s="188"/>
      <c r="H301" s="188"/>
      <c r="I301" s="191"/>
      <c r="J301" s="288">
        <f>BK301</f>
        <v>0</v>
      </c>
      <c r="K301" s="188"/>
      <c r="L301" s="193"/>
      <c r="M301" s="194"/>
      <c r="N301" s="195"/>
      <c r="O301" s="195"/>
      <c r="P301" s="196">
        <f>SUM(P302:P308)</f>
        <v>0</v>
      </c>
      <c r="Q301" s="195"/>
      <c r="R301" s="196">
        <f>SUM(R302:R308)</f>
        <v>0</v>
      </c>
      <c r="S301" s="195"/>
      <c r="T301" s="197">
        <f>SUM(T302:T308)</f>
        <v>0</v>
      </c>
      <c r="AR301" s="198" t="s">
        <v>85</v>
      </c>
      <c r="AT301" s="199" t="s">
        <v>77</v>
      </c>
      <c r="AU301" s="199" t="s">
        <v>78</v>
      </c>
      <c r="AY301" s="198" t="s">
        <v>197</v>
      </c>
      <c r="BK301" s="200">
        <f>SUM(BK302:BK308)</f>
        <v>0</v>
      </c>
    </row>
    <row r="302" spans="2:65" s="1" customFormat="1" ht="16.5" customHeight="1">
      <c r="B302" s="43"/>
      <c r="C302" s="204" t="s">
        <v>1294</v>
      </c>
      <c r="D302" s="204" t="s">
        <v>200</v>
      </c>
      <c r="E302" s="205" t="s">
        <v>4262</v>
      </c>
      <c r="F302" s="206" t="s">
        <v>4263</v>
      </c>
      <c r="G302" s="207" t="s">
        <v>1598</v>
      </c>
      <c r="H302" s="208">
        <v>1</v>
      </c>
      <c r="I302" s="209"/>
      <c r="J302" s="210">
        <f t="shared" ref="J302:J308" si="120">ROUND(I302*H302,2)</f>
        <v>0</v>
      </c>
      <c r="K302" s="206" t="s">
        <v>34</v>
      </c>
      <c r="L302" s="63"/>
      <c r="M302" s="211" t="s">
        <v>34</v>
      </c>
      <c r="N302" s="212" t="s">
        <v>49</v>
      </c>
      <c r="O302" s="44"/>
      <c r="P302" s="213">
        <f t="shared" ref="P302:P308" si="121">O302*H302</f>
        <v>0</v>
      </c>
      <c r="Q302" s="213">
        <v>0</v>
      </c>
      <c r="R302" s="213">
        <f t="shared" ref="R302:R308" si="122">Q302*H302</f>
        <v>0</v>
      </c>
      <c r="S302" s="213">
        <v>0</v>
      </c>
      <c r="T302" s="214">
        <f t="shared" ref="T302:T308" si="123">S302*H302</f>
        <v>0</v>
      </c>
      <c r="AR302" s="25" t="s">
        <v>126</v>
      </c>
      <c r="AT302" s="25" t="s">
        <v>200</v>
      </c>
      <c r="AU302" s="25" t="s">
        <v>85</v>
      </c>
      <c r="AY302" s="25" t="s">
        <v>197</v>
      </c>
      <c r="BE302" s="215">
        <f t="shared" ref="BE302:BE308" si="124">IF(N302="základní",J302,0)</f>
        <v>0</v>
      </c>
      <c r="BF302" s="215">
        <f t="shared" ref="BF302:BF308" si="125">IF(N302="snížená",J302,0)</f>
        <v>0</v>
      </c>
      <c r="BG302" s="215">
        <f t="shared" ref="BG302:BG308" si="126">IF(N302="zákl. přenesená",J302,0)</f>
        <v>0</v>
      </c>
      <c r="BH302" s="215">
        <f t="shared" ref="BH302:BH308" si="127">IF(N302="sníž. přenesená",J302,0)</f>
        <v>0</v>
      </c>
      <c r="BI302" s="215">
        <f t="shared" ref="BI302:BI308" si="128">IF(N302="nulová",J302,0)</f>
        <v>0</v>
      </c>
      <c r="BJ302" s="25" t="s">
        <v>85</v>
      </c>
      <c r="BK302" s="215">
        <f t="shared" ref="BK302:BK308" si="129">ROUND(I302*H302,2)</f>
        <v>0</v>
      </c>
      <c r="BL302" s="25" t="s">
        <v>126</v>
      </c>
      <c r="BM302" s="25" t="s">
        <v>4264</v>
      </c>
    </row>
    <row r="303" spans="2:65" s="1" customFormat="1" ht="16.5" customHeight="1">
      <c r="B303" s="43"/>
      <c r="C303" s="204" t="s">
        <v>1298</v>
      </c>
      <c r="D303" s="204" t="s">
        <v>200</v>
      </c>
      <c r="E303" s="205" t="s">
        <v>4265</v>
      </c>
      <c r="F303" s="206" t="s">
        <v>4266</v>
      </c>
      <c r="G303" s="207" t="s">
        <v>1598</v>
      </c>
      <c r="H303" s="208">
        <v>1</v>
      </c>
      <c r="I303" s="209"/>
      <c r="J303" s="210">
        <f t="shared" si="120"/>
        <v>0</v>
      </c>
      <c r="K303" s="206" t="s">
        <v>34</v>
      </c>
      <c r="L303" s="63"/>
      <c r="M303" s="211" t="s">
        <v>34</v>
      </c>
      <c r="N303" s="212" t="s">
        <v>49</v>
      </c>
      <c r="O303" s="44"/>
      <c r="P303" s="213">
        <f t="shared" si="121"/>
        <v>0</v>
      </c>
      <c r="Q303" s="213">
        <v>0</v>
      </c>
      <c r="R303" s="213">
        <f t="shared" si="122"/>
        <v>0</v>
      </c>
      <c r="S303" s="213">
        <v>0</v>
      </c>
      <c r="T303" s="214">
        <f t="shared" si="123"/>
        <v>0</v>
      </c>
      <c r="AR303" s="25" t="s">
        <v>126</v>
      </c>
      <c r="AT303" s="25" t="s">
        <v>200</v>
      </c>
      <c r="AU303" s="25" t="s">
        <v>85</v>
      </c>
      <c r="AY303" s="25" t="s">
        <v>197</v>
      </c>
      <c r="BE303" s="215">
        <f t="shared" si="124"/>
        <v>0</v>
      </c>
      <c r="BF303" s="215">
        <f t="shared" si="125"/>
        <v>0</v>
      </c>
      <c r="BG303" s="215">
        <f t="shared" si="126"/>
        <v>0</v>
      </c>
      <c r="BH303" s="215">
        <f t="shared" si="127"/>
        <v>0</v>
      </c>
      <c r="BI303" s="215">
        <f t="shared" si="128"/>
        <v>0</v>
      </c>
      <c r="BJ303" s="25" t="s">
        <v>85</v>
      </c>
      <c r="BK303" s="215">
        <f t="shared" si="129"/>
        <v>0</v>
      </c>
      <c r="BL303" s="25" t="s">
        <v>126</v>
      </c>
      <c r="BM303" s="25" t="s">
        <v>4267</v>
      </c>
    </row>
    <row r="304" spans="2:65" s="1" customFormat="1" ht="16.5" customHeight="1">
      <c r="B304" s="43"/>
      <c r="C304" s="204" t="s">
        <v>1304</v>
      </c>
      <c r="D304" s="204" t="s">
        <v>200</v>
      </c>
      <c r="E304" s="205" t="s">
        <v>4268</v>
      </c>
      <c r="F304" s="206" t="s">
        <v>4269</v>
      </c>
      <c r="G304" s="207" t="s">
        <v>1598</v>
      </c>
      <c r="H304" s="208">
        <v>1</v>
      </c>
      <c r="I304" s="209"/>
      <c r="J304" s="210">
        <f t="shared" si="120"/>
        <v>0</v>
      </c>
      <c r="K304" s="206" t="s">
        <v>34</v>
      </c>
      <c r="L304" s="63"/>
      <c r="M304" s="211" t="s">
        <v>34</v>
      </c>
      <c r="N304" s="212" t="s">
        <v>49</v>
      </c>
      <c r="O304" s="44"/>
      <c r="P304" s="213">
        <f t="shared" si="121"/>
        <v>0</v>
      </c>
      <c r="Q304" s="213">
        <v>0</v>
      </c>
      <c r="R304" s="213">
        <f t="shared" si="122"/>
        <v>0</v>
      </c>
      <c r="S304" s="213">
        <v>0</v>
      </c>
      <c r="T304" s="214">
        <f t="shared" si="123"/>
        <v>0</v>
      </c>
      <c r="AR304" s="25" t="s">
        <v>126</v>
      </c>
      <c r="AT304" s="25" t="s">
        <v>200</v>
      </c>
      <c r="AU304" s="25" t="s">
        <v>85</v>
      </c>
      <c r="AY304" s="25" t="s">
        <v>197</v>
      </c>
      <c r="BE304" s="215">
        <f t="shared" si="124"/>
        <v>0</v>
      </c>
      <c r="BF304" s="215">
        <f t="shared" si="125"/>
        <v>0</v>
      </c>
      <c r="BG304" s="215">
        <f t="shared" si="126"/>
        <v>0</v>
      </c>
      <c r="BH304" s="215">
        <f t="shared" si="127"/>
        <v>0</v>
      </c>
      <c r="BI304" s="215">
        <f t="shared" si="128"/>
        <v>0</v>
      </c>
      <c r="BJ304" s="25" t="s">
        <v>85</v>
      </c>
      <c r="BK304" s="215">
        <f t="shared" si="129"/>
        <v>0</v>
      </c>
      <c r="BL304" s="25" t="s">
        <v>126</v>
      </c>
      <c r="BM304" s="25" t="s">
        <v>4270</v>
      </c>
    </row>
    <row r="305" spans="2:65" s="1" customFormat="1" ht="16.5" customHeight="1">
      <c r="B305" s="43"/>
      <c r="C305" s="204" t="s">
        <v>1310</v>
      </c>
      <c r="D305" s="204" t="s">
        <v>200</v>
      </c>
      <c r="E305" s="205" t="s">
        <v>4271</v>
      </c>
      <c r="F305" s="206" t="s">
        <v>4272</v>
      </c>
      <c r="G305" s="207" t="s">
        <v>1598</v>
      </c>
      <c r="H305" s="208">
        <v>1</v>
      </c>
      <c r="I305" s="209"/>
      <c r="J305" s="210">
        <f t="shared" si="120"/>
        <v>0</v>
      </c>
      <c r="K305" s="206" t="s">
        <v>34</v>
      </c>
      <c r="L305" s="63"/>
      <c r="M305" s="211" t="s">
        <v>34</v>
      </c>
      <c r="N305" s="212" t="s">
        <v>49</v>
      </c>
      <c r="O305" s="44"/>
      <c r="P305" s="213">
        <f t="shared" si="121"/>
        <v>0</v>
      </c>
      <c r="Q305" s="213">
        <v>0</v>
      </c>
      <c r="R305" s="213">
        <f t="shared" si="122"/>
        <v>0</v>
      </c>
      <c r="S305" s="213">
        <v>0</v>
      </c>
      <c r="T305" s="214">
        <f t="shared" si="123"/>
        <v>0</v>
      </c>
      <c r="AR305" s="25" t="s">
        <v>126</v>
      </c>
      <c r="AT305" s="25" t="s">
        <v>200</v>
      </c>
      <c r="AU305" s="25" t="s">
        <v>85</v>
      </c>
      <c r="AY305" s="25" t="s">
        <v>197</v>
      </c>
      <c r="BE305" s="215">
        <f t="shared" si="124"/>
        <v>0</v>
      </c>
      <c r="BF305" s="215">
        <f t="shared" si="125"/>
        <v>0</v>
      </c>
      <c r="BG305" s="215">
        <f t="shared" si="126"/>
        <v>0</v>
      </c>
      <c r="BH305" s="215">
        <f t="shared" si="127"/>
        <v>0</v>
      </c>
      <c r="BI305" s="215">
        <f t="shared" si="128"/>
        <v>0</v>
      </c>
      <c r="BJ305" s="25" t="s">
        <v>85</v>
      </c>
      <c r="BK305" s="215">
        <f t="shared" si="129"/>
        <v>0</v>
      </c>
      <c r="BL305" s="25" t="s">
        <v>126</v>
      </c>
      <c r="BM305" s="25" t="s">
        <v>4273</v>
      </c>
    </row>
    <row r="306" spans="2:65" s="1" customFormat="1" ht="16.5" customHeight="1">
      <c r="B306" s="43"/>
      <c r="C306" s="204" t="s">
        <v>1314</v>
      </c>
      <c r="D306" s="204" t="s">
        <v>200</v>
      </c>
      <c r="E306" s="205" t="s">
        <v>4274</v>
      </c>
      <c r="F306" s="206" t="s">
        <v>4275</v>
      </c>
      <c r="G306" s="207" t="s">
        <v>1598</v>
      </c>
      <c r="H306" s="208">
        <v>1</v>
      </c>
      <c r="I306" s="209"/>
      <c r="J306" s="210">
        <f t="shared" si="120"/>
        <v>0</v>
      </c>
      <c r="K306" s="206" t="s">
        <v>34</v>
      </c>
      <c r="L306" s="63"/>
      <c r="M306" s="211" t="s">
        <v>34</v>
      </c>
      <c r="N306" s="212" t="s">
        <v>49</v>
      </c>
      <c r="O306" s="44"/>
      <c r="P306" s="213">
        <f t="shared" si="121"/>
        <v>0</v>
      </c>
      <c r="Q306" s="213">
        <v>0</v>
      </c>
      <c r="R306" s="213">
        <f t="shared" si="122"/>
        <v>0</v>
      </c>
      <c r="S306" s="213">
        <v>0</v>
      </c>
      <c r="T306" s="214">
        <f t="shared" si="123"/>
        <v>0</v>
      </c>
      <c r="AR306" s="25" t="s">
        <v>126</v>
      </c>
      <c r="AT306" s="25" t="s">
        <v>200</v>
      </c>
      <c r="AU306" s="25" t="s">
        <v>85</v>
      </c>
      <c r="AY306" s="25" t="s">
        <v>197</v>
      </c>
      <c r="BE306" s="215">
        <f t="shared" si="124"/>
        <v>0</v>
      </c>
      <c r="BF306" s="215">
        <f t="shared" si="125"/>
        <v>0</v>
      </c>
      <c r="BG306" s="215">
        <f t="shared" si="126"/>
        <v>0</v>
      </c>
      <c r="BH306" s="215">
        <f t="shared" si="127"/>
        <v>0</v>
      </c>
      <c r="BI306" s="215">
        <f t="shared" si="128"/>
        <v>0</v>
      </c>
      <c r="BJ306" s="25" t="s">
        <v>85</v>
      </c>
      <c r="BK306" s="215">
        <f t="shared" si="129"/>
        <v>0</v>
      </c>
      <c r="BL306" s="25" t="s">
        <v>126</v>
      </c>
      <c r="BM306" s="25" t="s">
        <v>4276</v>
      </c>
    </row>
    <row r="307" spans="2:65" s="1" customFormat="1" ht="16.5" customHeight="1">
      <c r="B307" s="43"/>
      <c r="C307" s="204" t="s">
        <v>1319</v>
      </c>
      <c r="D307" s="204" t="s">
        <v>200</v>
      </c>
      <c r="E307" s="205" t="s">
        <v>4277</v>
      </c>
      <c r="F307" s="206" t="s">
        <v>4278</v>
      </c>
      <c r="G307" s="207" t="s">
        <v>1598</v>
      </c>
      <c r="H307" s="208">
        <v>1</v>
      </c>
      <c r="I307" s="209"/>
      <c r="J307" s="210">
        <f t="shared" si="120"/>
        <v>0</v>
      </c>
      <c r="K307" s="206" t="s">
        <v>34</v>
      </c>
      <c r="L307" s="63"/>
      <c r="M307" s="211" t="s">
        <v>34</v>
      </c>
      <c r="N307" s="212" t="s">
        <v>49</v>
      </c>
      <c r="O307" s="44"/>
      <c r="P307" s="213">
        <f t="shared" si="121"/>
        <v>0</v>
      </c>
      <c r="Q307" s="213">
        <v>0</v>
      </c>
      <c r="R307" s="213">
        <f t="shared" si="122"/>
        <v>0</v>
      </c>
      <c r="S307" s="213">
        <v>0</v>
      </c>
      <c r="T307" s="214">
        <f t="shared" si="123"/>
        <v>0</v>
      </c>
      <c r="AR307" s="25" t="s">
        <v>126</v>
      </c>
      <c r="AT307" s="25" t="s">
        <v>200</v>
      </c>
      <c r="AU307" s="25" t="s">
        <v>85</v>
      </c>
      <c r="AY307" s="25" t="s">
        <v>197</v>
      </c>
      <c r="BE307" s="215">
        <f t="shared" si="124"/>
        <v>0</v>
      </c>
      <c r="BF307" s="215">
        <f t="shared" si="125"/>
        <v>0</v>
      </c>
      <c r="BG307" s="215">
        <f t="shared" si="126"/>
        <v>0</v>
      </c>
      <c r="BH307" s="215">
        <f t="shared" si="127"/>
        <v>0</v>
      </c>
      <c r="BI307" s="215">
        <f t="shared" si="128"/>
        <v>0</v>
      </c>
      <c r="BJ307" s="25" t="s">
        <v>85</v>
      </c>
      <c r="BK307" s="215">
        <f t="shared" si="129"/>
        <v>0</v>
      </c>
      <c r="BL307" s="25" t="s">
        <v>126</v>
      </c>
      <c r="BM307" s="25" t="s">
        <v>4279</v>
      </c>
    </row>
    <row r="308" spans="2:65" s="1" customFormat="1" ht="16.5" customHeight="1">
      <c r="B308" s="43"/>
      <c r="C308" s="204" t="s">
        <v>1323</v>
      </c>
      <c r="D308" s="204" t="s">
        <v>200</v>
      </c>
      <c r="E308" s="205" t="s">
        <v>4280</v>
      </c>
      <c r="F308" s="206" t="s">
        <v>4281</v>
      </c>
      <c r="G308" s="207" t="s">
        <v>1598</v>
      </c>
      <c r="H308" s="208">
        <v>1</v>
      </c>
      <c r="I308" s="209"/>
      <c r="J308" s="210">
        <f t="shared" si="120"/>
        <v>0</v>
      </c>
      <c r="K308" s="206" t="s">
        <v>34</v>
      </c>
      <c r="L308" s="63"/>
      <c r="M308" s="211" t="s">
        <v>34</v>
      </c>
      <c r="N308" s="254" t="s">
        <v>49</v>
      </c>
      <c r="O308" s="255"/>
      <c r="P308" s="256">
        <f t="shared" si="121"/>
        <v>0</v>
      </c>
      <c r="Q308" s="256">
        <v>0</v>
      </c>
      <c r="R308" s="256">
        <f t="shared" si="122"/>
        <v>0</v>
      </c>
      <c r="S308" s="256">
        <v>0</v>
      </c>
      <c r="T308" s="257">
        <f t="shared" si="123"/>
        <v>0</v>
      </c>
      <c r="AR308" s="25" t="s">
        <v>126</v>
      </c>
      <c r="AT308" s="25" t="s">
        <v>200</v>
      </c>
      <c r="AU308" s="25" t="s">
        <v>85</v>
      </c>
      <c r="AY308" s="25" t="s">
        <v>197</v>
      </c>
      <c r="BE308" s="215">
        <f t="shared" si="124"/>
        <v>0</v>
      </c>
      <c r="BF308" s="215">
        <f t="shared" si="125"/>
        <v>0</v>
      </c>
      <c r="BG308" s="215">
        <f t="shared" si="126"/>
        <v>0</v>
      </c>
      <c r="BH308" s="215">
        <f t="shared" si="127"/>
        <v>0</v>
      </c>
      <c r="BI308" s="215">
        <f t="shared" si="128"/>
        <v>0</v>
      </c>
      <c r="BJ308" s="25" t="s">
        <v>85</v>
      </c>
      <c r="BK308" s="215">
        <f t="shared" si="129"/>
        <v>0</v>
      </c>
      <c r="BL308" s="25" t="s">
        <v>126</v>
      </c>
      <c r="BM308" s="25" t="s">
        <v>4282</v>
      </c>
    </row>
    <row r="309" spans="2:65" s="1" customFormat="1" ht="6.95" customHeight="1">
      <c r="B309" s="58"/>
      <c r="C309" s="59"/>
      <c r="D309" s="59"/>
      <c r="E309" s="59"/>
      <c r="F309" s="59"/>
      <c r="G309" s="59"/>
      <c r="H309" s="59"/>
      <c r="I309" s="150"/>
      <c r="J309" s="59"/>
      <c r="K309" s="59"/>
      <c r="L309" s="63"/>
    </row>
  </sheetData>
  <sheetProtection algorithmName="SHA-512" hashValue="kj/WfbUyhESg0cCP4jIC+44pnCEMV9+P0yZ+TtGxdjKRPnPCXduJ8dEhXyqzgyrztfMvZZnx8oCA8RcaLbBgVA==" saltValue="jGVKZYsIvMsHcUU33FVozQ==" spinCount="100000" sheet="1" objects="1" scenarios="1" formatCells="0" formatColumns="0" formatRows="0" sort="0" autoFilter="0"/>
  <autoFilter ref="C102:K308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89:H89"/>
    <mergeCell ref="E93:H93"/>
    <mergeCell ref="E91:H91"/>
    <mergeCell ref="E95:H95"/>
    <mergeCell ref="J59:J60"/>
  </mergeCells>
  <hyperlinks>
    <hyperlink ref="F1:G1" location="C2" display="1) Krycí list soupisu"/>
    <hyperlink ref="G1:H1" location="C62" display="2) Rekapitulace"/>
    <hyperlink ref="J1" location="C102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42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127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4284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ROUND(J95,2)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ROUND(SUM(BE95:BE141), 2)</f>
        <v>0</v>
      </c>
      <c r="G34" s="44"/>
      <c r="H34" s="44"/>
      <c r="I34" s="142">
        <v>0.21</v>
      </c>
      <c r="J34" s="141">
        <f>ROUND(ROUND((SUM(BE95:BE141)),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ROUND(SUM(BF95:BF141), 2)</f>
        <v>0</v>
      </c>
      <c r="G35" s="44"/>
      <c r="H35" s="44"/>
      <c r="I35" s="142">
        <v>0.15</v>
      </c>
      <c r="J35" s="141">
        <f>ROUND(ROUND((SUM(BF95:BF141)),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ROUND(SUM(BG95:BG141),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ROUND(SUM(BH95:BH141),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ROUND(SUM(BI95:BI141),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SK - Strukturovaná kabeláž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J95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4286</v>
      </c>
      <c r="E65" s="163"/>
      <c r="F65" s="163"/>
      <c r="G65" s="163"/>
      <c r="H65" s="163"/>
      <c r="I65" s="164"/>
      <c r="J65" s="165">
        <f>J96</f>
        <v>0</v>
      </c>
      <c r="K65" s="166"/>
    </row>
    <row r="66" spans="2:12" s="8" customFormat="1" ht="24.95" customHeight="1">
      <c r="B66" s="160"/>
      <c r="C66" s="161"/>
      <c r="D66" s="162" t="s">
        <v>4287</v>
      </c>
      <c r="E66" s="163"/>
      <c r="F66" s="163"/>
      <c r="G66" s="163"/>
      <c r="H66" s="163"/>
      <c r="I66" s="164"/>
      <c r="J66" s="165">
        <f>J103</f>
        <v>0</v>
      </c>
      <c r="K66" s="166"/>
    </row>
    <row r="67" spans="2:12" s="8" customFormat="1" ht="24.95" customHeight="1">
      <c r="B67" s="160"/>
      <c r="C67" s="161"/>
      <c r="D67" s="162" t="s">
        <v>4288</v>
      </c>
      <c r="E67" s="163"/>
      <c r="F67" s="163"/>
      <c r="G67" s="163"/>
      <c r="H67" s="163"/>
      <c r="I67" s="164"/>
      <c r="J67" s="165">
        <f>J110</f>
        <v>0</v>
      </c>
      <c r="K67" s="166"/>
    </row>
    <row r="68" spans="2:12" s="8" customFormat="1" ht="24.95" customHeight="1">
      <c r="B68" s="160"/>
      <c r="C68" s="161"/>
      <c r="D68" s="162" t="s">
        <v>4289</v>
      </c>
      <c r="E68" s="163"/>
      <c r="F68" s="163"/>
      <c r="G68" s="163"/>
      <c r="H68" s="163"/>
      <c r="I68" s="164"/>
      <c r="J68" s="165">
        <f>J116</f>
        <v>0</v>
      </c>
      <c r="K68" s="166"/>
    </row>
    <row r="69" spans="2:12" s="8" customFormat="1" ht="24.95" customHeight="1">
      <c r="B69" s="160"/>
      <c r="C69" s="161"/>
      <c r="D69" s="162" t="s">
        <v>4290</v>
      </c>
      <c r="E69" s="163"/>
      <c r="F69" s="163"/>
      <c r="G69" s="163"/>
      <c r="H69" s="163"/>
      <c r="I69" s="164"/>
      <c r="J69" s="165">
        <f>J122</f>
        <v>0</v>
      </c>
      <c r="K69" s="166"/>
    </row>
    <row r="70" spans="2:12" s="8" customFormat="1" ht="24.95" customHeight="1">
      <c r="B70" s="160"/>
      <c r="C70" s="161"/>
      <c r="D70" s="162" t="s">
        <v>4291</v>
      </c>
      <c r="E70" s="163"/>
      <c r="F70" s="163"/>
      <c r="G70" s="163"/>
      <c r="H70" s="163"/>
      <c r="I70" s="164"/>
      <c r="J70" s="165">
        <f>J128</f>
        <v>0</v>
      </c>
      <c r="K70" s="166"/>
    </row>
    <row r="71" spans="2:12" s="8" customFormat="1" ht="24.95" customHeight="1">
      <c r="B71" s="160"/>
      <c r="C71" s="161"/>
      <c r="D71" s="162" t="s">
        <v>4292</v>
      </c>
      <c r="E71" s="163"/>
      <c r="F71" s="163"/>
      <c r="G71" s="163"/>
      <c r="H71" s="163"/>
      <c r="I71" s="164"/>
      <c r="J71" s="165">
        <f>J134</f>
        <v>0</v>
      </c>
      <c r="K71" s="166"/>
    </row>
    <row r="72" spans="2:12" s="1" customFormat="1" ht="21.75" customHeight="1">
      <c r="B72" s="43"/>
      <c r="C72" s="44"/>
      <c r="D72" s="44"/>
      <c r="E72" s="44"/>
      <c r="F72" s="44"/>
      <c r="G72" s="44"/>
      <c r="H72" s="44"/>
      <c r="I72" s="129"/>
      <c r="J72" s="44"/>
      <c r="K72" s="47"/>
    </row>
    <row r="73" spans="2:12" s="1" customFormat="1" ht="6.95" customHeight="1">
      <c r="B73" s="58"/>
      <c r="C73" s="59"/>
      <c r="D73" s="59"/>
      <c r="E73" s="59"/>
      <c r="F73" s="59"/>
      <c r="G73" s="59"/>
      <c r="H73" s="59"/>
      <c r="I73" s="150"/>
      <c r="J73" s="59"/>
      <c r="K73" s="60"/>
    </row>
    <row r="77" spans="2:12" s="1" customFormat="1" ht="6.95" customHeight="1">
      <c r="B77" s="61"/>
      <c r="C77" s="62"/>
      <c r="D77" s="62"/>
      <c r="E77" s="62"/>
      <c r="F77" s="62"/>
      <c r="G77" s="62"/>
      <c r="H77" s="62"/>
      <c r="I77" s="153"/>
      <c r="J77" s="62"/>
      <c r="K77" s="62"/>
      <c r="L77" s="63"/>
    </row>
    <row r="78" spans="2:12" s="1" customFormat="1" ht="36.950000000000003" customHeight="1">
      <c r="B78" s="43"/>
      <c r="C78" s="64" t="s">
        <v>181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6.95" customHeight="1">
      <c r="B79" s="43"/>
      <c r="C79" s="65"/>
      <c r="D79" s="65"/>
      <c r="E79" s="65"/>
      <c r="F79" s="65"/>
      <c r="G79" s="65"/>
      <c r="H79" s="65"/>
      <c r="I79" s="174"/>
      <c r="J79" s="65"/>
      <c r="K79" s="65"/>
      <c r="L79" s="63"/>
    </row>
    <row r="80" spans="2:12" s="1" customFormat="1" ht="14.45" customHeight="1">
      <c r="B80" s="43"/>
      <c r="C80" s="67" t="s">
        <v>18</v>
      </c>
      <c r="D80" s="65"/>
      <c r="E80" s="65"/>
      <c r="F80" s="65"/>
      <c r="G80" s="65"/>
      <c r="H80" s="65"/>
      <c r="I80" s="174"/>
      <c r="J80" s="65"/>
      <c r="K80" s="65"/>
      <c r="L80" s="63"/>
    </row>
    <row r="81" spans="2:63" s="1" customFormat="1" ht="16.5" customHeight="1">
      <c r="B81" s="43"/>
      <c r="C81" s="65"/>
      <c r="D81" s="65"/>
      <c r="E81" s="420" t="str">
        <f>E7</f>
        <v>CENTRUM SPOLEČNÝCH AKTIVIT JESENÍK</v>
      </c>
      <c r="F81" s="421"/>
      <c r="G81" s="421"/>
      <c r="H81" s="421"/>
      <c r="I81" s="174"/>
      <c r="J81" s="65"/>
      <c r="K81" s="65"/>
      <c r="L81" s="63"/>
    </row>
    <row r="82" spans="2:63" ht="15">
      <c r="B82" s="29"/>
      <c r="C82" s="67" t="s">
        <v>171</v>
      </c>
      <c r="D82" s="258"/>
      <c r="E82" s="258"/>
      <c r="F82" s="258"/>
      <c r="G82" s="258"/>
      <c r="H82" s="258"/>
      <c r="J82" s="258"/>
      <c r="K82" s="258"/>
      <c r="L82" s="259"/>
    </row>
    <row r="83" spans="2:63" ht="16.5" customHeight="1">
      <c r="B83" s="29"/>
      <c r="C83" s="258"/>
      <c r="D83" s="258"/>
      <c r="E83" s="420" t="s">
        <v>313</v>
      </c>
      <c r="F83" s="429"/>
      <c r="G83" s="429"/>
      <c r="H83" s="429"/>
      <c r="J83" s="258"/>
      <c r="K83" s="258"/>
      <c r="L83" s="259"/>
    </row>
    <row r="84" spans="2:63" ht="15">
      <c r="B84" s="29"/>
      <c r="C84" s="67" t="s">
        <v>314</v>
      </c>
      <c r="D84" s="258"/>
      <c r="E84" s="258"/>
      <c r="F84" s="258"/>
      <c r="G84" s="258"/>
      <c r="H84" s="258"/>
      <c r="J84" s="258"/>
      <c r="K84" s="258"/>
      <c r="L84" s="259"/>
    </row>
    <row r="85" spans="2:63" s="1" customFormat="1" ht="16.5" customHeight="1">
      <c r="B85" s="43"/>
      <c r="C85" s="65"/>
      <c r="D85" s="65"/>
      <c r="E85" s="428" t="s">
        <v>2177</v>
      </c>
      <c r="F85" s="422"/>
      <c r="G85" s="422"/>
      <c r="H85" s="422"/>
      <c r="I85" s="174"/>
      <c r="J85" s="65"/>
      <c r="K85" s="65"/>
      <c r="L85" s="63"/>
    </row>
    <row r="86" spans="2:63" s="1" customFormat="1" ht="14.45" customHeight="1">
      <c r="B86" s="43"/>
      <c r="C86" s="67" t="s">
        <v>4283</v>
      </c>
      <c r="D86" s="65"/>
      <c r="E86" s="65"/>
      <c r="F86" s="65"/>
      <c r="G86" s="65"/>
      <c r="H86" s="65"/>
      <c r="I86" s="174"/>
      <c r="J86" s="65"/>
      <c r="K86" s="65"/>
      <c r="L86" s="63"/>
    </row>
    <row r="87" spans="2:63" s="1" customFormat="1" ht="17.25" customHeight="1">
      <c r="B87" s="43"/>
      <c r="C87" s="65"/>
      <c r="D87" s="65"/>
      <c r="E87" s="391" t="str">
        <f>E13</f>
        <v>SK - Strukturovaná kabeláž</v>
      </c>
      <c r="F87" s="422"/>
      <c r="G87" s="422"/>
      <c r="H87" s="422"/>
      <c r="I87" s="174"/>
      <c r="J87" s="65"/>
      <c r="K87" s="65"/>
      <c r="L87" s="63"/>
    </row>
    <row r="88" spans="2:63" s="1" customFormat="1" ht="6.95" customHeight="1">
      <c r="B88" s="43"/>
      <c r="C88" s="65"/>
      <c r="D88" s="65"/>
      <c r="E88" s="65"/>
      <c r="F88" s="65"/>
      <c r="G88" s="65"/>
      <c r="H88" s="65"/>
      <c r="I88" s="174"/>
      <c r="J88" s="65"/>
      <c r="K88" s="65"/>
      <c r="L88" s="63"/>
    </row>
    <row r="89" spans="2:63" s="1" customFormat="1" ht="18" customHeight="1">
      <c r="B89" s="43"/>
      <c r="C89" s="67" t="s">
        <v>24</v>
      </c>
      <c r="D89" s="65"/>
      <c r="E89" s="65"/>
      <c r="F89" s="175" t="str">
        <f>F16</f>
        <v xml:space="preserve"> </v>
      </c>
      <c r="G89" s="65"/>
      <c r="H89" s="65"/>
      <c r="I89" s="176" t="s">
        <v>26</v>
      </c>
      <c r="J89" s="75" t="str">
        <f>IF(J16="","",J16)</f>
        <v>11.10.2016</v>
      </c>
      <c r="K89" s="65"/>
      <c r="L89" s="63"/>
    </row>
    <row r="90" spans="2:63" s="1" customFormat="1" ht="6.95" customHeight="1">
      <c r="B90" s="43"/>
      <c r="C90" s="65"/>
      <c r="D90" s="65"/>
      <c r="E90" s="65"/>
      <c r="F90" s="65"/>
      <c r="G90" s="65"/>
      <c r="H90" s="65"/>
      <c r="I90" s="174"/>
      <c r="J90" s="65"/>
      <c r="K90" s="65"/>
      <c r="L90" s="63"/>
    </row>
    <row r="91" spans="2:63" s="1" customFormat="1" ht="15">
      <c r="B91" s="43"/>
      <c r="C91" s="67" t="s">
        <v>32</v>
      </c>
      <c r="D91" s="65"/>
      <c r="E91" s="65"/>
      <c r="F91" s="175" t="str">
        <f>E19</f>
        <v>MĚSTO JESENÍK</v>
      </c>
      <c r="G91" s="65"/>
      <c r="H91" s="65"/>
      <c r="I91" s="176" t="s">
        <v>39</v>
      </c>
      <c r="J91" s="175" t="str">
        <f>E25</f>
        <v>KANIA a.s. , Ostrava</v>
      </c>
      <c r="K91" s="65"/>
      <c r="L91" s="63"/>
    </row>
    <row r="92" spans="2:63" s="1" customFormat="1" ht="14.45" customHeight="1">
      <c r="B92" s="43"/>
      <c r="C92" s="67" t="s">
        <v>37</v>
      </c>
      <c r="D92" s="65"/>
      <c r="E92" s="65"/>
      <c r="F92" s="175" t="str">
        <f>IF(E22="","",E22)</f>
        <v/>
      </c>
      <c r="G92" s="65"/>
      <c r="H92" s="65"/>
      <c r="I92" s="174"/>
      <c r="J92" s="65"/>
      <c r="K92" s="65"/>
      <c r="L92" s="63"/>
    </row>
    <row r="93" spans="2:63" s="1" customFormat="1" ht="10.35" customHeight="1">
      <c r="B93" s="43"/>
      <c r="C93" s="65"/>
      <c r="D93" s="65"/>
      <c r="E93" s="65"/>
      <c r="F93" s="65"/>
      <c r="G93" s="65"/>
      <c r="H93" s="65"/>
      <c r="I93" s="174"/>
      <c r="J93" s="65"/>
      <c r="K93" s="65"/>
      <c r="L93" s="63"/>
    </row>
    <row r="94" spans="2:63" s="10" customFormat="1" ht="29.25" customHeight="1">
      <c r="B94" s="177"/>
      <c r="C94" s="178" t="s">
        <v>182</v>
      </c>
      <c r="D94" s="179" t="s">
        <v>63</v>
      </c>
      <c r="E94" s="179" t="s">
        <v>59</v>
      </c>
      <c r="F94" s="179" t="s">
        <v>183</v>
      </c>
      <c r="G94" s="179" t="s">
        <v>184</v>
      </c>
      <c r="H94" s="179" t="s">
        <v>185</v>
      </c>
      <c r="I94" s="180" t="s">
        <v>186</v>
      </c>
      <c r="J94" s="179" t="s">
        <v>175</v>
      </c>
      <c r="K94" s="181" t="s">
        <v>187</v>
      </c>
      <c r="L94" s="182"/>
      <c r="M94" s="83" t="s">
        <v>188</v>
      </c>
      <c r="N94" s="84" t="s">
        <v>48</v>
      </c>
      <c r="O94" s="84" t="s">
        <v>189</v>
      </c>
      <c r="P94" s="84" t="s">
        <v>190</v>
      </c>
      <c r="Q94" s="84" t="s">
        <v>191</v>
      </c>
      <c r="R94" s="84" t="s">
        <v>192</v>
      </c>
      <c r="S94" s="84" t="s">
        <v>193</v>
      </c>
      <c r="T94" s="85" t="s">
        <v>194</v>
      </c>
    </row>
    <row r="95" spans="2:63" s="1" customFormat="1" ht="29.25" customHeight="1">
      <c r="B95" s="43"/>
      <c r="C95" s="89" t="s">
        <v>176</v>
      </c>
      <c r="D95" s="65"/>
      <c r="E95" s="65"/>
      <c r="F95" s="65"/>
      <c r="G95" s="65"/>
      <c r="H95" s="65"/>
      <c r="I95" s="174"/>
      <c r="J95" s="183">
        <f>BK95</f>
        <v>0</v>
      </c>
      <c r="K95" s="65"/>
      <c r="L95" s="63"/>
      <c r="M95" s="86"/>
      <c r="N95" s="87"/>
      <c r="O95" s="87"/>
      <c r="P95" s="184">
        <f>P96+P103+P110+P116+P122+P128+P134</f>
        <v>0</v>
      </c>
      <c r="Q95" s="87"/>
      <c r="R95" s="184">
        <f>R96+R103+R110+R116+R122+R128+R134</f>
        <v>0</v>
      </c>
      <c r="S95" s="87"/>
      <c r="T95" s="185">
        <f>T96+T103+T110+T116+T122+T128+T134</f>
        <v>0</v>
      </c>
      <c r="AT95" s="25" t="s">
        <v>77</v>
      </c>
      <c r="AU95" s="25" t="s">
        <v>177</v>
      </c>
      <c r="BK95" s="186">
        <f>BK96+BK103+BK110+BK116+BK122+BK128+BK134</f>
        <v>0</v>
      </c>
    </row>
    <row r="96" spans="2:63" s="11" customFormat="1" ht="37.35" customHeight="1">
      <c r="B96" s="187"/>
      <c r="C96" s="188"/>
      <c r="D96" s="201" t="s">
        <v>77</v>
      </c>
      <c r="E96" s="287" t="s">
        <v>3046</v>
      </c>
      <c r="F96" s="287" t="s">
        <v>4293</v>
      </c>
      <c r="G96" s="188"/>
      <c r="H96" s="188"/>
      <c r="I96" s="191"/>
      <c r="J96" s="288">
        <f>BK96</f>
        <v>0</v>
      </c>
      <c r="K96" s="188"/>
      <c r="L96" s="193"/>
      <c r="M96" s="194"/>
      <c r="N96" s="195"/>
      <c r="O96" s="195"/>
      <c r="P96" s="196">
        <f>SUM(P97:P102)</f>
        <v>0</v>
      </c>
      <c r="Q96" s="195"/>
      <c r="R96" s="196">
        <f>SUM(R97:R102)</f>
        <v>0</v>
      </c>
      <c r="S96" s="195"/>
      <c r="T96" s="197">
        <f>SUM(T97:T102)</f>
        <v>0</v>
      </c>
      <c r="AR96" s="198" t="s">
        <v>85</v>
      </c>
      <c r="AT96" s="199" t="s">
        <v>77</v>
      </c>
      <c r="AU96" s="199" t="s">
        <v>78</v>
      </c>
      <c r="AY96" s="198" t="s">
        <v>197</v>
      </c>
      <c r="BK96" s="200">
        <f>SUM(BK97:BK102)</f>
        <v>0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4294</v>
      </c>
      <c r="F97" s="206" t="s">
        <v>4295</v>
      </c>
      <c r="G97" s="207" t="s">
        <v>1598</v>
      </c>
      <c r="H97" s="208">
        <v>150</v>
      </c>
      <c r="I97" s="209"/>
      <c r="J97" s="210">
        <f t="shared" ref="J97:J102" si="0">ROUND(I97*H97,2)</f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ref="P97:P102" si="1">O97*H97</f>
        <v>0</v>
      </c>
      <c r="Q97" s="213">
        <v>0</v>
      </c>
      <c r="R97" s="213">
        <f t="shared" ref="R97:R102" si="2">Q97*H97</f>
        <v>0</v>
      </c>
      <c r="S97" s="213">
        <v>0</v>
      </c>
      <c r="T97" s="214">
        <f t="shared" ref="T97:T102" si="3">S97*H97</f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ref="BE97:BE102" si="4">IF(N97="základní",J97,0)</f>
        <v>0</v>
      </c>
      <c r="BF97" s="215">
        <f t="shared" ref="BF97:BF102" si="5">IF(N97="snížená",J97,0)</f>
        <v>0</v>
      </c>
      <c r="BG97" s="215">
        <f t="shared" ref="BG97:BG102" si="6">IF(N97="zákl. přenesená",J97,0)</f>
        <v>0</v>
      </c>
      <c r="BH97" s="215">
        <f t="shared" ref="BH97:BH102" si="7">IF(N97="sníž. přenesená",J97,0)</f>
        <v>0</v>
      </c>
      <c r="BI97" s="215">
        <f t="shared" ref="BI97:BI102" si="8">IF(N97="nulová",J97,0)</f>
        <v>0</v>
      </c>
      <c r="BJ97" s="25" t="s">
        <v>85</v>
      </c>
      <c r="BK97" s="215">
        <f t="shared" ref="BK97:BK102" si="9">ROUND(I97*H97,2)</f>
        <v>0</v>
      </c>
      <c r="BL97" s="25" t="s">
        <v>126</v>
      </c>
      <c r="BM97" s="25" t="s">
        <v>4296</v>
      </c>
    </row>
    <row r="98" spans="2:65" s="1" customFormat="1" ht="16.5" customHeight="1">
      <c r="B98" s="43"/>
      <c r="C98" s="204" t="s">
        <v>78</v>
      </c>
      <c r="D98" s="204" t="s">
        <v>200</v>
      </c>
      <c r="E98" s="205" t="s">
        <v>3950</v>
      </c>
      <c r="F98" s="206" t="s">
        <v>4297</v>
      </c>
      <c r="G98" s="207" t="s">
        <v>1598</v>
      </c>
      <c r="H98" s="208">
        <v>69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4298</v>
      </c>
    </row>
    <row r="99" spans="2:65" s="1" customFormat="1" ht="16.5" customHeight="1">
      <c r="B99" s="43"/>
      <c r="C99" s="204" t="s">
        <v>78</v>
      </c>
      <c r="D99" s="204" t="s">
        <v>200</v>
      </c>
      <c r="E99" s="205" t="s">
        <v>4299</v>
      </c>
      <c r="F99" s="206" t="s">
        <v>4300</v>
      </c>
      <c r="G99" s="207" t="s">
        <v>1598</v>
      </c>
      <c r="H99" s="208">
        <v>8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4301</v>
      </c>
    </row>
    <row r="100" spans="2:65" s="1" customFormat="1" ht="16.5" customHeight="1">
      <c r="B100" s="43"/>
      <c r="C100" s="204" t="s">
        <v>78</v>
      </c>
      <c r="D100" s="204" t="s">
        <v>200</v>
      </c>
      <c r="E100" s="205" t="s">
        <v>4028</v>
      </c>
      <c r="F100" s="206" t="s">
        <v>4302</v>
      </c>
      <c r="G100" s="207" t="s">
        <v>1598</v>
      </c>
      <c r="H100" s="208">
        <v>77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4303</v>
      </c>
    </row>
    <row r="101" spans="2:65" s="1" customFormat="1" ht="16.5" customHeight="1">
      <c r="B101" s="43"/>
      <c r="C101" s="204" t="s">
        <v>78</v>
      </c>
      <c r="D101" s="204" t="s">
        <v>200</v>
      </c>
      <c r="E101" s="205" t="s">
        <v>4304</v>
      </c>
      <c r="F101" s="206" t="s">
        <v>4305</v>
      </c>
      <c r="G101" s="207" t="s">
        <v>1598</v>
      </c>
      <c r="H101" s="208">
        <v>77</v>
      </c>
      <c r="I101" s="209"/>
      <c r="J101" s="210">
        <f t="shared" si="0"/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 t="shared" si="1"/>
        <v>0</v>
      </c>
      <c r="Q101" s="213">
        <v>0</v>
      </c>
      <c r="R101" s="213">
        <f t="shared" si="2"/>
        <v>0</v>
      </c>
      <c r="S101" s="213">
        <v>0</v>
      </c>
      <c r="T101" s="214">
        <f t="shared" si="3"/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 t="shared" si="4"/>
        <v>0</v>
      </c>
      <c r="BF101" s="215">
        <f t="shared" si="5"/>
        <v>0</v>
      </c>
      <c r="BG101" s="215">
        <f t="shared" si="6"/>
        <v>0</v>
      </c>
      <c r="BH101" s="215">
        <f t="shared" si="7"/>
        <v>0</v>
      </c>
      <c r="BI101" s="215">
        <f t="shared" si="8"/>
        <v>0</v>
      </c>
      <c r="BJ101" s="25" t="s">
        <v>85</v>
      </c>
      <c r="BK101" s="215">
        <f t="shared" si="9"/>
        <v>0</v>
      </c>
      <c r="BL101" s="25" t="s">
        <v>126</v>
      </c>
      <c r="BM101" s="25" t="s">
        <v>4306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4073</v>
      </c>
      <c r="F102" s="206" t="s">
        <v>4307</v>
      </c>
      <c r="G102" s="207" t="s">
        <v>1598</v>
      </c>
      <c r="H102" s="208">
        <v>4</v>
      </c>
      <c r="I102" s="209"/>
      <c r="J102" s="210">
        <f t="shared" si="0"/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 t="shared" si="1"/>
        <v>0</v>
      </c>
      <c r="Q102" s="213">
        <v>0</v>
      </c>
      <c r="R102" s="213">
        <f t="shared" si="2"/>
        <v>0</v>
      </c>
      <c r="S102" s="213">
        <v>0</v>
      </c>
      <c r="T102" s="214">
        <f t="shared" si="3"/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 t="shared" si="4"/>
        <v>0</v>
      </c>
      <c r="BF102" s="215">
        <f t="shared" si="5"/>
        <v>0</v>
      </c>
      <c r="BG102" s="215">
        <f t="shared" si="6"/>
        <v>0</v>
      </c>
      <c r="BH102" s="215">
        <f t="shared" si="7"/>
        <v>0</v>
      </c>
      <c r="BI102" s="215">
        <f t="shared" si="8"/>
        <v>0</v>
      </c>
      <c r="BJ102" s="25" t="s">
        <v>85</v>
      </c>
      <c r="BK102" s="215">
        <f t="shared" si="9"/>
        <v>0</v>
      </c>
      <c r="BL102" s="25" t="s">
        <v>126</v>
      </c>
      <c r="BM102" s="25" t="s">
        <v>4308</v>
      </c>
    </row>
    <row r="103" spans="2:65" s="11" customFormat="1" ht="37.35" customHeight="1">
      <c r="B103" s="187"/>
      <c r="C103" s="188"/>
      <c r="D103" s="201" t="s">
        <v>77</v>
      </c>
      <c r="E103" s="287" t="s">
        <v>3059</v>
      </c>
      <c r="F103" s="287" t="s">
        <v>4309</v>
      </c>
      <c r="G103" s="188"/>
      <c r="H103" s="188"/>
      <c r="I103" s="191"/>
      <c r="J103" s="288">
        <f>BK103</f>
        <v>0</v>
      </c>
      <c r="K103" s="188"/>
      <c r="L103" s="193"/>
      <c r="M103" s="194"/>
      <c r="N103" s="195"/>
      <c r="O103" s="195"/>
      <c r="P103" s="196">
        <f>SUM(P104:P109)</f>
        <v>0</v>
      </c>
      <c r="Q103" s="195"/>
      <c r="R103" s="196">
        <f>SUM(R104:R109)</f>
        <v>0</v>
      </c>
      <c r="S103" s="195"/>
      <c r="T103" s="197">
        <f>SUM(T104:T109)</f>
        <v>0</v>
      </c>
      <c r="AR103" s="198" t="s">
        <v>85</v>
      </c>
      <c r="AT103" s="199" t="s">
        <v>77</v>
      </c>
      <c r="AU103" s="199" t="s">
        <v>78</v>
      </c>
      <c r="AY103" s="198" t="s">
        <v>197</v>
      </c>
      <c r="BK103" s="200">
        <f>SUM(BK104:BK109)</f>
        <v>0</v>
      </c>
    </row>
    <row r="104" spans="2:65" s="1" customFormat="1" ht="16.5" customHeight="1">
      <c r="B104" s="43"/>
      <c r="C104" s="204" t="s">
        <v>78</v>
      </c>
      <c r="D104" s="204" t="s">
        <v>200</v>
      </c>
      <c r="E104" s="205" t="s">
        <v>4310</v>
      </c>
      <c r="F104" s="206" t="s">
        <v>4311</v>
      </c>
      <c r="G104" s="207" t="s">
        <v>1598</v>
      </c>
      <c r="H104" s="208">
        <v>1</v>
      </c>
      <c r="I104" s="209"/>
      <c r="J104" s="210">
        <f t="shared" ref="J104:J109" si="10">ROUND(I104*H104,2)</f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 t="shared" ref="P104:P109" si="11">O104*H104</f>
        <v>0</v>
      </c>
      <c r="Q104" s="213">
        <v>0</v>
      </c>
      <c r="R104" s="213">
        <f t="shared" ref="R104:R109" si="12">Q104*H104</f>
        <v>0</v>
      </c>
      <c r="S104" s="213">
        <v>0</v>
      </c>
      <c r="T104" s="214">
        <f t="shared" ref="T104:T109" si="13">S104*H104</f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 t="shared" ref="BE104:BE109" si="14">IF(N104="základní",J104,0)</f>
        <v>0</v>
      </c>
      <c r="BF104" s="215">
        <f t="shared" ref="BF104:BF109" si="15">IF(N104="snížená",J104,0)</f>
        <v>0</v>
      </c>
      <c r="BG104" s="215">
        <f t="shared" ref="BG104:BG109" si="16">IF(N104="zákl. přenesená",J104,0)</f>
        <v>0</v>
      </c>
      <c r="BH104" s="215">
        <f t="shared" ref="BH104:BH109" si="17">IF(N104="sníž. přenesená",J104,0)</f>
        <v>0</v>
      </c>
      <c r="BI104" s="215">
        <f t="shared" ref="BI104:BI109" si="18">IF(N104="nulová",J104,0)</f>
        <v>0</v>
      </c>
      <c r="BJ104" s="25" t="s">
        <v>85</v>
      </c>
      <c r="BK104" s="215">
        <f t="shared" ref="BK104:BK109" si="19">ROUND(I104*H104,2)</f>
        <v>0</v>
      </c>
      <c r="BL104" s="25" t="s">
        <v>126</v>
      </c>
      <c r="BM104" s="25" t="s">
        <v>4312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4313</v>
      </c>
      <c r="F105" s="206" t="s">
        <v>4314</v>
      </c>
      <c r="G105" s="207" t="s">
        <v>1598</v>
      </c>
      <c r="H105" s="208">
        <v>1</v>
      </c>
      <c r="I105" s="209"/>
      <c r="J105" s="210">
        <f t="shared" si="10"/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si="11"/>
        <v>0</v>
      </c>
      <c r="Q105" s="213">
        <v>0</v>
      </c>
      <c r="R105" s="213">
        <f t="shared" si="12"/>
        <v>0</v>
      </c>
      <c r="S105" s="213">
        <v>0</v>
      </c>
      <c r="T105" s="214">
        <f t="shared" si="13"/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si="14"/>
        <v>0</v>
      </c>
      <c r="BF105" s="215">
        <f t="shared" si="15"/>
        <v>0</v>
      </c>
      <c r="BG105" s="215">
        <f t="shared" si="16"/>
        <v>0</v>
      </c>
      <c r="BH105" s="215">
        <f t="shared" si="17"/>
        <v>0</v>
      </c>
      <c r="BI105" s="215">
        <f t="shared" si="18"/>
        <v>0</v>
      </c>
      <c r="BJ105" s="25" t="s">
        <v>85</v>
      </c>
      <c r="BK105" s="215">
        <f t="shared" si="19"/>
        <v>0</v>
      </c>
      <c r="BL105" s="25" t="s">
        <v>126</v>
      </c>
      <c r="BM105" s="25" t="s">
        <v>4315</v>
      </c>
    </row>
    <row r="106" spans="2:65" s="1" customFormat="1" ht="16.5" customHeight="1">
      <c r="B106" s="43"/>
      <c r="C106" s="204" t="s">
        <v>78</v>
      </c>
      <c r="D106" s="204" t="s">
        <v>200</v>
      </c>
      <c r="E106" s="205" t="s">
        <v>4316</v>
      </c>
      <c r="F106" s="206" t="s">
        <v>4317</v>
      </c>
      <c r="G106" s="207" t="s">
        <v>1598</v>
      </c>
      <c r="H106" s="208">
        <v>7</v>
      </c>
      <c r="I106" s="209"/>
      <c r="J106" s="210">
        <f t="shared" si="1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1"/>
        <v>0</v>
      </c>
      <c r="Q106" s="213">
        <v>0</v>
      </c>
      <c r="R106" s="213">
        <f t="shared" si="12"/>
        <v>0</v>
      </c>
      <c r="S106" s="213">
        <v>0</v>
      </c>
      <c r="T106" s="214">
        <f t="shared" si="1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14"/>
        <v>0</v>
      </c>
      <c r="BF106" s="215">
        <f t="shared" si="15"/>
        <v>0</v>
      </c>
      <c r="BG106" s="215">
        <f t="shared" si="16"/>
        <v>0</v>
      </c>
      <c r="BH106" s="215">
        <f t="shared" si="17"/>
        <v>0</v>
      </c>
      <c r="BI106" s="215">
        <f t="shared" si="18"/>
        <v>0</v>
      </c>
      <c r="BJ106" s="25" t="s">
        <v>85</v>
      </c>
      <c r="BK106" s="215">
        <f t="shared" si="19"/>
        <v>0</v>
      </c>
      <c r="BL106" s="25" t="s">
        <v>126</v>
      </c>
      <c r="BM106" s="25" t="s">
        <v>4318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4319</v>
      </c>
      <c r="F107" s="206" t="s">
        <v>4320</v>
      </c>
      <c r="G107" s="207" t="s">
        <v>1598</v>
      </c>
      <c r="H107" s="208">
        <v>6</v>
      </c>
      <c r="I107" s="209"/>
      <c r="J107" s="210">
        <f t="shared" si="1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1"/>
        <v>0</v>
      </c>
      <c r="Q107" s="213">
        <v>0</v>
      </c>
      <c r="R107" s="213">
        <f t="shared" si="12"/>
        <v>0</v>
      </c>
      <c r="S107" s="213">
        <v>0</v>
      </c>
      <c r="T107" s="214">
        <f t="shared" si="1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14"/>
        <v>0</v>
      </c>
      <c r="BF107" s="215">
        <f t="shared" si="15"/>
        <v>0</v>
      </c>
      <c r="BG107" s="215">
        <f t="shared" si="16"/>
        <v>0</v>
      </c>
      <c r="BH107" s="215">
        <f t="shared" si="17"/>
        <v>0</v>
      </c>
      <c r="BI107" s="215">
        <f t="shared" si="18"/>
        <v>0</v>
      </c>
      <c r="BJ107" s="25" t="s">
        <v>85</v>
      </c>
      <c r="BK107" s="215">
        <f t="shared" si="19"/>
        <v>0</v>
      </c>
      <c r="BL107" s="25" t="s">
        <v>126</v>
      </c>
      <c r="BM107" s="25" t="s">
        <v>4321</v>
      </c>
    </row>
    <row r="108" spans="2:65" s="1" customFormat="1" ht="16.5" customHeight="1">
      <c r="B108" s="43"/>
      <c r="C108" s="204" t="s">
        <v>78</v>
      </c>
      <c r="D108" s="204" t="s">
        <v>200</v>
      </c>
      <c r="E108" s="205" t="s">
        <v>4076</v>
      </c>
      <c r="F108" s="206" t="s">
        <v>4322</v>
      </c>
      <c r="G108" s="207" t="s">
        <v>1598</v>
      </c>
      <c r="H108" s="208">
        <v>2</v>
      </c>
      <c r="I108" s="209"/>
      <c r="J108" s="210">
        <f t="shared" si="1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1"/>
        <v>0</v>
      </c>
      <c r="Q108" s="213">
        <v>0</v>
      </c>
      <c r="R108" s="213">
        <f t="shared" si="12"/>
        <v>0</v>
      </c>
      <c r="S108" s="213">
        <v>0</v>
      </c>
      <c r="T108" s="214">
        <f t="shared" si="1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14"/>
        <v>0</v>
      </c>
      <c r="BF108" s="215">
        <f t="shared" si="15"/>
        <v>0</v>
      </c>
      <c r="BG108" s="215">
        <f t="shared" si="16"/>
        <v>0</v>
      </c>
      <c r="BH108" s="215">
        <f t="shared" si="17"/>
        <v>0</v>
      </c>
      <c r="BI108" s="215">
        <f t="shared" si="18"/>
        <v>0</v>
      </c>
      <c r="BJ108" s="25" t="s">
        <v>85</v>
      </c>
      <c r="BK108" s="215">
        <f t="shared" si="19"/>
        <v>0</v>
      </c>
      <c r="BL108" s="25" t="s">
        <v>126</v>
      </c>
      <c r="BM108" s="25" t="s">
        <v>4323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4324</v>
      </c>
      <c r="F109" s="206" t="s">
        <v>4325</v>
      </c>
      <c r="G109" s="207" t="s">
        <v>1598</v>
      </c>
      <c r="H109" s="208">
        <v>2</v>
      </c>
      <c r="I109" s="209"/>
      <c r="J109" s="210">
        <f t="shared" si="1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1"/>
        <v>0</v>
      </c>
      <c r="Q109" s="213">
        <v>0</v>
      </c>
      <c r="R109" s="213">
        <f t="shared" si="12"/>
        <v>0</v>
      </c>
      <c r="S109" s="213">
        <v>0</v>
      </c>
      <c r="T109" s="214">
        <f t="shared" si="13"/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 t="shared" si="14"/>
        <v>0</v>
      </c>
      <c r="BF109" s="215">
        <f t="shared" si="15"/>
        <v>0</v>
      </c>
      <c r="BG109" s="215">
        <f t="shared" si="16"/>
        <v>0</v>
      </c>
      <c r="BH109" s="215">
        <f t="shared" si="17"/>
        <v>0</v>
      </c>
      <c r="BI109" s="215">
        <f t="shared" si="18"/>
        <v>0</v>
      </c>
      <c r="BJ109" s="25" t="s">
        <v>85</v>
      </c>
      <c r="BK109" s="215">
        <f t="shared" si="19"/>
        <v>0</v>
      </c>
      <c r="BL109" s="25" t="s">
        <v>126</v>
      </c>
      <c r="BM109" s="25" t="s">
        <v>4326</v>
      </c>
    </row>
    <row r="110" spans="2:65" s="11" customFormat="1" ht="37.35" customHeight="1">
      <c r="B110" s="187"/>
      <c r="C110" s="188"/>
      <c r="D110" s="201" t="s">
        <v>77</v>
      </c>
      <c r="E110" s="287" t="s">
        <v>3094</v>
      </c>
      <c r="F110" s="287" t="s">
        <v>4327</v>
      </c>
      <c r="G110" s="188"/>
      <c r="H110" s="188"/>
      <c r="I110" s="191"/>
      <c r="J110" s="288">
        <f>BK110</f>
        <v>0</v>
      </c>
      <c r="K110" s="188"/>
      <c r="L110" s="193"/>
      <c r="M110" s="194"/>
      <c r="N110" s="195"/>
      <c r="O110" s="195"/>
      <c r="P110" s="196">
        <f>SUM(P111:P115)</f>
        <v>0</v>
      </c>
      <c r="Q110" s="195"/>
      <c r="R110" s="196">
        <f>SUM(R111:R115)</f>
        <v>0</v>
      </c>
      <c r="S110" s="195"/>
      <c r="T110" s="197">
        <f>SUM(T111:T115)</f>
        <v>0</v>
      </c>
      <c r="AR110" s="198" t="s">
        <v>85</v>
      </c>
      <c r="AT110" s="199" t="s">
        <v>77</v>
      </c>
      <c r="AU110" s="199" t="s">
        <v>78</v>
      </c>
      <c r="AY110" s="198" t="s">
        <v>197</v>
      </c>
      <c r="BK110" s="200">
        <f>SUM(BK111:BK115)</f>
        <v>0</v>
      </c>
    </row>
    <row r="111" spans="2:65" s="1" customFormat="1" ht="16.5" customHeight="1">
      <c r="B111" s="43"/>
      <c r="C111" s="204" t="s">
        <v>78</v>
      </c>
      <c r="D111" s="204" t="s">
        <v>200</v>
      </c>
      <c r="E111" s="205" t="s">
        <v>3847</v>
      </c>
      <c r="F111" s="206" t="s">
        <v>4328</v>
      </c>
      <c r="G111" s="207" t="s">
        <v>1598</v>
      </c>
      <c r="H111" s="208">
        <v>30</v>
      </c>
      <c r="I111" s="209"/>
      <c r="J111" s="210">
        <f>ROUND(I111*H111,2)</f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>O111*H111</f>
        <v>0</v>
      </c>
      <c r="Q111" s="213">
        <v>0</v>
      </c>
      <c r="R111" s="213">
        <f>Q111*H111</f>
        <v>0</v>
      </c>
      <c r="S111" s="213">
        <v>0</v>
      </c>
      <c r="T111" s="214">
        <f>S111*H111</f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>IF(N111="základní",J111,0)</f>
        <v>0</v>
      </c>
      <c r="BF111" s="215">
        <f>IF(N111="snížená",J111,0)</f>
        <v>0</v>
      </c>
      <c r="BG111" s="215">
        <f>IF(N111="zákl. přenesená",J111,0)</f>
        <v>0</v>
      </c>
      <c r="BH111" s="215">
        <f>IF(N111="sníž. přenesená",J111,0)</f>
        <v>0</v>
      </c>
      <c r="BI111" s="215">
        <f>IF(N111="nulová",J111,0)</f>
        <v>0</v>
      </c>
      <c r="BJ111" s="25" t="s">
        <v>85</v>
      </c>
      <c r="BK111" s="215">
        <f>ROUND(I111*H111,2)</f>
        <v>0</v>
      </c>
      <c r="BL111" s="25" t="s">
        <v>126</v>
      </c>
      <c r="BM111" s="25" t="s">
        <v>4329</v>
      </c>
    </row>
    <row r="112" spans="2:65" s="1" customFormat="1" ht="16.5" customHeight="1">
      <c r="B112" s="43"/>
      <c r="C112" s="204" t="s">
        <v>78</v>
      </c>
      <c r="D112" s="204" t="s">
        <v>200</v>
      </c>
      <c r="E112" s="205" t="s">
        <v>4330</v>
      </c>
      <c r="F112" s="206" t="s">
        <v>4331</v>
      </c>
      <c r="G112" s="207" t="s">
        <v>1598</v>
      </c>
      <c r="H112" s="208">
        <v>30</v>
      </c>
      <c r="I112" s="209"/>
      <c r="J112" s="210">
        <f>ROUND(I112*H112,2)</f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4332</v>
      </c>
    </row>
    <row r="113" spans="2:65" s="1" customFormat="1" ht="16.5" customHeight="1">
      <c r="B113" s="43"/>
      <c r="C113" s="204" t="s">
        <v>78</v>
      </c>
      <c r="D113" s="204" t="s">
        <v>200</v>
      </c>
      <c r="E113" s="205" t="s">
        <v>3956</v>
      </c>
      <c r="F113" s="206" t="s">
        <v>4333</v>
      </c>
      <c r="G113" s="207" t="s">
        <v>1598</v>
      </c>
      <c r="H113" s="208">
        <v>10</v>
      </c>
      <c r="I113" s="209"/>
      <c r="J113" s="210">
        <f>ROUND(I113*H113,2)</f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>O113*H113</f>
        <v>0</v>
      </c>
      <c r="Q113" s="213">
        <v>0</v>
      </c>
      <c r="R113" s="213">
        <f>Q113*H113</f>
        <v>0</v>
      </c>
      <c r="S113" s="213">
        <v>0</v>
      </c>
      <c r="T113" s="214">
        <f>S113*H113</f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>IF(N113="základní",J113,0)</f>
        <v>0</v>
      </c>
      <c r="BF113" s="215">
        <f>IF(N113="snížená",J113,0)</f>
        <v>0</v>
      </c>
      <c r="BG113" s="215">
        <f>IF(N113="zákl. přenesená",J113,0)</f>
        <v>0</v>
      </c>
      <c r="BH113" s="215">
        <f>IF(N113="sníž. přenesená",J113,0)</f>
        <v>0</v>
      </c>
      <c r="BI113" s="215">
        <f>IF(N113="nulová",J113,0)</f>
        <v>0</v>
      </c>
      <c r="BJ113" s="25" t="s">
        <v>85</v>
      </c>
      <c r="BK113" s="215">
        <f>ROUND(I113*H113,2)</f>
        <v>0</v>
      </c>
      <c r="BL113" s="25" t="s">
        <v>126</v>
      </c>
      <c r="BM113" s="25" t="s">
        <v>4334</v>
      </c>
    </row>
    <row r="114" spans="2:65" s="1" customFormat="1" ht="16.5" customHeight="1">
      <c r="B114" s="43"/>
      <c r="C114" s="204" t="s">
        <v>78</v>
      </c>
      <c r="D114" s="204" t="s">
        <v>200</v>
      </c>
      <c r="E114" s="205" t="s">
        <v>3981</v>
      </c>
      <c r="F114" s="206" t="s">
        <v>4335</v>
      </c>
      <c r="G114" s="207" t="s">
        <v>1598</v>
      </c>
      <c r="H114" s="208">
        <v>10</v>
      </c>
      <c r="I114" s="209"/>
      <c r="J114" s="210">
        <f>ROUND(I114*H114,2)</f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>O114*H114</f>
        <v>0</v>
      </c>
      <c r="Q114" s="213">
        <v>0</v>
      </c>
      <c r="R114" s="213">
        <f>Q114*H114</f>
        <v>0</v>
      </c>
      <c r="S114" s="213">
        <v>0</v>
      </c>
      <c r="T114" s="214">
        <f>S114*H114</f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>IF(N114="základní",J114,0)</f>
        <v>0</v>
      </c>
      <c r="BF114" s="215">
        <f>IF(N114="snížená",J114,0)</f>
        <v>0</v>
      </c>
      <c r="BG114" s="215">
        <f>IF(N114="zákl. přenesená",J114,0)</f>
        <v>0</v>
      </c>
      <c r="BH114" s="215">
        <f>IF(N114="sníž. přenesená",J114,0)</f>
        <v>0</v>
      </c>
      <c r="BI114" s="215">
        <f>IF(N114="nulová",J114,0)</f>
        <v>0</v>
      </c>
      <c r="BJ114" s="25" t="s">
        <v>85</v>
      </c>
      <c r="BK114" s="215">
        <f>ROUND(I114*H114,2)</f>
        <v>0</v>
      </c>
      <c r="BL114" s="25" t="s">
        <v>126</v>
      </c>
      <c r="BM114" s="25" t="s">
        <v>4336</v>
      </c>
    </row>
    <row r="115" spans="2:65" s="1" customFormat="1" ht="16.5" customHeight="1">
      <c r="B115" s="43"/>
      <c r="C115" s="204" t="s">
        <v>78</v>
      </c>
      <c r="D115" s="204" t="s">
        <v>200</v>
      </c>
      <c r="E115" s="205" t="s">
        <v>4337</v>
      </c>
      <c r="F115" s="206" t="s">
        <v>4338</v>
      </c>
      <c r="G115" s="207" t="s">
        <v>1598</v>
      </c>
      <c r="H115" s="208">
        <v>5</v>
      </c>
      <c r="I115" s="209"/>
      <c r="J115" s="210">
        <f>ROUND(I115*H115,2)</f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4339</v>
      </c>
    </row>
    <row r="116" spans="2:65" s="11" customFormat="1" ht="37.35" customHeight="1">
      <c r="B116" s="187"/>
      <c r="C116" s="188"/>
      <c r="D116" s="201" t="s">
        <v>77</v>
      </c>
      <c r="E116" s="287" t="s">
        <v>3120</v>
      </c>
      <c r="F116" s="287" t="s">
        <v>4340</v>
      </c>
      <c r="G116" s="188"/>
      <c r="H116" s="188"/>
      <c r="I116" s="191"/>
      <c r="J116" s="288">
        <f>BK116</f>
        <v>0</v>
      </c>
      <c r="K116" s="188"/>
      <c r="L116" s="193"/>
      <c r="M116" s="194"/>
      <c r="N116" s="195"/>
      <c r="O116" s="195"/>
      <c r="P116" s="196">
        <f>SUM(P117:P121)</f>
        <v>0</v>
      </c>
      <c r="Q116" s="195"/>
      <c r="R116" s="196">
        <f>SUM(R117:R121)</f>
        <v>0</v>
      </c>
      <c r="S116" s="195"/>
      <c r="T116" s="197">
        <f>SUM(T117:T121)</f>
        <v>0</v>
      </c>
      <c r="AR116" s="198" t="s">
        <v>85</v>
      </c>
      <c r="AT116" s="199" t="s">
        <v>77</v>
      </c>
      <c r="AU116" s="199" t="s">
        <v>78</v>
      </c>
      <c r="AY116" s="198" t="s">
        <v>197</v>
      </c>
      <c r="BK116" s="200">
        <f>SUM(BK117:BK121)</f>
        <v>0</v>
      </c>
    </row>
    <row r="117" spans="2:65" s="1" customFormat="1" ht="16.5" customHeight="1">
      <c r="B117" s="43"/>
      <c r="C117" s="204" t="s">
        <v>78</v>
      </c>
      <c r="D117" s="204" t="s">
        <v>200</v>
      </c>
      <c r="E117" s="205" t="s">
        <v>3850</v>
      </c>
      <c r="F117" s="206" t="s">
        <v>4341</v>
      </c>
      <c r="G117" s="207" t="s">
        <v>1598</v>
      </c>
      <c r="H117" s="208">
        <v>16</v>
      </c>
      <c r="I117" s="209"/>
      <c r="J117" s="210">
        <f>ROUND(I117*H117,2)</f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>O117*H117</f>
        <v>0</v>
      </c>
      <c r="Q117" s="213">
        <v>0</v>
      </c>
      <c r="R117" s="213">
        <f>Q117*H117</f>
        <v>0</v>
      </c>
      <c r="S117" s="213">
        <v>0</v>
      </c>
      <c r="T117" s="214">
        <f>S117*H117</f>
        <v>0</v>
      </c>
      <c r="AR117" s="25" t="s">
        <v>126</v>
      </c>
      <c r="AT117" s="25" t="s">
        <v>200</v>
      </c>
      <c r="AU117" s="25" t="s">
        <v>85</v>
      </c>
      <c r="AY117" s="25" t="s">
        <v>197</v>
      </c>
      <c r="BE117" s="215">
        <f>IF(N117="základní",J117,0)</f>
        <v>0</v>
      </c>
      <c r="BF117" s="215">
        <f>IF(N117="snížená",J117,0)</f>
        <v>0</v>
      </c>
      <c r="BG117" s="215">
        <f>IF(N117="zákl. přenesená",J117,0)</f>
        <v>0</v>
      </c>
      <c r="BH117" s="215">
        <f>IF(N117="sníž. přenesená",J117,0)</f>
        <v>0</v>
      </c>
      <c r="BI117" s="215">
        <f>IF(N117="nulová",J117,0)</f>
        <v>0</v>
      </c>
      <c r="BJ117" s="25" t="s">
        <v>85</v>
      </c>
      <c r="BK117" s="215">
        <f>ROUND(I117*H117,2)</f>
        <v>0</v>
      </c>
      <c r="BL117" s="25" t="s">
        <v>126</v>
      </c>
      <c r="BM117" s="25" t="s">
        <v>4342</v>
      </c>
    </row>
    <row r="118" spans="2:65" s="1" customFormat="1" ht="16.5" customHeight="1">
      <c r="B118" s="43"/>
      <c r="C118" s="204" t="s">
        <v>78</v>
      </c>
      <c r="D118" s="204" t="s">
        <v>200</v>
      </c>
      <c r="E118" s="205" t="s">
        <v>4343</v>
      </c>
      <c r="F118" s="206" t="s">
        <v>4344</v>
      </c>
      <c r="G118" s="207" t="s">
        <v>1598</v>
      </c>
      <c r="H118" s="208">
        <v>16</v>
      </c>
      <c r="I118" s="209"/>
      <c r="J118" s="210">
        <f>ROUND(I118*H118,2)</f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>O118*H118</f>
        <v>0</v>
      </c>
      <c r="Q118" s="213">
        <v>0</v>
      </c>
      <c r="R118" s="213">
        <f>Q118*H118</f>
        <v>0</v>
      </c>
      <c r="S118" s="213">
        <v>0</v>
      </c>
      <c r="T118" s="214">
        <f>S118*H118</f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4345</v>
      </c>
    </row>
    <row r="119" spans="2:65" s="1" customFormat="1" ht="16.5" customHeight="1">
      <c r="B119" s="43"/>
      <c r="C119" s="204" t="s">
        <v>78</v>
      </c>
      <c r="D119" s="204" t="s">
        <v>200</v>
      </c>
      <c r="E119" s="205" t="s">
        <v>4346</v>
      </c>
      <c r="F119" s="206" t="s">
        <v>4347</v>
      </c>
      <c r="G119" s="207" t="s">
        <v>1598</v>
      </c>
      <c r="H119" s="208">
        <v>8</v>
      </c>
      <c r="I119" s="209"/>
      <c r="J119" s="210">
        <f>ROUND(I119*H119,2)</f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>O119*H119</f>
        <v>0</v>
      </c>
      <c r="Q119" s="213">
        <v>0</v>
      </c>
      <c r="R119" s="213">
        <f>Q119*H119</f>
        <v>0</v>
      </c>
      <c r="S119" s="213">
        <v>0</v>
      </c>
      <c r="T119" s="214">
        <f>S119*H119</f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>IF(N119="základní",J119,0)</f>
        <v>0</v>
      </c>
      <c r="BF119" s="215">
        <f>IF(N119="snížená",J119,0)</f>
        <v>0</v>
      </c>
      <c r="BG119" s="215">
        <f>IF(N119="zákl. přenesená",J119,0)</f>
        <v>0</v>
      </c>
      <c r="BH119" s="215">
        <f>IF(N119="sníž. přenesená",J119,0)</f>
        <v>0</v>
      </c>
      <c r="BI119" s="215">
        <f>IF(N119="nulová",J119,0)</f>
        <v>0</v>
      </c>
      <c r="BJ119" s="25" t="s">
        <v>85</v>
      </c>
      <c r="BK119" s="215">
        <f>ROUND(I119*H119,2)</f>
        <v>0</v>
      </c>
      <c r="BL119" s="25" t="s">
        <v>126</v>
      </c>
      <c r="BM119" s="25" t="s">
        <v>4348</v>
      </c>
    </row>
    <row r="120" spans="2:65" s="1" customFormat="1" ht="16.5" customHeight="1">
      <c r="B120" s="43"/>
      <c r="C120" s="204" t="s">
        <v>78</v>
      </c>
      <c r="D120" s="204" t="s">
        <v>200</v>
      </c>
      <c r="E120" s="205" t="s">
        <v>3984</v>
      </c>
      <c r="F120" s="206" t="s">
        <v>4349</v>
      </c>
      <c r="G120" s="207" t="s">
        <v>1598</v>
      </c>
      <c r="H120" s="208">
        <v>4</v>
      </c>
      <c r="I120" s="209"/>
      <c r="J120" s="210">
        <f>ROUND(I120*H120,2)</f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0</v>
      </c>
      <c r="R120" s="213">
        <f>Q120*H120</f>
        <v>0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4350</v>
      </c>
    </row>
    <row r="121" spans="2:65" s="1" customFormat="1" ht="16.5" customHeight="1">
      <c r="B121" s="43"/>
      <c r="C121" s="204" t="s">
        <v>78</v>
      </c>
      <c r="D121" s="204" t="s">
        <v>200</v>
      </c>
      <c r="E121" s="205" t="s">
        <v>4351</v>
      </c>
      <c r="F121" s="206" t="s">
        <v>4352</v>
      </c>
      <c r="G121" s="207" t="s">
        <v>1598</v>
      </c>
      <c r="H121" s="208">
        <v>2</v>
      </c>
      <c r="I121" s="209"/>
      <c r="J121" s="210">
        <f>ROUND(I121*H121,2)</f>
        <v>0</v>
      </c>
      <c r="K121" s="206" t="s">
        <v>34</v>
      </c>
      <c r="L121" s="63"/>
      <c r="M121" s="211" t="s">
        <v>34</v>
      </c>
      <c r="N121" s="212" t="s">
        <v>49</v>
      </c>
      <c r="O121" s="44"/>
      <c r="P121" s="213">
        <f>O121*H121</f>
        <v>0</v>
      </c>
      <c r="Q121" s="213">
        <v>0</v>
      </c>
      <c r="R121" s="213">
        <f>Q121*H121</f>
        <v>0</v>
      </c>
      <c r="S121" s="213">
        <v>0</v>
      </c>
      <c r="T121" s="214">
        <f>S121*H121</f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>IF(N121="základní",J121,0)</f>
        <v>0</v>
      </c>
      <c r="BF121" s="215">
        <f>IF(N121="snížená",J121,0)</f>
        <v>0</v>
      </c>
      <c r="BG121" s="215">
        <f>IF(N121="zákl. přenesená",J121,0)</f>
        <v>0</v>
      </c>
      <c r="BH121" s="215">
        <f>IF(N121="sníž. přenesená",J121,0)</f>
        <v>0</v>
      </c>
      <c r="BI121" s="215">
        <f>IF(N121="nulová",J121,0)</f>
        <v>0</v>
      </c>
      <c r="BJ121" s="25" t="s">
        <v>85</v>
      </c>
      <c r="BK121" s="215">
        <f>ROUND(I121*H121,2)</f>
        <v>0</v>
      </c>
      <c r="BL121" s="25" t="s">
        <v>126</v>
      </c>
      <c r="BM121" s="25" t="s">
        <v>4353</v>
      </c>
    </row>
    <row r="122" spans="2:65" s="11" customFormat="1" ht="37.35" customHeight="1">
      <c r="B122" s="187"/>
      <c r="C122" s="188"/>
      <c r="D122" s="201" t="s">
        <v>77</v>
      </c>
      <c r="E122" s="287" t="s">
        <v>3135</v>
      </c>
      <c r="F122" s="287" t="s">
        <v>4354</v>
      </c>
      <c r="G122" s="188"/>
      <c r="H122" s="188"/>
      <c r="I122" s="191"/>
      <c r="J122" s="288">
        <f>BK122</f>
        <v>0</v>
      </c>
      <c r="K122" s="188"/>
      <c r="L122" s="193"/>
      <c r="M122" s="194"/>
      <c r="N122" s="195"/>
      <c r="O122" s="195"/>
      <c r="P122" s="196">
        <f>SUM(P123:P127)</f>
        <v>0</v>
      </c>
      <c r="Q122" s="195"/>
      <c r="R122" s="196">
        <f>SUM(R123:R127)</f>
        <v>0</v>
      </c>
      <c r="S122" s="195"/>
      <c r="T122" s="197">
        <f>SUM(T123:T127)</f>
        <v>0</v>
      </c>
      <c r="AR122" s="198" t="s">
        <v>85</v>
      </c>
      <c r="AT122" s="199" t="s">
        <v>77</v>
      </c>
      <c r="AU122" s="199" t="s">
        <v>78</v>
      </c>
      <c r="AY122" s="198" t="s">
        <v>197</v>
      </c>
      <c r="BK122" s="200">
        <f>SUM(BK123:BK127)</f>
        <v>0</v>
      </c>
    </row>
    <row r="123" spans="2:65" s="1" customFormat="1" ht="16.5" customHeight="1">
      <c r="B123" s="43"/>
      <c r="C123" s="204" t="s">
        <v>78</v>
      </c>
      <c r="D123" s="204" t="s">
        <v>200</v>
      </c>
      <c r="E123" s="205" t="s">
        <v>4355</v>
      </c>
      <c r="F123" s="206" t="s">
        <v>4356</v>
      </c>
      <c r="G123" s="207" t="s">
        <v>445</v>
      </c>
      <c r="H123" s="208">
        <v>9300</v>
      </c>
      <c r="I123" s="209"/>
      <c r="J123" s="210">
        <f>ROUND(I123*H123,2)</f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>O123*H123</f>
        <v>0</v>
      </c>
      <c r="Q123" s="213">
        <v>0</v>
      </c>
      <c r="R123" s="213">
        <f>Q123*H123</f>
        <v>0</v>
      </c>
      <c r="S123" s="213">
        <v>0</v>
      </c>
      <c r="T123" s="214">
        <f>S123*H123</f>
        <v>0</v>
      </c>
      <c r="AR123" s="25" t="s">
        <v>126</v>
      </c>
      <c r="AT123" s="25" t="s">
        <v>200</v>
      </c>
      <c r="AU123" s="25" t="s">
        <v>85</v>
      </c>
      <c r="AY123" s="25" t="s">
        <v>197</v>
      </c>
      <c r="BE123" s="215">
        <f>IF(N123="základní",J123,0)</f>
        <v>0</v>
      </c>
      <c r="BF123" s="215">
        <f>IF(N123="snížená",J123,0)</f>
        <v>0</v>
      </c>
      <c r="BG123" s="215">
        <f>IF(N123="zákl. přenesená",J123,0)</f>
        <v>0</v>
      </c>
      <c r="BH123" s="215">
        <f>IF(N123="sníž. přenesená",J123,0)</f>
        <v>0</v>
      </c>
      <c r="BI123" s="215">
        <f>IF(N123="nulová",J123,0)</f>
        <v>0</v>
      </c>
      <c r="BJ123" s="25" t="s">
        <v>85</v>
      </c>
      <c r="BK123" s="215">
        <f>ROUND(I123*H123,2)</f>
        <v>0</v>
      </c>
      <c r="BL123" s="25" t="s">
        <v>126</v>
      </c>
      <c r="BM123" s="25" t="s">
        <v>4357</v>
      </c>
    </row>
    <row r="124" spans="2:65" s="1" customFormat="1" ht="16.5" customHeight="1">
      <c r="B124" s="43"/>
      <c r="C124" s="204" t="s">
        <v>78</v>
      </c>
      <c r="D124" s="204" t="s">
        <v>200</v>
      </c>
      <c r="E124" s="205" t="s">
        <v>3911</v>
      </c>
      <c r="F124" s="206" t="s">
        <v>4358</v>
      </c>
      <c r="G124" s="207" t="s">
        <v>445</v>
      </c>
      <c r="H124" s="208">
        <v>240</v>
      </c>
      <c r="I124" s="209"/>
      <c r="J124" s="210">
        <f>ROUND(I124*H124,2)</f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>O124*H124</f>
        <v>0</v>
      </c>
      <c r="Q124" s="213">
        <v>0</v>
      </c>
      <c r="R124" s="213">
        <f>Q124*H124</f>
        <v>0</v>
      </c>
      <c r="S124" s="213">
        <v>0</v>
      </c>
      <c r="T124" s="214">
        <f>S124*H124</f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4359</v>
      </c>
    </row>
    <row r="125" spans="2:65" s="1" customFormat="1" ht="16.5" customHeight="1">
      <c r="B125" s="43"/>
      <c r="C125" s="204" t="s">
        <v>78</v>
      </c>
      <c r="D125" s="204" t="s">
        <v>200</v>
      </c>
      <c r="E125" s="205" t="s">
        <v>4360</v>
      </c>
      <c r="F125" s="206" t="s">
        <v>4361</v>
      </c>
      <c r="G125" s="207" t="s">
        <v>445</v>
      </c>
      <c r="H125" s="208">
        <v>88</v>
      </c>
      <c r="I125" s="209"/>
      <c r="J125" s="210">
        <f>ROUND(I125*H125,2)</f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>O125*H125</f>
        <v>0</v>
      </c>
      <c r="Q125" s="213">
        <v>0</v>
      </c>
      <c r="R125" s="213">
        <f>Q125*H125</f>
        <v>0</v>
      </c>
      <c r="S125" s="213">
        <v>0</v>
      </c>
      <c r="T125" s="214">
        <f>S125*H125</f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>IF(N125="základní",J125,0)</f>
        <v>0</v>
      </c>
      <c r="BF125" s="215">
        <f>IF(N125="snížená",J125,0)</f>
        <v>0</v>
      </c>
      <c r="BG125" s="215">
        <f>IF(N125="zákl. přenesená",J125,0)</f>
        <v>0</v>
      </c>
      <c r="BH125" s="215">
        <f>IF(N125="sníž. přenesená",J125,0)</f>
        <v>0</v>
      </c>
      <c r="BI125" s="215">
        <f>IF(N125="nulová",J125,0)</f>
        <v>0</v>
      </c>
      <c r="BJ125" s="25" t="s">
        <v>85</v>
      </c>
      <c r="BK125" s="215">
        <f>ROUND(I125*H125,2)</f>
        <v>0</v>
      </c>
      <c r="BL125" s="25" t="s">
        <v>126</v>
      </c>
      <c r="BM125" s="25" t="s">
        <v>4362</v>
      </c>
    </row>
    <row r="126" spans="2:65" s="1" customFormat="1" ht="16.5" customHeight="1">
      <c r="B126" s="43"/>
      <c r="C126" s="204" t="s">
        <v>78</v>
      </c>
      <c r="D126" s="204" t="s">
        <v>200</v>
      </c>
      <c r="E126" s="205" t="s">
        <v>3987</v>
      </c>
      <c r="F126" s="206" t="s">
        <v>4363</v>
      </c>
      <c r="G126" s="207" t="s">
        <v>445</v>
      </c>
      <c r="H126" s="208">
        <v>52</v>
      </c>
      <c r="I126" s="209"/>
      <c r="J126" s="210">
        <f>ROUND(I126*H126,2)</f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0</v>
      </c>
      <c r="R126" s="213">
        <f>Q126*H126</f>
        <v>0</v>
      </c>
      <c r="S126" s="213">
        <v>0</v>
      </c>
      <c r="T126" s="214">
        <f>S126*H126</f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126</v>
      </c>
      <c r="BM126" s="25" t="s">
        <v>4364</v>
      </c>
    </row>
    <row r="127" spans="2:65" s="1" customFormat="1" ht="16.5" customHeight="1">
      <c r="B127" s="43"/>
      <c r="C127" s="204" t="s">
        <v>78</v>
      </c>
      <c r="D127" s="204" t="s">
        <v>200</v>
      </c>
      <c r="E127" s="205" t="s">
        <v>4365</v>
      </c>
      <c r="F127" s="206" t="s">
        <v>4366</v>
      </c>
      <c r="G127" s="207" t="s">
        <v>445</v>
      </c>
      <c r="H127" s="208">
        <v>52</v>
      </c>
      <c r="I127" s="209"/>
      <c r="J127" s="210">
        <f>ROUND(I127*H127,2)</f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>O127*H127</f>
        <v>0</v>
      </c>
      <c r="Q127" s="213">
        <v>0</v>
      </c>
      <c r="R127" s="213">
        <f>Q127*H127</f>
        <v>0</v>
      </c>
      <c r="S127" s="213">
        <v>0</v>
      </c>
      <c r="T127" s="214">
        <f>S127*H127</f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4367</v>
      </c>
    </row>
    <row r="128" spans="2:65" s="11" customFormat="1" ht="37.35" customHeight="1">
      <c r="B128" s="187"/>
      <c r="C128" s="188"/>
      <c r="D128" s="201" t="s">
        <v>77</v>
      </c>
      <c r="E128" s="287" t="s">
        <v>3153</v>
      </c>
      <c r="F128" s="287" t="s">
        <v>4368</v>
      </c>
      <c r="G128" s="188"/>
      <c r="H128" s="188"/>
      <c r="I128" s="191"/>
      <c r="J128" s="288">
        <f>BK128</f>
        <v>0</v>
      </c>
      <c r="K128" s="188"/>
      <c r="L128" s="193"/>
      <c r="M128" s="194"/>
      <c r="N128" s="195"/>
      <c r="O128" s="195"/>
      <c r="P128" s="196">
        <f>SUM(P129:P133)</f>
        <v>0</v>
      </c>
      <c r="Q128" s="195"/>
      <c r="R128" s="196">
        <f>SUM(R129:R133)</f>
        <v>0</v>
      </c>
      <c r="S128" s="195"/>
      <c r="T128" s="197">
        <f>SUM(T129:T133)</f>
        <v>0</v>
      </c>
      <c r="AR128" s="198" t="s">
        <v>85</v>
      </c>
      <c r="AT128" s="199" t="s">
        <v>77</v>
      </c>
      <c r="AU128" s="199" t="s">
        <v>78</v>
      </c>
      <c r="AY128" s="198" t="s">
        <v>197</v>
      </c>
      <c r="BK128" s="200">
        <f>SUM(BK129:BK133)</f>
        <v>0</v>
      </c>
    </row>
    <row r="129" spans="2:65" s="1" customFormat="1" ht="25.5" customHeight="1">
      <c r="B129" s="43"/>
      <c r="C129" s="204" t="s">
        <v>78</v>
      </c>
      <c r="D129" s="204" t="s">
        <v>200</v>
      </c>
      <c r="E129" s="205" t="s">
        <v>3918</v>
      </c>
      <c r="F129" s="206" t="s">
        <v>4369</v>
      </c>
      <c r="G129" s="207" t="s">
        <v>1598</v>
      </c>
      <c r="H129" s="208">
        <v>4</v>
      </c>
      <c r="I129" s="209"/>
      <c r="J129" s="210">
        <f>ROUND(I129*H129,2)</f>
        <v>0</v>
      </c>
      <c r="K129" s="206" t="s">
        <v>34</v>
      </c>
      <c r="L129" s="63"/>
      <c r="M129" s="211" t="s">
        <v>34</v>
      </c>
      <c r="N129" s="212" t="s">
        <v>49</v>
      </c>
      <c r="O129" s="44"/>
      <c r="P129" s="213">
        <f>O129*H129</f>
        <v>0</v>
      </c>
      <c r="Q129" s="213">
        <v>0</v>
      </c>
      <c r="R129" s="213">
        <f>Q129*H129</f>
        <v>0</v>
      </c>
      <c r="S129" s="213">
        <v>0</v>
      </c>
      <c r="T129" s="214">
        <f>S129*H129</f>
        <v>0</v>
      </c>
      <c r="AR129" s="25" t="s">
        <v>126</v>
      </c>
      <c r="AT129" s="25" t="s">
        <v>200</v>
      </c>
      <c r="AU129" s="25" t="s">
        <v>85</v>
      </c>
      <c r="AY129" s="25" t="s">
        <v>197</v>
      </c>
      <c r="BE129" s="215">
        <f>IF(N129="základní",J129,0)</f>
        <v>0</v>
      </c>
      <c r="BF129" s="215">
        <f>IF(N129="snížená",J129,0)</f>
        <v>0</v>
      </c>
      <c r="BG129" s="215">
        <f>IF(N129="zákl. přenesená",J129,0)</f>
        <v>0</v>
      </c>
      <c r="BH129" s="215">
        <f>IF(N129="sníž. přenesená",J129,0)</f>
        <v>0</v>
      </c>
      <c r="BI129" s="215">
        <f>IF(N129="nulová",J129,0)</f>
        <v>0</v>
      </c>
      <c r="BJ129" s="25" t="s">
        <v>85</v>
      </c>
      <c r="BK129" s="215">
        <f>ROUND(I129*H129,2)</f>
        <v>0</v>
      </c>
      <c r="BL129" s="25" t="s">
        <v>126</v>
      </c>
      <c r="BM129" s="25" t="s">
        <v>4370</v>
      </c>
    </row>
    <row r="130" spans="2:65" s="1" customFormat="1" ht="16.5" customHeight="1">
      <c r="B130" s="43"/>
      <c r="C130" s="204" t="s">
        <v>78</v>
      </c>
      <c r="D130" s="204" t="s">
        <v>200</v>
      </c>
      <c r="E130" s="205" t="s">
        <v>3913</v>
      </c>
      <c r="F130" s="206" t="s">
        <v>4371</v>
      </c>
      <c r="G130" s="207" t="s">
        <v>1598</v>
      </c>
      <c r="H130" s="208">
        <v>1</v>
      </c>
      <c r="I130" s="209"/>
      <c r="J130" s="210">
        <f>ROUND(I130*H130,2)</f>
        <v>0</v>
      </c>
      <c r="K130" s="206" t="s">
        <v>34</v>
      </c>
      <c r="L130" s="63"/>
      <c r="M130" s="211" t="s">
        <v>34</v>
      </c>
      <c r="N130" s="212" t="s">
        <v>49</v>
      </c>
      <c r="O130" s="44"/>
      <c r="P130" s="213">
        <f>O130*H130</f>
        <v>0</v>
      </c>
      <c r="Q130" s="213">
        <v>0</v>
      </c>
      <c r="R130" s="213">
        <f>Q130*H130</f>
        <v>0</v>
      </c>
      <c r="S130" s="213">
        <v>0</v>
      </c>
      <c r="T130" s="214">
        <f>S130*H130</f>
        <v>0</v>
      </c>
      <c r="AR130" s="25" t="s">
        <v>126</v>
      </c>
      <c r="AT130" s="25" t="s">
        <v>200</v>
      </c>
      <c r="AU130" s="25" t="s">
        <v>85</v>
      </c>
      <c r="AY130" s="25" t="s">
        <v>197</v>
      </c>
      <c r="BE130" s="215">
        <f>IF(N130="základní",J130,0)</f>
        <v>0</v>
      </c>
      <c r="BF130" s="215">
        <f>IF(N130="snížená",J130,0)</f>
        <v>0</v>
      </c>
      <c r="BG130" s="215">
        <f>IF(N130="zákl. přenesená",J130,0)</f>
        <v>0</v>
      </c>
      <c r="BH130" s="215">
        <f>IF(N130="sníž. přenesená",J130,0)</f>
        <v>0</v>
      </c>
      <c r="BI130" s="215">
        <f>IF(N130="nulová",J130,0)</f>
        <v>0</v>
      </c>
      <c r="BJ130" s="25" t="s">
        <v>85</v>
      </c>
      <c r="BK130" s="215">
        <f>ROUND(I130*H130,2)</f>
        <v>0</v>
      </c>
      <c r="BL130" s="25" t="s">
        <v>126</v>
      </c>
      <c r="BM130" s="25" t="s">
        <v>4372</v>
      </c>
    </row>
    <row r="131" spans="2:65" s="1" customFormat="1" ht="16.5" customHeight="1">
      <c r="B131" s="43"/>
      <c r="C131" s="204" t="s">
        <v>78</v>
      </c>
      <c r="D131" s="204" t="s">
        <v>200</v>
      </c>
      <c r="E131" s="205" t="s">
        <v>4373</v>
      </c>
      <c r="F131" s="206" t="s">
        <v>4374</v>
      </c>
      <c r="G131" s="207" t="s">
        <v>1598</v>
      </c>
      <c r="H131" s="208">
        <v>1</v>
      </c>
      <c r="I131" s="209"/>
      <c r="J131" s="210">
        <f>ROUND(I131*H131,2)</f>
        <v>0</v>
      </c>
      <c r="K131" s="206" t="s">
        <v>34</v>
      </c>
      <c r="L131" s="63"/>
      <c r="M131" s="211" t="s">
        <v>34</v>
      </c>
      <c r="N131" s="212" t="s">
        <v>49</v>
      </c>
      <c r="O131" s="44"/>
      <c r="P131" s="213">
        <f>O131*H131</f>
        <v>0</v>
      </c>
      <c r="Q131" s="213">
        <v>0</v>
      </c>
      <c r="R131" s="213">
        <f>Q131*H131</f>
        <v>0</v>
      </c>
      <c r="S131" s="213">
        <v>0</v>
      </c>
      <c r="T131" s="214">
        <f>S131*H131</f>
        <v>0</v>
      </c>
      <c r="AR131" s="25" t="s">
        <v>126</v>
      </c>
      <c r="AT131" s="25" t="s">
        <v>200</v>
      </c>
      <c r="AU131" s="25" t="s">
        <v>85</v>
      </c>
      <c r="AY131" s="25" t="s">
        <v>197</v>
      </c>
      <c r="BE131" s="215">
        <f>IF(N131="základní",J131,0)</f>
        <v>0</v>
      </c>
      <c r="BF131" s="215">
        <f>IF(N131="snížená",J131,0)</f>
        <v>0</v>
      </c>
      <c r="BG131" s="215">
        <f>IF(N131="zákl. přenesená",J131,0)</f>
        <v>0</v>
      </c>
      <c r="BH131" s="215">
        <f>IF(N131="sníž. přenesená",J131,0)</f>
        <v>0</v>
      </c>
      <c r="BI131" s="215">
        <f>IF(N131="nulová",J131,0)</f>
        <v>0</v>
      </c>
      <c r="BJ131" s="25" t="s">
        <v>85</v>
      </c>
      <c r="BK131" s="215">
        <f>ROUND(I131*H131,2)</f>
        <v>0</v>
      </c>
      <c r="BL131" s="25" t="s">
        <v>126</v>
      </c>
      <c r="BM131" s="25" t="s">
        <v>4375</v>
      </c>
    </row>
    <row r="132" spans="2:65" s="1" customFormat="1" ht="16.5" customHeight="1">
      <c r="B132" s="43"/>
      <c r="C132" s="204" t="s">
        <v>78</v>
      </c>
      <c r="D132" s="204" t="s">
        <v>200</v>
      </c>
      <c r="E132" s="205" t="s">
        <v>3990</v>
      </c>
      <c r="F132" s="206" t="s">
        <v>4376</v>
      </c>
      <c r="G132" s="207" t="s">
        <v>1598</v>
      </c>
      <c r="H132" s="208">
        <v>1</v>
      </c>
      <c r="I132" s="209"/>
      <c r="J132" s="210">
        <f>ROUND(I132*H132,2)</f>
        <v>0</v>
      </c>
      <c r="K132" s="206" t="s">
        <v>34</v>
      </c>
      <c r="L132" s="63"/>
      <c r="M132" s="211" t="s">
        <v>34</v>
      </c>
      <c r="N132" s="212" t="s">
        <v>49</v>
      </c>
      <c r="O132" s="44"/>
      <c r="P132" s="213">
        <f>O132*H132</f>
        <v>0</v>
      </c>
      <c r="Q132" s="213">
        <v>0</v>
      </c>
      <c r="R132" s="213">
        <f>Q132*H132</f>
        <v>0</v>
      </c>
      <c r="S132" s="213">
        <v>0</v>
      </c>
      <c r="T132" s="214">
        <f>S132*H132</f>
        <v>0</v>
      </c>
      <c r="AR132" s="25" t="s">
        <v>126</v>
      </c>
      <c r="AT132" s="25" t="s">
        <v>200</v>
      </c>
      <c r="AU132" s="25" t="s">
        <v>85</v>
      </c>
      <c r="AY132" s="25" t="s">
        <v>197</v>
      </c>
      <c r="BE132" s="215">
        <f>IF(N132="základní",J132,0)</f>
        <v>0</v>
      </c>
      <c r="BF132" s="215">
        <f>IF(N132="snížená",J132,0)</f>
        <v>0</v>
      </c>
      <c r="BG132" s="215">
        <f>IF(N132="zákl. přenesená",J132,0)</f>
        <v>0</v>
      </c>
      <c r="BH132" s="215">
        <f>IF(N132="sníž. přenesená",J132,0)</f>
        <v>0</v>
      </c>
      <c r="BI132" s="215">
        <f>IF(N132="nulová",J132,0)</f>
        <v>0</v>
      </c>
      <c r="BJ132" s="25" t="s">
        <v>85</v>
      </c>
      <c r="BK132" s="215">
        <f>ROUND(I132*H132,2)</f>
        <v>0</v>
      </c>
      <c r="BL132" s="25" t="s">
        <v>126</v>
      </c>
      <c r="BM132" s="25" t="s">
        <v>4377</v>
      </c>
    </row>
    <row r="133" spans="2:65" s="1" customFormat="1" ht="16.5" customHeight="1">
      <c r="B133" s="43"/>
      <c r="C133" s="204" t="s">
        <v>78</v>
      </c>
      <c r="D133" s="204" t="s">
        <v>200</v>
      </c>
      <c r="E133" s="205" t="s">
        <v>4013</v>
      </c>
      <c r="F133" s="206" t="s">
        <v>4378</v>
      </c>
      <c r="G133" s="207" t="s">
        <v>1598</v>
      </c>
      <c r="H133" s="208">
        <v>1</v>
      </c>
      <c r="I133" s="209"/>
      <c r="J133" s="210">
        <f>ROUND(I133*H133,2)</f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>O133*H133</f>
        <v>0</v>
      </c>
      <c r="Q133" s="213">
        <v>0</v>
      </c>
      <c r="R133" s="213">
        <f>Q133*H133</f>
        <v>0</v>
      </c>
      <c r="S133" s="213">
        <v>0</v>
      </c>
      <c r="T133" s="214">
        <f>S133*H133</f>
        <v>0</v>
      </c>
      <c r="AR133" s="25" t="s">
        <v>126</v>
      </c>
      <c r="AT133" s="25" t="s">
        <v>200</v>
      </c>
      <c r="AU133" s="25" t="s">
        <v>85</v>
      </c>
      <c r="AY133" s="25" t="s">
        <v>197</v>
      </c>
      <c r="BE133" s="215">
        <f>IF(N133="základní",J133,0)</f>
        <v>0</v>
      </c>
      <c r="BF133" s="215">
        <f>IF(N133="snížená",J133,0)</f>
        <v>0</v>
      </c>
      <c r="BG133" s="215">
        <f>IF(N133="zákl. přenesená",J133,0)</f>
        <v>0</v>
      </c>
      <c r="BH133" s="215">
        <f>IF(N133="sníž. přenesená",J133,0)</f>
        <v>0</v>
      </c>
      <c r="BI133" s="215">
        <f>IF(N133="nulová",J133,0)</f>
        <v>0</v>
      </c>
      <c r="BJ133" s="25" t="s">
        <v>85</v>
      </c>
      <c r="BK133" s="215">
        <f>ROUND(I133*H133,2)</f>
        <v>0</v>
      </c>
      <c r="BL133" s="25" t="s">
        <v>126</v>
      </c>
      <c r="BM133" s="25" t="s">
        <v>4379</v>
      </c>
    </row>
    <row r="134" spans="2:65" s="11" customFormat="1" ht="37.35" customHeight="1">
      <c r="B134" s="187"/>
      <c r="C134" s="188"/>
      <c r="D134" s="201" t="s">
        <v>77</v>
      </c>
      <c r="E134" s="287" t="s">
        <v>3204</v>
      </c>
      <c r="F134" s="287" t="s">
        <v>1966</v>
      </c>
      <c r="G134" s="188"/>
      <c r="H134" s="188"/>
      <c r="I134" s="191"/>
      <c r="J134" s="288">
        <f>BK134</f>
        <v>0</v>
      </c>
      <c r="K134" s="188"/>
      <c r="L134" s="193"/>
      <c r="M134" s="194"/>
      <c r="N134" s="195"/>
      <c r="O134" s="195"/>
      <c r="P134" s="196">
        <f>SUM(P135:P141)</f>
        <v>0</v>
      </c>
      <c r="Q134" s="195"/>
      <c r="R134" s="196">
        <f>SUM(R135:R141)</f>
        <v>0</v>
      </c>
      <c r="S134" s="195"/>
      <c r="T134" s="197">
        <f>SUM(T135:T141)</f>
        <v>0</v>
      </c>
      <c r="AR134" s="198" t="s">
        <v>85</v>
      </c>
      <c r="AT134" s="199" t="s">
        <v>77</v>
      </c>
      <c r="AU134" s="199" t="s">
        <v>78</v>
      </c>
      <c r="AY134" s="198" t="s">
        <v>197</v>
      </c>
      <c r="BK134" s="200">
        <f>SUM(BK135:BK141)</f>
        <v>0</v>
      </c>
    </row>
    <row r="135" spans="2:65" s="1" customFormat="1" ht="16.5" customHeight="1">
      <c r="B135" s="43"/>
      <c r="C135" s="204" t="s">
        <v>78</v>
      </c>
      <c r="D135" s="204" t="s">
        <v>200</v>
      </c>
      <c r="E135" s="205" t="s">
        <v>3874</v>
      </c>
      <c r="F135" s="206" t="s">
        <v>4380</v>
      </c>
      <c r="G135" s="207" t="s">
        <v>1598</v>
      </c>
      <c r="H135" s="208">
        <v>124</v>
      </c>
      <c r="I135" s="209"/>
      <c r="J135" s="210">
        <f t="shared" ref="J135:J141" si="20">ROUND(I135*H135,2)</f>
        <v>0</v>
      </c>
      <c r="K135" s="206" t="s">
        <v>34</v>
      </c>
      <c r="L135" s="63"/>
      <c r="M135" s="211" t="s">
        <v>34</v>
      </c>
      <c r="N135" s="212" t="s">
        <v>49</v>
      </c>
      <c r="O135" s="44"/>
      <c r="P135" s="213">
        <f t="shared" ref="P135:P141" si="21">O135*H135</f>
        <v>0</v>
      </c>
      <c r="Q135" s="213">
        <v>0</v>
      </c>
      <c r="R135" s="213">
        <f t="shared" ref="R135:R141" si="22">Q135*H135</f>
        <v>0</v>
      </c>
      <c r="S135" s="213">
        <v>0</v>
      </c>
      <c r="T135" s="214">
        <f t="shared" ref="T135:T141" si="23">S135*H135</f>
        <v>0</v>
      </c>
      <c r="AR135" s="25" t="s">
        <v>126</v>
      </c>
      <c r="AT135" s="25" t="s">
        <v>200</v>
      </c>
      <c r="AU135" s="25" t="s">
        <v>85</v>
      </c>
      <c r="AY135" s="25" t="s">
        <v>197</v>
      </c>
      <c r="BE135" s="215">
        <f t="shared" ref="BE135:BE141" si="24">IF(N135="základní",J135,0)</f>
        <v>0</v>
      </c>
      <c r="BF135" s="215">
        <f t="shared" ref="BF135:BF141" si="25">IF(N135="snížená",J135,0)</f>
        <v>0</v>
      </c>
      <c r="BG135" s="215">
        <f t="shared" ref="BG135:BG141" si="26">IF(N135="zákl. přenesená",J135,0)</f>
        <v>0</v>
      </c>
      <c r="BH135" s="215">
        <f t="shared" ref="BH135:BH141" si="27">IF(N135="sníž. přenesená",J135,0)</f>
        <v>0</v>
      </c>
      <c r="BI135" s="215">
        <f t="shared" ref="BI135:BI141" si="28">IF(N135="nulová",J135,0)</f>
        <v>0</v>
      </c>
      <c r="BJ135" s="25" t="s">
        <v>85</v>
      </c>
      <c r="BK135" s="215">
        <f t="shared" ref="BK135:BK141" si="29">ROUND(I135*H135,2)</f>
        <v>0</v>
      </c>
      <c r="BL135" s="25" t="s">
        <v>126</v>
      </c>
      <c r="BM135" s="25" t="s">
        <v>4381</v>
      </c>
    </row>
    <row r="136" spans="2:65" s="1" customFormat="1" ht="16.5" customHeight="1">
      <c r="B136" s="43"/>
      <c r="C136" s="204" t="s">
        <v>78</v>
      </c>
      <c r="D136" s="204" t="s">
        <v>200</v>
      </c>
      <c r="E136" s="205" t="s">
        <v>3915</v>
      </c>
      <c r="F136" s="206" t="s">
        <v>4382</v>
      </c>
      <c r="G136" s="207" t="s">
        <v>2642</v>
      </c>
      <c r="H136" s="208">
        <v>10</v>
      </c>
      <c r="I136" s="209"/>
      <c r="J136" s="210">
        <f t="shared" si="20"/>
        <v>0</v>
      </c>
      <c r="K136" s="206" t="s">
        <v>34</v>
      </c>
      <c r="L136" s="63"/>
      <c r="M136" s="211" t="s">
        <v>34</v>
      </c>
      <c r="N136" s="212" t="s">
        <v>49</v>
      </c>
      <c r="O136" s="44"/>
      <c r="P136" s="213">
        <f t="shared" si="21"/>
        <v>0</v>
      </c>
      <c r="Q136" s="213">
        <v>0</v>
      </c>
      <c r="R136" s="213">
        <f t="shared" si="22"/>
        <v>0</v>
      </c>
      <c r="S136" s="213">
        <v>0</v>
      </c>
      <c r="T136" s="214">
        <f t="shared" si="23"/>
        <v>0</v>
      </c>
      <c r="AR136" s="25" t="s">
        <v>126</v>
      </c>
      <c r="AT136" s="25" t="s">
        <v>200</v>
      </c>
      <c r="AU136" s="25" t="s">
        <v>85</v>
      </c>
      <c r="AY136" s="25" t="s">
        <v>197</v>
      </c>
      <c r="BE136" s="215">
        <f t="shared" si="24"/>
        <v>0</v>
      </c>
      <c r="BF136" s="215">
        <f t="shared" si="25"/>
        <v>0</v>
      </c>
      <c r="BG136" s="215">
        <f t="shared" si="26"/>
        <v>0</v>
      </c>
      <c r="BH136" s="215">
        <f t="shared" si="27"/>
        <v>0</v>
      </c>
      <c r="BI136" s="215">
        <f t="shared" si="28"/>
        <v>0</v>
      </c>
      <c r="BJ136" s="25" t="s">
        <v>85</v>
      </c>
      <c r="BK136" s="215">
        <f t="shared" si="29"/>
        <v>0</v>
      </c>
      <c r="BL136" s="25" t="s">
        <v>126</v>
      </c>
      <c r="BM136" s="25" t="s">
        <v>4383</v>
      </c>
    </row>
    <row r="137" spans="2:65" s="1" customFormat="1" ht="16.5" customHeight="1">
      <c r="B137" s="43"/>
      <c r="C137" s="204" t="s">
        <v>78</v>
      </c>
      <c r="D137" s="204" t="s">
        <v>200</v>
      </c>
      <c r="E137" s="205" t="s">
        <v>3968</v>
      </c>
      <c r="F137" s="206" t="s">
        <v>4384</v>
      </c>
      <c r="G137" s="207" t="s">
        <v>1598</v>
      </c>
      <c r="H137" s="208">
        <v>16</v>
      </c>
      <c r="I137" s="209"/>
      <c r="J137" s="210">
        <f t="shared" si="20"/>
        <v>0</v>
      </c>
      <c r="K137" s="206" t="s">
        <v>34</v>
      </c>
      <c r="L137" s="63"/>
      <c r="M137" s="211" t="s">
        <v>34</v>
      </c>
      <c r="N137" s="212" t="s">
        <v>49</v>
      </c>
      <c r="O137" s="44"/>
      <c r="P137" s="213">
        <f t="shared" si="21"/>
        <v>0</v>
      </c>
      <c r="Q137" s="213">
        <v>0</v>
      </c>
      <c r="R137" s="213">
        <f t="shared" si="22"/>
        <v>0</v>
      </c>
      <c r="S137" s="213">
        <v>0</v>
      </c>
      <c r="T137" s="214">
        <f t="shared" si="23"/>
        <v>0</v>
      </c>
      <c r="AR137" s="25" t="s">
        <v>126</v>
      </c>
      <c r="AT137" s="25" t="s">
        <v>200</v>
      </c>
      <c r="AU137" s="25" t="s">
        <v>85</v>
      </c>
      <c r="AY137" s="25" t="s">
        <v>197</v>
      </c>
      <c r="BE137" s="215">
        <f t="shared" si="24"/>
        <v>0</v>
      </c>
      <c r="BF137" s="215">
        <f t="shared" si="25"/>
        <v>0</v>
      </c>
      <c r="BG137" s="215">
        <f t="shared" si="26"/>
        <v>0</v>
      </c>
      <c r="BH137" s="215">
        <f t="shared" si="27"/>
        <v>0</v>
      </c>
      <c r="BI137" s="215">
        <f t="shared" si="28"/>
        <v>0</v>
      </c>
      <c r="BJ137" s="25" t="s">
        <v>85</v>
      </c>
      <c r="BK137" s="215">
        <f t="shared" si="29"/>
        <v>0</v>
      </c>
      <c r="BL137" s="25" t="s">
        <v>126</v>
      </c>
      <c r="BM137" s="25" t="s">
        <v>4385</v>
      </c>
    </row>
    <row r="138" spans="2:65" s="1" customFormat="1" ht="16.5" customHeight="1">
      <c r="B138" s="43"/>
      <c r="C138" s="204" t="s">
        <v>78</v>
      </c>
      <c r="D138" s="204" t="s">
        <v>200</v>
      </c>
      <c r="E138" s="205" t="s">
        <v>4386</v>
      </c>
      <c r="F138" s="206" t="s">
        <v>4387</v>
      </c>
      <c r="G138" s="207" t="s">
        <v>1598</v>
      </c>
      <c r="H138" s="208">
        <v>8</v>
      </c>
      <c r="I138" s="209"/>
      <c r="J138" s="210">
        <f t="shared" si="20"/>
        <v>0</v>
      </c>
      <c r="K138" s="206" t="s">
        <v>34</v>
      </c>
      <c r="L138" s="63"/>
      <c r="M138" s="211" t="s">
        <v>34</v>
      </c>
      <c r="N138" s="212" t="s">
        <v>49</v>
      </c>
      <c r="O138" s="44"/>
      <c r="P138" s="213">
        <f t="shared" si="21"/>
        <v>0</v>
      </c>
      <c r="Q138" s="213">
        <v>0</v>
      </c>
      <c r="R138" s="213">
        <f t="shared" si="22"/>
        <v>0</v>
      </c>
      <c r="S138" s="213">
        <v>0</v>
      </c>
      <c r="T138" s="214">
        <f t="shared" si="23"/>
        <v>0</v>
      </c>
      <c r="AR138" s="25" t="s">
        <v>126</v>
      </c>
      <c r="AT138" s="25" t="s">
        <v>200</v>
      </c>
      <c r="AU138" s="25" t="s">
        <v>85</v>
      </c>
      <c r="AY138" s="25" t="s">
        <v>197</v>
      </c>
      <c r="BE138" s="215">
        <f t="shared" si="24"/>
        <v>0</v>
      </c>
      <c r="BF138" s="215">
        <f t="shared" si="25"/>
        <v>0</v>
      </c>
      <c r="BG138" s="215">
        <f t="shared" si="26"/>
        <v>0</v>
      </c>
      <c r="BH138" s="215">
        <f t="shared" si="27"/>
        <v>0</v>
      </c>
      <c r="BI138" s="215">
        <f t="shared" si="28"/>
        <v>0</v>
      </c>
      <c r="BJ138" s="25" t="s">
        <v>85</v>
      </c>
      <c r="BK138" s="215">
        <f t="shared" si="29"/>
        <v>0</v>
      </c>
      <c r="BL138" s="25" t="s">
        <v>126</v>
      </c>
      <c r="BM138" s="25" t="s">
        <v>4388</v>
      </c>
    </row>
    <row r="139" spans="2:65" s="1" customFormat="1" ht="16.5" customHeight="1">
      <c r="B139" s="43"/>
      <c r="C139" s="204" t="s">
        <v>78</v>
      </c>
      <c r="D139" s="204" t="s">
        <v>200</v>
      </c>
      <c r="E139" s="205" t="s">
        <v>4019</v>
      </c>
      <c r="F139" s="206" t="s">
        <v>4389</v>
      </c>
      <c r="G139" s="207" t="s">
        <v>1985</v>
      </c>
      <c r="H139" s="208">
        <v>1</v>
      </c>
      <c r="I139" s="209"/>
      <c r="J139" s="210">
        <f t="shared" si="20"/>
        <v>0</v>
      </c>
      <c r="K139" s="206" t="s">
        <v>34</v>
      </c>
      <c r="L139" s="63"/>
      <c r="M139" s="211" t="s">
        <v>34</v>
      </c>
      <c r="N139" s="212" t="s">
        <v>49</v>
      </c>
      <c r="O139" s="44"/>
      <c r="P139" s="213">
        <f t="shared" si="21"/>
        <v>0</v>
      </c>
      <c r="Q139" s="213">
        <v>0</v>
      </c>
      <c r="R139" s="213">
        <f t="shared" si="22"/>
        <v>0</v>
      </c>
      <c r="S139" s="213">
        <v>0</v>
      </c>
      <c r="T139" s="214">
        <f t="shared" si="23"/>
        <v>0</v>
      </c>
      <c r="AR139" s="25" t="s">
        <v>126</v>
      </c>
      <c r="AT139" s="25" t="s">
        <v>200</v>
      </c>
      <c r="AU139" s="25" t="s">
        <v>85</v>
      </c>
      <c r="AY139" s="25" t="s">
        <v>197</v>
      </c>
      <c r="BE139" s="215">
        <f t="shared" si="24"/>
        <v>0</v>
      </c>
      <c r="BF139" s="215">
        <f t="shared" si="25"/>
        <v>0</v>
      </c>
      <c r="BG139" s="215">
        <f t="shared" si="26"/>
        <v>0</v>
      </c>
      <c r="BH139" s="215">
        <f t="shared" si="27"/>
        <v>0</v>
      </c>
      <c r="BI139" s="215">
        <f t="shared" si="28"/>
        <v>0</v>
      </c>
      <c r="BJ139" s="25" t="s">
        <v>85</v>
      </c>
      <c r="BK139" s="215">
        <f t="shared" si="29"/>
        <v>0</v>
      </c>
      <c r="BL139" s="25" t="s">
        <v>126</v>
      </c>
      <c r="BM139" s="25" t="s">
        <v>4390</v>
      </c>
    </row>
    <row r="140" spans="2:65" s="1" customFormat="1" ht="16.5" customHeight="1">
      <c r="B140" s="43"/>
      <c r="C140" s="204" t="s">
        <v>78</v>
      </c>
      <c r="D140" s="204" t="s">
        <v>200</v>
      </c>
      <c r="E140" s="205" t="s">
        <v>4391</v>
      </c>
      <c r="F140" s="206" t="s">
        <v>4392</v>
      </c>
      <c r="G140" s="207" t="s">
        <v>351</v>
      </c>
      <c r="H140" s="208">
        <v>16</v>
      </c>
      <c r="I140" s="209"/>
      <c r="J140" s="210">
        <f t="shared" si="20"/>
        <v>0</v>
      </c>
      <c r="K140" s="206" t="s">
        <v>34</v>
      </c>
      <c r="L140" s="63"/>
      <c r="M140" s="211" t="s">
        <v>34</v>
      </c>
      <c r="N140" s="212" t="s">
        <v>49</v>
      </c>
      <c r="O140" s="44"/>
      <c r="P140" s="213">
        <f t="shared" si="21"/>
        <v>0</v>
      </c>
      <c r="Q140" s="213">
        <v>0</v>
      </c>
      <c r="R140" s="213">
        <f t="shared" si="22"/>
        <v>0</v>
      </c>
      <c r="S140" s="213">
        <v>0</v>
      </c>
      <c r="T140" s="214">
        <f t="shared" si="23"/>
        <v>0</v>
      </c>
      <c r="AR140" s="25" t="s">
        <v>126</v>
      </c>
      <c r="AT140" s="25" t="s">
        <v>200</v>
      </c>
      <c r="AU140" s="25" t="s">
        <v>85</v>
      </c>
      <c r="AY140" s="25" t="s">
        <v>197</v>
      </c>
      <c r="BE140" s="215">
        <f t="shared" si="24"/>
        <v>0</v>
      </c>
      <c r="BF140" s="215">
        <f t="shared" si="25"/>
        <v>0</v>
      </c>
      <c r="BG140" s="215">
        <f t="shared" si="26"/>
        <v>0</v>
      </c>
      <c r="BH140" s="215">
        <f t="shared" si="27"/>
        <v>0</v>
      </c>
      <c r="BI140" s="215">
        <f t="shared" si="28"/>
        <v>0</v>
      </c>
      <c r="BJ140" s="25" t="s">
        <v>85</v>
      </c>
      <c r="BK140" s="215">
        <f t="shared" si="29"/>
        <v>0</v>
      </c>
      <c r="BL140" s="25" t="s">
        <v>126</v>
      </c>
      <c r="BM140" s="25" t="s">
        <v>4393</v>
      </c>
    </row>
    <row r="141" spans="2:65" s="1" customFormat="1" ht="16.5" customHeight="1">
      <c r="B141" s="43"/>
      <c r="C141" s="204" t="s">
        <v>78</v>
      </c>
      <c r="D141" s="204" t="s">
        <v>200</v>
      </c>
      <c r="E141" s="205" t="s">
        <v>4092</v>
      </c>
      <c r="F141" s="206" t="s">
        <v>4394</v>
      </c>
      <c r="G141" s="207" t="s">
        <v>1985</v>
      </c>
      <c r="H141" s="208">
        <v>1</v>
      </c>
      <c r="I141" s="209"/>
      <c r="J141" s="210">
        <f t="shared" si="20"/>
        <v>0</v>
      </c>
      <c r="K141" s="206" t="s">
        <v>34</v>
      </c>
      <c r="L141" s="63"/>
      <c r="M141" s="211" t="s">
        <v>34</v>
      </c>
      <c r="N141" s="254" t="s">
        <v>49</v>
      </c>
      <c r="O141" s="255"/>
      <c r="P141" s="256">
        <f t="shared" si="21"/>
        <v>0</v>
      </c>
      <c r="Q141" s="256">
        <v>0</v>
      </c>
      <c r="R141" s="256">
        <f t="shared" si="22"/>
        <v>0</v>
      </c>
      <c r="S141" s="256">
        <v>0</v>
      </c>
      <c r="T141" s="257">
        <f t="shared" si="23"/>
        <v>0</v>
      </c>
      <c r="AR141" s="25" t="s">
        <v>126</v>
      </c>
      <c r="AT141" s="25" t="s">
        <v>200</v>
      </c>
      <c r="AU141" s="25" t="s">
        <v>85</v>
      </c>
      <c r="AY141" s="25" t="s">
        <v>197</v>
      </c>
      <c r="BE141" s="215">
        <f t="shared" si="24"/>
        <v>0</v>
      </c>
      <c r="BF141" s="215">
        <f t="shared" si="25"/>
        <v>0</v>
      </c>
      <c r="BG141" s="215">
        <f t="shared" si="26"/>
        <v>0</v>
      </c>
      <c r="BH141" s="215">
        <f t="shared" si="27"/>
        <v>0</v>
      </c>
      <c r="BI141" s="215">
        <f t="shared" si="28"/>
        <v>0</v>
      </c>
      <c r="BJ141" s="25" t="s">
        <v>85</v>
      </c>
      <c r="BK141" s="215">
        <f t="shared" si="29"/>
        <v>0</v>
      </c>
      <c r="BL141" s="25" t="s">
        <v>126</v>
      </c>
      <c r="BM141" s="25" t="s">
        <v>4395</v>
      </c>
    </row>
    <row r="142" spans="2:65" s="1" customFormat="1" ht="6.95" customHeight="1">
      <c r="B142" s="58"/>
      <c r="C142" s="59"/>
      <c r="D142" s="59"/>
      <c r="E142" s="59"/>
      <c r="F142" s="59"/>
      <c r="G142" s="59"/>
      <c r="H142" s="59"/>
      <c r="I142" s="150"/>
      <c r="J142" s="59"/>
      <c r="K142" s="59"/>
      <c r="L142" s="63"/>
    </row>
  </sheetData>
  <sheetProtection algorithmName="SHA-512" hashValue="qZo8P4sK/T82udOcKXR+i5uuoqHqgp23n/iX0JyBWuoMK+q13Mgokl2zISSgfQZk/b2z1h7lTcl6qQKc0+GhzA==" saltValue="4IwjoMM6eOcBy126k4VszA==" spinCount="100000" sheet="1" objects="1" scenarios="1" formatCells="0" formatColumns="0" formatRows="0" sort="0" autoFilter="0"/>
  <autoFilter ref="C94:K141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81:H81"/>
    <mergeCell ref="E85:H85"/>
    <mergeCell ref="E83:H83"/>
    <mergeCell ref="E87:H87"/>
    <mergeCell ref="J59:J60"/>
  </mergeCells>
  <hyperlinks>
    <hyperlink ref="F1:G1" location="C2" display="1) Krycí list soupisu"/>
    <hyperlink ref="G1:H1" location="C62" display="2) Rekapitulace"/>
    <hyperlink ref="J1" location="C94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22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130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4396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ROUND(J91,2)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ROUND(SUM(BE91:BE121), 2)</f>
        <v>0</v>
      </c>
      <c r="G34" s="44"/>
      <c r="H34" s="44"/>
      <c r="I34" s="142">
        <v>0.21</v>
      </c>
      <c r="J34" s="141">
        <f>ROUND(ROUND((SUM(BE91:BE121)),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ROUND(SUM(BF91:BF121), 2)</f>
        <v>0</v>
      </c>
      <c r="G35" s="44"/>
      <c r="H35" s="44"/>
      <c r="I35" s="142">
        <v>0.15</v>
      </c>
      <c r="J35" s="141">
        <f>ROUND(ROUND((SUM(BF91:BF121)),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ROUND(SUM(BG91:BG121),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ROUND(SUM(BH91:BH121),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ROUND(SUM(BI91:BI121),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PZTS - Poplachový zabezpečovací a tísňový systém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J91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4397</v>
      </c>
      <c r="E65" s="163"/>
      <c r="F65" s="163"/>
      <c r="G65" s="163"/>
      <c r="H65" s="163"/>
      <c r="I65" s="164"/>
      <c r="J65" s="165">
        <f>J92</f>
        <v>0</v>
      </c>
      <c r="K65" s="166"/>
    </row>
    <row r="66" spans="2:12" s="8" customFormat="1" ht="24.95" customHeight="1">
      <c r="B66" s="160"/>
      <c r="C66" s="161"/>
      <c r="D66" s="162" t="s">
        <v>4398</v>
      </c>
      <c r="E66" s="163"/>
      <c r="F66" s="163"/>
      <c r="G66" s="163"/>
      <c r="H66" s="163"/>
      <c r="I66" s="164"/>
      <c r="J66" s="165">
        <f>J111</f>
        <v>0</v>
      </c>
      <c r="K66" s="166"/>
    </row>
    <row r="67" spans="2:12" s="8" customFormat="1" ht="24.95" customHeight="1">
      <c r="B67" s="160"/>
      <c r="C67" s="161"/>
      <c r="D67" s="162" t="s">
        <v>4399</v>
      </c>
      <c r="E67" s="163"/>
      <c r="F67" s="163"/>
      <c r="G67" s="163"/>
      <c r="H67" s="163"/>
      <c r="I67" s="164"/>
      <c r="J67" s="165">
        <f>J117</f>
        <v>0</v>
      </c>
      <c r="K67" s="166"/>
    </row>
    <row r="68" spans="2:12" s="1" customFormat="1" ht="21.75" customHeight="1">
      <c r="B68" s="43"/>
      <c r="C68" s="44"/>
      <c r="D68" s="44"/>
      <c r="E68" s="44"/>
      <c r="F68" s="44"/>
      <c r="G68" s="44"/>
      <c r="H68" s="44"/>
      <c r="I68" s="129"/>
      <c r="J68" s="44"/>
      <c r="K68" s="47"/>
    </row>
    <row r="69" spans="2:12" s="1" customFormat="1" ht="6.95" customHeight="1">
      <c r="B69" s="58"/>
      <c r="C69" s="59"/>
      <c r="D69" s="59"/>
      <c r="E69" s="59"/>
      <c r="F69" s="59"/>
      <c r="G69" s="59"/>
      <c r="H69" s="59"/>
      <c r="I69" s="150"/>
      <c r="J69" s="59"/>
      <c r="K69" s="60"/>
    </row>
    <row r="73" spans="2:12" s="1" customFormat="1" ht="6.95" customHeight="1">
      <c r="B73" s="61"/>
      <c r="C73" s="62"/>
      <c r="D73" s="62"/>
      <c r="E73" s="62"/>
      <c r="F73" s="62"/>
      <c r="G73" s="62"/>
      <c r="H73" s="62"/>
      <c r="I73" s="153"/>
      <c r="J73" s="62"/>
      <c r="K73" s="62"/>
      <c r="L73" s="63"/>
    </row>
    <row r="74" spans="2:12" s="1" customFormat="1" ht="36.950000000000003" customHeight="1">
      <c r="B74" s="43"/>
      <c r="C74" s="64" t="s">
        <v>181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6.95" customHeight="1">
      <c r="B75" s="43"/>
      <c r="C75" s="65"/>
      <c r="D75" s="65"/>
      <c r="E75" s="65"/>
      <c r="F75" s="65"/>
      <c r="G75" s="65"/>
      <c r="H75" s="65"/>
      <c r="I75" s="174"/>
      <c r="J75" s="65"/>
      <c r="K75" s="65"/>
      <c r="L75" s="63"/>
    </row>
    <row r="76" spans="2:12" s="1" customFormat="1" ht="14.45" customHeight="1">
      <c r="B76" s="43"/>
      <c r="C76" s="67" t="s">
        <v>18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6.5" customHeight="1">
      <c r="B77" s="43"/>
      <c r="C77" s="65"/>
      <c r="D77" s="65"/>
      <c r="E77" s="420" t="str">
        <f>E7</f>
        <v>CENTRUM SPOLEČNÝCH AKTIVIT JESENÍK</v>
      </c>
      <c r="F77" s="421"/>
      <c r="G77" s="421"/>
      <c r="H77" s="421"/>
      <c r="I77" s="174"/>
      <c r="J77" s="65"/>
      <c r="K77" s="65"/>
      <c r="L77" s="63"/>
    </row>
    <row r="78" spans="2:12" ht="15">
      <c r="B78" s="29"/>
      <c r="C78" s="67" t="s">
        <v>171</v>
      </c>
      <c r="D78" s="258"/>
      <c r="E78" s="258"/>
      <c r="F78" s="258"/>
      <c r="G78" s="258"/>
      <c r="H78" s="258"/>
      <c r="J78" s="258"/>
      <c r="K78" s="258"/>
      <c r="L78" s="259"/>
    </row>
    <row r="79" spans="2:12" ht="16.5" customHeight="1">
      <c r="B79" s="29"/>
      <c r="C79" s="258"/>
      <c r="D79" s="258"/>
      <c r="E79" s="420" t="s">
        <v>313</v>
      </c>
      <c r="F79" s="429"/>
      <c r="G79" s="429"/>
      <c r="H79" s="429"/>
      <c r="J79" s="258"/>
      <c r="K79" s="258"/>
      <c r="L79" s="259"/>
    </row>
    <row r="80" spans="2:12" ht="15">
      <c r="B80" s="29"/>
      <c r="C80" s="67" t="s">
        <v>314</v>
      </c>
      <c r="D80" s="258"/>
      <c r="E80" s="258"/>
      <c r="F80" s="258"/>
      <c r="G80" s="258"/>
      <c r="H80" s="258"/>
      <c r="J80" s="258"/>
      <c r="K80" s="258"/>
      <c r="L80" s="259"/>
    </row>
    <row r="81" spans="2:65" s="1" customFormat="1" ht="16.5" customHeight="1">
      <c r="B81" s="43"/>
      <c r="C81" s="65"/>
      <c r="D81" s="65"/>
      <c r="E81" s="428" t="s">
        <v>2177</v>
      </c>
      <c r="F81" s="422"/>
      <c r="G81" s="422"/>
      <c r="H81" s="422"/>
      <c r="I81" s="174"/>
      <c r="J81" s="65"/>
      <c r="K81" s="65"/>
      <c r="L81" s="63"/>
    </row>
    <row r="82" spans="2:65" s="1" customFormat="1" ht="14.45" customHeight="1">
      <c r="B82" s="43"/>
      <c r="C82" s="67" t="s">
        <v>4283</v>
      </c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7.25" customHeight="1">
      <c r="B83" s="43"/>
      <c r="C83" s="65"/>
      <c r="D83" s="65"/>
      <c r="E83" s="391" t="str">
        <f>E13</f>
        <v>PZTS - Poplachový zabezpečovací a tísňový systém</v>
      </c>
      <c r="F83" s="422"/>
      <c r="G83" s="422"/>
      <c r="H83" s="422"/>
      <c r="I83" s="174"/>
      <c r="J83" s="65"/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8" customHeight="1">
      <c r="B85" s="43"/>
      <c r="C85" s="67" t="s">
        <v>24</v>
      </c>
      <c r="D85" s="65"/>
      <c r="E85" s="65"/>
      <c r="F85" s="175" t="str">
        <f>F16</f>
        <v xml:space="preserve"> </v>
      </c>
      <c r="G85" s="65"/>
      <c r="H85" s="65"/>
      <c r="I85" s="176" t="s">
        <v>26</v>
      </c>
      <c r="J85" s="75" t="str">
        <f>IF(J16="","",J16)</f>
        <v>11.10.2016</v>
      </c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5">
      <c r="B87" s="43"/>
      <c r="C87" s="67" t="s">
        <v>32</v>
      </c>
      <c r="D87" s="65"/>
      <c r="E87" s="65"/>
      <c r="F87" s="175" t="str">
        <f>E19</f>
        <v>MĚSTO JESENÍK</v>
      </c>
      <c r="G87" s="65"/>
      <c r="H87" s="65"/>
      <c r="I87" s="176" t="s">
        <v>39</v>
      </c>
      <c r="J87" s="175" t="str">
        <f>E25</f>
        <v>KANIA a.s. , Ostrava</v>
      </c>
      <c r="K87" s="65"/>
      <c r="L87" s="63"/>
    </row>
    <row r="88" spans="2:65" s="1" customFormat="1" ht="14.45" customHeight="1">
      <c r="B88" s="43"/>
      <c r="C88" s="67" t="s">
        <v>37</v>
      </c>
      <c r="D88" s="65"/>
      <c r="E88" s="65"/>
      <c r="F88" s="175" t="str">
        <f>IF(E22="","",E22)</f>
        <v/>
      </c>
      <c r="G88" s="65"/>
      <c r="H88" s="65"/>
      <c r="I88" s="174"/>
      <c r="J88" s="65"/>
      <c r="K88" s="65"/>
      <c r="L88" s="63"/>
    </row>
    <row r="89" spans="2:65" s="1" customFormat="1" ht="10.35" customHeight="1">
      <c r="B89" s="43"/>
      <c r="C89" s="65"/>
      <c r="D89" s="65"/>
      <c r="E89" s="65"/>
      <c r="F89" s="65"/>
      <c r="G89" s="65"/>
      <c r="H89" s="65"/>
      <c r="I89" s="174"/>
      <c r="J89" s="65"/>
      <c r="K89" s="65"/>
      <c r="L89" s="63"/>
    </row>
    <row r="90" spans="2:65" s="10" customFormat="1" ht="29.25" customHeight="1">
      <c r="B90" s="177"/>
      <c r="C90" s="178" t="s">
        <v>182</v>
      </c>
      <c r="D90" s="179" t="s">
        <v>63</v>
      </c>
      <c r="E90" s="179" t="s">
        <v>59</v>
      </c>
      <c r="F90" s="179" t="s">
        <v>183</v>
      </c>
      <c r="G90" s="179" t="s">
        <v>184</v>
      </c>
      <c r="H90" s="179" t="s">
        <v>185</v>
      </c>
      <c r="I90" s="180" t="s">
        <v>186</v>
      </c>
      <c r="J90" s="179" t="s">
        <v>175</v>
      </c>
      <c r="K90" s="181" t="s">
        <v>187</v>
      </c>
      <c r="L90" s="182"/>
      <c r="M90" s="83" t="s">
        <v>188</v>
      </c>
      <c r="N90" s="84" t="s">
        <v>48</v>
      </c>
      <c r="O90" s="84" t="s">
        <v>189</v>
      </c>
      <c r="P90" s="84" t="s">
        <v>190</v>
      </c>
      <c r="Q90" s="84" t="s">
        <v>191</v>
      </c>
      <c r="R90" s="84" t="s">
        <v>192</v>
      </c>
      <c r="S90" s="84" t="s">
        <v>193</v>
      </c>
      <c r="T90" s="85" t="s">
        <v>194</v>
      </c>
    </row>
    <row r="91" spans="2:65" s="1" customFormat="1" ht="29.25" customHeight="1">
      <c r="B91" s="43"/>
      <c r="C91" s="89" t="s">
        <v>176</v>
      </c>
      <c r="D91" s="65"/>
      <c r="E91" s="65"/>
      <c r="F91" s="65"/>
      <c r="G91" s="65"/>
      <c r="H91" s="65"/>
      <c r="I91" s="174"/>
      <c r="J91" s="183">
        <f>BK91</f>
        <v>0</v>
      </c>
      <c r="K91" s="65"/>
      <c r="L91" s="63"/>
      <c r="M91" s="86"/>
      <c r="N91" s="87"/>
      <c r="O91" s="87"/>
      <c r="P91" s="184">
        <f>P92+P111+P117</f>
        <v>0</v>
      </c>
      <c r="Q91" s="87"/>
      <c r="R91" s="184">
        <f>R92+R111+R117</f>
        <v>0</v>
      </c>
      <c r="S91" s="87"/>
      <c r="T91" s="185">
        <f>T92+T111+T117</f>
        <v>0</v>
      </c>
      <c r="AT91" s="25" t="s">
        <v>77</v>
      </c>
      <c r="AU91" s="25" t="s">
        <v>177</v>
      </c>
      <c r="BK91" s="186">
        <f>BK92+BK111+BK117</f>
        <v>0</v>
      </c>
    </row>
    <row r="92" spans="2:65" s="11" customFormat="1" ht="37.35" customHeight="1">
      <c r="B92" s="187"/>
      <c r="C92" s="188"/>
      <c r="D92" s="201" t="s">
        <v>77</v>
      </c>
      <c r="E92" s="287" t="s">
        <v>3046</v>
      </c>
      <c r="F92" s="287" t="s">
        <v>4400</v>
      </c>
      <c r="G92" s="188"/>
      <c r="H92" s="188"/>
      <c r="I92" s="191"/>
      <c r="J92" s="288">
        <f>BK92</f>
        <v>0</v>
      </c>
      <c r="K92" s="188"/>
      <c r="L92" s="193"/>
      <c r="M92" s="194"/>
      <c r="N92" s="195"/>
      <c r="O92" s="195"/>
      <c r="P92" s="196">
        <f>SUM(P93:P110)</f>
        <v>0</v>
      </c>
      <c r="Q92" s="195"/>
      <c r="R92" s="196">
        <f>SUM(R93:R110)</f>
        <v>0</v>
      </c>
      <c r="S92" s="195"/>
      <c r="T92" s="197">
        <f>SUM(T93:T110)</f>
        <v>0</v>
      </c>
      <c r="AR92" s="198" t="s">
        <v>85</v>
      </c>
      <c r="AT92" s="199" t="s">
        <v>77</v>
      </c>
      <c r="AU92" s="199" t="s">
        <v>78</v>
      </c>
      <c r="AY92" s="198" t="s">
        <v>197</v>
      </c>
      <c r="BK92" s="200">
        <f>SUM(BK93:BK110)</f>
        <v>0</v>
      </c>
    </row>
    <row r="93" spans="2:65" s="1" customFormat="1" ht="16.5" customHeight="1">
      <c r="B93" s="43"/>
      <c r="C93" s="204" t="s">
        <v>78</v>
      </c>
      <c r="D93" s="204" t="s">
        <v>200</v>
      </c>
      <c r="E93" s="205" t="s">
        <v>4294</v>
      </c>
      <c r="F93" s="206" t="s">
        <v>4401</v>
      </c>
      <c r="G93" s="207" t="s">
        <v>1598</v>
      </c>
      <c r="H93" s="208">
        <v>1</v>
      </c>
      <c r="I93" s="209"/>
      <c r="J93" s="210">
        <f t="shared" ref="J93:J110" si="0">ROUND(I93*H93,2)</f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 t="shared" ref="P93:P110" si="1">O93*H93</f>
        <v>0</v>
      </c>
      <c r="Q93" s="213">
        <v>0</v>
      </c>
      <c r="R93" s="213">
        <f t="shared" ref="R93:R110" si="2">Q93*H93</f>
        <v>0</v>
      </c>
      <c r="S93" s="213">
        <v>0</v>
      </c>
      <c r="T93" s="214">
        <f t="shared" ref="T93:T110" si="3">S93*H93</f>
        <v>0</v>
      </c>
      <c r="AR93" s="25" t="s">
        <v>126</v>
      </c>
      <c r="AT93" s="25" t="s">
        <v>200</v>
      </c>
      <c r="AU93" s="25" t="s">
        <v>85</v>
      </c>
      <c r="AY93" s="25" t="s">
        <v>197</v>
      </c>
      <c r="BE93" s="215">
        <f t="shared" ref="BE93:BE110" si="4">IF(N93="základní",J93,0)</f>
        <v>0</v>
      </c>
      <c r="BF93" s="215">
        <f t="shared" ref="BF93:BF110" si="5">IF(N93="snížená",J93,0)</f>
        <v>0</v>
      </c>
      <c r="BG93" s="215">
        <f t="shared" ref="BG93:BG110" si="6">IF(N93="zákl. přenesená",J93,0)</f>
        <v>0</v>
      </c>
      <c r="BH93" s="215">
        <f t="shared" ref="BH93:BH110" si="7">IF(N93="sníž. přenesená",J93,0)</f>
        <v>0</v>
      </c>
      <c r="BI93" s="215">
        <f t="shared" ref="BI93:BI110" si="8">IF(N93="nulová",J93,0)</f>
        <v>0</v>
      </c>
      <c r="BJ93" s="25" t="s">
        <v>85</v>
      </c>
      <c r="BK93" s="215">
        <f t="shared" ref="BK93:BK110" si="9">ROUND(I93*H93,2)</f>
        <v>0</v>
      </c>
      <c r="BL93" s="25" t="s">
        <v>126</v>
      </c>
      <c r="BM93" s="25" t="s">
        <v>4402</v>
      </c>
    </row>
    <row r="94" spans="2:65" s="1" customFormat="1" ht="16.5" customHeight="1">
      <c r="B94" s="43"/>
      <c r="C94" s="204" t="s">
        <v>78</v>
      </c>
      <c r="D94" s="204" t="s">
        <v>200</v>
      </c>
      <c r="E94" s="205" t="s">
        <v>3950</v>
      </c>
      <c r="F94" s="206" t="s">
        <v>4403</v>
      </c>
      <c r="G94" s="207" t="s">
        <v>1598</v>
      </c>
      <c r="H94" s="208">
        <v>1</v>
      </c>
      <c r="I94" s="209"/>
      <c r="J94" s="210">
        <f t="shared" si="0"/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 t="shared" si="1"/>
        <v>0</v>
      </c>
      <c r="Q94" s="213">
        <v>0</v>
      </c>
      <c r="R94" s="213">
        <f t="shared" si="2"/>
        <v>0</v>
      </c>
      <c r="S94" s="213">
        <v>0</v>
      </c>
      <c r="T94" s="214">
        <f t="shared" si="3"/>
        <v>0</v>
      </c>
      <c r="AR94" s="25" t="s">
        <v>126</v>
      </c>
      <c r="AT94" s="25" t="s">
        <v>200</v>
      </c>
      <c r="AU94" s="25" t="s">
        <v>85</v>
      </c>
      <c r="AY94" s="25" t="s">
        <v>197</v>
      </c>
      <c r="BE94" s="215">
        <f t="shared" si="4"/>
        <v>0</v>
      </c>
      <c r="BF94" s="215">
        <f t="shared" si="5"/>
        <v>0</v>
      </c>
      <c r="BG94" s="215">
        <f t="shared" si="6"/>
        <v>0</v>
      </c>
      <c r="BH94" s="215">
        <f t="shared" si="7"/>
        <v>0</v>
      </c>
      <c r="BI94" s="215">
        <f t="shared" si="8"/>
        <v>0</v>
      </c>
      <c r="BJ94" s="25" t="s">
        <v>85</v>
      </c>
      <c r="BK94" s="215">
        <f t="shared" si="9"/>
        <v>0</v>
      </c>
      <c r="BL94" s="25" t="s">
        <v>126</v>
      </c>
      <c r="BM94" s="25" t="s">
        <v>4404</v>
      </c>
    </row>
    <row r="95" spans="2:65" s="1" customFormat="1" ht="16.5" customHeight="1">
      <c r="B95" s="43"/>
      <c r="C95" s="204" t="s">
        <v>78</v>
      </c>
      <c r="D95" s="204" t="s">
        <v>200</v>
      </c>
      <c r="E95" s="205" t="s">
        <v>4299</v>
      </c>
      <c r="F95" s="206" t="s">
        <v>4405</v>
      </c>
      <c r="G95" s="207" t="s">
        <v>1598</v>
      </c>
      <c r="H95" s="208">
        <v>1</v>
      </c>
      <c r="I95" s="209"/>
      <c r="J95" s="210">
        <f t="shared" si="0"/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 t="shared" si="1"/>
        <v>0</v>
      </c>
      <c r="Q95" s="213">
        <v>0</v>
      </c>
      <c r="R95" s="213">
        <f t="shared" si="2"/>
        <v>0</v>
      </c>
      <c r="S95" s="213">
        <v>0</v>
      </c>
      <c r="T95" s="214">
        <f t="shared" si="3"/>
        <v>0</v>
      </c>
      <c r="AR95" s="25" t="s">
        <v>126</v>
      </c>
      <c r="AT95" s="25" t="s">
        <v>200</v>
      </c>
      <c r="AU95" s="25" t="s">
        <v>85</v>
      </c>
      <c r="AY95" s="25" t="s">
        <v>197</v>
      </c>
      <c r="BE95" s="215">
        <f t="shared" si="4"/>
        <v>0</v>
      </c>
      <c r="BF95" s="215">
        <f t="shared" si="5"/>
        <v>0</v>
      </c>
      <c r="BG95" s="215">
        <f t="shared" si="6"/>
        <v>0</v>
      </c>
      <c r="BH95" s="215">
        <f t="shared" si="7"/>
        <v>0</v>
      </c>
      <c r="BI95" s="215">
        <f t="shared" si="8"/>
        <v>0</v>
      </c>
      <c r="BJ95" s="25" t="s">
        <v>85</v>
      </c>
      <c r="BK95" s="215">
        <f t="shared" si="9"/>
        <v>0</v>
      </c>
      <c r="BL95" s="25" t="s">
        <v>126</v>
      </c>
      <c r="BM95" s="25" t="s">
        <v>4406</v>
      </c>
    </row>
    <row r="96" spans="2:65" s="1" customFormat="1" ht="16.5" customHeight="1">
      <c r="B96" s="43"/>
      <c r="C96" s="204" t="s">
        <v>78</v>
      </c>
      <c r="D96" s="204" t="s">
        <v>200</v>
      </c>
      <c r="E96" s="205" t="s">
        <v>4028</v>
      </c>
      <c r="F96" s="206" t="s">
        <v>4407</v>
      </c>
      <c r="G96" s="207" t="s">
        <v>1598</v>
      </c>
      <c r="H96" s="208">
        <v>3</v>
      </c>
      <c r="I96" s="209"/>
      <c r="J96" s="210">
        <f t="shared" si="0"/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 t="shared" si="1"/>
        <v>0</v>
      </c>
      <c r="Q96" s="213">
        <v>0</v>
      </c>
      <c r="R96" s="213">
        <f t="shared" si="2"/>
        <v>0</v>
      </c>
      <c r="S96" s="213">
        <v>0</v>
      </c>
      <c r="T96" s="214">
        <f t="shared" si="3"/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 t="shared" si="4"/>
        <v>0</v>
      </c>
      <c r="BF96" s="215">
        <f t="shared" si="5"/>
        <v>0</v>
      </c>
      <c r="BG96" s="215">
        <f t="shared" si="6"/>
        <v>0</v>
      </c>
      <c r="BH96" s="215">
        <f t="shared" si="7"/>
        <v>0</v>
      </c>
      <c r="BI96" s="215">
        <f t="shared" si="8"/>
        <v>0</v>
      </c>
      <c r="BJ96" s="25" t="s">
        <v>85</v>
      </c>
      <c r="BK96" s="215">
        <f t="shared" si="9"/>
        <v>0</v>
      </c>
      <c r="BL96" s="25" t="s">
        <v>126</v>
      </c>
      <c r="BM96" s="25" t="s">
        <v>4408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4304</v>
      </c>
      <c r="F97" s="206" t="s">
        <v>4409</v>
      </c>
      <c r="G97" s="207" t="s">
        <v>1598</v>
      </c>
      <c r="H97" s="208">
        <v>24</v>
      </c>
      <c r="I97" s="209"/>
      <c r="J97" s="210">
        <f t="shared" si="0"/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si="1"/>
        <v>0</v>
      </c>
      <c r="Q97" s="213">
        <v>0</v>
      </c>
      <c r="R97" s="213">
        <f t="shared" si="2"/>
        <v>0</v>
      </c>
      <c r="S97" s="213">
        <v>0</v>
      </c>
      <c r="T97" s="214">
        <f t="shared" si="3"/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si="4"/>
        <v>0</v>
      </c>
      <c r="BF97" s="215">
        <f t="shared" si="5"/>
        <v>0</v>
      </c>
      <c r="BG97" s="215">
        <f t="shared" si="6"/>
        <v>0</v>
      </c>
      <c r="BH97" s="215">
        <f t="shared" si="7"/>
        <v>0</v>
      </c>
      <c r="BI97" s="215">
        <f t="shared" si="8"/>
        <v>0</v>
      </c>
      <c r="BJ97" s="25" t="s">
        <v>85</v>
      </c>
      <c r="BK97" s="215">
        <f t="shared" si="9"/>
        <v>0</v>
      </c>
      <c r="BL97" s="25" t="s">
        <v>126</v>
      </c>
      <c r="BM97" s="25" t="s">
        <v>4410</v>
      </c>
    </row>
    <row r="98" spans="2:65" s="1" customFormat="1" ht="16.5" customHeight="1">
      <c r="B98" s="43"/>
      <c r="C98" s="204" t="s">
        <v>78</v>
      </c>
      <c r="D98" s="204" t="s">
        <v>200</v>
      </c>
      <c r="E98" s="205" t="s">
        <v>4073</v>
      </c>
      <c r="F98" s="206" t="s">
        <v>4411</v>
      </c>
      <c r="G98" s="207" t="s">
        <v>1598</v>
      </c>
      <c r="H98" s="208">
        <v>3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4412</v>
      </c>
    </row>
    <row r="99" spans="2:65" s="1" customFormat="1" ht="16.5" customHeight="1">
      <c r="B99" s="43"/>
      <c r="C99" s="204" t="s">
        <v>78</v>
      </c>
      <c r="D99" s="204" t="s">
        <v>200</v>
      </c>
      <c r="E99" s="205" t="s">
        <v>4102</v>
      </c>
      <c r="F99" s="206" t="s">
        <v>4413</v>
      </c>
      <c r="G99" s="207" t="s">
        <v>1598</v>
      </c>
      <c r="H99" s="208">
        <v>16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4414</v>
      </c>
    </row>
    <row r="100" spans="2:65" s="1" customFormat="1" ht="16.5" customHeight="1">
      <c r="B100" s="43"/>
      <c r="C100" s="204" t="s">
        <v>78</v>
      </c>
      <c r="D100" s="204" t="s">
        <v>200</v>
      </c>
      <c r="E100" s="205" t="s">
        <v>4115</v>
      </c>
      <c r="F100" s="206" t="s">
        <v>4415</v>
      </c>
      <c r="G100" s="207" t="s">
        <v>1598</v>
      </c>
      <c r="H100" s="208">
        <v>15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4416</v>
      </c>
    </row>
    <row r="101" spans="2:65" s="1" customFormat="1" ht="16.5" customHeight="1">
      <c r="B101" s="43"/>
      <c r="C101" s="204" t="s">
        <v>78</v>
      </c>
      <c r="D101" s="204" t="s">
        <v>200</v>
      </c>
      <c r="E101" s="205" t="s">
        <v>4417</v>
      </c>
      <c r="F101" s="206" t="s">
        <v>4418</v>
      </c>
      <c r="G101" s="207" t="s">
        <v>1598</v>
      </c>
      <c r="H101" s="208">
        <v>2</v>
      </c>
      <c r="I101" s="209"/>
      <c r="J101" s="210">
        <f t="shared" si="0"/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 t="shared" si="1"/>
        <v>0</v>
      </c>
      <c r="Q101" s="213">
        <v>0</v>
      </c>
      <c r="R101" s="213">
        <f t="shared" si="2"/>
        <v>0</v>
      </c>
      <c r="S101" s="213">
        <v>0</v>
      </c>
      <c r="T101" s="214">
        <f t="shared" si="3"/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 t="shared" si="4"/>
        <v>0</v>
      </c>
      <c r="BF101" s="215">
        <f t="shared" si="5"/>
        <v>0</v>
      </c>
      <c r="BG101" s="215">
        <f t="shared" si="6"/>
        <v>0</v>
      </c>
      <c r="BH101" s="215">
        <f t="shared" si="7"/>
        <v>0</v>
      </c>
      <c r="BI101" s="215">
        <f t="shared" si="8"/>
        <v>0</v>
      </c>
      <c r="BJ101" s="25" t="s">
        <v>85</v>
      </c>
      <c r="BK101" s="215">
        <f t="shared" si="9"/>
        <v>0</v>
      </c>
      <c r="BL101" s="25" t="s">
        <v>126</v>
      </c>
      <c r="BM101" s="25" t="s">
        <v>4419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4179</v>
      </c>
      <c r="F102" s="206" t="s">
        <v>4420</v>
      </c>
      <c r="G102" s="207" t="s">
        <v>1598</v>
      </c>
      <c r="H102" s="208">
        <v>1</v>
      </c>
      <c r="I102" s="209"/>
      <c r="J102" s="210">
        <f t="shared" si="0"/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 t="shared" si="1"/>
        <v>0</v>
      </c>
      <c r="Q102" s="213">
        <v>0</v>
      </c>
      <c r="R102" s="213">
        <f t="shared" si="2"/>
        <v>0</v>
      </c>
      <c r="S102" s="213">
        <v>0</v>
      </c>
      <c r="T102" s="214">
        <f t="shared" si="3"/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 t="shared" si="4"/>
        <v>0</v>
      </c>
      <c r="BF102" s="215">
        <f t="shared" si="5"/>
        <v>0</v>
      </c>
      <c r="BG102" s="215">
        <f t="shared" si="6"/>
        <v>0</v>
      </c>
      <c r="BH102" s="215">
        <f t="shared" si="7"/>
        <v>0</v>
      </c>
      <c r="BI102" s="215">
        <f t="shared" si="8"/>
        <v>0</v>
      </c>
      <c r="BJ102" s="25" t="s">
        <v>85</v>
      </c>
      <c r="BK102" s="215">
        <f t="shared" si="9"/>
        <v>0</v>
      </c>
      <c r="BL102" s="25" t="s">
        <v>126</v>
      </c>
      <c r="BM102" s="25" t="s">
        <v>4421</v>
      </c>
    </row>
    <row r="103" spans="2:65" s="1" customFormat="1" ht="16.5" customHeight="1">
      <c r="B103" s="43"/>
      <c r="C103" s="204" t="s">
        <v>78</v>
      </c>
      <c r="D103" s="204" t="s">
        <v>200</v>
      </c>
      <c r="E103" s="205" t="s">
        <v>4422</v>
      </c>
      <c r="F103" s="206" t="s">
        <v>4423</v>
      </c>
      <c r="G103" s="207" t="s">
        <v>1598</v>
      </c>
      <c r="H103" s="208">
        <v>8</v>
      </c>
      <c r="I103" s="209"/>
      <c r="J103" s="210">
        <f t="shared" si="0"/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 t="shared" si="1"/>
        <v>0</v>
      </c>
      <c r="Q103" s="213">
        <v>0</v>
      </c>
      <c r="R103" s="213">
        <f t="shared" si="2"/>
        <v>0</v>
      </c>
      <c r="S103" s="213">
        <v>0</v>
      </c>
      <c r="T103" s="214">
        <f t="shared" si="3"/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 t="shared" si="4"/>
        <v>0</v>
      </c>
      <c r="BF103" s="215">
        <f t="shared" si="5"/>
        <v>0</v>
      </c>
      <c r="BG103" s="215">
        <f t="shared" si="6"/>
        <v>0</v>
      </c>
      <c r="BH103" s="215">
        <f t="shared" si="7"/>
        <v>0</v>
      </c>
      <c r="BI103" s="215">
        <f t="shared" si="8"/>
        <v>0</v>
      </c>
      <c r="BJ103" s="25" t="s">
        <v>85</v>
      </c>
      <c r="BK103" s="215">
        <f t="shared" si="9"/>
        <v>0</v>
      </c>
      <c r="BL103" s="25" t="s">
        <v>126</v>
      </c>
      <c r="BM103" s="25" t="s">
        <v>4424</v>
      </c>
    </row>
    <row r="104" spans="2:65" s="1" customFormat="1" ht="16.5" customHeight="1">
      <c r="B104" s="43"/>
      <c r="C104" s="204" t="s">
        <v>78</v>
      </c>
      <c r="D104" s="204" t="s">
        <v>200</v>
      </c>
      <c r="E104" s="205" t="s">
        <v>4262</v>
      </c>
      <c r="F104" s="206" t="s">
        <v>4425</v>
      </c>
      <c r="G104" s="207" t="s">
        <v>1598</v>
      </c>
      <c r="H104" s="208">
        <v>12</v>
      </c>
      <c r="I104" s="209"/>
      <c r="J104" s="210">
        <f t="shared" si="0"/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 t="shared" si="1"/>
        <v>0</v>
      </c>
      <c r="Q104" s="213">
        <v>0</v>
      </c>
      <c r="R104" s="213">
        <f t="shared" si="2"/>
        <v>0</v>
      </c>
      <c r="S104" s="213">
        <v>0</v>
      </c>
      <c r="T104" s="214">
        <f t="shared" si="3"/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 t="shared" si="4"/>
        <v>0</v>
      </c>
      <c r="BF104" s="215">
        <f t="shared" si="5"/>
        <v>0</v>
      </c>
      <c r="BG104" s="215">
        <f t="shared" si="6"/>
        <v>0</v>
      </c>
      <c r="BH104" s="215">
        <f t="shared" si="7"/>
        <v>0</v>
      </c>
      <c r="BI104" s="215">
        <f t="shared" si="8"/>
        <v>0</v>
      </c>
      <c r="BJ104" s="25" t="s">
        <v>85</v>
      </c>
      <c r="BK104" s="215">
        <f t="shared" si="9"/>
        <v>0</v>
      </c>
      <c r="BL104" s="25" t="s">
        <v>126</v>
      </c>
      <c r="BM104" s="25" t="s">
        <v>4426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4427</v>
      </c>
      <c r="F105" s="206" t="s">
        <v>4428</v>
      </c>
      <c r="G105" s="207" t="s">
        <v>1598</v>
      </c>
      <c r="H105" s="208">
        <v>11</v>
      </c>
      <c r="I105" s="209"/>
      <c r="J105" s="210">
        <f t="shared" si="0"/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si="1"/>
        <v>0</v>
      </c>
      <c r="Q105" s="213">
        <v>0</v>
      </c>
      <c r="R105" s="213">
        <f t="shared" si="2"/>
        <v>0</v>
      </c>
      <c r="S105" s="213">
        <v>0</v>
      </c>
      <c r="T105" s="214">
        <f t="shared" si="3"/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si="4"/>
        <v>0</v>
      </c>
      <c r="BF105" s="215">
        <f t="shared" si="5"/>
        <v>0</v>
      </c>
      <c r="BG105" s="215">
        <f t="shared" si="6"/>
        <v>0</v>
      </c>
      <c r="BH105" s="215">
        <f t="shared" si="7"/>
        <v>0</v>
      </c>
      <c r="BI105" s="215">
        <f t="shared" si="8"/>
        <v>0</v>
      </c>
      <c r="BJ105" s="25" t="s">
        <v>85</v>
      </c>
      <c r="BK105" s="215">
        <f t="shared" si="9"/>
        <v>0</v>
      </c>
      <c r="BL105" s="25" t="s">
        <v>126</v>
      </c>
      <c r="BM105" s="25" t="s">
        <v>4429</v>
      </c>
    </row>
    <row r="106" spans="2:65" s="1" customFormat="1" ht="25.5" customHeight="1">
      <c r="B106" s="43"/>
      <c r="C106" s="204" t="s">
        <v>78</v>
      </c>
      <c r="D106" s="204" t="s">
        <v>200</v>
      </c>
      <c r="E106" s="205" t="s">
        <v>4430</v>
      </c>
      <c r="F106" s="206" t="s">
        <v>4431</v>
      </c>
      <c r="G106" s="207" t="s">
        <v>1598</v>
      </c>
      <c r="H106" s="208">
        <v>1</v>
      </c>
      <c r="I106" s="209"/>
      <c r="J106" s="210">
        <f t="shared" si="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"/>
        <v>0</v>
      </c>
      <c r="Q106" s="213">
        <v>0</v>
      </c>
      <c r="R106" s="213">
        <f t="shared" si="2"/>
        <v>0</v>
      </c>
      <c r="S106" s="213">
        <v>0</v>
      </c>
      <c r="T106" s="214">
        <f t="shared" si="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4"/>
        <v>0</v>
      </c>
      <c r="BF106" s="215">
        <f t="shared" si="5"/>
        <v>0</v>
      </c>
      <c r="BG106" s="215">
        <f t="shared" si="6"/>
        <v>0</v>
      </c>
      <c r="BH106" s="215">
        <f t="shared" si="7"/>
        <v>0</v>
      </c>
      <c r="BI106" s="215">
        <f t="shared" si="8"/>
        <v>0</v>
      </c>
      <c r="BJ106" s="25" t="s">
        <v>85</v>
      </c>
      <c r="BK106" s="215">
        <f t="shared" si="9"/>
        <v>0</v>
      </c>
      <c r="BL106" s="25" t="s">
        <v>126</v>
      </c>
      <c r="BM106" s="25" t="s">
        <v>4432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4433</v>
      </c>
      <c r="F107" s="206" t="s">
        <v>4434</v>
      </c>
      <c r="G107" s="207" t="s">
        <v>1598</v>
      </c>
      <c r="H107" s="208">
        <v>2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4435</v>
      </c>
    </row>
    <row r="108" spans="2:65" s="1" customFormat="1" ht="16.5" customHeight="1">
      <c r="B108" s="43"/>
      <c r="C108" s="204" t="s">
        <v>78</v>
      </c>
      <c r="D108" s="204" t="s">
        <v>200</v>
      </c>
      <c r="E108" s="205" t="s">
        <v>4436</v>
      </c>
      <c r="F108" s="206" t="s">
        <v>4437</v>
      </c>
      <c r="G108" s="207" t="s">
        <v>1598</v>
      </c>
      <c r="H108" s="208">
        <v>1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4438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4439</v>
      </c>
      <c r="F109" s="206" t="s">
        <v>4440</v>
      </c>
      <c r="G109" s="207" t="s">
        <v>1598</v>
      </c>
      <c r="H109" s="208">
        <v>4</v>
      </c>
      <c r="I109" s="209"/>
      <c r="J109" s="210">
        <f t="shared" si="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"/>
        <v>0</v>
      </c>
      <c r="Q109" s="213">
        <v>0</v>
      </c>
      <c r="R109" s="213">
        <f t="shared" si="2"/>
        <v>0</v>
      </c>
      <c r="S109" s="213">
        <v>0</v>
      </c>
      <c r="T109" s="214">
        <f t="shared" si="3"/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 t="shared" si="4"/>
        <v>0</v>
      </c>
      <c r="BF109" s="215">
        <f t="shared" si="5"/>
        <v>0</v>
      </c>
      <c r="BG109" s="215">
        <f t="shared" si="6"/>
        <v>0</v>
      </c>
      <c r="BH109" s="215">
        <f t="shared" si="7"/>
        <v>0</v>
      </c>
      <c r="BI109" s="215">
        <f t="shared" si="8"/>
        <v>0</v>
      </c>
      <c r="BJ109" s="25" t="s">
        <v>85</v>
      </c>
      <c r="BK109" s="215">
        <f t="shared" si="9"/>
        <v>0</v>
      </c>
      <c r="BL109" s="25" t="s">
        <v>126</v>
      </c>
      <c r="BM109" s="25" t="s">
        <v>4441</v>
      </c>
    </row>
    <row r="110" spans="2:65" s="1" customFormat="1" ht="16.5" customHeight="1">
      <c r="B110" s="43"/>
      <c r="C110" s="204" t="s">
        <v>78</v>
      </c>
      <c r="D110" s="204" t="s">
        <v>200</v>
      </c>
      <c r="E110" s="205" t="s">
        <v>4442</v>
      </c>
      <c r="F110" s="206" t="s">
        <v>4443</v>
      </c>
      <c r="G110" s="207" t="s">
        <v>1598</v>
      </c>
      <c r="H110" s="208">
        <v>1</v>
      </c>
      <c r="I110" s="209"/>
      <c r="J110" s="210">
        <f t="shared" si="0"/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si="1"/>
        <v>0</v>
      </c>
      <c r="Q110" s="213">
        <v>0</v>
      </c>
      <c r="R110" s="213">
        <f t="shared" si="2"/>
        <v>0</v>
      </c>
      <c r="S110" s="213">
        <v>0</v>
      </c>
      <c r="T110" s="214">
        <f t="shared" si="3"/>
        <v>0</v>
      </c>
      <c r="AR110" s="25" t="s">
        <v>126</v>
      </c>
      <c r="AT110" s="25" t="s">
        <v>200</v>
      </c>
      <c r="AU110" s="25" t="s">
        <v>85</v>
      </c>
      <c r="AY110" s="25" t="s">
        <v>197</v>
      </c>
      <c r="BE110" s="215">
        <f t="shared" si="4"/>
        <v>0</v>
      </c>
      <c r="BF110" s="215">
        <f t="shared" si="5"/>
        <v>0</v>
      </c>
      <c r="BG110" s="215">
        <f t="shared" si="6"/>
        <v>0</v>
      </c>
      <c r="BH110" s="215">
        <f t="shared" si="7"/>
        <v>0</v>
      </c>
      <c r="BI110" s="215">
        <f t="shared" si="8"/>
        <v>0</v>
      </c>
      <c r="BJ110" s="25" t="s">
        <v>85</v>
      </c>
      <c r="BK110" s="215">
        <f t="shared" si="9"/>
        <v>0</v>
      </c>
      <c r="BL110" s="25" t="s">
        <v>126</v>
      </c>
      <c r="BM110" s="25" t="s">
        <v>4444</v>
      </c>
    </row>
    <row r="111" spans="2:65" s="11" customFormat="1" ht="37.35" customHeight="1">
      <c r="B111" s="187"/>
      <c r="C111" s="188"/>
      <c r="D111" s="201" t="s">
        <v>77</v>
      </c>
      <c r="E111" s="287" t="s">
        <v>4445</v>
      </c>
      <c r="F111" s="287" t="s">
        <v>4446</v>
      </c>
      <c r="G111" s="188"/>
      <c r="H111" s="188"/>
      <c r="I111" s="191"/>
      <c r="J111" s="288">
        <f>BK111</f>
        <v>0</v>
      </c>
      <c r="K111" s="188"/>
      <c r="L111" s="193"/>
      <c r="M111" s="194"/>
      <c r="N111" s="195"/>
      <c r="O111" s="195"/>
      <c r="P111" s="196">
        <f>SUM(P112:P116)</f>
        <v>0</v>
      </c>
      <c r="Q111" s="195"/>
      <c r="R111" s="196">
        <f>SUM(R112:R116)</f>
        <v>0</v>
      </c>
      <c r="S111" s="195"/>
      <c r="T111" s="197">
        <f>SUM(T112:T116)</f>
        <v>0</v>
      </c>
      <c r="AR111" s="198" t="s">
        <v>85</v>
      </c>
      <c r="AT111" s="199" t="s">
        <v>77</v>
      </c>
      <c r="AU111" s="199" t="s">
        <v>78</v>
      </c>
      <c r="AY111" s="198" t="s">
        <v>197</v>
      </c>
      <c r="BK111" s="200">
        <f>SUM(BK112:BK116)</f>
        <v>0</v>
      </c>
    </row>
    <row r="112" spans="2:65" s="1" customFormat="1" ht="16.5" customHeight="1">
      <c r="B112" s="43"/>
      <c r="C112" s="204" t="s">
        <v>78</v>
      </c>
      <c r="D112" s="204" t="s">
        <v>200</v>
      </c>
      <c r="E112" s="205" t="s">
        <v>4310</v>
      </c>
      <c r="F112" s="206" t="s">
        <v>4447</v>
      </c>
      <c r="G112" s="207" t="s">
        <v>445</v>
      </c>
      <c r="H112" s="208">
        <v>1450</v>
      </c>
      <c r="I112" s="209"/>
      <c r="J112" s="210">
        <f>ROUND(I112*H112,2)</f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4448</v>
      </c>
    </row>
    <row r="113" spans="2:65" s="1" customFormat="1" ht="16.5" customHeight="1">
      <c r="B113" s="43"/>
      <c r="C113" s="204" t="s">
        <v>78</v>
      </c>
      <c r="D113" s="204" t="s">
        <v>200</v>
      </c>
      <c r="E113" s="205" t="s">
        <v>4449</v>
      </c>
      <c r="F113" s="206" t="s">
        <v>4450</v>
      </c>
      <c r="G113" s="207" t="s">
        <v>445</v>
      </c>
      <c r="H113" s="208">
        <v>350</v>
      </c>
      <c r="I113" s="209"/>
      <c r="J113" s="210">
        <f>ROUND(I113*H113,2)</f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>O113*H113</f>
        <v>0</v>
      </c>
      <c r="Q113" s="213">
        <v>0</v>
      </c>
      <c r="R113" s="213">
        <f>Q113*H113</f>
        <v>0</v>
      </c>
      <c r="S113" s="213">
        <v>0</v>
      </c>
      <c r="T113" s="214">
        <f>S113*H113</f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>IF(N113="základní",J113,0)</f>
        <v>0</v>
      </c>
      <c r="BF113" s="215">
        <f>IF(N113="snížená",J113,0)</f>
        <v>0</v>
      </c>
      <c r="BG113" s="215">
        <f>IF(N113="zákl. přenesená",J113,0)</f>
        <v>0</v>
      </c>
      <c r="BH113" s="215">
        <f>IF(N113="sníž. přenesená",J113,0)</f>
        <v>0</v>
      </c>
      <c r="BI113" s="215">
        <f>IF(N113="nulová",J113,0)</f>
        <v>0</v>
      </c>
      <c r="BJ113" s="25" t="s">
        <v>85</v>
      </c>
      <c r="BK113" s="215">
        <f>ROUND(I113*H113,2)</f>
        <v>0</v>
      </c>
      <c r="BL113" s="25" t="s">
        <v>126</v>
      </c>
      <c r="BM113" s="25" t="s">
        <v>4451</v>
      </c>
    </row>
    <row r="114" spans="2:65" s="1" customFormat="1" ht="16.5" customHeight="1">
      <c r="B114" s="43"/>
      <c r="C114" s="204" t="s">
        <v>78</v>
      </c>
      <c r="D114" s="204" t="s">
        <v>200</v>
      </c>
      <c r="E114" s="205" t="s">
        <v>4313</v>
      </c>
      <c r="F114" s="206" t="s">
        <v>4452</v>
      </c>
      <c r="G114" s="207" t="s">
        <v>445</v>
      </c>
      <c r="H114" s="208">
        <v>30</v>
      </c>
      <c r="I114" s="209"/>
      <c r="J114" s="210">
        <f>ROUND(I114*H114,2)</f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>O114*H114</f>
        <v>0</v>
      </c>
      <c r="Q114" s="213">
        <v>0</v>
      </c>
      <c r="R114" s="213">
        <f>Q114*H114</f>
        <v>0</v>
      </c>
      <c r="S114" s="213">
        <v>0</v>
      </c>
      <c r="T114" s="214">
        <f>S114*H114</f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>IF(N114="základní",J114,0)</f>
        <v>0</v>
      </c>
      <c r="BF114" s="215">
        <f>IF(N114="snížená",J114,0)</f>
        <v>0</v>
      </c>
      <c r="BG114" s="215">
        <f>IF(N114="zákl. přenesená",J114,0)</f>
        <v>0</v>
      </c>
      <c r="BH114" s="215">
        <f>IF(N114="sníž. přenesená",J114,0)</f>
        <v>0</v>
      </c>
      <c r="BI114" s="215">
        <f>IF(N114="nulová",J114,0)</f>
        <v>0</v>
      </c>
      <c r="BJ114" s="25" t="s">
        <v>85</v>
      </c>
      <c r="BK114" s="215">
        <f>ROUND(I114*H114,2)</f>
        <v>0</v>
      </c>
      <c r="BL114" s="25" t="s">
        <v>126</v>
      </c>
      <c r="BM114" s="25" t="s">
        <v>4453</v>
      </c>
    </row>
    <row r="115" spans="2:65" s="1" customFormat="1" ht="16.5" customHeight="1">
      <c r="B115" s="43"/>
      <c r="C115" s="204" t="s">
        <v>78</v>
      </c>
      <c r="D115" s="204" t="s">
        <v>200</v>
      </c>
      <c r="E115" s="205" t="s">
        <v>4316</v>
      </c>
      <c r="F115" s="206" t="s">
        <v>4454</v>
      </c>
      <c r="G115" s="207" t="s">
        <v>445</v>
      </c>
      <c r="H115" s="208">
        <v>30</v>
      </c>
      <c r="I115" s="209"/>
      <c r="J115" s="210">
        <f>ROUND(I115*H115,2)</f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4455</v>
      </c>
    </row>
    <row r="116" spans="2:65" s="1" customFormat="1" ht="16.5" customHeight="1">
      <c r="B116" s="43"/>
      <c r="C116" s="204" t="s">
        <v>78</v>
      </c>
      <c r="D116" s="204" t="s">
        <v>200</v>
      </c>
      <c r="E116" s="205" t="s">
        <v>4031</v>
      </c>
      <c r="F116" s="206" t="s">
        <v>4456</v>
      </c>
      <c r="G116" s="207" t="s">
        <v>1598</v>
      </c>
      <c r="H116" s="208">
        <v>1</v>
      </c>
      <c r="I116" s="209"/>
      <c r="J116" s="210">
        <f>ROUND(I116*H116,2)</f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>O116*H116</f>
        <v>0</v>
      </c>
      <c r="Q116" s="213">
        <v>0</v>
      </c>
      <c r="R116" s="213">
        <f>Q116*H116</f>
        <v>0</v>
      </c>
      <c r="S116" s="213">
        <v>0</v>
      </c>
      <c r="T116" s="214">
        <f>S116*H116</f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>IF(N116="základní",J116,0)</f>
        <v>0</v>
      </c>
      <c r="BF116" s="215">
        <f>IF(N116="snížená",J116,0)</f>
        <v>0</v>
      </c>
      <c r="BG116" s="215">
        <f>IF(N116="zákl. přenesená",J116,0)</f>
        <v>0</v>
      </c>
      <c r="BH116" s="215">
        <f>IF(N116="sníž. přenesená",J116,0)</f>
        <v>0</v>
      </c>
      <c r="BI116" s="215">
        <f>IF(N116="nulová",J116,0)</f>
        <v>0</v>
      </c>
      <c r="BJ116" s="25" t="s">
        <v>85</v>
      </c>
      <c r="BK116" s="215">
        <f>ROUND(I116*H116,2)</f>
        <v>0</v>
      </c>
      <c r="BL116" s="25" t="s">
        <v>126</v>
      </c>
      <c r="BM116" s="25" t="s">
        <v>4457</v>
      </c>
    </row>
    <row r="117" spans="2:65" s="11" customFormat="1" ht="37.35" customHeight="1">
      <c r="B117" s="187"/>
      <c r="C117" s="188"/>
      <c r="D117" s="201" t="s">
        <v>77</v>
      </c>
      <c r="E117" s="287" t="s">
        <v>4458</v>
      </c>
      <c r="F117" s="287" t="s">
        <v>1966</v>
      </c>
      <c r="G117" s="188"/>
      <c r="H117" s="188"/>
      <c r="I117" s="191"/>
      <c r="J117" s="288">
        <f>BK117</f>
        <v>0</v>
      </c>
      <c r="K117" s="188"/>
      <c r="L117" s="193"/>
      <c r="M117" s="194"/>
      <c r="N117" s="195"/>
      <c r="O117" s="195"/>
      <c r="P117" s="196">
        <f>SUM(P118:P121)</f>
        <v>0</v>
      </c>
      <c r="Q117" s="195"/>
      <c r="R117" s="196">
        <f>SUM(R118:R121)</f>
        <v>0</v>
      </c>
      <c r="S117" s="195"/>
      <c r="T117" s="197">
        <f>SUM(T118:T121)</f>
        <v>0</v>
      </c>
      <c r="AR117" s="198" t="s">
        <v>85</v>
      </c>
      <c r="AT117" s="199" t="s">
        <v>77</v>
      </c>
      <c r="AU117" s="199" t="s">
        <v>78</v>
      </c>
      <c r="AY117" s="198" t="s">
        <v>197</v>
      </c>
      <c r="BK117" s="200">
        <f>SUM(BK118:BK121)</f>
        <v>0</v>
      </c>
    </row>
    <row r="118" spans="2:65" s="1" customFormat="1" ht="16.5" customHeight="1">
      <c r="B118" s="43"/>
      <c r="C118" s="204" t="s">
        <v>78</v>
      </c>
      <c r="D118" s="204" t="s">
        <v>200</v>
      </c>
      <c r="E118" s="205" t="s">
        <v>3847</v>
      </c>
      <c r="F118" s="206" t="s">
        <v>4389</v>
      </c>
      <c r="G118" s="207" t="s">
        <v>351</v>
      </c>
      <c r="H118" s="208">
        <v>12</v>
      </c>
      <c r="I118" s="209"/>
      <c r="J118" s="210">
        <f>ROUND(I118*H118,2)</f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>O118*H118</f>
        <v>0</v>
      </c>
      <c r="Q118" s="213">
        <v>0</v>
      </c>
      <c r="R118" s="213">
        <f>Q118*H118</f>
        <v>0</v>
      </c>
      <c r="S118" s="213">
        <v>0</v>
      </c>
      <c r="T118" s="214">
        <f>S118*H118</f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4459</v>
      </c>
    </row>
    <row r="119" spans="2:65" s="1" customFormat="1" ht="16.5" customHeight="1">
      <c r="B119" s="43"/>
      <c r="C119" s="204" t="s">
        <v>78</v>
      </c>
      <c r="D119" s="204" t="s">
        <v>200</v>
      </c>
      <c r="E119" s="205" t="s">
        <v>4330</v>
      </c>
      <c r="F119" s="206" t="s">
        <v>4460</v>
      </c>
      <c r="G119" s="207" t="s">
        <v>351</v>
      </c>
      <c r="H119" s="208">
        <v>4</v>
      </c>
      <c r="I119" s="209"/>
      <c r="J119" s="210">
        <f>ROUND(I119*H119,2)</f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>O119*H119</f>
        <v>0</v>
      </c>
      <c r="Q119" s="213">
        <v>0</v>
      </c>
      <c r="R119" s="213">
        <f>Q119*H119</f>
        <v>0</v>
      </c>
      <c r="S119" s="213">
        <v>0</v>
      </c>
      <c r="T119" s="214">
        <f>S119*H119</f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>IF(N119="základní",J119,0)</f>
        <v>0</v>
      </c>
      <c r="BF119" s="215">
        <f>IF(N119="snížená",J119,0)</f>
        <v>0</v>
      </c>
      <c r="BG119" s="215">
        <f>IF(N119="zákl. přenesená",J119,0)</f>
        <v>0</v>
      </c>
      <c r="BH119" s="215">
        <f>IF(N119="sníž. přenesená",J119,0)</f>
        <v>0</v>
      </c>
      <c r="BI119" s="215">
        <f>IF(N119="nulová",J119,0)</f>
        <v>0</v>
      </c>
      <c r="BJ119" s="25" t="s">
        <v>85</v>
      </c>
      <c r="BK119" s="215">
        <f>ROUND(I119*H119,2)</f>
        <v>0</v>
      </c>
      <c r="BL119" s="25" t="s">
        <v>126</v>
      </c>
      <c r="BM119" s="25" t="s">
        <v>4461</v>
      </c>
    </row>
    <row r="120" spans="2:65" s="1" customFormat="1" ht="16.5" customHeight="1">
      <c r="B120" s="43"/>
      <c r="C120" s="204" t="s">
        <v>78</v>
      </c>
      <c r="D120" s="204" t="s">
        <v>200</v>
      </c>
      <c r="E120" s="205" t="s">
        <v>3956</v>
      </c>
      <c r="F120" s="206" t="s">
        <v>4462</v>
      </c>
      <c r="G120" s="207" t="s">
        <v>351</v>
      </c>
      <c r="H120" s="208">
        <v>8</v>
      </c>
      <c r="I120" s="209"/>
      <c r="J120" s="210">
        <f>ROUND(I120*H120,2)</f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0</v>
      </c>
      <c r="R120" s="213">
        <f>Q120*H120</f>
        <v>0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4463</v>
      </c>
    </row>
    <row r="121" spans="2:65" s="1" customFormat="1" ht="16.5" customHeight="1">
      <c r="B121" s="43"/>
      <c r="C121" s="204" t="s">
        <v>78</v>
      </c>
      <c r="D121" s="204" t="s">
        <v>200</v>
      </c>
      <c r="E121" s="205" t="s">
        <v>3981</v>
      </c>
      <c r="F121" s="206" t="s">
        <v>4394</v>
      </c>
      <c r="G121" s="207" t="s">
        <v>1985</v>
      </c>
      <c r="H121" s="208">
        <v>12</v>
      </c>
      <c r="I121" s="209"/>
      <c r="J121" s="210">
        <f>ROUND(I121*H121,2)</f>
        <v>0</v>
      </c>
      <c r="K121" s="206" t="s">
        <v>34</v>
      </c>
      <c r="L121" s="63"/>
      <c r="M121" s="211" t="s">
        <v>34</v>
      </c>
      <c r="N121" s="254" t="s">
        <v>49</v>
      </c>
      <c r="O121" s="255"/>
      <c r="P121" s="256">
        <f>O121*H121</f>
        <v>0</v>
      </c>
      <c r="Q121" s="256">
        <v>0</v>
      </c>
      <c r="R121" s="256">
        <f>Q121*H121</f>
        <v>0</v>
      </c>
      <c r="S121" s="256">
        <v>0</v>
      </c>
      <c r="T121" s="257">
        <f>S121*H121</f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>IF(N121="základní",J121,0)</f>
        <v>0</v>
      </c>
      <c r="BF121" s="215">
        <f>IF(N121="snížená",J121,0)</f>
        <v>0</v>
      </c>
      <c r="BG121" s="215">
        <f>IF(N121="zákl. přenesená",J121,0)</f>
        <v>0</v>
      </c>
      <c r="BH121" s="215">
        <f>IF(N121="sníž. přenesená",J121,0)</f>
        <v>0</v>
      </c>
      <c r="BI121" s="215">
        <f>IF(N121="nulová",J121,0)</f>
        <v>0</v>
      </c>
      <c r="BJ121" s="25" t="s">
        <v>85</v>
      </c>
      <c r="BK121" s="215">
        <f>ROUND(I121*H121,2)</f>
        <v>0</v>
      </c>
      <c r="BL121" s="25" t="s">
        <v>126</v>
      </c>
      <c r="BM121" s="25" t="s">
        <v>4464</v>
      </c>
    </row>
    <row r="122" spans="2:65" s="1" customFormat="1" ht="6.95" customHeight="1">
      <c r="B122" s="58"/>
      <c r="C122" s="59"/>
      <c r="D122" s="59"/>
      <c r="E122" s="59"/>
      <c r="F122" s="59"/>
      <c r="G122" s="59"/>
      <c r="H122" s="59"/>
      <c r="I122" s="150"/>
      <c r="J122" s="59"/>
      <c r="K122" s="59"/>
      <c r="L122" s="63"/>
    </row>
  </sheetData>
  <sheetProtection algorithmName="SHA-512" hashValue="Dkq8aLrQQxMTspScZ82N/fwRjMQYnbME69BGT8dLlsURZKbPYJW3X66csh2QsrAeUgpfSrF3Gyivh1Zvm0d04w==" saltValue="4TVqLX02Tr8dXTkjCDO9xw==" spinCount="100000" sheet="1" objects="1" scenarios="1" formatCells="0" formatColumns="0" formatRows="0" sort="0" autoFilter="0"/>
  <autoFilter ref="C90:K121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7:H77"/>
    <mergeCell ref="E81:H81"/>
    <mergeCell ref="E79:H79"/>
    <mergeCell ref="E83:H83"/>
    <mergeCell ref="J59:J60"/>
  </mergeCells>
  <hyperlinks>
    <hyperlink ref="F1:G1" location="C2" display="1) Krycí list soupisu"/>
    <hyperlink ref="G1:H1" location="C62" display="2) Rekapitulace"/>
    <hyperlink ref="J1" location="C90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10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133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4465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ROUND(J91,2)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ROUND(SUM(BE91:BE109), 2)</f>
        <v>0</v>
      </c>
      <c r="G34" s="44"/>
      <c r="H34" s="44"/>
      <c r="I34" s="142">
        <v>0.21</v>
      </c>
      <c r="J34" s="141">
        <f>ROUND(ROUND((SUM(BE91:BE109)),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ROUND(SUM(BF91:BF109), 2)</f>
        <v>0</v>
      </c>
      <c r="G35" s="44"/>
      <c r="H35" s="44"/>
      <c r="I35" s="142">
        <v>0.15</v>
      </c>
      <c r="J35" s="141">
        <f>ROUND(ROUND((SUM(BF91:BF109)),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ROUND(SUM(BG91:BG109),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ROUND(SUM(BH91:BH109),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ROUND(SUM(BI91:BI109),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CCTV - Kamerový systém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J91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4466</v>
      </c>
      <c r="E65" s="163"/>
      <c r="F65" s="163"/>
      <c r="G65" s="163"/>
      <c r="H65" s="163"/>
      <c r="I65" s="164"/>
      <c r="J65" s="165">
        <f>J92</f>
        <v>0</v>
      </c>
      <c r="K65" s="166"/>
    </row>
    <row r="66" spans="2:12" s="8" customFormat="1" ht="24.95" customHeight="1">
      <c r="B66" s="160"/>
      <c r="C66" s="161"/>
      <c r="D66" s="162" t="s">
        <v>4467</v>
      </c>
      <c r="E66" s="163"/>
      <c r="F66" s="163"/>
      <c r="G66" s="163"/>
      <c r="H66" s="163"/>
      <c r="I66" s="164"/>
      <c r="J66" s="165">
        <f>J101</f>
        <v>0</v>
      </c>
      <c r="K66" s="166"/>
    </row>
    <row r="67" spans="2:12" s="8" customFormat="1" ht="24.95" customHeight="1">
      <c r="B67" s="160"/>
      <c r="C67" s="161"/>
      <c r="D67" s="162" t="s">
        <v>4468</v>
      </c>
      <c r="E67" s="163"/>
      <c r="F67" s="163"/>
      <c r="G67" s="163"/>
      <c r="H67" s="163"/>
      <c r="I67" s="164"/>
      <c r="J67" s="165">
        <f>J104</f>
        <v>0</v>
      </c>
      <c r="K67" s="166"/>
    </row>
    <row r="68" spans="2:12" s="1" customFormat="1" ht="21.75" customHeight="1">
      <c r="B68" s="43"/>
      <c r="C68" s="44"/>
      <c r="D68" s="44"/>
      <c r="E68" s="44"/>
      <c r="F68" s="44"/>
      <c r="G68" s="44"/>
      <c r="H68" s="44"/>
      <c r="I68" s="129"/>
      <c r="J68" s="44"/>
      <c r="K68" s="47"/>
    </row>
    <row r="69" spans="2:12" s="1" customFormat="1" ht="6.95" customHeight="1">
      <c r="B69" s="58"/>
      <c r="C69" s="59"/>
      <c r="D69" s="59"/>
      <c r="E69" s="59"/>
      <c r="F69" s="59"/>
      <c r="G69" s="59"/>
      <c r="H69" s="59"/>
      <c r="I69" s="150"/>
      <c r="J69" s="59"/>
      <c r="K69" s="60"/>
    </row>
    <row r="73" spans="2:12" s="1" customFormat="1" ht="6.95" customHeight="1">
      <c r="B73" s="61"/>
      <c r="C73" s="62"/>
      <c r="D73" s="62"/>
      <c r="E73" s="62"/>
      <c r="F73" s="62"/>
      <c r="G73" s="62"/>
      <c r="H73" s="62"/>
      <c r="I73" s="153"/>
      <c r="J73" s="62"/>
      <c r="K73" s="62"/>
      <c r="L73" s="63"/>
    </row>
    <row r="74" spans="2:12" s="1" customFormat="1" ht="36.950000000000003" customHeight="1">
      <c r="B74" s="43"/>
      <c r="C74" s="64" t="s">
        <v>181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6.95" customHeight="1">
      <c r="B75" s="43"/>
      <c r="C75" s="65"/>
      <c r="D75" s="65"/>
      <c r="E75" s="65"/>
      <c r="F75" s="65"/>
      <c r="G75" s="65"/>
      <c r="H75" s="65"/>
      <c r="I75" s="174"/>
      <c r="J75" s="65"/>
      <c r="K75" s="65"/>
      <c r="L75" s="63"/>
    </row>
    <row r="76" spans="2:12" s="1" customFormat="1" ht="14.45" customHeight="1">
      <c r="B76" s="43"/>
      <c r="C76" s="67" t="s">
        <v>18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6.5" customHeight="1">
      <c r="B77" s="43"/>
      <c r="C77" s="65"/>
      <c r="D77" s="65"/>
      <c r="E77" s="420" t="str">
        <f>E7</f>
        <v>CENTRUM SPOLEČNÝCH AKTIVIT JESENÍK</v>
      </c>
      <c r="F77" s="421"/>
      <c r="G77" s="421"/>
      <c r="H77" s="421"/>
      <c r="I77" s="174"/>
      <c r="J77" s="65"/>
      <c r="K77" s="65"/>
      <c r="L77" s="63"/>
    </row>
    <row r="78" spans="2:12" ht="15">
      <c r="B78" s="29"/>
      <c r="C78" s="67" t="s">
        <v>171</v>
      </c>
      <c r="D78" s="258"/>
      <c r="E78" s="258"/>
      <c r="F78" s="258"/>
      <c r="G78" s="258"/>
      <c r="H78" s="258"/>
      <c r="J78" s="258"/>
      <c r="K78" s="258"/>
      <c r="L78" s="259"/>
    </row>
    <row r="79" spans="2:12" ht="16.5" customHeight="1">
      <c r="B79" s="29"/>
      <c r="C79" s="258"/>
      <c r="D79" s="258"/>
      <c r="E79" s="420" t="s">
        <v>313</v>
      </c>
      <c r="F79" s="429"/>
      <c r="G79" s="429"/>
      <c r="H79" s="429"/>
      <c r="J79" s="258"/>
      <c r="K79" s="258"/>
      <c r="L79" s="259"/>
    </row>
    <row r="80" spans="2:12" ht="15">
      <c r="B80" s="29"/>
      <c r="C80" s="67" t="s">
        <v>314</v>
      </c>
      <c r="D80" s="258"/>
      <c r="E80" s="258"/>
      <c r="F80" s="258"/>
      <c r="G80" s="258"/>
      <c r="H80" s="258"/>
      <c r="J80" s="258"/>
      <c r="K80" s="258"/>
      <c r="L80" s="259"/>
    </row>
    <row r="81" spans="2:65" s="1" customFormat="1" ht="16.5" customHeight="1">
      <c r="B81" s="43"/>
      <c r="C81" s="65"/>
      <c r="D81" s="65"/>
      <c r="E81" s="428" t="s">
        <v>2177</v>
      </c>
      <c r="F81" s="422"/>
      <c r="G81" s="422"/>
      <c r="H81" s="422"/>
      <c r="I81" s="174"/>
      <c r="J81" s="65"/>
      <c r="K81" s="65"/>
      <c r="L81" s="63"/>
    </row>
    <row r="82" spans="2:65" s="1" customFormat="1" ht="14.45" customHeight="1">
      <c r="B82" s="43"/>
      <c r="C82" s="67" t="s">
        <v>4283</v>
      </c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7.25" customHeight="1">
      <c r="B83" s="43"/>
      <c r="C83" s="65"/>
      <c r="D83" s="65"/>
      <c r="E83" s="391" t="str">
        <f>E13</f>
        <v>CCTV - Kamerový systém</v>
      </c>
      <c r="F83" s="422"/>
      <c r="G83" s="422"/>
      <c r="H83" s="422"/>
      <c r="I83" s="174"/>
      <c r="J83" s="65"/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8" customHeight="1">
      <c r="B85" s="43"/>
      <c r="C85" s="67" t="s">
        <v>24</v>
      </c>
      <c r="D85" s="65"/>
      <c r="E85" s="65"/>
      <c r="F85" s="175" t="str">
        <f>F16</f>
        <v xml:space="preserve"> </v>
      </c>
      <c r="G85" s="65"/>
      <c r="H85" s="65"/>
      <c r="I85" s="176" t="s">
        <v>26</v>
      </c>
      <c r="J85" s="75" t="str">
        <f>IF(J16="","",J16)</f>
        <v>11.10.2016</v>
      </c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5">
      <c r="B87" s="43"/>
      <c r="C87" s="67" t="s">
        <v>32</v>
      </c>
      <c r="D87" s="65"/>
      <c r="E87" s="65"/>
      <c r="F87" s="175" t="str">
        <f>E19</f>
        <v>MĚSTO JESENÍK</v>
      </c>
      <c r="G87" s="65"/>
      <c r="H87" s="65"/>
      <c r="I87" s="176" t="s">
        <v>39</v>
      </c>
      <c r="J87" s="175" t="str">
        <f>E25</f>
        <v>KANIA a.s. , Ostrava</v>
      </c>
      <c r="K87" s="65"/>
      <c r="L87" s="63"/>
    </row>
    <row r="88" spans="2:65" s="1" customFormat="1" ht="14.45" customHeight="1">
      <c r="B88" s="43"/>
      <c r="C88" s="67" t="s">
        <v>37</v>
      </c>
      <c r="D88" s="65"/>
      <c r="E88" s="65"/>
      <c r="F88" s="175" t="str">
        <f>IF(E22="","",E22)</f>
        <v/>
      </c>
      <c r="G88" s="65"/>
      <c r="H88" s="65"/>
      <c r="I88" s="174"/>
      <c r="J88" s="65"/>
      <c r="K88" s="65"/>
      <c r="L88" s="63"/>
    </row>
    <row r="89" spans="2:65" s="1" customFormat="1" ht="10.35" customHeight="1">
      <c r="B89" s="43"/>
      <c r="C89" s="65"/>
      <c r="D89" s="65"/>
      <c r="E89" s="65"/>
      <c r="F89" s="65"/>
      <c r="G89" s="65"/>
      <c r="H89" s="65"/>
      <c r="I89" s="174"/>
      <c r="J89" s="65"/>
      <c r="K89" s="65"/>
      <c r="L89" s="63"/>
    </row>
    <row r="90" spans="2:65" s="10" customFormat="1" ht="29.25" customHeight="1">
      <c r="B90" s="177"/>
      <c r="C90" s="178" t="s">
        <v>182</v>
      </c>
      <c r="D90" s="179" t="s">
        <v>63</v>
      </c>
      <c r="E90" s="179" t="s">
        <v>59</v>
      </c>
      <c r="F90" s="179" t="s">
        <v>183</v>
      </c>
      <c r="G90" s="179" t="s">
        <v>184</v>
      </c>
      <c r="H90" s="179" t="s">
        <v>185</v>
      </c>
      <c r="I90" s="180" t="s">
        <v>186</v>
      </c>
      <c r="J90" s="179" t="s">
        <v>175</v>
      </c>
      <c r="K90" s="181" t="s">
        <v>187</v>
      </c>
      <c r="L90" s="182"/>
      <c r="M90" s="83" t="s">
        <v>188</v>
      </c>
      <c r="N90" s="84" t="s">
        <v>48</v>
      </c>
      <c r="O90" s="84" t="s">
        <v>189</v>
      </c>
      <c r="P90" s="84" t="s">
        <v>190</v>
      </c>
      <c r="Q90" s="84" t="s">
        <v>191</v>
      </c>
      <c r="R90" s="84" t="s">
        <v>192</v>
      </c>
      <c r="S90" s="84" t="s">
        <v>193</v>
      </c>
      <c r="T90" s="85" t="s">
        <v>194</v>
      </c>
    </row>
    <row r="91" spans="2:65" s="1" customFormat="1" ht="29.25" customHeight="1">
      <c r="B91" s="43"/>
      <c r="C91" s="89" t="s">
        <v>176</v>
      </c>
      <c r="D91" s="65"/>
      <c r="E91" s="65"/>
      <c r="F91" s="65"/>
      <c r="G91" s="65"/>
      <c r="H91" s="65"/>
      <c r="I91" s="174"/>
      <c r="J91" s="183">
        <f>BK91</f>
        <v>0</v>
      </c>
      <c r="K91" s="65"/>
      <c r="L91" s="63"/>
      <c r="M91" s="86"/>
      <c r="N91" s="87"/>
      <c r="O91" s="87"/>
      <c r="P91" s="184">
        <f>P92+P101+P104</f>
        <v>0</v>
      </c>
      <c r="Q91" s="87"/>
      <c r="R91" s="184">
        <f>R92+R101+R104</f>
        <v>0</v>
      </c>
      <c r="S91" s="87"/>
      <c r="T91" s="185">
        <f>T92+T101+T104</f>
        <v>0</v>
      </c>
      <c r="AT91" s="25" t="s">
        <v>77</v>
      </c>
      <c r="AU91" s="25" t="s">
        <v>177</v>
      </c>
      <c r="BK91" s="186">
        <f>BK92+BK101+BK104</f>
        <v>0</v>
      </c>
    </row>
    <row r="92" spans="2:65" s="11" customFormat="1" ht="37.35" customHeight="1">
      <c r="B92" s="187"/>
      <c r="C92" s="188"/>
      <c r="D92" s="201" t="s">
        <v>77</v>
      </c>
      <c r="E92" s="287" t="s">
        <v>3046</v>
      </c>
      <c r="F92" s="287" t="s">
        <v>4469</v>
      </c>
      <c r="G92" s="188"/>
      <c r="H92" s="188"/>
      <c r="I92" s="191"/>
      <c r="J92" s="288">
        <f>BK92</f>
        <v>0</v>
      </c>
      <c r="K92" s="188"/>
      <c r="L92" s="193"/>
      <c r="M92" s="194"/>
      <c r="N92" s="195"/>
      <c r="O92" s="195"/>
      <c r="P92" s="196">
        <f>SUM(P93:P100)</f>
        <v>0</v>
      </c>
      <c r="Q92" s="195"/>
      <c r="R92" s="196">
        <f>SUM(R93:R100)</f>
        <v>0</v>
      </c>
      <c r="S92" s="195"/>
      <c r="T92" s="197">
        <f>SUM(T93:T100)</f>
        <v>0</v>
      </c>
      <c r="AR92" s="198" t="s">
        <v>85</v>
      </c>
      <c r="AT92" s="199" t="s">
        <v>77</v>
      </c>
      <c r="AU92" s="199" t="s">
        <v>78</v>
      </c>
      <c r="AY92" s="198" t="s">
        <v>197</v>
      </c>
      <c r="BK92" s="200">
        <f>SUM(BK93:BK100)</f>
        <v>0</v>
      </c>
    </row>
    <row r="93" spans="2:65" s="1" customFormat="1" ht="16.5" customHeight="1">
      <c r="B93" s="43"/>
      <c r="C93" s="204" t="s">
        <v>78</v>
      </c>
      <c r="D93" s="204" t="s">
        <v>200</v>
      </c>
      <c r="E93" s="205" t="s">
        <v>4294</v>
      </c>
      <c r="F93" s="206" t="s">
        <v>4470</v>
      </c>
      <c r="G93" s="207" t="s">
        <v>1598</v>
      </c>
      <c r="H93" s="208">
        <v>5</v>
      </c>
      <c r="I93" s="209"/>
      <c r="J93" s="210">
        <f t="shared" ref="J93:J100" si="0">ROUND(I93*H93,2)</f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 t="shared" ref="P93:P100" si="1">O93*H93</f>
        <v>0</v>
      </c>
      <c r="Q93" s="213">
        <v>0</v>
      </c>
      <c r="R93" s="213">
        <f t="shared" ref="R93:R100" si="2">Q93*H93</f>
        <v>0</v>
      </c>
      <c r="S93" s="213">
        <v>0</v>
      </c>
      <c r="T93" s="214">
        <f t="shared" ref="T93:T100" si="3">S93*H93</f>
        <v>0</v>
      </c>
      <c r="AR93" s="25" t="s">
        <v>126</v>
      </c>
      <c r="AT93" s="25" t="s">
        <v>200</v>
      </c>
      <c r="AU93" s="25" t="s">
        <v>85</v>
      </c>
      <c r="AY93" s="25" t="s">
        <v>197</v>
      </c>
      <c r="BE93" s="215">
        <f t="shared" ref="BE93:BE100" si="4">IF(N93="základní",J93,0)</f>
        <v>0</v>
      </c>
      <c r="BF93" s="215">
        <f t="shared" ref="BF93:BF100" si="5">IF(N93="snížená",J93,0)</f>
        <v>0</v>
      </c>
      <c r="BG93" s="215">
        <f t="shared" ref="BG93:BG100" si="6">IF(N93="zákl. přenesená",J93,0)</f>
        <v>0</v>
      </c>
      <c r="BH93" s="215">
        <f t="shared" ref="BH93:BH100" si="7">IF(N93="sníž. přenesená",J93,0)</f>
        <v>0</v>
      </c>
      <c r="BI93" s="215">
        <f t="shared" ref="BI93:BI100" si="8">IF(N93="nulová",J93,0)</f>
        <v>0</v>
      </c>
      <c r="BJ93" s="25" t="s">
        <v>85</v>
      </c>
      <c r="BK93" s="215">
        <f t="shared" ref="BK93:BK100" si="9">ROUND(I93*H93,2)</f>
        <v>0</v>
      </c>
      <c r="BL93" s="25" t="s">
        <v>126</v>
      </c>
      <c r="BM93" s="25" t="s">
        <v>4471</v>
      </c>
    </row>
    <row r="94" spans="2:65" s="1" customFormat="1" ht="16.5" customHeight="1">
      <c r="B94" s="43"/>
      <c r="C94" s="204" t="s">
        <v>78</v>
      </c>
      <c r="D94" s="204" t="s">
        <v>200</v>
      </c>
      <c r="E94" s="205" t="s">
        <v>3950</v>
      </c>
      <c r="F94" s="206" t="s">
        <v>4472</v>
      </c>
      <c r="G94" s="207" t="s">
        <v>1598</v>
      </c>
      <c r="H94" s="208">
        <v>3</v>
      </c>
      <c r="I94" s="209"/>
      <c r="J94" s="210">
        <f t="shared" si="0"/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 t="shared" si="1"/>
        <v>0</v>
      </c>
      <c r="Q94" s="213">
        <v>0</v>
      </c>
      <c r="R94" s="213">
        <f t="shared" si="2"/>
        <v>0</v>
      </c>
      <c r="S94" s="213">
        <v>0</v>
      </c>
      <c r="T94" s="214">
        <f t="shared" si="3"/>
        <v>0</v>
      </c>
      <c r="AR94" s="25" t="s">
        <v>126</v>
      </c>
      <c r="AT94" s="25" t="s">
        <v>200</v>
      </c>
      <c r="AU94" s="25" t="s">
        <v>85</v>
      </c>
      <c r="AY94" s="25" t="s">
        <v>197</v>
      </c>
      <c r="BE94" s="215">
        <f t="shared" si="4"/>
        <v>0</v>
      </c>
      <c r="BF94" s="215">
        <f t="shared" si="5"/>
        <v>0</v>
      </c>
      <c r="BG94" s="215">
        <f t="shared" si="6"/>
        <v>0</v>
      </c>
      <c r="BH94" s="215">
        <f t="shared" si="7"/>
        <v>0</v>
      </c>
      <c r="BI94" s="215">
        <f t="shared" si="8"/>
        <v>0</v>
      </c>
      <c r="BJ94" s="25" t="s">
        <v>85</v>
      </c>
      <c r="BK94" s="215">
        <f t="shared" si="9"/>
        <v>0</v>
      </c>
      <c r="BL94" s="25" t="s">
        <v>126</v>
      </c>
      <c r="BM94" s="25" t="s">
        <v>4473</v>
      </c>
    </row>
    <row r="95" spans="2:65" s="1" customFormat="1" ht="25.5" customHeight="1">
      <c r="B95" s="43"/>
      <c r="C95" s="204" t="s">
        <v>78</v>
      </c>
      <c r="D95" s="204" t="s">
        <v>200</v>
      </c>
      <c r="E95" s="205" t="s">
        <v>4299</v>
      </c>
      <c r="F95" s="206" t="s">
        <v>4474</v>
      </c>
      <c r="G95" s="207" t="s">
        <v>1598</v>
      </c>
      <c r="H95" s="208">
        <v>1</v>
      </c>
      <c r="I95" s="209"/>
      <c r="J95" s="210">
        <f t="shared" si="0"/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 t="shared" si="1"/>
        <v>0</v>
      </c>
      <c r="Q95" s="213">
        <v>0</v>
      </c>
      <c r="R95" s="213">
        <f t="shared" si="2"/>
        <v>0</v>
      </c>
      <c r="S95" s="213">
        <v>0</v>
      </c>
      <c r="T95" s="214">
        <f t="shared" si="3"/>
        <v>0</v>
      </c>
      <c r="AR95" s="25" t="s">
        <v>126</v>
      </c>
      <c r="AT95" s="25" t="s">
        <v>200</v>
      </c>
      <c r="AU95" s="25" t="s">
        <v>85</v>
      </c>
      <c r="AY95" s="25" t="s">
        <v>197</v>
      </c>
      <c r="BE95" s="215">
        <f t="shared" si="4"/>
        <v>0</v>
      </c>
      <c r="BF95" s="215">
        <f t="shared" si="5"/>
        <v>0</v>
      </c>
      <c r="BG95" s="215">
        <f t="shared" si="6"/>
        <v>0</v>
      </c>
      <c r="BH95" s="215">
        <f t="shared" si="7"/>
        <v>0</v>
      </c>
      <c r="BI95" s="215">
        <f t="shared" si="8"/>
        <v>0</v>
      </c>
      <c r="BJ95" s="25" t="s">
        <v>85</v>
      </c>
      <c r="BK95" s="215">
        <f t="shared" si="9"/>
        <v>0</v>
      </c>
      <c r="BL95" s="25" t="s">
        <v>126</v>
      </c>
      <c r="BM95" s="25" t="s">
        <v>4475</v>
      </c>
    </row>
    <row r="96" spans="2:65" s="1" customFormat="1" ht="16.5" customHeight="1">
      <c r="B96" s="43"/>
      <c r="C96" s="204" t="s">
        <v>78</v>
      </c>
      <c r="D96" s="204" t="s">
        <v>200</v>
      </c>
      <c r="E96" s="205" t="s">
        <v>4028</v>
      </c>
      <c r="F96" s="206" t="s">
        <v>4476</v>
      </c>
      <c r="G96" s="207" t="s">
        <v>1598</v>
      </c>
      <c r="H96" s="208">
        <v>1</v>
      </c>
      <c r="I96" s="209"/>
      <c r="J96" s="210">
        <f t="shared" si="0"/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 t="shared" si="1"/>
        <v>0</v>
      </c>
      <c r="Q96" s="213">
        <v>0</v>
      </c>
      <c r="R96" s="213">
        <f t="shared" si="2"/>
        <v>0</v>
      </c>
      <c r="S96" s="213">
        <v>0</v>
      </c>
      <c r="T96" s="214">
        <f t="shared" si="3"/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 t="shared" si="4"/>
        <v>0</v>
      </c>
      <c r="BF96" s="215">
        <f t="shared" si="5"/>
        <v>0</v>
      </c>
      <c r="BG96" s="215">
        <f t="shared" si="6"/>
        <v>0</v>
      </c>
      <c r="BH96" s="215">
        <f t="shared" si="7"/>
        <v>0</v>
      </c>
      <c r="BI96" s="215">
        <f t="shared" si="8"/>
        <v>0</v>
      </c>
      <c r="BJ96" s="25" t="s">
        <v>85</v>
      </c>
      <c r="BK96" s="215">
        <f t="shared" si="9"/>
        <v>0</v>
      </c>
      <c r="BL96" s="25" t="s">
        <v>126</v>
      </c>
      <c r="BM96" s="25" t="s">
        <v>4477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4304</v>
      </c>
      <c r="F97" s="206" t="s">
        <v>4478</v>
      </c>
      <c r="G97" s="207" t="s">
        <v>1598</v>
      </c>
      <c r="H97" s="208">
        <v>3</v>
      </c>
      <c r="I97" s="209"/>
      <c r="J97" s="210">
        <f t="shared" si="0"/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si="1"/>
        <v>0</v>
      </c>
      <c r="Q97" s="213">
        <v>0</v>
      </c>
      <c r="R97" s="213">
        <f t="shared" si="2"/>
        <v>0</v>
      </c>
      <c r="S97" s="213">
        <v>0</v>
      </c>
      <c r="T97" s="214">
        <f t="shared" si="3"/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si="4"/>
        <v>0</v>
      </c>
      <c r="BF97" s="215">
        <f t="shared" si="5"/>
        <v>0</v>
      </c>
      <c r="BG97" s="215">
        <f t="shared" si="6"/>
        <v>0</v>
      </c>
      <c r="BH97" s="215">
        <f t="shared" si="7"/>
        <v>0</v>
      </c>
      <c r="BI97" s="215">
        <f t="shared" si="8"/>
        <v>0</v>
      </c>
      <c r="BJ97" s="25" t="s">
        <v>85</v>
      </c>
      <c r="BK97" s="215">
        <f t="shared" si="9"/>
        <v>0</v>
      </c>
      <c r="BL97" s="25" t="s">
        <v>126</v>
      </c>
      <c r="BM97" s="25" t="s">
        <v>4479</v>
      </c>
    </row>
    <row r="98" spans="2:65" s="1" customFormat="1" ht="16.5" customHeight="1">
      <c r="B98" s="43"/>
      <c r="C98" s="204" t="s">
        <v>78</v>
      </c>
      <c r="D98" s="204" t="s">
        <v>200</v>
      </c>
      <c r="E98" s="205" t="s">
        <v>4073</v>
      </c>
      <c r="F98" s="206" t="s">
        <v>4317</v>
      </c>
      <c r="G98" s="207" t="s">
        <v>1598</v>
      </c>
      <c r="H98" s="208">
        <v>1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4480</v>
      </c>
    </row>
    <row r="99" spans="2:65" s="1" customFormat="1" ht="16.5" customHeight="1">
      <c r="B99" s="43"/>
      <c r="C99" s="204" t="s">
        <v>78</v>
      </c>
      <c r="D99" s="204" t="s">
        <v>200</v>
      </c>
      <c r="E99" s="205" t="s">
        <v>4102</v>
      </c>
      <c r="F99" s="206" t="s">
        <v>4481</v>
      </c>
      <c r="G99" s="207" t="s">
        <v>1598</v>
      </c>
      <c r="H99" s="208">
        <v>1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4482</v>
      </c>
    </row>
    <row r="100" spans="2:65" s="1" customFormat="1" ht="16.5" customHeight="1">
      <c r="B100" s="43"/>
      <c r="C100" s="204" t="s">
        <v>78</v>
      </c>
      <c r="D100" s="204" t="s">
        <v>200</v>
      </c>
      <c r="E100" s="205" t="s">
        <v>4115</v>
      </c>
      <c r="F100" s="206" t="s">
        <v>4483</v>
      </c>
      <c r="G100" s="207" t="s">
        <v>1598</v>
      </c>
      <c r="H100" s="208">
        <v>20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4484</v>
      </c>
    </row>
    <row r="101" spans="2:65" s="11" customFormat="1" ht="37.35" customHeight="1">
      <c r="B101" s="187"/>
      <c r="C101" s="188"/>
      <c r="D101" s="201" t="s">
        <v>77</v>
      </c>
      <c r="E101" s="287" t="s">
        <v>3059</v>
      </c>
      <c r="F101" s="287" t="s">
        <v>4354</v>
      </c>
      <c r="G101" s="188"/>
      <c r="H101" s="188"/>
      <c r="I101" s="191"/>
      <c r="J101" s="288">
        <f>BK101</f>
        <v>0</v>
      </c>
      <c r="K101" s="188"/>
      <c r="L101" s="193"/>
      <c r="M101" s="194"/>
      <c r="N101" s="195"/>
      <c r="O101" s="195"/>
      <c r="P101" s="196">
        <f>SUM(P102:P103)</f>
        <v>0</v>
      </c>
      <c r="Q101" s="195"/>
      <c r="R101" s="196">
        <f>SUM(R102:R103)</f>
        <v>0</v>
      </c>
      <c r="S101" s="195"/>
      <c r="T101" s="197">
        <f>SUM(T102:T103)</f>
        <v>0</v>
      </c>
      <c r="AR101" s="198" t="s">
        <v>85</v>
      </c>
      <c r="AT101" s="199" t="s">
        <v>77</v>
      </c>
      <c r="AU101" s="199" t="s">
        <v>78</v>
      </c>
      <c r="AY101" s="198" t="s">
        <v>197</v>
      </c>
      <c r="BK101" s="200">
        <f>SUM(BK102:BK103)</f>
        <v>0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4310</v>
      </c>
      <c r="F102" s="206" t="s">
        <v>4485</v>
      </c>
      <c r="G102" s="207" t="s">
        <v>445</v>
      </c>
      <c r="H102" s="208">
        <v>610</v>
      </c>
      <c r="I102" s="209"/>
      <c r="J102" s="210">
        <f>ROUND(I102*H102,2)</f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>O102*H102</f>
        <v>0</v>
      </c>
      <c r="Q102" s="213">
        <v>0</v>
      </c>
      <c r="R102" s="213">
        <f>Q102*H102</f>
        <v>0</v>
      </c>
      <c r="S102" s="213">
        <v>0</v>
      </c>
      <c r="T102" s="214">
        <f>S102*H102</f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>IF(N102="základní",J102,0)</f>
        <v>0</v>
      </c>
      <c r="BF102" s="215">
        <f>IF(N102="snížená",J102,0)</f>
        <v>0</v>
      </c>
      <c r="BG102" s="215">
        <f>IF(N102="zákl. přenesená",J102,0)</f>
        <v>0</v>
      </c>
      <c r="BH102" s="215">
        <f>IF(N102="sníž. přenesená",J102,0)</f>
        <v>0</v>
      </c>
      <c r="BI102" s="215">
        <f>IF(N102="nulová",J102,0)</f>
        <v>0</v>
      </c>
      <c r="BJ102" s="25" t="s">
        <v>85</v>
      </c>
      <c r="BK102" s="215">
        <f>ROUND(I102*H102,2)</f>
        <v>0</v>
      </c>
      <c r="BL102" s="25" t="s">
        <v>126</v>
      </c>
      <c r="BM102" s="25" t="s">
        <v>4486</v>
      </c>
    </row>
    <row r="103" spans="2:65" s="1" customFormat="1" ht="16.5" customHeight="1">
      <c r="B103" s="43"/>
      <c r="C103" s="204" t="s">
        <v>78</v>
      </c>
      <c r="D103" s="204" t="s">
        <v>200</v>
      </c>
      <c r="E103" s="205" t="s">
        <v>4449</v>
      </c>
      <c r="F103" s="206" t="s">
        <v>4487</v>
      </c>
      <c r="G103" s="207" t="s">
        <v>445</v>
      </c>
      <c r="H103" s="208">
        <v>150</v>
      </c>
      <c r="I103" s="209"/>
      <c r="J103" s="210">
        <f>ROUND(I103*H103,2)</f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>O103*H103</f>
        <v>0</v>
      </c>
      <c r="Q103" s="213">
        <v>0</v>
      </c>
      <c r="R103" s="213">
        <f>Q103*H103</f>
        <v>0</v>
      </c>
      <c r="S103" s="213">
        <v>0</v>
      </c>
      <c r="T103" s="214">
        <f>S103*H103</f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>IF(N103="základní",J103,0)</f>
        <v>0</v>
      </c>
      <c r="BF103" s="215">
        <f>IF(N103="snížená",J103,0)</f>
        <v>0</v>
      </c>
      <c r="BG103" s="215">
        <f>IF(N103="zákl. přenesená",J103,0)</f>
        <v>0</v>
      </c>
      <c r="BH103" s="215">
        <f>IF(N103="sníž. přenesená",J103,0)</f>
        <v>0</v>
      </c>
      <c r="BI103" s="215">
        <f>IF(N103="nulová",J103,0)</f>
        <v>0</v>
      </c>
      <c r="BJ103" s="25" t="s">
        <v>85</v>
      </c>
      <c r="BK103" s="215">
        <f>ROUND(I103*H103,2)</f>
        <v>0</v>
      </c>
      <c r="BL103" s="25" t="s">
        <v>126</v>
      </c>
      <c r="BM103" s="25" t="s">
        <v>4488</v>
      </c>
    </row>
    <row r="104" spans="2:65" s="11" customFormat="1" ht="37.35" customHeight="1">
      <c r="B104" s="187"/>
      <c r="C104" s="188"/>
      <c r="D104" s="201" t="s">
        <v>77</v>
      </c>
      <c r="E104" s="287" t="s">
        <v>3094</v>
      </c>
      <c r="F104" s="287" t="s">
        <v>1966</v>
      </c>
      <c r="G104" s="188"/>
      <c r="H104" s="188"/>
      <c r="I104" s="191"/>
      <c r="J104" s="288">
        <f>BK104</f>
        <v>0</v>
      </c>
      <c r="K104" s="188"/>
      <c r="L104" s="193"/>
      <c r="M104" s="194"/>
      <c r="N104" s="195"/>
      <c r="O104" s="195"/>
      <c r="P104" s="196">
        <f>SUM(P105:P109)</f>
        <v>0</v>
      </c>
      <c r="Q104" s="195"/>
      <c r="R104" s="196">
        <f>SUM(R105:R109)</f>
        <v>0</v>
      </c>
      <c r="S104" s="195"/>
      <c r="T104" s="197">
        <f>SUM(T105:T109)</f>
        <v>0</v>
      </c>
      <c r="AR104" s="198" t="s">
        <v>85</v>
      </c>
      <c r="AT104" s="199" t="s">
        <v>77</v>
      </c>
      <c r="AU104" s="199" t="s">
        <v>78</v>
      </c>
      <c r="AY104" s="198" t="s">
        <v>197</v>
      </c>
      <c r="BK104" s="200">
        <f>SUM(BK105:BK109)</f>
        <v>0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3847</v>
      </c>
      <c r="F105" s="206" t="s">
        <v>998</v>
      </c>
      <c r="G105" s="207" t="s">
        <v>351</v>
      </c>
      <c r="H105" s="208">
        <v>8</v>
      </c>
      <c r="I105" s="209"/>
      <c r="J105" s="210">
        <f>ROUND(I105*H105,2)</f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>O105*H105</f>
        <v>0</v>
      </c>
      <c r="Q105" s="213">
        <v>0</v>
      </c>
      <c r="R105" s="213">
        <f>Q105*H105</f>
        <v>0</v>
      </c>
      <c r="S105" s="213">
        <v>0</v>
      </c>
      <c r="T105" s="214">
        <f>S105*H105</f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>IF(N105="základní",J105,0)</f>
        <v>0</v>
      </c>
      <c r="BF105" s="215">
        <f>IF(N105="snížená",J105,0)</f>
        <v>0</v>
      </c>
      <c r="BG105" s="215">
        <f>IF(N105="zákl. přenesená",J105,0)</f>
        <v>0</v>
      </c>
      <c r="BH105" s="215">
        <f>IF(N105="sníž. přenesená",J105,0)</f>
        <v>0</v>
      </c>
      <c r="BI105" s="215">
        <f>IF(N105="nulová",J105,0)</f>
        <v>0</v>
      </c>
      <c r="BJ105" s="25" t="s">
        <v>85</v>
      </c>
      <c r="BK105" s="215">
        <f>ROUND(I105*H105,2)</f>
        <v>0</v>
      </c>
      <c r="BL105" s="25" t="s">
        <v>126</v>
      </c>
      <c r="BM105" s="25" t="s">
        <v>4489</v>
      </c>
    </row>
    <row r="106" spans="2:65" s="1" customFormat="1" ht="16.5" customHeight="1">
      <c r="B106" s="43"/>
      <c r="C106" s="204" t="s">
        <v>78</v>
      </c>
      <c r="D106" s="204" t="s">
        <v>200</v>
      </c>
      <c r="E106" s="205" t="s">
        <v>4330</v>
      </c>
      <c r="F106" s="206" t="s">
        <v>4490</v>
      </c>
      <c r="G106" s="207" t="s">
        <v>351</v>
      </c>
      <c r="H106" s="208">
        <v>6</v>
      </c>
      <c r="I106" s="209"/>
      <c r="J106" s="210">
        <f>ROUND(I106*H106,2)</f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>O106*H106</f>
        <v>0</v>
      </c>
      <c r="Q106" s="213">
        <v>0</v>
      </c>
      <c r="R106" s="213">
        <f>Q106*H106</f>
        <v>0</v>
      </c>
      <c r="S106" s="213">
        <v>0</v>
      </c>
      <c r="T106" s="214">
        <f>S106*H106</f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4491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3956</v>
      </c>
      <c r="F107" s="206" t="s">
        <v>4462</v>
      </c>
      <c r="G107" s="207" t="s">
        <v>351</v>
      </c>
      <c r="H107" s="208">
        <v>8</v>
      </c>
      <c r="I107" s="209"/>
      <c r="J107" s="210">
        <f>ROUND(I107*H107,2)</f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>O107*H107</f>
        <v>0</v>
      </c>
      <c r="Q107" s="213">
        <v>0</v>
      </c>
      <c r="R107" s="213">
        <f>Q107*H107</f>
        <v>0</v>
      </c>
      <c r="S107" s="213">
        <v>0</v>
      </c>
      <c r="T107" s="214">
        <f>S107*H107</f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>IF(N107="základní",J107,0)</f>
        <v>0</v>
      </c>
      <c r="BF107" s="215">
        <f>IF(N107="snížená",J107,0)</f>
        <v>0</v>
      </c>
      <c r="BG107" s="215">
        <f>IF(N107="zákl. přenesená",J107,0)</f>
        <v>0</v>
      </c>
      <c r="BH107" s="215">
        <f>IF(N107="sníž. přenesená",J107,0)</f>
        <v>0</v>
      </c>
      <c r="BI107" s="215">
        <f>IF(N107="nulová",J107,0)</f>
        <v>0</v>
      </c>
      <c r="BJ107" s="25" t="s">
        <v>85</v>
      </c>
      <c r="BK107" s="215">
        <f>ROUND(I107*H107,2)</f>
        <v>0</v>
      </c>
      <c r="BL107" s="25" t="s">
        <v>126</v>
      </c>
      <c r="BM107" s="25" t="s">
        <v>4492</v>
      </c>
    </row>
    <row r="108" spans="2:65" s="1" customFormat="1" ht="16.5" customHeight="1">
      <c r="B108" s="43"/>
      <c r="C108" s="204" t="s">
        <v>78</v>
      </c>
      <c r="D108" s="204" t="s">
        <v>200</v>
      </c>
      <c r="E108" s="205" t="s">
        <v>3981</v>
      </c>
      <c r="F108" s="206" t="s">
        <v>4389</v>
      </c>
      <c r="G108" s="207" t="s">
        <v>351</v>
      </c>
      <c r="H108" s="208">
        <v>16</v>
      </c>
      <c r="I108" s="209"/>
      <c r="J108" s="210">
        <f>ROUND(I108*H108,2)</f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>O108*H108</f>
        <v>0</v>
      </c>
      <c r="Q108" s="213">
        <v>0</v>
      </c>
      <c r="R108" s="213">
        <f>Q108*H108</f>
        <v>0</v>
      </c>
      <c r="S108" s="213">
        <v>0</v>
      </c>
      <c r="T108" s="214">
        <f>S108*H108</f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>IF(N108="základní",J108,0)</f>
        <v>0</v>
      </c>
      <c r="BF108" s="215">
        <f>IF(N108="snížená",J108,0)</f>
        <v>0</v>
      </c>
      <c r="BG108" s="215">
        <f>IF(N108="zákl. přenesená",J108,0)</f>
        <v>0</v>
      </c>
      <c r="BH108" s="215">
        <f>IF(N108="sníž. přenesená",J108,0)</f>
        <v>0</v>
      </c>
      <c r="BI108" s="215">
        <f>IF(N108="nulová",J108,0)</f>
        <v>0</v>
      </c>
      <c r="BJ108" s="25" t="s">
        <v>85</v>
      </c>
      <c r="BK108" s="215">
        <f>ROUND(I108*H108,2)</f>
        <v>0</v>
      </c>
      <c r="BL108" s="25" t="s">
        <v>126</v>
      </c>
      <c r="BM108" s="25" t="s">
        <v>4493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4337</v>
      </c>
      <c r="F109" s="206" t="s">
        <v>4494</v>
      </c>
      <c r="G109" s="207" t="s">
        <v>351</v>
      </c>
      <c r="H109" s="208">
        <v>12</v>
      </c>
      <c r="I109" s="209"/>
      <c r="J109" s="210">
        <f>ROUND(I109*H109,2)</f>
        <v>0</v>
      </c>
      <c r="K109" s="206" t="s">
        <v>34</v>
      </c>
      <c r="L109" s="63"/>
      <c r="M109" s="211" t="s">
        <v>34</v>
      </c>
      <c r="N109" s="254" t="s">
        <v>49</v>
      </c>
      <c r="O109" s="255"/>
      <c r="P109" s="256">
        <f>O109*H109</f>
        <v>0</v>
      </c>
      <c r="Q109" s="256">
        <v>0</v>
      </c>
      <c r="R109" s="256">
        <f>Q109*H109</f>
        <v>0</v>
      </c>
      <c r="S109" s="256">
        <v>0</v>
      </c>
      <c r="T109" s="257">
        <f>S109*H109</f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>IF(N109="základní",J109,0)</f>
        <v>0</v>
      </c>
      <c r="BF109" s="215">
        <f>IF(N109="snížená",J109,0)</f>
        <v>0</v>
      </c>
      <c r="BG109" s="215">
        <f>IF(N109="zákl. přenesená",J109,0)</f>
        <v>0</v>
      </c>
      <c r="BH109" s="215">
        <f>IF(N109="sníž. přenesená",J109,0)</f>
        <v>0</v>
      </c>
      <c r="BI109" s="215">
        <f>IF(N109="nulová",J109,0)</f>
        <v>0</v>
      </c>
      <c r="BJ109" s="25" t="s">
        <v>85</v>
      </c>
      <c r="BK109" s="215">
        <f>ROUND(I109*H109,2)</f>
        <v>0</v>
      </c>
      <c r="BL109" s="25" t="s">
        <v>126</v>
      </c>
      <c r="BM109" s="25" t="s">
        <v>4495</v>
      </c>
    </row>
    <row r="110" spans="2:65" s="1" customFormat="1" ht="6.95" customHeight="1">
      <c r="B110" s="58"/>
      <c r="C110" s="59"/>
      <c r="D110" s="59"/>
      <c r="E110" s="59"/>
      <c r="F110" s="59"/>
      <c r="G110" s="59"/>
      <c r="H110" s="59"/>
      <c r="I110" s="150"/>
      <c r="J110" s="59"/>
      <c r="K110" s="59"/>
      <c r="L110" s="63"/>
    </row>
  </sheetData>
  <sheetProtection algorithmName="SHA-512" hashValue="k9ZLCMHSIyLKPyHTqxAi99CIMenj8p82q9KFM4DadikhpHyIszYFSXXeUg4ToAISsniltxXYHQNc/hvzelPE2w==" saltValue="rMCo4292Z1FmpD5iOijPGw==" spinCount="100000" sheet="1" objects="1" scenarios="1" formatCells="0" formatColumns="0" formatRows="0" sort="0" autoFilter="0"/>
  <autoFilter ref="C90:K109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7:H77"/>
    <mergeCell ref="E81:H81"/>
    <mergeCell ref="E79:H79"/>
    <mergeCell ref="E83:H83"/>
    <mergeCell ref="J59:J60"/>
  </mergeCells>
  <hyperlinks>
    <hyperlink ref="F1:G1" location="C2" display="1) Krycí list soupisu"/>
    <hyperlink ref="G1:H1" location="C62" display="2) Rekapitulace"/>
    <hyperlink ref="J1" location="C90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07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136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4496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ROUND(J91,2)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ROUND(SUM(BE91:BE106), 2)</f>
        <v>0</v>
      </c>
      <c r="G34" s="44"/>
      <c r="H34" s="44"/>
      <c r="I34" s="142">
        <v>0.21</v>
      </c>
      <c r="J34" s="141">
        <f>ROUND(ROUND((SUM(BE91:BE106)),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ROUND(SUM(BF91:BF106), 2)</f>
        <v>0</v>
      </c>
      <c r="G35" s="44"/>
      <c r="H35" s="44"/>
      <c r="I35" s="142">
        <v>0.15</v>
      </c>
      <c r="J35" s="141">
        <f>ROUND(ROUND((SUM(BF91:BF106)),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ROUND(SUM(BG91:BG106),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ROUND(SUM(BH91:BH106),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ROUND(SUM(BI91:BI106),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DT - Domovní telefon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J91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4497</v>
      </c>
      <c r="E65" s="163"/>
      <c r="F65" s="163"/>
      <c r="G65" s="163"/>
      <c r="H65" s="163"/>
      <c r="I65" s="164"/>
      <c r="J65" s="165">
        <f>J92</f>
        <v>0</v>
      </c>
      <c r="K65" s="166"/>
    </row>
    <row r="66" spans="2:12" s="8" customFormat="1" ht="24.95" customHeight="1">
      <c r="B66" s="160"/>
      <c r="C66" s="161"/>
      <c r="D66" s="162" t="s">
        <v>4467</v>
      </c>
      <c r="E66" s="163"/>
      <c r="F66" s="163"/>
      <c r="G66" s="163"/>
      <c r="H66" s="163"/>
      <c r="I66" s="164"/>
      <c r="J66" s="165">
        <f>J100</f>
        <v>0</v>
      </c>
      <c r="K66" s="166"/>
    </row>
    <row r="67" spans="2:12" s="8" customFormat="1" ht="24.95" customHeight="1">
      <c r="B67" s="160"/>
      <c r="C67" s="161"/>
      <c r="D67" s="162" t="s">
        <v>4399</v>
      </c>
      <c r="E67" s="163"/>
      <c r="F67" s="163"/>
      <c r="G67" s="163"/>
      <c r="H67" s="163"/>
      <c r="I67" s="164"/>
      <c r="J67" s="165">
        <f>J105</f>
        <v>0</v>
      </c>
      <c r="K67" s="166"/>
    </row>
    <row r="68" spans="2:12" s="1" customFormat="1" ht="21.75" customHeight="1">
      <c r="B68" s="43"/>
      <c r="C68" s="44"/>
      <c r="D68" s="44"/>
      <c r="E68" s="44"/>
      <c r="F68" s="44"/>
      <c r="G68" s="44"/>
      <c r="H68" s="44"/>
      <c r="I68" s="129"/>
      <c r="J68" s="44"/>
      <c r="K68" s="47"/>
    </row>
    <row r="69" spans="2:12" s="1" customFormat="1" ht="6.95" customHeight="1">
      <c r="B69" s="58"/>
      <c r="C69" s="59"/>
      <c r="D69" s="59"/>
      <c r="E69" s="59"/>
      <c r="F69" s="59"/>
      <c r="G69" s="59"/>
      <c r="H69" s="59"/>
      <c r="I69" s="150"/>
      <c r="J69" s="59"/>
      <c r="K69" s="60"/>
    </row>
    <row r="73" spans="2:12" s="1" customFormat="1" ht="6.95" customHeight="1">
      <c r="B73" s="61"/>
      <c r="C73" s="62"/>
      <c r="D73" s="62"/>
      <c r="E73" s="62"/>
      <c r="F73" s="62"/>
      <c r="G73" s="62"/>
      <c r="H73" s="62"/>
      <c r="I73" s="153"/>
      <c r="J73" s="62"/>
      <c r="K73" s="62"/>
      <c r="L73" s="63"/>
    </row>
    <row r="74" spans="2:12" s="1" customFormat="1" ht="36.950000000000003" customHeight="1">
      <c r="B74" s="43"/>
      <c r="C74" s="64" t="s">
        <v>181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6.95" customHeight="1">
      <c r="B75" s="43"/>
      <c r="C75" s="65"/>
      <c r="D75" s="65"/>
      <c r="E75" s="65"/>
      <c r="F75" s="65"/>
      <c r="G75" s="65"/>
      <c r="H75" s="65"/>
      <c r="I75" s="174"/>
      <c r="J75" s="65"/>
      <c r="K75" s="65"/>
      <c r="L75" s="63"/>
    </row>
    <row r="76" spans="2:12" s="1" customFormat="1" ht="14.45" customHeight="1">
      <c r="B76" s="43"/>
      <c r="C76" s="67" t="s">
        <v>18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6.5" customHeight="1">
      <c r="B77" s="43"/>
      <c r="C77" s="65"/>
      <c r="D77" s="65"/>
      <c r="E77" s="420" t="str">
        <f>E7</f>
        <v>CENTRUM SPOLEČNÝCH AKTIVIT JESENÍK</v>
      </c>
      <c r="F77" s="421"/>
      <c r="G77" s="421"/>
      <c r="H77" s="421"/>
      <c r="I77" s="174"/>
      <c r="J77" s="65"/>
      <c r="K77" s="65"/>
      <c r="L77" s="63"/>
    </row>
    <row r="78" spans="2:12" ht="15">
      <c r="B78" s="29"/>
      <c r="C78" s="67" t="s">
        <v>171</v>
      </c>
      <c r="D78" s="258"/>
      <c r="E78" s="258"/>
      <c r="F78" s="258"/>
      <c r="G78" s="258"/>
      <c r="H78" s="258"/>
      <c r="J78" s="258"/>
      <c r="K78" s="258"/>
      <c r="L78" s="259"/>
    </row>
    <row r="79" spans="2:12" ht="16.5" customHeight="1">
      <c r="B79" s="29"/>
      <c r="C79" s="258"/>
      <c r="D79" s="258"/>
      <c r="E79" s="420" t="s">
        <v>313</v>
      </c>
      <c r="F79" s="429"/>
      <c r="G79" s="429"/>
      <c r="H79" s="429"/>
      <c r="J79" s="258"/>
      <c r="K79" s="258"/>
      <c r="L79" s="259"/>
    </row>
    <row r="80" spans="2:12" ht="15">
      <c r="B80" s="29"/>
      <c r="C80" s="67" t="s">
        <v>314</v>
      </c>
      <c r="D80" s="258"/>
      <c r="E80" s="258"/>
      <c r="F80" s="258"/>
      <c r="G80" s="258"/>
      <c r="H80" s="258"/>
      <c r="J80" s="258"/>
      <c r="K80" s="258"/>
      <c r="L80" s="259"/>
    </row>
    <row r="81" spans="2:65" s="1" customFormat="1" ht="16.5" customHeight="1">
      <c r="B81" s="43"/>
      <c r="C81" s="65"/>
      <c r="D81" s="65"/>
      <c r="E81" s="428" t="s">
        <v>2177</v>
      </c>
      <c r="F81" s="422"/>
      <c r="G81" s="422"/>
      <c r="H81" s="422"/>
      <c r="I81" s="174"/>
      <c r="J81" s="65"/>
      <c r="K81" s="65"/>
      <c r="L81" s="63"/>
    </row>
    <row r="82" spans="2:65" s="1" customFormat="1" ht="14.45" customHeight="1">
      <c r="B82" s="43"/>
      <c r="C82" s="67" t="s">
        <v>4283</v>
      </c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7.25" customHeight="1">
      <c r="B83" s="43"/>
      <c r="C83" s="65"/>
      <c r="D83" s="65"/>
      <c r="E83" s="391" t="str">
        <f>E13</f>
        <v>DT - Domovní telefon</v>
      </c>
      <c r="F83" s="422"/>
      <c r="G83" s="422"/>
      <c r="H83" s="422"/>
      <c r="I83" s="174"/>
      <c r="J83" s="65"/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8" customHeight="1">
      <c r="B85" s="43"/>
      <c r="C85" s="67" t="s">
        <v>24</v>
      </c>
      <c r="D85" s="65"/>
      <c r="E85" s="65"/>
      <c r="F85" s="175" t="str">
        <f>F16</f>
        <v xml:space="preserve"> </v>
      </c>
      <c r="G85" s="65"/>
      <c r="H85" s="65"/>
      <c r="I85" s="176" t="s">
        <v>26</v>
      </c>
      <c r="J85" s="75" t="str">
        <f>IF(J16="","",J16)</f>
        <v>11.10.2016</v>
      </c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5">
      <c r="B87" s="43"/>
      <c r="C87" s="67" t="s">
        <v>32</v>
      </c>
      <c r="D87" s="65"/>
      <c r="E87" s="65"/>
      <c r="F87" s="175" t="str">
        <f>E19</f>
        <v>MĚSTO JESENÍK</v>
      </c>
      <c r="G87" s="65"/>
      <c r="H87" s="65"/>
      <c r="I87" s="176" t="s">
        <v>39</v>
      </c>
      <c r="J87" s="175" t="str">
        <f>E25</f>
        <v>KANIA a.s. , Ostrava</v>
      </c>
      <c r="K87" s="65"/>
      <c r="L87" s="63"/>
    </row>
    <row r="88" spans="2:65" s="1" customFormat="1" ht="14.45" customHeight="1">
      <c r="B88" s="43"/>
      <c r="C88" s="67" t="s">
        <v>37</v>
      </c>
      <c r="D88" s="65"/>
      <c r="E88" s="65"/>
      <c r="F88" s="175" t="str">
        <f>IF(E22="","",E22)</f>
        <v/>
      </c>
      <c r="G88" s="65"/>
      <c r="H88" s="65"/>
      <c r="I88" s="174"/>
      <c r="J88" s="65"/>
      <c r="K88" s="65"/>
      <c r="L88" s="63"/>
    </row>
    <row r="89" spans="2:65" s="1" customFormat="1" ht="10.35" customHeight="1">
      <c r="B89" s="43"/>
      <c r="C89" s="65"/>
      <c r="D89" s="65"/>
      <c r="E89" s="65"/>
      <c r="F89" s="65"/>
      <c r="G89" s="65"/>
      <c r="H89" s="65"/>
      <c r="I89" s="174"/>
      <c r="J89" s="65"/>
      <c r="K89" s="65"/>
      <c r="L89" s="63"/>
    </row>
    <row r="90" spans="2:65" s="10" customFormat="1" ht="29.25" customHeight="1">
      <c r="B90" s="177"/>
      <c r="C90" s="178" t="s">
        <v>182</v>
      </c>
      <c r="D90" s="179" t="s">
        <v>63</v>
      </c>
      <c r="E90" s="179" t="s">
        <v>59</v>
      </c>
      <c r="F90" s="179" t="s">
        <v>183</v>
      </c>
      <c r="G90" s="179" t="s">
        <v>184</v>
      </c>
      <c r="H90" s="179" t="s">
        <v>185</v>
      </c>
      <c r="I90" s="180" t="s">
        <v>186</v>
      </c>
      <c r="J90" s="179" t="s">
        <v>175</v>
      </c>
      <c r="K90" s="181" t="s">
        <v>187</v>
      </c>
      <c r="L90" s="182"/>
      <c r="M90" s="83" t="s">
        <v>188</v>
      </c>
      <c r="N90" s="84" t="s">
        <v>48</v>
      </c>
      <c r="O90" s="84" t="s">
        <v>189</v>
      </c>
      <c r="P90" s="84" t="s">
        <v>190</v>
      </c>
      <c r="Q90" s="84" t="s">
        <v>191</v>
      </c>
      <c r="R90" s="84" t="s">
        <v>192</v>
      </c>
      <c r="S90" s="84" t="s">
        <v>193</v>
      </c>
      <c r="T90" s="85" t="s">
        <v>194</v>
      </c>
    </row>
    <row r="91" spans="2:65" s="1" customFormat="1" ht="29.25" customHeight="1">
      <c r="B91" s="43"/>
      <c r="C91" s="89" t="s">
        <v>176</v>
      </c>
      <c r="D91" s="65"/>
      <c r="E91" s="65"/>
      <c r="F91" s="65"/>
      <c r="G91" s="65"/>
      <c r="H91" s="65"/>
      <c r="I91" s="174"/>
      <c r="J91" s="183">
        <f>BK91</f>
        <v>0</v>
      </c>
      <c r="K91" s="65"/>
      <c r="L91" s="63"/>
      <c r="M91" s="86"/>
      <c r="N91" s="87"/>
      <c r="O91" s="87"/>
      <c r="P91" s="184">
        <f>P92+P100+P105</f>
        <v>0</v>
      </c>
      <c r="Q91" s="87"/>
      <c r="R91" s="184">
        <f>R92+R100+R105</f>
        <v>0</v>
      </c>
      <c r="S91" s="87"/>
      <c r="T91" s="185">
        <f>T92+T100+T105</f>
        <v>0</v>
      </c>
      <c r="AT91" s="25" t="s">
        <v>77</v>
      </c>
      <c r="AU91" s="25" t="s">
        <v>177</v>
      </c>
      <c r="BK91" s="186">
        <f>BK92+BK100+BK105</f>
        <v>0</v>
      </c>
    </row>
    <row r="92" spans="2:65" s="11" customFormat="1" ht="37.35" customHeight="1">
      <c r="B92" s="187"/>
      <c r="C92" s="188"/>
      <c r="D92" s="201" t="s">
        <v>77</v>
      </c>
      <c r="E92" s="287" t="s">
        <v>3046</v>
      </c>
      <c r="F92" s="287" t="s">
        <v>4498</v>
      </c>
      <c r="G92" s="188"/>
      <c r="H92" s="188"/>
      <c r="I92" s="191"/>
      <c r="J92" s="288">
        <f>BK92</f>
        <v>0</v>
      </c>
      <c r="K92" s="188"/>
      <c r="L92" s="193"/>
      <c r="M92" s="194"/>
      <c r="N92" s="195"/>
      <c r="O92" s="195"/>
      <c r="P92" s="196">
        <f>SUM(P93:P99)</f>
        <v>0</v>
      </c>
      <c r="Q92" s="195"/>
      <c r="R92" s="196">
        <f>SUM(R93:R99)</f>
        <v>0</v>
      </c>
      <c r="S92" s="195"/>
      <c r="T92" s="197">
        <f>SUM(T93:T99)</f>
        <v>0</v>
      </c>
      <c r="AR92" s="198" t="s">
        <v>85</v>
      </c>
      <c r="AT92" s="199" t="s">
        <v>77</v>
      </c>
      <c r="AU92" s="199" t="s">
        <v>78</v>
      </c>
      <c r="AY92" s="198" t="s">
        <v>197</v>
      </c>
      <c r="BK92" s="200">
        <f>SUM(BK93:BK99)</f>
        <v>0</v>
      </c>
    </row>
    <row r="93" spans="2:65" s="1" customFormat="1" ht="25.5" customHeight="1">
      <c r="B93" s="43"/>
      <c r="C93" s="204" t="s">
        <v>78</v>
      </c>
      <c r="D93" s="204" t="s">
        <v>200</v>
      </c>
      <c r="E93" s="205" t="s">
        <v>4294</v>
      </c>
      <c r="F93" s="206" t="s">
        <v>4499</v>
      </c>
      <c r="G93" s="207" t="s">
        <v>1598</v>
      </c>
      <c r="H93" s="208">
        <v>1</v>
      </c>
      <c r="I93" s="209"/>
      <c r="J93" s="210">
        <f t="shared" ref="J93:J99" si="0">ROUND(I93*H93,2)</f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 t="shared" ref="P93:P99" si="1">O93*H93</f>
        <v>0</v>
      </c>
      <c r="Q93" s="213">
        <v>0</v>
      </c>
      <c r="R93" s="213">
        <f t="shared" ref="R93:R99" si="2">Q93*H93</f>
        <v>0</v>
      </c>
      <c r="S93" s="213">
        <v>0</v>
      </c>
      <c r="T93" s="214">
        <f t="shared" ref="T93:T99" si="3">S93*H93</f>
        <v>0</v>
      </c>
      <c r="AR93" s="25" t="s">
        <v>126</v>
      </c>
      <c r="AT93" s="25" t="s">
        <v>200</v>
      </c>
      <c r="AU93" s="25" t="s">
        <v>85</v>
      </c>
      <c r="AY93" s="25" t="s">
        <v>197</v>
      </c>
      <c r="BE93" s="215">
        <f t="shared" ref="BE93:BE99" si="4">IF(N93="základní",J93,0)</f>
        <v>0</v>
      </c>
      <c r="BF93" s="215">
        <f t="shared" ref="BF93:BF99" si="5">IF(N93="snížená",J93,0)</f>
        <v>0</v>
      </c>
      <c r="BG93" s="215">
        <f t="shared" ref="BG93:BG99" si="6">IF(N93="zákl. přenesená",J93,0)</f>
        <v>0</v>
      </c>
      <c r="BH93" s="215">
        <f t="shared" ref="BH93:BH99" si="7">IF(N93="sníž. přenesená",J93,0)</f>
        <v>0</v>
      </c>
      <c r="BI93" s="215">
        <f t="shared" ref="BI93:BI99" si="8">IF(N93="nulová",J93,0)</f>
        <v>0</v>
      </c>
      <c r="BJ93" s="25" t="s">
        <v>85</v>
      </c>
      <c r="BK93" s="215">
        <f t="shared" ref="BK93:BK99" si="9">ROUND(I93*H93,2)</f>
        <v>0</v>
      </c>
      <c r="BL93" s="25" t="s">
        <v>126</v>
      </c>
      <c r="BM93" s="25" t="s">
        <v>4500</v>
      </c>
    </row>
    <row r="94" spans="2:65" s="1" customFormat="1" ht="25.5" customHeight="1">
      <c r="B94" s="43"/>
      <c r="C94" s="204" t="s">
        <v>78</v>
      </c>
      <c r="D94" s="204" t="s">
        <v>200</v>
      </c>
      <c r="E94" s="205" t="s">
        <v>3950</v>
      </c>
      <c r="F94" s="206" t="s">
        <v>4501</v>
      </c>
      <c r="G94" s="207" t="s">
        <v>1598</v>
      </c>
      <c r="H94" s="208">
        <v>1</v>
      </c>
      <c r="I94" s="209"/>
      <c r="J94" s="210">
        <f t="shared" si="0"/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 t="shared" si="1"/>
        <v>0</v>
      </c>
      <c r="Q94" s="213">
        <v>0</v>
      </c>
      <c r="R94" s="213">
        <f t="shared" si="2"/>
        <v>0</v>
      </c>
      <c r="S94" s="213">
        <v>0</v>
      </c>
      <c r="T94" s="214">
        <f t="shared" si="3"/>
        <v>0</v>
      </c>
      <c r="AR94" s="25" t="s">
        <v>126</v>
      </c>
      <c r="AT94" s="25" t="s">
        <v>200</v>
      </c>
      <c r="AU94" s="25" t="s">
        <v>85</v>
      </c>
      <c r="AY94" s="25" t="s">
        <v>197</v>
      </c>
      <c r="BE94" s="215">
        <f t="shared" si="4"/>
        <v>0</v>
      </c>
      <c r="BF94" s="215">
        <f t="shared" si="5"/>
        <v>0</v>
      </c>
      <c r="BG94" s="215">
        <f t="shared" si="6"/>
        <v>0</v>
      </c>
      <c r="BH94" s="215">
        <f t="shared" si="7"/>
        <v>0</v>
      </c>
      <c r="BI94" s="215">
        <f t="shared" si="8"/>
        <v>0</v>
      </c>
      <c r="BJ94" s="25" t="s">
        <v>85</v>
      </c>
      <c r="BK94" s="215">
        <f t="shared" si="9"/>
        <v>0</v>
      </c>
      <c r="BL94" s="25" t="s">
        <v>126</v>
      </c>
      <c r="BM94" s="25" t="s">
        <v>4502</v>
      </c>
    </row>
    <row r="95" spans="2:65" s="1" customFormat="1" ht="16.5" customHeight="1">
      <c r="B95" s="43"/>
      <c r="C95" s="204" t="s">
        <v>78</v>
      </c>
      <c r="D95" s="204" t="s">
        <v>200</v>
      </c>
      <c r="E95" s="205" t="s">
        <v>4299</v>
      </c>
      <c r="F95" s="206" t="s">
        <v>4503</v>
      </c>
      <c r="G95" s="207" t="s">
        <v>1598</v>
      </c>
      <c r="H95" s="208">
        <v>2</v>
      </c>
      <c r="I95" s="209"/>
      <c r="J95" s="210">
        <f t="shared" si="0"/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 t="shared" si="1"/>
        <v>0</v>
      </c>
      <c r="Q95" s="213">
        <v>0</v>
      </c>
      <c r="R95" s="213">
        <f t="shared" si="2"/>
        <v>0</v>
      </c>
      <c r="S95" s="213">
        <v>0</v>
      </c>
      <c r="T95" s="214">
        <f t="shared" si="3"/>
        <v>0</v>
      </c>
      <c r="AR95" s="25" t="s">
        <v>126</v>
      </c>
      <c r="AT95" s="25" t="s">
        <v>200</v>
      </c>
      <c r="AU95" s="25" t="s">
        <v>85</v>
      </c>
      <c r="AY95" s="25" t="s">
        <v>197</v>
      </c>
      <c r="BE95" s="215">
        <f t="shared" si="4"/>
        <v>0</v>
      </c>
      <c r="BF95" s="215">
        <f t="shared" si="5"/>
        <v>0</v>
      </c>
      <c r="BG95" s="215">
        <f t="shared" si="6"/>
        <v>0</v>
      </c>
      <c r="BH95" s="215">
        <f t="shared" si="7"/>
        <v>0</v>
      </c>
      <c r="BI95" s="215">
        <f t="shared" si="8"/>
        <v>0</v>
      </c>
      <c r="BJ95" s="25" t="s">
        <v>85</v>
      </c>
      <c r="BK95" s="215">
        <f t="shared" si="9"/>
        <v>0</v>
      </c>
      <c r="BL95" s="25" t="s">
        <v>126</v>
      </c>
      <c r="BM95" s="25" t="s">
        <v>4504</v>
      </c>
    </row>
    <row r="96" spans="2:65" s="1" customFormat="1" ht="16.5" customHeight="1">
      <c r="B96" s="43"/>
      <c r="C96" s="204" t="s">
        <v>78</v>
      </c>
      <c r="D96" s="204" t="s">
        <v>200</v>
      </c>
      <c r="E96" s="205" t="s">
        <v>4028</v>
      </c>
      <c r="F96" s="206" t="s">
        <v>4505</v>
      </c>
      <c r="G96" s="207" t="s">
        <v>1598</v>
      </c>
      <c r="H96" s="208">
        <v>2</v>
      </c>
      <c r="I96" s="209"/>
      <c r="J96" s="210">
        <f t="shared" si="0"/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 t="shared" si="1"/>
        <v>0</v>
      </c>
      <c r="Q96" s="213">
        <v>0</v>
      </c>
      <c r="R96" s="213">
        <f t="shared" si="2"/>
        <v>0</v>
      </c>
      <c r="S96" s="213">
        <v>0</v>
      </c>
      <c r="T96" s="214">
        <f t="shared" si="3"/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 t="shared" si="4"/>
        <v>0</v>
      </c>
      <c r="BF96" s="215">
        <f t="shared" si="5"/>
        <v>0</v>
      </c>
      <c r="BG96" s="215">
        <f t="shared" si="6"/>
        <v>0</v>
      </c>
      <c r="BH96" s="215">
        <f t="shared" si="7"/>
        <v>0</v>
      </c>
      <c r="BI96" s="215">
        <f t="shared" si="8"/>
        <v>0</v>
      </c>
      <c r="BJ96" s="25" t="s">
        <v>85</v>
      </c>
      <c r="BK96" s="215">
        <f t="shared" si="9"/>
        <v>0</v>
      </c>
      <c r="BL96" s="25" t="s">
        <v>126</v>
      </c>
      <c r="BM96" s="25" t="s">
        <v>4506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4304</v>
      </c>
      <c r="F97" s="206" t="s">
        <v>4507</v>
      </c>
      <c r="G97" s="207" t="s">
        <v>1598</v>
      </c>
      <c r="H97" s="208">
        <v>2</v>
      </c>
      <c r="I97" s="209"/>
      <c r="J97" s="210">
        <f t="shared" si="0"/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si="1"/>
        <v>0</v>
      </c>
      <c r="Q97" s="213">
        <v>0</v>
      </c>
      <c r="R97" s="213">
        <f t="shared" si="2"/>
        <v>0</v>
      </c>
      <c r="S97" s="213">
        <v>0</v>
      </c>
      <c r="T97" s="214">
        <f t="shared" si="3"/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si="4"/>
        <v>0</v>
      </c>
      <c r="BF97" s="215">
        <f t="shared" si="5"/>
        <v>0</v>
      </c>
      <c r="BG97" s="215">
        <f t="shared" si="6"/>
        <v>0</v>
      </c>
      <c r="BH97" s="215">
        <f t="shared" si="7"/>
        <v>0</v>
      </c>
      <c r="BI97" s="215">
        <f t="shared" si="8"/>
        <v>0</v>
      </c>
      <c r="BJ97" s="25" t="s">
        <v>85</v>
      </c>
      <c r="BK97" s="215">
        <f t="shared" si="9"/>
        <v>0</v>
      </c>
      <c r="BL97" s="25" t="s">
        <v>126</v>
      </c>
      <c r="BM97" s="25" t="s">
        <v>4508</v>
      </c>
    </row>
    <row r="98" spans="2:65" s="1" customFormat="1" ht="16.5" customHeight="1">
      <c r="B98" s="43"/>
      <c r="C98" s="204" t="s">
        <v>78</v>
      </c>
      <c r="D98" s="204" t="s">
        <v>200</v>
      </c>
      <c r="E98" s="205" t="s">
        <v>4073</v>
      </c>
      <c r="F98" s="206" t="s">
        <v>4509</v>
      </c>
      <c r="G98" s="207" t="s">
        <v>1598</v>
      </c>
      <c r="H98" s="208">
        <v>4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4510</v>
      </c>
    </row>
    <row r="99" spans="2:65" s="1" customFormat="1" ht="16.5" customHeight="1">
      <c r="B99" s="43"/>
      <c r="C99" s="204" t="s">
        <v>78</v>
      </c>
      <c r="D99" s="204" t="s">
        <v>200</v>
      </c>
      <c r="E99" s="205" t="s">
        <v>4102</v>
      </c>
      <c r="F99" s="206" t="s">
        <v>4443</v>
      </c>
      <c r="G99" s="207" t="s">
        <v>1985</v>
      </c>
      <c r="H99" s="208">
        <v>1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4511</v>
      </c>
    </row>
    <row r="100" spans="2:65" s="11" customFormat="1" ht="37.35" customHeight="1">
      <c r="B100" s="187"/>
      <c r="C100" s="188"/>
      <c r="D100" s="201" t="s">
        <v>77</v>
      </c>
      <c r="E100" s="287" t="s">
        <v>3059</v>
      </c>
      <c r="F100" s="287" t="s">
        <v>4354</v>
      </c>
      <c r="G100" s="188"/>
      <c r="H100" s="188"/>
      <c r="I100" s="191"/>
      <c r="J100" s="288">
        <f>BK100</f>
        <v>0</v>
      </c>
      <c r="K100" s="188"/>
      <c r="L100" s="193"/>
      <c r="M100" s="194"/>
      <c r="N100" s="195"/>
      <c r="O100" s="195"/>
      <c r="P100" s="196">
        <f>SUM(P101:P104)</f>
        <v>0</v>
      </c>
      <c r="Q100" s="195"/>
      <c r="R100" s="196">
        <f>SUM(R101:R104)</f>
        <v>0</v>
      </c>
      <c r="S100" s="195"/>
      <c r="T100" s="197">
        <f>SUM(T101:T104)</f>
        <v>0</v>
      </c>
      <c r="AR100" s="198" t="s">
        <v>85</v>
      </c>
      <c r="AT100" s="199" t="s">
        <v>77</v>
      </c>
      <c r="AU100" s="199" t="s">
        <v>78</v>
      </c>
      <c r="AY100" s="198" t="s">
        <v>197</v>
      </c>
      <c r="BK100" s="200">
        <f>SUM(BK101:BK104)</f>
        <v>0</v>
      </c>
    </row>
    <row r="101" spans="2:65" s="1" customFormat="1" ht="16.5" customHeight="1">
      <c r="B101" s="43"/>
      <c r="C101" s="204" t="s">
        <v>78</v>
      </c>
      <c r="D101" s="204" t="s">
        <v>200</v>
      </c>
      <c r="E101" s="205" t="s">
        <v>4310</v>
      </c>
      <c r="F101" s="206" t="s">
        <v>4512</v>
      </c>
      <c r="G101" s="207" t="s">
        <v>445</v>
      </c>
      <c r="H101" s="208">
        <v>10</v>
      </c>
      <c r="I101" s="209"/>
      <c r="J101" s="210">
        <f>ROUND(I101*H101,2)</f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>O101*H101</f>
        <v>0</v>
      </c>
      <c r="Q101" s="213">
        <v>0</v>
      </c>
      <c r="R101" s="213">
        <f>Q101*H101</f>
        <v>0</v>
      </c>
      <c r="S101" s="213">
        <v>0</v>
      </c>
      <c r="T101" s="214">
        <f>S101*H101</f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>IF(N101="základní",J101,0)</f>
        <v>0</v>
      </c>
      <c r="BF101" s="215">
        <f>IF(N101="snížená",J101,0)</f>
        <v>0</v>
      </c>
      <c r="BG101" s="215">
        <f>IF(N101="zákl. přenesená",J101,0)</f>
        <v>0</v>
      </c>
      <c r="BH101" s="215">
        <f>IF(N101="sníž. přenesená",J101,0)</f>
        <v>0</v>
      </c>
      <c r="BI101" s="215">
        <f>IF(N101="nulová",J101,0)</f>
        <v>0</v>
      </c>
      <c r="BJ101" s="25" t="s">
        <v>85</v>
      </c>
      <c r="BK101" s="215">
        <f>ROUND(I101*H101,2)</f>
        <v>0</v>
      </c>
      <c r="BL101" s="25" t="s">
        <v>126</v>
      </c>
      <c r="BM101" s="25" t="s">
        <v>4513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4449</v>
      </c>
      <c r="F102" s="206" t="s">
        <v>4514</v>
      </c>
      <c r="G102" s="207" t="s">
        <v>445</v>
      </c>
      <c r="H102" s="208">
        <v>180</v>
      </c>
      <c r="I102" s="209"/>
      <c r="J102" s="210">
        <f>ROUND(I102*H102,2)</f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>O102*H102</f>
        <v>0</v>
      </c>
      <c r="Q102" s="213">
        <v>0</v>
      </c>
      <c r="R102" s="213">
        <f>Q102*H102</f>
        <v>0</v>
      </c>
      <c r="S102" s="213">
        <v>0</v>
      </c>
      <c r="T102" s="214">
        <f>S102*H102</f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>IF(N102="základní",J102,0)</f>
        <v>0</v>
      </c>
      <c r="BF102" s="215">
        <f>IF(N102="snížená",J102,0)</f>
        <v>0</v>
      </c>
      <c r="BG102" s="215">
        <f>IF(N102="zákl. přenesená",J102,0)</f>
        <v>0</v>
      </c>
      <c r="BH102" s="215">
        <f>IF(N102="sníž. přenesená",J102,0)</f>
        <v>0</v>
      </c>
      <c r="BI102" s="215">
        <f>IF(N102="nulová",J102,0)</f>
        <v>0</v>
      </c>
      <c r="BJ102" s="25" t="s">
        <v>85</v>
      </c>
      <c r="BK102" s="215">
        <f>ROUND(I102*H102,2)</f>
        <v>0</v>
      </c>
      <c r="BL102" s="25" t="s">
        <v>126</v>
      </c>
      <c r="BM102" s="25" t="s">
        <v>4515</v>
      </c>
    </row>
    <row r="103" spans="2:65" s="1" customFormat="1" ht="16.5" customHeight="1">
      <c r="B103" s="43"/>
      <c r="C103" s="204" t="s">
        <v>78</v>
      </c>
      <c r="D103" s="204" t="s">
        <v>200</v>
      </c>
      <c r="E103" s="205" t="s">
        <v>4313</v>
      </c>
      <c r="F103" s="206" t="s">
        <v>4452</v>
      </c>
      <c r="G103" s="207" t="s">
        <v>445</v>
      </c>
      <c r="H103" s="208">
        <v>30</v>
      </c>
      <c r="I103" s="209"/>
      <c r="J103" s="210">
        <f>ROUND(I103*H103,2)</f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>O103*H103</f>
        <v>0</v>
      </c>
      <c r="Q103" s="213">
        <v>0</v>
      </c>
      <c r="R103" s="213">
        <f>Q103*H103</f>
        <v>0</v>
      </c>
      <c r="S103" s="213">
        <v>0</v>
      </c>
      <c r="T103" s="214">
        <f>S103*H103</f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>IF(N103="základní",J103,0)</f>
        <v>0</v>
      </c>
      <c r="BF103" s="215">
        <f>IF(N103="snížená",J103,0)</f>
        <v>0</v>
      </c>
      <c r="BG103" s="215">
        <f>IF(N103="zákl. přenesená",J103,0)</f>
        <v>0</v>
      </c>
      <c r="BH103" s="215">
        <f>IF(N103="sníž. přenesená",J103,0)</f>
        <v>0</v>
      </c>
      <c r="BI103" s="215">
        <f>IF(N103="nulová",J103,0)</f>
        <v>0</v>
      </c>
      <c r="BJ103" s="25" t="s">
        <v>85</v>
      </c>
      <c r="BK103" s="215">
        <f>ROUND(I103*H103,2)</f>
        <v>0</v>
      </c>
      <c r="BL103" s="25" t="s">
        <v>126</v>
      </c>
      <c r="BM103" s="25" t="s">
        <v>4516</v>
      </c>
    </row>
    <row r="104" spans="2:65" s="1" customFormat="1" ht="16.5" customHeight="1">
      <c r="B104" s="43"/>
      <c r="C104" s="204" t="s">
        <v>78</v>
      </c>
      <c r="D104" s="204" t="s">
        <v>200</v>
      </c>
      <c r="E104" s="205" t="s">
        <v>4316</v>
      </c>
      <c r="F104" s="206" t="s">
        <v>4456</v>
      </c>
      <c r="G104" s="207" t="s">
        <v>1598</v>
      </c>
      <c r="H104" s="208">
        <v>1</v>
      </c>
      <c r="I104" s="209"/>
      <c r="J104" s="210">
        <f>ROUND(I104*H104,2)</f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>O104*H104</f>
        <v>0</v>
      </c>
      <c r="Q104" s="213">
        <v>0</v>
      </c>
      <c r="R104" s="213">
        <f>Q104*H104</f>
        <v>0</v>
      </c>
      <c r="S104" s="213">
        <v>0</v>
      </c>
      <c r="T104" s="214">
        <f>S104*H104</f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>IF(N104="základní",J104,0)</f>
        <v>0</v>
      </c>
      <c r="BF104" s="215">
        <f>IF(N104="snížená",J104,0)</f>
        <v>0</v>
      </c>
      <c r="BG104" s="215">
        <f>IF(N104="zákl. přenesená",J104,0)</f>
        <v>0</v>
      </c>
      <c r="BH104" s="215">
        <f>IF(N104="sníž. přenesená",J104,0)</f>
        <v>0</v>
      </c>
      <c r="BI104" s="215">
        <f>IF(N104="nulová",J104,0)</f>
        <v>0</v>
      </c>
      <c r="BJ104" s="25" t="s">
        <v>85</v>
      </c>
      <c r="BK104" s="215">
        <f>ROUND(I104*H104,2)</f>
        <v>0</v>
      </c>
      <c r="BL104" s="25" t="s">
        <v>126</v>
      </c>
      <c r="BM104" s="25" t="s">
        <v>4517</v>
      </c>
    </row>
    <row r="105" spans="2:65" s="11" customFormat="1" ht="37.35" customHeight="1">
      <c r="B105" s="187"/>
      <c r="C105" s="188"/>
      <c r="D105" s="201" t="s">
        <v>77</v>
      </c>
      <c r="E105" s="287" t="s">
        <v>4458</v>
      </c>
      <c r="F105" s="287" t="s">
        <v>1966</v>
      </c>
      <c r="G105" s="188"/>
      <c r="H105" s="188"/>
      <c r="I105" s="191"/>
      <c r="J105" s="288">
        <f>BK105</f>
        <v>0</v>
      </c>
      <c r="K105" s="188"/>
      <c r="L105" s="193"/>
      <c r="M105" s="194"/>
      <c r="N105" s="195"/>
      <c r="O105" s="195"/>
      <c r="P105" s="196">
        <f>P106</f>
        <v>0</v>
      </c>
      <c r="Q105" s="195"/>
      <c r="R105" s="196">
        <f>R106</f>
        <v>0</v>
      </c>
      <c r="S105" s="195"/>
      <c r="T105" s="197">
        <f>T106</f>
        <v>0</v>
      </c>
      <c r="AR105" s="198" t="s">
        <v>85</v>
      </c>
      <c r="AT105" s="199" t="s">
        <v>77</v>
      </c>
      <c r="AU105" s="199" t="s">
        <v>78</v>
      </c>
      <c r="AY105" s="198" t="s">
        <v>197</v>
      </c>
      <c r="BK105" s="200">
        <f>BK106</f>
        <v>0</v>
      </c>
    </row>
    <row r="106" spans="2:65" s="1" customFormat="1" ht="16.5" customHeight="1">
      <c r="B106" s="43"/>
      <c r="C106" s="204" t="s">
        <v>78</v>
      </c>
      <c r="D106" s="204" t="s">
        <v>200</v>
      </c>
      <c r="E106" s="205" t="s">
        <v>3847</v>
      </c>
      <c r="F106" s="206" t="s">
        <v>4518</v>
      </c>
      <c r="G106" s="207" t="s">
        <v>351</v>
      </c>
      <c r="H106" s="208">
        <v>8</v>
      </c>
      <c r="I106" s="209"/>
      <c r="J106" s="210">
        <f>ROUND(I106*H106,2)</f>
        <v>0</v>
      </c>
      <c r="K106" s="206" t="s">
        <v>34</v>
      </c>
      <c r="L106" s="63"/>
      <c r="M106" s="211" t="s">
        <v>34</v>
      </c>
      <c r="N106" s="254" t="s">
        <v>49</v>
      </c>
      <c r="O106" s="255"/>
      <c r="P106" s="256">
        <f>O106*H106</f>
        <v>0</v>
      </c>
      <c r="Q106" s="256">
        <v>0</v>
      </c>
      <c r="R106" s="256">
        <f>Q106*H106</f>
        <v>0</v>
      </c>
      <c r="S106" s="256">
        <v>0</v>
      </c>
      <c r="T106" s="257">
        <f>S106*H106</f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4519</v>
      </c>
    </row>
    <row r="107" spans="2:65" s="1" customFormat="1" ht="6.95" customHeight="1">
      <c r="B107" s="58"/>
      <c r="C107" s="59"/>
      <c r="D107" s="59"/>
      <c r="E107" s="59"/>
      <c r="F107" s="59"/>
      <c r="G107" s="59"/>
      <c r="H107" s="59"/>
      <c r="I107" s="150"/>
      <c r="J107" s="59"/>
      <c r="K107" s="59"/>
      <c r="L107" s="63"/>
    </row>
  </sheetData>
  <sheetProtection algorithmName="SHA-512" hashValue="3nyJIUEKUGC34Wh1SZbCx9BMHLJ6/nrB7fhkEsg+JlaE/MN/Co+7xYDPqhw8bLBu8AoOuA3ekSOMmgGwAHjtEg==" saltValue="qsHGz7RkDVH3BQsE8p1tyA==" spinCount="100000" sheet="1" objects="1" scenarios="1" formatCells="0" formatColumns="0" formatRows="0" sort="0" autoFilter="0"/>
  <autoFilter ref="C90:K106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7:H77"/>
    <mergeCell ref="E81:H81"/>
    <mergeCell ref="E79:H79"/>
    <mergeCell ref="E83:H83"/>
    <mergeCell ref="J59:J60"/>
  </mergeCells>
  <hyperlinks>
    <hyperlink ref="F1:G1" location="C2" display="1) Krycí list soupisu"/>
    <hyperlink ref="G1:H1" location="C62" display="2) Rekapitulace"/>
    <hyperlink ref="J1" location="C90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17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139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4520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ROUND(J91,2)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ROUND(SUM(BE91:BE116), 2)</f>
        <v>0</v>
      </c>
      <c r="G34" s="44"/>
      <c r="H34" s="44"/>
      <c r="I34" s="142">
        <v>0.21</v>
      </c>
      <c r="J34" s="141">
        <f>ROUND(ROUND((SUM(BE91:BE116)),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ROUND(SUM(BF91:BF116), 2)</f>
        <v>0</v>
      </c>
      <c r="G35" s="44"/>
      <c r="H35" s="44"/>
      <c r="I35" s="142">
        <v>0.15</v>
      </c>
      <c r="J35" s="141">
        <f>ROUND(ROUND((SUM(BF91:BF116)),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ROUND(SUM(BG91:BG116),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ROUND(SUM(BH91:BH116),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ROUND(SUM(BI91:BI116),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AV - Audio/video technika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J91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4521</v>
      </c>
      <c r="E65" s="163"/>
      <c r="F65" s="163"/>
      <c r="G65" s="163"/>
      <c r="H65" s="163"/>
      <c r="I65" s="164"/>
      <c r="J65" s="165">
        <f>J92</f>
        <v>0</v>
      </c>
      <c r="K65" s="166"/>
    </row>
    <row r="66" spans="2:12" s="8" customFormat="1" ht="24.95" customHeight="1">
      <c r="B66" s="160"/>
      <c r="C66" s="161"/>
      <c r="D66" s="162" t="s">
        <v>4522</v>
      </c>
      <c r="E66" s="163"/>
      <c r="F66" s="163"/>
      <c r="G66" s="163"/>
      <c r="H66" s="163"/>
      <c r="I66" s="164"/>
      <c r="J66" s="165">
        <f>J98</f>
        <v>0</v>
      </c>
      <c r="K66" s="166"/>
    </row>
    <row r="67" spans="2:12" s="8" customFormat="1" ht="24.95" customHeight="1">
      <c r="B67" s="160"/>
      <c r="C67" s="161"/>
      <c r="D67" s="162" t="s">
        <v>4399</v>
      </c>
      <c r="E67" s="163"/>
      <c r="F67" s="163"/>
      <c r="G67" s="163"/>
      <c r="H67" s="163"/>
      <c r="I67" s="164"/>
      <c r="J67" s="165">
        <f>J113</f>
        <v>0</v>
      </c>
      <c r="K67" s="166"/>
    </row>
    <row r="68" spans="2:12" s="1" customFormat="1" ht="21.75" customHeight="1">
      <c r="B68" s="43"/>
      <c r="C68" s="44"/>
      <c r="D68" s="44"/>
      <c r="E68" s="44"/>
      <c r="F68" s="44"/>
      <c r="G68" s="44"/>
      <c r="H68" s="44"/>
      <c r="I68" s="129"/>
      <c r="J68" s="44"/>
      <c r="K68" s="47"/>
    </row>
    <row r="69" spans="2:12" s="1" customFormat="1" ht="6.95" customHeight="1">
      <c r="B69" s="58"/>
      <c r="C69" s="59"/>
      <c r="D69" s="59"/>
      <c r="E69" s="59"/>
      <c r="F69" s="59"/>
      <c r="G69" s="59"/>
      <c r="H69" s="59"/>
      <c r="I69" s="150"/>
      <c r="J69" s="59"/>
      <c r="K69" s="60"/>
    </row>
    <row r="73" spans="2:12" s="1" customFormat="1" ht="6.95" customHeight="1">
      <c r="B73" s="61"/>
      <c r="C73" s="62"/>
      <c r="D73" s="62"/>
      <c r="E73" s="62"/>
      <c r="F73" s="62"/>
      <c r="G73" s="62"/>
      <c r="H73" s="62"/>
      <c r="I73" s="153"/>
      <c r="J73" s="62"/>
      <c r="K73" s="62"/>
      <c r="L73" s="63"/>
    </row>
    <row r="74" spans="2:12" s="1" customFormat="1" ht="36.950000000000003" customHeight="1">
      <c r="B74" s="43"/>
      <c r="C74" s="64" t="s">
        <v>181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6.95" customHeight="1">
      <c r="B75" s="43"/>
      <c r="C75" s="65"/>
      <c r="D75" s="65"/>
      <c r="E75" s="65"/>
      <c r="F75" s="65"/>
      <c r="G75" s="65"/>
      <c r="H75" s="65"/>
      <c r="I75" s="174"/>
      <c r="J75" s="65"/>
      <c r="K75" s="65"/>
      <c r="L75" s="63"/>
    </row>
    <row r="76" spans="2:12" s="1" customFormat="1" ht="14.45" customHeight="1">
      <c r="B76" s="43"/>
      <c r="C76" s="67" t="s">
        <v>18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6.5" customHeight="1">
      <c r="B77" s="43"/>
      <c r="C77" s="65"/>
      <c r="D77" s="65"/>
      <c r="E77" s="420" t="str">
        <f>E7</f>
        <v>CENTRUM SPOLEČNÝCH AKTIVIT JESENÍK</v>
      </c>
      <c r="F77" s="421"/>
      <c r="G77" s="421"/>
      <c r="H77" s="421"/>
      <c r="I77" s="174"/>
      <c r="J77" s="65"/>
      <c r="K77" s="65"/>
      <c r="L77" s="63"/>
    </row>
    <row r="78" spans="2:12" ht="15">
      <c r="B78" s="29"/>
      <c r="C78" s="67" t="s">
        <v>171</v>
      </c>
      <c r="D78" s="258"/>
      <c r="E78" s="258"/>
      <c r="F78" s="258"/>
      <c r="G78" s="258"/>
      <c r="H78" s="258"/>
      <c r="J78" s="258"/>
      <c r="K78" s="258"/>
      <c r="L78" s="259"/>
    </row>
    <row r="79" spans="2:12" ht="16.5" customHeight="1">
      <c r="B79" s="29"/>
      <c r="C79" s="258"/>
      <c r="D79" s="258"/>
      <c r="E79" s="420" t="s">
        <v>313</v>
      </c>
      <c r="F79" s="429"/>
      <c r="G79" s="429"/>
      <c r="H79" s="429"/>
      <c r="J79" s="258"/>
      <c r="K79" s="258"/>
      <c r="L79" s="259"/>
    </row>
    <row r="80" spans="2:12" ht="15">
      <c r="B80" s="29"/>
      <c r="C80" s="67" t="s">
        <v>314</v>
      </c>
      <c r="D80" s="258"/>
      <c r="E80" s="258"/>
      <c r="F80" s="258"/>
      <c r="G80" s="258"/>
      <c r="H80" s="258"/>
      <c r="J80" s="258"/>
      <c r="K80" s="258"/>
      <c r="L80" s="259"/>
    </row>
    <row r="81" spans="2:65" s="1" customFormat="1" ht="16.5" customHeight="1">
      <c r="B81" s="43"/>
      <c r="C81" s="65"/>
      <c r="D81" s="65"/>
      <c r="E81" s="428" t="s">
        <v>2177</v>
      </c>
      <c r="F81" s="422"/>
      <c r="G81" s="422"/>
      <c r="H81" s="422"/>
      <c r="I81" s="174"/>
      <c r="J81" s="65"/>
      <c r="K81" s="65"/>
      <c r="L81" s="63"/>
    </row>
    <row r="82" spans="2:65" s="1" customFormat="1" ht="14.45" customHeight="1">
      <c r="B82" s="43"/>
      <c r="C82" s="67" t="s">
        <v>4283</v>
      </c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7.25" customHeight="1">
      <c r="B83" s="43"/>
      <c r="C83" s="65"/>
      <c r="D83" s="65"/>
      <c r="E83" s="391" t="str">
        <f>E13</f>
        <v>AV - Audio/video technika</v>
      </c>
      <c r="F83" s="422"/>
      <c r="G83" s="422"/>
      <c r="H83" s="422"/>
      <c r="I83" s="174"/>
      <c r="J83" s="65"/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8" customHeight="1">
      <c r="B85" s="43"/>
      <c r="C85" s="67" t="s">
        <v>24</v>
      </c>
      <c r="D85" s="65"/>
      <c r="E85" s="65"/>
      <c r="F85" s="175" t="str">
        <f>F16</f>
        <v xml:space="preserve"> </v>
      </c>
      <c r="G85" s="65"/>
      <c r="H85" s="65"/>
      <c r="I85" s="176" t="s">
        <v>26</v>
      </c>
      <c r="J85" s="75" t="str">
        <f>IF(J16="","",J16)</f>
        <v>11.10.2016</v>
      </c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5">
      <c r="B87" s="43"/>
      <c r="C87" s="67" t="s">
        <v>32</v>
      </c>
      <c r="D87" s="65"/>
      <c r="E87" s="65"/>
      <c r="F87" s="175" t="str">
        <f>E19</f>
        <v>MĚSTO JESENÍK</v>
      </c>
      <c r="G87" s="65"/>
      <c r="H87" s="65"/>
      <c r="I87" s="176" t="s">
        <v>39</v>
      </c>
      <c r="J87" s="175" t="str">
        <f>E25</f>
        <v>KANIA a.s. , Ostrava</v>
      </c>
      <c r="K87" s="65"/>
      <c r="L87" s="63"/>
    </row>
    <row r="88" spans="2:65" s="1" customFormat="1" ht="14.45" customHeight="1">
      <c r="B88" s="43"/>
      <c r="C88" s="67" t="s">
        <v>37</v>
      </c>
      <c r="D88" s="65"/>
      <c r="E88" s="65"/>
      <c r="F88" s="175" t="str">
        <f>IF(E22="","",E22)</f>
        <v/>
      </c>
      <c r="G88" s="65"/>
      <c r="H88" s="65"/>
      <c r="I88" s="174"/>
      <c r="J88" s="65"/>
      <c r="K88" s="65"/>
      <c r="L88" s="63"/>
    </row>
    <row r="89" spans="2:65" s="1" customFormat="1" ht="10.35" customHeight="1">
      <c r="B89" s="43"/>
      <c r="C89" s="65"/>
      <c r="D89" s="65"/>
      <c r="E89" s="65"/>
      <c r="F89" s="65"/>
      <c r="G89" s="65"/>
      <c r="H89" s="65"/>
      <c r="I89" s="174"/>
      <c r="J89" s="65"/>
      <c r="K89" s="65"/>
      <c r="L89" s="63"/>
    </row>
    <row r="90" spans="2:65" s="10" customFormat="1" ht="29.25" customHeight="1">
      <c r="B90" s="177"/>
      <c r="C90" s="178" t="s">
        <v>182</v>
      </c>
      <c r="D90" s="179" t="s">
        <v>63</v>
      </c>
      <c r="E90" s="179" t="s">
        <v>59</v>
      </c>
      <c r="F90" s="179" t="s">
        <v>183</v>
      </c>
      <c r="G90" s="179" t="s">
        <v>184</v>
      </c>
      <c r="H90" s="179" t="s">
        <v>185</v>
      </c>
      <c r="I90" s="180" t="s">
        <v>186</v>
      </c>
      <c r="J90" s="179" t="s">
        <v>175</v>
      </c>
      <c r="K90" s="181" t="s">
        <v>187</v>
      </c>
      <c r="L90" s="182"/>
      <c r="M90" s="83" t="s">
        <v>188</v>
      </c>
      <c r="N90" s="84" t="s">
        <v>48</v>
      </c>
      <c r="O90" s="84" t="s">
        <v>189</v>
      </c>
      <c r="P90" s="84" t="s">
        <v>190</v>
      </c>
      <c r="Q90" s="84" t="s">
        <v>191</v>
      </c>
      <c r="R90" s="84" t="s">
        <v>192</v>
      </c>
      <c r="S90" s="84" t="s">
        <v>193</v>
      </c>
      <c r="T90" s="85" t="s">
        <v>194</v>
      </c>
    </row>
    <row r="91" spans="2:65" s="1" customFormat="1" ht="29.25" customHeight="1">
      <c r="B91" s="43"/>
      <c r="C91" s="89" t="s">
        <v>176</v>
      </c>
      <c r="D91" s="65"/>
      <c r="E91" s="65"/>
      <c r="F91" s="65"/>
      <c r="G91" s="65"/>
      <c r="H91" s="65"/>
      <c r="I91" s="174"/>
      <c r="J91" s="183">
        <f>BK91</f>
        <v>0</v>
      </c>
      <c r="K91" s="65"/>
      <c r="L91" s="63"/>
      <c r="M91" s="86"/>
      <c r="N91" s="87"/>
      <c r="O91" s="87"/>
      <c r="P91" s="184">
        <f>P92+P98+P113</f>
        <v>0</v>
      </c>
      <c r="Q91" s="87"/>
      <c r="R91" s="184">
        <f>R92+R98+R113</f>
        <v>0</v>
      </c>
      <c r="S91" s="87"/>
      <c r="T91" s="185">
        <f>T92+T98+T113</f>
        <v>0</v>
      </c>
      <c r="AT91" s="25" t="s">
        <v>77</v>
      </c>
      <c r="AU91" s="25" t="s">
        <v>177</v>
      </c>
      <c r="BK91" s="186">
        <f>BK92+BK98+BK113</f>
        <v>0</v>
      </c>
    </row>
    <row r="92" spans="2:65" s="11" customFormat="1" ht="37.35" customHeight="1">
      <c r="B92" s="187"/>
      <c r="C92" s="188"/>
      <c r="D92" s="201" t="s">
        <v>77</v>
      </c>
      <c r="E92" s="287" t="s">
        <v>3046</v>
      </c>
      <c r="F92" s="287" t="s">
        <v>4523</v>
      </c>
      <c r="G92" s="188"/>
      <c r="H92" s="188"/>
      <c r="I92" s="191"/>
      <c r="J92" s="288">
        <f>BK92</f>
        <v>0</v>
      </c>
      <c r="K92" s="188"/>
      <c r="L92" s="193"/>
      <c r="M92" s="194"/>
      <c r="N92" s="195"/>
      <c r="O92" s="195"/>
      <c r="P92" s="196">
        <f>SUM(P93:P97)</f>
        <v>0</v>
      </c>
      <c r="Q92" s="195"/>
      <c r="R92" s="196">
        <f>SUM(R93:R97)</f>
        <v>0</v>
      </c>
      <c r="S92" s="195"/>
      <c r="T92" s="197">
        <f>SUM(T93:T97)</f>
        <v>0</v>
      </c>
      <c r="AR92" s="198" t="s">
        <v>85</v>
      </c>
      <c r="AT92" s="199" t="s">
        <v>77</v>
      </c>
      <c r="AU92" s="199" t="s">
        <v>78</v>
      </c>
      <c r="AY92" s="198" t="s">
        <v>197</v>
      </c>
      <c r="BK92" s="200">
        <f>SUM(BK93:BK97)</f>
        <v>0</v>
      </c>
    </row>
    <row r="93" spans="2:65" s="1" customFormat="1" ht="25.5" customHeight="1">
      <c r="B93" s="43"/>
      <c r="C93" s="204" t="s">
        <v>78</v>
      </c>
      <c r="D93" s="204" t="s">
        <v>200</v>
      </c>
      <c r="E93" s="205" t="s">
        <v>4294</v>
      </c>
      <c r="F93" s="206" t="s">
        <v>4524</v>
      </c>
      <c r="G93" s="207" t="s">
        <v>1598</v>
      </c>
      <c r="H93" s="208">
        <v>1</v>
      </c>
      <c r="I93" s="209"/>
      <c r="J93" s="210">
        <f>ROUND(I93*H93,2)</f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>O93*H93</f>
        <v>0</v>
      </c>
      <c r="Q93" s="213">
        <v>0</v>
      </c>
      <c r="R93" s="213">
        <f>Q93*H93</f>
        <v>0</v>
      </c>
      <c r="S93" s="213">
        <v>0</v>
      </c>
      <c r="T93" s="214">
        <f>S93*H93</f>
        <v>0</v>
      </c>
      <c r="AR93" s="25" t="s">
        <v>126</v>
      </c>
      <c r="AT93" s="25" t="s">
        <v>200</v>
      </c>
      <c r="AU93" s="25" t="s">
        <v>85</v>
      </c>
      <c r="AY93" s="25" t="s">
        <v>197</v>
      </c>
      <c r="BE93" s="215">
        <f>IF(N93="základní",J93,0)</f>
        <v>0</v>
      </c>
      <c r="BF93" s="215">
        <f>IF(N93="snížená",J93,0)</f>
        <v>0</v>
      </c>
      <c r="BG93" s="215">
        <f>IF(N93="zákl. přenesená",J93,0)</f>
        <v>0</v>
      </c>
      <c r="BH93" s="215">
        <f>IF(N93="sníž. přenesená",J93,0)</f>
        <v>0</v>
      </c>
      <c r="BI93" s="215">
        <f>IF(N93="nulová",J93,0)</f>
        <v>0</v>
      </c>
      <c r="BJ93" s="25" t="s">
        <v>85</v>
      </c>
      <c r="BK93" s="215">
        <f>ROUND(I93*H93,2)</f>
        <v>0</v>
      </c>
      <c r="BL93" s="25" t="s">
        <v>126</v>
      </c>
      <c r="BM93" s="25" t="s">
        <v>4525</v>
      </c>
    </row>
    <row r="94" spans="2:65" s="1" customFormat="1" ht="25.5" customHeight="1">
      <c r="B94" s="43"/>
      <c r="C94" s="204" t="s">
        <v>78</v>
      </c>
      <c r="D94" s="204" t="s">
        <v>200</v>
      </c>
      <c r="E94" s="205" t="s">
        <v>3950</v>
      </c>
      <c r="F94" s="206" t="s">
        <v>4526</v>
      </c>
      <c r="G94" s="207" t="s">
        <v>1598</v>
      </c>
      <c r="H94" s="208">
        <v>1</v>
      </c>
      <c r="I94" s="209"/>
      <c r="J94" s="210">
        <f>ROUND(I94*H94,2)</f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>O94*H94</f>
        <v>0</v>
      </c>
      <c r="Q94" s="213">
        <v>0</v>
      </c>
      <c r="R94" s="213">
        <f>Q94*H94</f>
        <v>0</v>
      </c>
      <c r="S94" s="213">
        <v>0</v>
      </c>
      <c r="T94" s="214">
        <f>S94*H94</f>
        <v>0</v>
      </c>
      <c r="AR94" s="25" t="s">
        <v>126</v>
      </c>
      <c r="AT94" s="25" t="s">
        <v>200</v>
      </c>
      <c r="AU94" s="25" t="s">
        <v>85</v>
      </c>
      <c r="AY94" s="25" t="s">
        <v>197</v>
      </c>
      <c r="BE94" s="215">
        <f>IF(N94="základní",J94,0)</f>
        <v>0</v>
      </c>
      <c r="BF94" s="215">
        <f>IF(N94="snížená",J94,0)</f>
        <v>0</v>
      </c>
      <c r="BG94" s="215">
        <f>IF(N94="zákl. přenesená",J94,0)</f>
        <v>0</v>
      </c>
      <c r="BH94" s="215">
        <f>IF(N94="sníž. přenesená",J94,0)</f>
        <v>0</v>
      </c>
      <c r="BI94" s="215">
        <f>IF(N94="nulová",J94,0)</f>
        <v>0</v>
      </c>
      <c r="BJ94" s="25" t="s">
        <v>85</v>
      </c>
      <c r="BK94" s="215">
        <f>ROUND(I94*H94,2)</f>
        <v>0</v>
      </c>
      <c r="BL94" s="25" t="s">
        <v>126</v>
      </c>
      <c r="BM94" s="25" t="s">
        <v>4527</v>
      </c>
    </row>
    <row r="95" spans="2:65" s="1" customFormat="1" ht="38.25" customHeight="1">
      <c r="B95" s="43"/>
      <c r="C95" s="204" t="s">
        <v>78</v>
      </c>
      <c r="D95" s="204" t="s">
        <v>200</v>
      </c>
      <c r="E95" s="205" t="s">
        <v>4299</v>
      </c>
      <c r="F95" s="206" t="s">
        <v>4528</v>
      </c>
      <c r="G95" s="207" t="s">
        <v>2970</v>
      </c>
      <c r="H95" s="208">
        <v>1</v>
      </c>
      <c r="I95" s="209"/>
      <c r="J95" s="210">
        <f>ROUND(I95*H95,2)</f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>O95*H95</f>
        <v>0</v>
      </c>
      <c r="Q95" s="213">
        <v>0</v>
      </c>
      <c r="R95" s="213">
        <f>Q95*H95</f>
        <v>0</v>
      </c>
      <c r="S95" s="213">
        <v>0</v>
      </c>
      <c r="T95" s="214">
        <f>S95*H95</f>
        <v>0</v>
      </c>
      <c r="AR95" s="25" t="s">
        <v>126</v>
      </c>
      <c r="AT95" s="25" t="s">
        <v>200</v>
      </c>
      <c r="AU95" s="25" t="s">
        <v>85</v>
      </c>
      <c r="AY95" s="25" t="s">
        <v>197</v>
      </c>
      <c r="BE95" s="215">
        <f>IF(N95="základní",J95,0)</f>
        <v>0</v>
      </c>
      <c r="BF95" s="215">
        <f>IF(N95="snížená",J95,0)</f>
        <v>0</v>
      </c>
      <c r="BG95" s="215">
        <f>IF(N95="zákl. přenesená",J95,0)</f>
        <v>0</v>
      </c>
      <c r="BH95" s="215">
        <f>IF(N95="sníž. přenesená",J95,0)</f>
        <v>0</v>
      </c>
      <c r="BI95" s="215">
        <f>IF(N95="nulová",J95,0)</f>
        <v>0</v>
      </c>
      <c r="BJ95" s="25" t="s">
        <v>85</v>
      </c>
      <c r="BK95" s="215">
        <f>ROUND(I95*H95,2)</f>
        <v>0</v>
      </c>
      <c r="BL95" s="25" t="s">
        <v>126</v>
      </c>
      <c r="BM95" s="25" t="s">
        <v>4529</v>
      </c>
    </row>
    <row r="96" spans="2:65" s="1" customFormat="1" ht="16.5" customHeight="1">
      <c r="B96" s="43"/>
      <c r="C96" s="204" t="s">
        <v>78</v>
      </c>
      <c r="D96" s="204" t="s">
        <v>200</v>
      </c>
      <c r="E96" s="205" t="s">
        <v>4028</v>
      </c>
      <c r="F96" s="206" t="s">
        <v>4530</v>
      </c>
      <c r="G96" s="207" t="s">
        <v>1598</v>
      </c>
      <c r="H96" s="208">
        <v>1</v>
      </c>
      <c r="I96" s="209"/>
      <c r="J96" s="210">
        <f>ROUND(I96*H96,2)</f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4531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4304</v>
      </c>
      <c r="F97" s="206" t="s">
        <v>4532</v>
      </c>
      <c r="G97" s="207" t="s">
        <v>4533</v>
      </c>
      <c r="H97" s="208">
        <v>1</v>
      </c>
      <c r="I97" s="209"/>
      <c r="J97" s="210">
        <f>ROUND(I97*H97,2)</f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>O97*H97</f>
        <v>0</v>
      </c>
      <c r="Q97" s="213">
        <v>0</v>
      </c>
      <c r="R97" s="213">
        <f>Q97*H97</f>
        <v>0</v>
      </c>
      <c r="S97" s="213">
        <v>0</v>
      </c>
      <c r="T97" s="214">
        <f>S97*H97</f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>IF(N97="základní",J97,0)</f>
        <v>0</v>
      </c>
      <c r="BF97" s="215">
        <f>IF(N97="snížená",J97,0)</f>
        <v>0</v>
      </c>
      <c r="BG97" s="215">
        <f>IF(N97="zákl. přenesená",J97,0)</f>
        <v>0</v>
      </c>
      <c r="BH97" s="215">
        <f>IF(N97="sníž. přenesená",J97,0)</f>
        <v>0</v>
      </c>
      <c r="BI97" s="215">
        <f>IF(N97="nulová",J97,0)</f>
        <v>0</v>
      </c>
      <c r="BJ97" s="25" t="s">
        <v>85</v>
      </c>
      <c r="BK97" s="215">
        <f>ROUND(I97*H97,2)</f>
        <v>0</v>
      </c>
      <c r="BL97" s="25" t="s">
        <v>126</v>
      </c>
      <c r="BM97" s="25" t="s">
        <v>4534</v>
      </c>
    </row>
    <row r="98" spans="2:65" s="11" customFormat="1" ht="37.35" customHeight="1">
      <c r="B98" s="187"/>
      <c r="C98" s="188"/>
      <c r="D98" s="201" t="s">
        <v>77</v>
      </c>
      <c r="E98" s="287" t="s">
        <v>3059</v>
      </c>
      <c r="F98" s="287" t="s">
        <v>4535</v>
      </c>
      <c r="G98" s="188"/>
      <c r="H98" s="188"/>
      <c r="I98" s="191"/>
      <c r="J98" s="288">
        <f>BK98</f>
        <v>0</v>
      </c>
      <c r="K98" s="188"/>
      <c r="L98" s="193"/>
      <c r="M98" s="194"/>
      <c r="N98" s="195"/>
      <c r="O98" s="195"/>
      <c r="P98" s="196">
        <f>SUM(P99:P112)</f>
        <v>0</v>
      </c>
      <c r="Q98" s="195"/>
      <c r="R98" s="196">
        <f>SUM(R99:R112)</f>
        <v>0</v>
      </c>
      <c r="S98" s="195"/>
      <c r="T98" s="197">
        <f>SUM(T99:T112)</f>
        <v>0</v>
      </c>
      <c r="AR98" s="198" t="s">
        <v>85</v>
      </c>
      <c r="AT98" s="199" t="s">
        <v>77</v>
      </c>
      <c r="AU98" s="199" t="s">
        <v>78</v>
      </c>
      <c r="AY98" s="198" t="s">
        <v>197</v>
      </c>
      <c r="BK98" s="200">
        <f>SUM(BK99:BK112)</f>
        <v>0</v>
      </c>
    </row>
    <row r="99" spans="2:65" s="1" customFormat="1" ht="25.5" customHeight="1">
      <c r="B99" s="43"/>
      <c r="C99" s="204" t="s">
        <v>78</v>
      </c>
      <c r="D99" s="204" t="s">
        <v>200</v>
      </c>
      <c r="E99" s="205" t="s">
        <v>4310</v>
      </c>
      <c r="F99" s="206" t="s">
        <v>4536</v>
      </c>
      <c r="G99" s="207" t="s">
        <v>1598</v>
      </c>
      <c r="H99" s="208">
        <v>2</v>
      </c>
      <c r="I99" s="209"/>
      <c r="J99" s="210">
        <f t="shared" ref="J99:J112" si="0">ROUND(I99*H99,2)</f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ref="P99:P112" si="1">O99*H99</f>
        <v>0</v>
      </c>
      <c r="Q99" s="213">
        <v>0</v>
      </c>
      <c r="R99" s="213">
        <f t="shared" ref="R99:R112" si="2">Q99*H99</f>
        <v>0</v>
      </c>
      <c r="S99" s="213">
        <v>0</v>
      </c>
      <c r="T99" s="214">
        <f t="shared" ref="T99:T112" si="3">S99*H99</f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ref="BE99:BE112" si="4">IF(N99="základní",J99,0)</f>
        <v>0</v>
      </c>
      <c r="BF99" s="215">
        <f t="shared" ref="BF99:BF112" si="5">IF(N99="snížená",J99,0)</f>
        <v>0</v>
      </c>
      <c r="BG99" s="215">
        <f t="shared" ref="BG99:BG112" si="6">IF(N99="zákl. přenesená",J99,0)</f>
        <v>0</v>
      </c>
      <c r="BH99" s="215">
        <f t="shared" ref="BH99:BH112" si="7">IF(N99="sníž. přenesená",J99,0)</f>
        <v>0</v>
      </c>
      <c r="BI99" s="215">
        <f t="shared" ref="BI99:BI112" si="8">IF(N99="nulová",J99,0)</f>
        <v>0</v>
      </c>
      <c r="BJ99" s="25" t="s">
        <v>85</v>
      </c>
      <c r="BK99" s="215">
        <f t="shared" ref="BK99:BK112" si="9">ROUND(I99*H99,2)</f>
        <v>0</v>
      </c>
      <c r="BL99" s="25" t="s">
        <v>126</v>
      </c>
      <c r="BM99" s="25" t="s">
        <v>4537</v>
      </c>
    </row>
    <row r="100" spans="2:65" s="1" customFormat="1" ht="16.5" customHeight="1">
      <c r="B100" s="43"/>
      <c r="C100" s="204" t="s">
        <v>78</v>
      </c>
      <c r="D100" s="204" t="s">
        <v>200</v>
      </c>
      <c r="E100" s="205" t="s">
        <v>4449</v>
      </c>
      <c r="F100" s="206" t="s">
        <v>4538</v>
      </c>
      <c r="G100" s="207" t="s">
        <v>1598</v>
      </c>
      <c r="H100" s="208">
        <v>2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4539</v>
      </c>
    </row>
    <row r="101" spans="2:65" s="1" customFormat="1" ht="25.5" customHeight="1">
      <c r="B101" s="43"/>
      <c r="C101" s="204" t="s">
        <v>78</v>
      </c>
      <c r="D101" s="204" t="s">
        <v>200</v>
      </c>
      <c r="E101" s="205" t="s">
        <v>4313</v>
      </c>
      <c r="F101" s="206" t="s">
        <v>4526</v>
      </c>
      <c r="G101" s="207" t="s">
        <v>1598</v>
      </c>
      <c r="H101" s="208">
        <v>2</v>
      </c>
      <c r="I101" s="209"/>
      <c r="J101" s="210">
        <f t="shared" si="0"/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 t="shared" si="1"/>
        <v>0</v>
      </c>
      <c r="Q101" s="213">
        <v>0</v>
      </c>
      <c r="R101" s="213">
        <f t="shared" si="2"/>
        <v>0</v>
      </c>
      <c r="S101" s="213">
        <v>0</v>
      </c>
      <c r="T101" s="214">
        <f t="shared" si="3"/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 t="shared" si="4"/>
        <v>0</v>
      </c>
      <c r="BF101" s="215">
        <f t="shared" si="5"/>
        <v>0</v>
      </c>
      <c r="BG101" s="215">
        <f t="shared" si="6"/>
        <v>0</v>
      </c>
      <c r="BH101" s="215">
        <f t="shared" si="7"/>
        <v>0</v>
      </c>
      <c r="BI101" s="215">
        <f t="shared" si="8"/>
        <v>0</v>
      </c>
      <c r="BJ101" s="25" t="s">
        <v>85</v>
      </c>
      <c r="BK101" s="215">
        <f t="shared" si="9"/>
        <v>0</v>
      </c>
      <c r="BL101" s="25" t="s">
        <v>126</v>
      </c>
      <c r="BM101" s="25" t="s">
        <v>4540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4316</v>
      </c>
      <c r="F102" s="206" t="s">
        <v>4530</v>
      </c>
      <c r="G102" s="207" t="s">
        <v>1598</v>
      </c>
      <c r="H102" s="208">
        <v>2</v>
      </c>
      <c r="I102" s="209"/>
      <c r="J102" s="210">
        <f t="shared" si="0"/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 t="shared" si="1"/>
        <v>0</v>
      </c>
      <c r="Q102" s="213">
        <v>0</v>
      </c>
      <c r="R102" s="213">
        <f t="shared" si="2"/>
        <v>0</v>
      </c>
      <c r="S102" s="213">
        <v>0</v>
      </c>
      <c r="T102" s="214">
        <f t="shared" si="3"/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 t="shared" si="4"/>
        <v>0</v>
      </c>
      <c r="BF102" s="215">
        <f t="shared" si="5"/>
        <v>0</v>
      </c>
      <c r="BG102" s="215">
        <f t="shared" si="6"/>
        <v>0</v>
      </c>
      <c r="BH102" s="215">
        <f t="shared" si="7"/>
        <v>0</v>
      </c>
      <c r="BI102" s="215">
        <f t="shared" si="8"/>
        <v>0</v>
      </c>
      <c r="BJ102" s="25" t="s">
        <v>85</v>
      </c>
      <c r="BK102" s="215">
        <f t="shared" si="9"/>
        <v>0</v>
      </c>
      <c r="BL102" s="25" t="s">
        <v>126</v>
      </c>
      <c r="BM102" s="25" t="s">
        <v>4541</v>
      </c>
    </row>
    <row r="103" spans="2:65" s="1" customFormat="1" ht="25.5" customHeight="1">
      <c r="B103" s="43"/>
      <c r="C103" s="204" t="s">
        <v>78</v>
      </c>
      <c r="D103" s="204" t="s">
        <v>200</v>
      </c>
      <c r="E103" s="205" t="s">
        <v>4319</v>
      </c>
      <c r="F103" s="206" t="s">
        <v>4542</v>
      </c>
      <c r="G103" s="207" t="s">
        <v>1598</v>
      </c>
      <c r="H103" s="208">
        <v>2</v>
      </c>
      <c r="I103" s="209"/>
      <c r="J103" s="210">
        <f t="shared" si="0"/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 t="shared" si="1"/>
        <v>0</v>
      </c>
      <c r="Q103" s="213">
        <v>0</v>
      </c>
      <c r="R103" s="213">
        <f t="shared" si="2"/>
        <v>0</v>
      </c>
      <c r="S103" s="213">
        <v>0</v>
      </c>
      <c r="T103" s="214">
        <f t="shared" si="3"/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 t="shared" si="4"/>
        <v>0</v>
      </c>
      <c r="BF103" s="215">
        <f t="shared" si="5"/>
        <v>0</v>
      </c>
      <c r="BG103" s="215">
        <f t="shared" si="6"/>
        <v>0</v>
      </c>
      <c r="BH103" s="215">
        <f t="shared" si="7"/>
        <v>0</v>
      </c>
      <c r="BI103" s="215">
        <f t="shared" si="8"/>
        <v>0</v>
      </c>
      <c r="BJ103" s="25" t="s">
        <v>85</v>
      </c>
      <c r="BK103" s="215">
        <f t="shared" si="9"/>
        <v>0</v>
      </c>
      <c r="BL103" s="25" t="s">
        <v>126</v>
      </c>
      <c r="BM103" s="25" t="s">
        <v>4543</v>
      </c>
    </row>
    <row r="104" spans="2:65" s="1" customFormat="1" ht="16.5" customHeight="1">
      <c r="B104" s="43"/>
      <c r="C104" s="204" t="s">
        <v>78</v>
      </c>
      <c r="D104" s="204" t="s">
        <v>200</v>
      </c>
      <c r="E104" s="205" t="s">
        <v>4076</v>
      </c>
      <c r="F104" s="206" t="s">
        <v>4544</v>
      </c>
      <c r="G104" s="207" t="s">
        <v>1598</v>
      </c>
      <c r="H104" s="208">
        <v>2</v>
      </c>
      <c r="I104" s="209"/>
      <c r="J104" s="210">
        <f t="shared" si="0"/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 t="shared" si="1"/>
        <v>0</v>
      </c>
      <c r="Q104" s="213">
        <v>0</v>
      </c>
      <c r="R104" s="213">
        <f t="shared" si="2"/>
        <v>0</v>
      </c>
      <c r="S104" s="213">
        <v>0</v>
      </c>
      <c r="T104" s="214">
        <f t="shared" si="3"/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 t="shared" si="4"/>
        <v>0</v>
      </c>
      <c r="BF104" s="215">
        <f t="shared" si="5"/>
        <v>0</v>
      </c>
      <c r="BG104" s="215">
        <f t="shared" si="6"/>
        <v>0</v>
      </c>
      <c r="BH104" s="215">
        <f t="shared" si="7"/>
        <v>0</v>
      </c>
      <c r="BI104" s="215">
        <f t="shared" si="8"/>
        <v>0</v>
      </c>
      <c r="BJ104" s="25" t="s">
        <v>85</v>
      </c>
      <c r="BK104" s="215">
        <f t="shared" si="9"/>
        <v>0</v>
      </c>
      <c r="BL104" s="25" t="s">
        <v>126</v>
      </c>
      <c r="BM104" s="25" t="s">
        <v>4545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4324</v>
      </c>
      <c r="F105" s="206" t="s">
        <v>4546</v>
      </c>
      <c r="G105" s="207" t="s">
        <v>1598</v>
      </c>
      <c r="H105" s="208">
        <v>2</v>
      </c>
      <c r="I105" s="209"/>
      <c r="J105" s="210">
        <f t="shared" si="0"/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si="1"/>
        <v>0</v>
      </c>
      <c r="Q105" s="213">
        <v>0</v>
      </c>
      <c r="R105" s="213">
        <f t="shared" si="2"/>
        <v>0</v>
      </c>
      <c r="S105" s="213">
        <v>0</v>
      </c>
      <c r="T105" s="214">
        <f t="shared" si="3"/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si="4"/>
        <v>0</v>
      </c>
      <c r="BF105" s="215">
        <f t="shared" si="5"/>
        <v>0</v>
      </c>
      <c r="BG105" s="215">
        <f t="shared" si="6"/>
        <v>0</v>
      </c>
      <c r="BH105" s="215">
        <f t="shared" si="7"/>
        <v>0</v>
      </c>
      <c r="BI105" s="215">
        <f t="shared" si="8"/>
        <v>0</v>
      </c>
      <c r="BJ105" s="25" t="s">
        <v>85</v>
      </c>
      <c r="BK105" s="215">
        <f t="shared" si="9"/>
        <v>0</v>
      </c>
      <c r="BL105" s="25" t="s">
        <v>126</v>
      </c>
      <c r="BM105" s="25" t="s">
        <v>4547</v>
      </c>
    </row>
    <row r="106" spans="2:65" s="1" customFormat="1" ht="16.5" customHeight="1">
      <c r="B106" s="43"/>
      <c r="C106" s="204" t="s">
        <v>78</v>
      </c>
      <c r="D106" s="204" t="s">
        <v>200</v>
      </c>
      <c r="E106" s="205" t="s">
        <v>4548</v>
      </c>
      <c r="F106" s="206" t="s">
        <v>4549</v>
      </c>
      <c r="G106" s="207" t="s">
        <v>1598</v>
      </c>
      <c r="H106" s="208">
        <v>2</v>
      </c>
      <c r="I106" s="209"/>
      <c r="J106" s="210">
        <f t="shared" si="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"/>
        <v>0</v>
      </c>
      <c r="Q106" s="213">
        <v>0</v>
      </c>
      <c r="R106" s="213">
        <f t="shared" si="2"/>
        <v>0</v>
      </c>
      <c r="S106" s="213">
        <v>0</v>
      </c>
      <c r="T106" s="214">
        <f t="shared" si="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4"/>
        <v>0</v>
      </c>
      <c r="BF106" s="215">
        <f t="shared" si="5"/>
        <v>0</v>
      </c>
      <c r="BG106" s="215">
        <f t="shared" si="6"/>
        <v>0</v>
      </c>
      <c r="BH106" s="215">
        <f t="shared" si="7"/>
        <v>0</v>
      </c>
      <c r="BI106" s="215">
        <f t="shared" si="8"/>
        <v>0</v>
      </c>
      <c r="BJ106" s="25" t="s">
        <v>85</v>
      </c>
      <c r="BK106" s="215">
        <f t="shared" si="9"/>
        <v>0</v>
      </c>
      <c r="BL106" s="25" t="s">
        <v>126</v>
      </c>
      <c r="BM106" s="25" t="s">
        <v>4550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4145</v>
      </c>
      <c r="F107" s="206" t="s">
        <v>4551</v>
      </c>
      <c r="G107" s="207" t="s">
        <v>1598</v>
      </c>
      <c r="H107" s="208">
        <v>2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4552</v>
      </c>
    </row>
    <row r="108" spans="2:65" s="1" customFormat="1" ht="25.5" customHeight="1">
      <c r="B108" s="43"/>
      <c r="C108" s="204" t="s">
        <v>78</v>
      </c>
      <c r="D108" s="204" t="s">
        <v>200</v>
      </c>
      <c r="E108" s="205" t="s">
        <v>4182</v>
      </c>
      <c r="F108" s="206" t="s">
        <v>4553</v>
      </c>
      <c r="G108" s="207" t="s">
        <v>4533</v>
      </c>
      <c r="H108" s="208">
        <v>2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4554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4229</v>
      </c>
      <c r="F109" s="206" t="s">
        <v>4555</v>
      </c>
      <c r="G109" s="207" t="s">
        <v>2642</v>
      </c>
      <c r="H109" s="208">
        <v>2</v>
      </c>
      <c r="I109" s="209"/>
      <c r="J109" s="210">
        <f t="shared" si="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"/>
        <v>0</v>
      </c>
      <c r="Q109" s="213">
        <v>0</v>
      </c>
      <c r="R109" s="213">
        <f t="shared" si="2"/>
        <v>0</v>
      </c>
      <c r="S109" s="213">
        <v>0</v>
      </c>
      <c r="T109" s="214">
        <f t="shared" si="3"/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 t="shared" si="4"/>
        <v>0</v>
      </c>
      <c r="BF109" s="215">
        <f t="shared" si="5"/>
        <v>0</v>
      </c>
      <c r="BG109" s="215">
        <f t="shared" si="6"/>
        <v>0</v>
      </c>
      <c r="BH109" s="215">
        <f t="shared" si="7"/>
        <v>0</v>
      </c>
      <c r="BI109" s="215">
        <f t="shared" si="8"/>
        <v>0</v>
      </c>
      <c r="BJ109" s="25" t="s">
        <v>85</v>
      </c>
      <c r="BK109" s="215">
        <f t="shared" si="9"/>
        <v>0</v>
      </c>
      <c r="BL109" s="25" t="s">
        <v>126</v>
      </c>
      <c r="BM109" s="25" t="s">
        <v>4556</v>
      </c>
    </row>
    <row r="110" spans="2:65" s="1" customFormat="1" ht="16.5" customHeight="1">
      <c r="B110" s="43"/>
      <c r="C110" s="204" t="s">
        <v>78</v>
      </c>
      <c r="D110" s="204" t="s">
        <v>200</v>
      </c>
      <c r="E110" s="205" t="s">
        <v>4557</v>
      </c>
      <c r="F110" s="206" t="s">
        <v>4558</v>
      </c>
      <c r="G110" s="207" t="s">
        <v>1598</v>
      </c>
      <c r="H110" s="208">
        <v>4</v>
      </c>
      <c r="I110" s="209"/>
      <c r="J110" s="210">
        <f t="shared" si="0"/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si="1"/>
        <v>0</v>
      </c>
      <c r="Q110" s="213">
        <v>0</v>
      </c>
      <c r="R110" s="213">
        <f t="shared" si="2"/>
        <v>0</v>
      </c>
      <c r="S110" s="213">
        <v>0</v>
      </c>
      <c r="T110" s="214">
        <f t="shared" si="3"/>
        <v>0</v>
      </c>
      <c r="AR110" s="25" t="s">
        <v>126</v>
      </c>
      <c r="AT110" s="25" t="s">
        <v>200</v>
      </c>
      <c r="AU110" s="25" t="s">
        <v>85</v>
      </c>
      <c r="AY110" s="25" t="s">
        <v>197</v>
      </c>
      <c r="BE110" s="215">
        <f t="shared" si="4"/>
        <v>0</v>
      </c>
      <c r="BF110" s="215">
        <f t="shared" si="5"/>
        <v>0</v>
      </c>
      <c r="BG110" s="215">
        <f t="shared" si="6"/>
        <v>0</v>
      </c>
      <c r="BH110" s="215">
        <f t="shared" si="7"/>
        <v>0</v>
      </c>
      <c r="BI110" s="215">
        <f t="shared" si="8"/>
        <v>0</v>
      </c>
      <c r="BJ110" s="25" t="s">
        <v>85</v>
      </c>
      <c r="BK110" s="215">
        <f t="shared" si="9"/>
        <v>0</v>
      </c>
      <c r="BL110" s="25" t="s">
        <v>126</v>
      </c>
      <c r="BM110" s="25" t="s">
        <v>4559</v>
      </c>
    </row>
    <row r="111" spans="2:65" s="1" customFormat="1" ht="16.5" customHeight="1">
      <c r="B111" s="43"/>
      <c r="C111" s="204" t="s">
        <v>78</v>
      </c>
      <c r="D111" s="204" t="s">
        <v>200</v>
      </c>
      <c r="E111" s="205" t="s">
        <v>4560</v>
      </c>
      <c r="F111" s="206" t="s">
        <v>4561</v>
      </c>
      <c r="G111" s="207" t="s">
        <v>445</v>
      </c>
      <c r="H111" s="208">
        <v>112</v>
      </c>
      <c r="I111" s="209"/>
      <c r="J111" s="210">
        <f t="shared" si="0"/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si="1"/>
        <v>0</v>
      </c>
      <c r="Q111" s="213">
        <v>0</v>
      </c>
      <c r="R111" s="213">
        <f t="shared" si="2"/>
        <v>0</v>
      </c>
      <c r="S111" s="213">
        <v>0</v>
      </c>
      <c r="T111" s="214">
        <f t="shared" si="3"/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si="4"/>
        <v>0</v>
      </c>
      <c r="BF111" s="215">
        <f t="shared" si="5"/>
        <v>0</v>
      </c>
      <c r="BG111" s="215">
        <f t="shared" si="6"/>
        <v>0</v>
      </c>
      <c r="BH111" s="215">
        <f t="shared" si="7"/>
        <v>0</v>
      </c>
      <c r="BI111" s="215">
        <f t="shared" si="8"/>
        <v>0</v>
      </c>
      <c r="BJ111" s="25" t="s">
        <v>85</v>
      </c>
      <c r="BK111" s="215">
        <f t="shared" si="9"/>
        <v>0</v>
      </c>
      <c r="BL111" s="25" t="s">
        <v>126</v>
      </c>
      <c r="BM111" s="25" t="s">
        <v>4562</v>
      </c>
    </row>
    <row r="112" spans="2:65" s="1" customFormat="1" ht="16.5" customHeight="1">
      <c r="B112" s="43"/>
      <c r="C112" s="204" t="s">
        <v>78</v>
      </c>
      <c r="D112" s="204" t="s">
        <v>200</v>
      </c>
      <c r="E112" s="205" t="s">
        <v>4563</v>
      </c>
      <c r="F112" s="206" t="s">
        <v>4564</v>
      </c>
      <c r="G112" s="207" t="s">
        <v>4533</v>
      </c>
      <c r="H112" s="208">
        <v>2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4565</v>
      </c>
    </row>
    <row r="113" spans="2:65" s="11" customFormat="1" ht="37.35" customHeight="1">
      <c r="B113" s="187"/>
      <c r="C113" s="188"/>
      <c r="D113" s="201" t="s">
        <v>77</v>
      </c>
      <c r="E113" s="287" t="s">
        <v>4458</v>
      </c>
      <c r="F113" s="287" t="s">
        <v>1966</v>
      </c>
      <c r="G113" s="188"/>
      <c r="H113" s="188"/>
      <c r="I113" s="191"/>
      <c r="J113" s="288">
        <f>BK113</f>
        <v>0</v>
      </c>
      <c r="K113" s="188"/>
      <c r="L113" s="193"/>
      <c r="M113" s="194"/>
      <c r="N113" s="195"/>
      <c r="O113" s="195"/>
      <c r="P113" s="196">
        <f>SUM(P114:P116)</f>
        <v>0</v>
      </c>
      <c r="Q113" s="195"/>
      <c r="R113" s="196">
        <f>SUM(R114:R116)</f>
        <v>0</v>
      </c>
      <c r="S113" s="195"/>
      <c r="T113" s="197">
        <f>SUM(T114:T116)</f>
        <v>0</v>
      </c>
      <c r="AR113" s="198" t="s">
        <v>85</v>
      </c>
      <c r="AT113" s="199" t="s">
        <v>77</v>
      </c>
      <c r="AU113" s="199" t="s">
        <v>78</v>
      </c>
      <c r="AY113" s="198" t="s">
        <v>197</v>
      </c>
      <c r="BK113" s="200">
        <f>SUM(BK114:BK116)</f>
        <v>0</v>
      </c>
    </row>
    <row r="114" spans="2:65" s="1" customFormat="1" ht="16.5" customHeight="1">
      <c r="B114" s="43"/>
      <c r="C114" s="204" t="s">
        <v>78</v>
      </c>
      <c r="D114" s="204" t="s">
        <v>200</v>
      </c>
      <c r="E114" s="205" t="s">
        <v>3850</v>
      </c>
      <c r="F114" s="206" t="s">
        <v>998</v>
      </c>
      <c r="G114" s="207" t="s">
        <v>351</v>
      </c>
      <c r="H114" s="208">
        <v>12</v>
      </c>
      <c r="I114" s="209"/>
      <c r="J114" s="210">
        <f>ROUND(I114*H114,2)</f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>O114*H114</f>
        <v>0</v>
      </c>
      <c r="Q114" s="213">
        <v>0</v>
      </c>
      <c r="R114" s="213">
        <f>Q114*H114</f>
        <v>0</v>
      </c>
      <c r="S114" s="213">
        <v>0</v>
      </c>
      <c r="T114" s="214">
        <f>S114*H114</f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>IF(N114="základní",J114,0)</f>
        <v>0</v>
      </c>
      <c r="BF114" s="215">
        <f>IF(N114="snížená",J114,0)</f>
        <v>0</v>
      </c>
      <c r="BG114" s="215">
        <f>IF(N114="zákl. přenesená",J114,0)</f>
        <v>0</v>
      </c>
      <c r="BH114" s="215">
        <f>IF(N114="sníž. přenesená",J114,0)</f>
        <v>0</v>
      </c>
      <c r="BI114" s="215">
        <f>IF(N114="nulová",J114,0)</f>
        <v>0</v>
      </c>
      <c r="BJ114" s="25" t="s">
        <v>85</v>
      </c>
      <c r="BK114" s="215">
        <f>ROUND(I114*H114,2)</f>
        <v>0</v>
      </c>
      <c r="BL114" s="25" t="s">
        <v>126</v>
      </c>
      <c r="BM114" s="25" t="s">
        <v>4566</v>
      </c>
    </row>
    <row r="115" spans="2:65" s="1" customFormat="1" ht="16.5" customHeight="1">
      <c r="B115" s="43"/>
      <c r="C115" s="204" t="s">
        <v>78</v>
      </c>
      <c r="D115" s="204" t="s">
        <v>200</v>
      </c>
      <c r="E115" s="205" t="s">
        <v>4343</v>
      </c>
      <c r="F115" s="206" t="s">
        <v>4462</v>
      </c>
      <c r="G115" s="207" t="s">
        <v>351</v>
      </c>
      <c r="H115" s="208">
        <v>12</v>
      </c>
      <c r="I115" s="209"/>
      <c r="J115" s="210">
        <f>ROUND(I115*H115,2)</f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4567</v>
      </c>
    </row>
    <row r="116" spans="2:65" s="1" customFormat="1" ht="16.5" customHeight="1">
      <c r="B116" s="43"/>
      <c r="C116" s="204" t="s">
        <v>78</v>
      </c>
      <c r="D116" s="204" t="s">
        <v>200</v>
      </c>
      <c r="E116" s="205" t="s">
        <v>4346</v>
      </c>
      <c r="F116" s="206" t="s">
        <v>4568</v>
      </c>
      <c r="G116" s="207" t="s">
        <v>351</v>
      </c>
      <c r="H116" s="208">
        <v>24</v>
      </c>
      <c r="I116" s="209"/>
      <c r="J116" s="210">
        <f>ROUND(I116*H116,2)</f>
        <v>0</v>
      </c>
      <c r="K116" s="206" t="s">
        <v>34</v>
      </c>
      <c r="L116" s="63"/>
      <c r="M116" s="211" t="s">
        <v>34</v>
      </c>
      <c r="N116" s="254" t="s">
        <v>49</v>
      </c>
      <c r="O116" s="255"/>
      <c r="P116" s="256">
        <f>O116*H116</f>
        <v>0</v>
      </c>
      <c r="Q116" s="256">
        <v>0</v>
      </c>
      <c r="R116" s="256">
        <f>Q116*H116</f>
        <v>0</v>
      </c>
      <c r="S116" s="256">
        <v>0</v>
      </c>
      <c r="T116" s="257">
        <f>S116*H116</f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>IF(N116="základní",J116,0)</f>
        <v>0</v>
      </c>
      <c r="BF116" s="215">
        <f>IF(N116="snížená",J116,0)</f>
        <v>0</v>
      </c>
      <c r="BG116" s="215">
        <f>IF(N116="zákl. přenesená",J116,0)</f>
        <v>0</v>
      </c>
      <c r="BH116" s="215">
        <f>IF(N116="sníž. přenesená",J116,0)</f>
        <v>0</v>
      </c>
      <c r="BI116" s="215">
        <f>IF(N116="nulová",J116,0)</f>
        <v>0</v>
      </c>
      <c r="BJ116" s="25" t="s">
        <v>85</v>
      </c>
      <c r="BK116" s="215">
        <f>ROUND(I116*H116,2)</f>
        <v>0</v>
      </c>
      <c r="BL116" s="25" t="s">
        <v>126</v>
      </c>
      <c r="BM116" s="25" t="s">
        <v>4569</v>
      </c>
    </row>
    <row r="117" spans="2:65" s="1" customFormat="1" ht="6.95" customHeight="1">
      <c r="B117" s="58"/>
      <c r="C117" s="59"/>
      <c r="D117" s="59"/>
      <c r="E117" s="59"/>
      <c r="F117" s="59"/>
      <c r="G117" s="59"/>
      <c r="H117" s="59"/>
      <c r="I117" s="150"/>
      <c r="J117" s="59"/>
      <c r="K117" s="59"/>
      <c r="L117" s="63"/>
    </row>
  </sheetData>
  <sheetProtection algorithmName="SHA-512" hashValue="5bsPKFZcU2q2A2n4cXyAb4JGU/saR/JVBHauQ5OSTxwbSiA+yI1tINAMgtANtJnIZ89b+yChkgIoPagy+/tG6A==" saltValue="8iypBZrS1FTIDhn0qbclFg==" spinCount="100000" sheet="1" objects="1" scenarios="1" formatCells="0" formatColumns="0" formatRows="0" sort="0" autoFilter="0"/>
  <autoFilter ref="C90:K116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7:H77"/>
    <mergeCell ref="E81:H81"/>
    <mergeCell ref="E79:H79"/>
    <mergeCell ref="E83:H83"/>
    <mergeCell ref="J59:J60"/>
  </mergeCells>
  <hyperlinks>
    <hyperlink ref="F1:G1" location="C2" display="1) Krycí list soupisu"/>
    <hyperlink ref="G1:H1" location="C62" display="2) Rekapitulace"/>
    <hyperlink ref="J1" location="C90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29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142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4283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4570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4285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ROUND(J89,2)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ROUND(SUM(BE89:BE128), 2)</f>
        <v>0</v>
      </c>
      <c r="G34" s="44"/>
      <c r="H34" s="44"/>
      <c r="I34" s="142">
        <v>0.21</v>
      </c>
      <c r="J34" s="141">
        <f>ROUND(ROUND((SUM(BE89:BE128)),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ROUND(SUM(BF89:BF128), 2)</f>
        <v>0</v>
      </c>
      <c r="G35" s="44"/>
      <c r="H35" s="44"/>
      <c r="I35" s="142">
        <v>0.15</v>
      </c>
      <c r="J35" s="141">
        <f>ROUND(ROUND((SUM(BF89:BF128)),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ROUND(SUM(BG89:BG128),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ROUND(SUM(BH89:BH128),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ROUND(SUM(BI89:BI128),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4283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KT - Kabelové trasy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 xml:space="preserve"> 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J89</f>
        <v>0</v>
      </c>
      <c r="K64" s="47"/>
      <c r="AU64" s="25" t="s">
        <v>177</v>
      </c>
    </row>
    <row r="65" spans="2:12" s="8" customFormat="1" ht="24.95" customHeight="1">
      <c r="B65" s="160"/>
      <c r="C65" s="161"/>
      <c r="D65" s="162" t="s">
        <v>4571</v>
      </c>
      <c r="E65" s="163"/>
      <c r="F65" s="163"/>
      <c r="G65" s="163"/>
      <c r="H65" s="163"/>
      <c r="I65" s="164"/>
      <c r="J65" s="165">
        <f>J90</f>
        <v>0</v>
      </c>
      <c r="K65" s="166"/>
    </row>
    <row r="66" spans="2:12" s="1" customFormat="1" ht="21.75" customHeight="1">
      <c r="B66" s="43"/>
      <c r="C66" s="44"/>
      <c r="D66" s="44"/>
      <c r="E66" s="44"/>
      <c r="F66" s="44"/>
      <c r="G66" s="44"/>
      <c r="H66" s="44"/>
      <c r="I66" s="129"/>
      <c r="J66" s="44"/>
      <c r="K66" s="47"/>
    </row>
    <row r="67" spans="2:12" s="1" customFormat="1" ht="6.95" customHeight="1">
      <c r="B67" s="58"/>
      <c r="C67" s="59"/>
      <c r="D67" s="59"/>
      <c r="E67" s="59"/>
      <c r="F67" s="59"/>
      <c r="G67" s="59"/>
      <c r="H67" s="59"/>
      <c r="I67" s="150"/>
      <c r="J67" s="59"/>
      <c r="K67" s="60"/>
    </row>
    <row r="71" spans="2:12" s="1" customFormat="1" ht="6.95" customHeight="1">
      <c r="B71" s="61"/>
      <c r="C71" s="62"/>
      <c r="D71" s="62"/>
      <c r="E71" s="62"/>
      <c r="F71" s="62"/>
      <c r="G71" s="62"/>
      <c r="H71" s="62"/>
      <c r="I71" s="153"/>
      <c r="J71" s="62"/>
      <c r="K71" s="62"/>
      <c r="L71" s="63"/>
    </row>
    <row r="72" spans="2:12" s="1" customFormat="1" ht="36.950000000000003" customHeight="1">
      <c r="B72" s="43"/>
      <c r="C72" s="64" t="s">
        <v>181</v>
      </c>
      <c r="D72" s="65"/>
      <c r="E72" s="65"/>
      <c r="F72" s="65"/>
      <c r="G72" s="65"/>
      <c r="H72" s="65"/>
      <c r="I72" s="174"/>
      <c r="J72" s="65"/>
      <c r="K72" s="65"/>
      <c r="L72" s="63"/>
    </row>
    <row r="73" spans="2:12" s="1" customFormat="1" ht="6.95" customHeight="1">
      <c r="B73" s="43"/>
      <c r="C73" s="65"/>
      <c r="D73" s="65"/>
      <c r="E73" s="65"/>
      <c r="F73" s="65"/>
      <c r="G73" s="65"/>
      <c r="H73" s="65"/>
      <c r="I73" s="174"/>
      <c r="J73" s="65"/>
      <c r="K73" s="65"/>
      <c r="L73" s="63"/>
    </row>
    <row r="74" spans="2:12" s="1" customFormat="1" ht="14.45" customHeight="1">
      <c r="B74" s="43"/>
      <c r="C74" s="67" t="s">
        <v>18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16.5" customHeight="1">
      <c r="B75" s="43"/>
      <c r="C75" s="65"/>
      <c r="D75" s="65"/>
      <c r="E75" s="420" t="str">
        <f>E7</f>
        <v>CENTRUM SPOLEČNÝCH AKTIVIT JESENÍK</v>
      </c>
      <c r="F75" s="421"/>
      <c r="G75" s="421"/>
      <c r="H75" s="421"/>
      <c r="I75" s="174"/>
      <c r="J75" s="65"/>
      <c r="K75" s="65"/>
      <c r="L75" s="63"/>
    </row>
    <row r="76" spans="2:12" ht="15">
      <c r="B76" s="29"/>
      <c r="C76" s="67" t="s">
        <v>171</v>
      </c>
      <c r="D76" s="258"/>
      <c r="E76" s="258"/>
      <c r="F76" s="258"/>
      <c r="G76" s="258"/>
      <c r="H76" s="258"/>
      <c r="J76" s="258"/>
      <c r="K76" s="258"/>
      <c r="L76" s="259"/>
    </row>
    <row r="77" spans="2:12" ht="16.5" customHeight="1">
      <c r="B77" s="29"/>
      <c r="C77" s="258"/>
      <c r="D77" s="258"/>
      <c r="E77" s="420" t="s">
        <v>313</v>
      </c>
      <c r="F77" s="429"/>
      <c r="G77" s="429"/>
      <c r="H77" s="429"/>
      <c r="J77" s="258"/>
      <c r="K77" s="258"/>
      <c r="L77" s="259"/>
    </row>
    <row r="78" spans="2:12" ht="15">
      <c r="B78" s="29"/>
      <c r="C78" s="67" t="s">
        <v>314</v>
      </c>
      <c r="D78" s="258"/>
      <c r="E78" s="258"/>
      <c r="F78" s="258"/>
      <c r="G78" s="258"/>
      <c r="H78" s="258"/>
      <c r="J78" s="258"/>
      <c r="K78" s="258"/>
      <c r="L78" s="259"/>
    </row>
    <row r="79" spans="2:12" s="1" customFormat="1" ht="16.5" customHeight="1">
      <c r="B79" s="43"/>
      <c r="C79" s="65"/>
      <c r="D79" s="65"/>
      <c r="E79" s="428" t="s">
        <v>2177</v>
      </c>
      <c r="F79" s="422"/>
      <c r="G79" s="422"/>
      <c r="H79" s="422"/>
      <c r="I79" s="174"/>
      <c r="J79" s="65"/>
      <c r="K79" s="65"/>
      <c r="L79" s="63"/>
    </row>
    <row r="80" spans="2:12" s="1" customFormat="1" ht="14.45" customHeight="1">
      <c r="B80" s="43"/>
      <c r="C80" s="67" t="s">
        <v>4283</v>
      </c>
      <c r="D80" s="65"/>
      <c r="E80" s="65"/>
      <c r="F80" s="65"/>
      <c r="G80" s="65"/>
      <c r="H80" s="65"/>
      <c r="I80" s="174"/>
      <c r="J80" s="65"/>
      <c r="K80" s="65"/>
      <c r="L80" s="63"/>
    </row>
    <row r="81" spans="2:65" s="1" customFormat="1" ht="17.25" customHeight="1">
      <c r="B81" s="43"/>
      <c r="C81" s="65"/>
      <c r="D81" s="65"/>
      <c r="E81" s="391" t="str">
        <f>E13</f>
        <v>KT - Kabelové trasy</v>
      </c>
      <c r="F81" s="422"/>
      <c r="G81" s="422"/>
      <c r="H81" s="422"/>
      <c r="I81" s="174"/>
      <c r="J81" s="65"/>
      <c r="K81" s="65"/>
      <c r="L81" s="63"/>
    </row>
    <row r="82" spans="2:65" s="1" customFormat="1" ht="6.95" customHeight="1">
      <c r="B82" s="43"/>
      <c r="C82" s="65"/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8" customHeight="1">
      <c r="B83" s="43"/>
      <c r="C83" s="67" t="s">
        <v>24</v>
      </c>
      <c r="D83" s="65"/>
      <c r="E83" s="65"/>
      <c r="F83" s="175" t="str">
        <f>F16</f>
        <v xml:space="preserve"> </v>
      </c>
      <c r="G83" s="65"/>
      <c r="H83" s="65"/>
      <c r="I83" s="176" t="s">
        <v>26</v>
      </c>
      <c r="J83" s="75" t="str">
        <f>IF(J16="","",J16)</f>
        <v>11.10.2016</v>
      </c>
      <c r="K83" s="65"/>
      <c r="L83" s="63"/>
    </row>
    <row r="84" spans="2:65" s="1" customFormat="1" ht="6.95" customHeight="1">
      <c r="B84" s="43"/>
      <c r="C84" s="65"/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5">
      <c r="B85" s="43"/>
      <c r="C85" s="67" t="s">
        <v>32</v>
      </c>
      <c r="D85" s="65"/>
      <c r="E85" s="65"/>
      <c r="F85" s="175" t="str">
        <f>E19</f>
        <v>MĚSTO JESENÍK</v>
      </c>
      <c r="G85" s="65"/>
      <c r="H85" s="65"/>
      <c r="I85" s="176" t="s">
        <v>39</v>
      </c>
      <c r="J85" s="175" t="str">
        <f>E25</f>
        <v>KANIA a.s. , Ostrava</v>
      </c>
      <c r="K85" s="65"/>
      <c r="L85" s="63"/>
    </row>
    <row r="86" spans="2:65" s="1" customFormat="1" ht="14.45" customHeight="1">
      <c r="B86" s="43"/>
      <c r="C86" s="67" t="s">
        <v>37</v>
      </c>
      <c r="D86" s="65"/>
      <c r="E86" s="65"/>
      <c r="F86" s="175" t="str">
        <f>IF(E22="","",E22)</f>
        <v/>
      </c>
      <c r="G86" s="65"/>
      <c r="H86" s="65"/>
      <c r="I86" s="174"/>
      <c r="J86" s="65"/>
      <c r="K86" s="65"/>
      <c r="L86" s="63"/>
    </row>
    <row r="87" spans="2:65" s="1" customFormat="1" ht="10.35" customHeight="1">
      <c r="B87" s="43"/>
      <c r="C87" s="65"/>
      <c r="D87" s="65"/>
      <c r="E87" s="65"/>
      <c r="F87" s="65"/>
      <c r="G87" s="65"/>
      <c r="H87" s="65"/>
      <c r="I87" s="174"/>
      <c r="J87" s="65"/>
      <c r="K87" s="65"/>
      <c r="L87" s="63"/>
    </row>
    <row r="88" spans="2:65" s="10" customFormat="1" ht="29.25" customHeight="1">
      <c r="B88" s="177"/>
      <c r="C88" s="178" t="s">
        <v>182</v>
      </c>
      <c r="D88" s="179" t="s">
        <v>63</v>
      </c>
      <c r="E88" s="179" t="s">
        <v>59</v>
      </c>
      <c r="F88" s="179" t="s">
        <v>183</v>
      </c>
      <c r="G88" s="179" t="s">
        <v>184</v>
      </c>
      <c r="H88" s="179" t="s">
        <v>185</v>
      </c>
      <c r="I88" s="180" t="s">
        <v>186</v>
      </c>
      <c r="J88" s="179" t="s">
        <v>175</v>
      </c>
      <c r="K88" s="181" t="s">
        <v>187</v>
      </c>
      <c r="L88" s="182"/>
      <c r="M88" s="83" t="s">
        <v>188</v>
      </c>
      <c r="N88" s="84" t="s">
        <v>48</v>
      </c>
      <c r="O88" s="84" t="s">
        <v>189</v>
      </c>
      <c r="P88" s="84" t="s">
        <v>190</v>
      </c>
      <c r="Q88" s="84" t="s">
        <v>191</v>
      </c>
      <c r="R88" s="84" t="s">
        <v>192</v>
      </c>
      <c r="S88" s="84" t="s">
        <v>193</v>
      </c>
      <c r="T88" s="85" t="s">
        <v>194</v>
      </c>
    </row>
    <row r="89" spans="2:65" s="1" customFormat="1" ht="29.25" customHeight="1">
      <c r="B89" s="43"/>
      <c r="C89" s="89" t="s">
        <v>176</v>
      </c>
      <c r="D89" s="65"/>
      <c r="E89" s="65"/>
      <c r="F89" s="65"/>
      <c r="G89" s="65"/>
      <c r="H89" s="65"/>
      <c r="I89" s="174"/>
      <c r="J89" s="183">
        <f>BK89</f>
        <v>0</v>
      </c>
      <c r="K89" s="65"/>
      <c r="L89" s="63"/>
      <c r="M89" s="86"/>
      <c r="N89" s="87"/>
      <c r="O89" s="87"/>
      <c r="P89" s="184">
        <f>P90</f>
        <v>0</v>
      </c>
      <c r="Q89" s="87"/>
      <c r="R89" s="184">
        <f>R90</f>
        <v>0</v>
      </c>
      <c r="S89" s="87"/>
      <c r="T89" s="185">
        <f>T90</f>
        <v>0</v>
      </c>
      <c r="AT89" s="25" t="s">
        <v>77</v>
      </c>
      <c r="AU89" s="25" t="s">
        <v>177</v>
      </c>
      <c r="BK89" s="186">
        <f>BK90</f>
        <v>0</v>
      </c>
    </row>
    <row r="90" spans="2:65" s="11" customFormat="1" ht="37.35" customHeight="1">
      <c r="B90" s="187"/>
      <c r="C90" s="188"/>
      <c r="D90" s="201" t="s">
        <v>77</v>
      </c>
      <c r="E90" s="287" t="s">
        <v>3046</v>
      </c>
      <c r="F90" s="287" t="s">
        <v>4572</v>
      </c>
      <c r="G90" s="188"/>
      <c r="H90" s="188"/>
      <c r="I90" s="191"/>
      <c r="J90" s="288">
        <f>BK90</f>
        <v>0</v>
      </c>
      <c r="K90" s="188"/>
      <c r="L90" s="193"/>
      <c r="M90" s="194"/>
      <c r="N90" s="195"/>
      <c r="O90" s="195"/>
      <c r="P90" s="196">
        <f>SUM(P91:P128)</f>
        <v>0</v>
      </c>
      <c r="Q90" s="195"/>
      <c r="R90" s="196">
        <f>SUM(R91:R128)</f>
        <v>0</v>
      </c>
      <c r="S90" s="195"/>
      <c r="T90" s="197">
        <f>SUM(T91:T128)</f>
        <v>0</v>
      </c>
      <c r="AR90" s="198" t="s">
        <v>85</v>
      </c>
      <c r="AT90" s="199" t="s">
        <v>77</v>
      </c>
      <c r="AU90" s="199" t="s">
        <v>78</v>
      </c>
      <c r="AY90" s="198" t="s">
        <v>197</v>
      </c>
      <c r="BK90" s="200">
        <f>SUM(BK91:BK128)</f>
        <v>0</v>
      </c>
    </row>
    <row r="91" spans="2:65" s="1" customFormat="1" ht="16.5" customHeight="1">
      <c r="B91" s="43"/>
      <c r="C91" s="204" t="s">
        <v>78</v>
      </c>
      <c r="D91" s="204" t="s">
        <v>200</v>
      </c>
      <c r="E91" s="205" t="s">
        <v>4294</v>
      </c>
      <c r="F91" s="206" t="s">
        <v>4573</v>
      </c>
      <c r="G91" s="207" t="s">
        <v>445</v>
      </c>
      <c r="H91" s="208">
        <v>280</v>
      </c>
      <c r="I91" s="209"/>
      <c r="J91" s="210">
        <f t="shared" ref="J91:J128" si="0">ROUND(I91*H91,2)</f>
        <v>0</v>
      </c>
      <c r="K91" s="206" t="s">
        <v>34</v>
      </c>
      <c r="L91" s="63"/>
      <c r="M91" s="211" t="s">
        <v>34</v>
      </c>
      <c r="N91" s="212" t="s">
        <v>49</v>
      </c>
      <c r="O91" s="44"/>
      <c r="P91" s="213">
        <f t="shared" ref="P91:P128" si="1">O91*H91</f>
        <v>0</v>
      </c>
      <c r="Q91" s="213">
        <v>0</v>
      </c>
      <c r="R91" s="213">
        <f t="shared" ref="R91:R128" si="2">Q91*H91</f>
        <v>0</v>
      </c>
      <c r="S91" s="213">
        <v>0</v>
      </c>
      <c r="T91" s="214">
        <f t="shared" ref="T91:T128" si="3">S91*H91</f>
        <v>0</v>
      </c>
      <c r="AR91" s="25" t="s">
        <v>126</v>
      </c>
      <c r="AT91" s="25" t="s">
        <v>200</v>
      </c>
      <c r="AU91" s="25" t="s">
        <v>85</v>
      </c>
      <c r="AY91" s="25" t="s">
        <v>197</v>
      </c>
      <c r="BE91" s="215">
        <f t="shared" ref="BE91:BE128" si="4">IF(N91="základní",J91,0)</f>
        <v>0</v>
      </c>
      <c r="BF91" s="215">
        <f t="shared" ref="BF91:BF128" si="5">IF(N91="snížená",J91,0)</f>
        <v>0</v>
      </c>
      <c r="BG91" s="215">
        <f t="shared" ref="BG91:BG128" si="6">IF(N91="zákl. přenesená",J91,0)</f>
        <v>0</v>
      </c>
      <c r="BH91" s="215">
        <f t="shared" ref="BH91:BH128" si="7">IF(N91="sníž. přenesená",J91,0)</f>
        <v>0</v>
      </c>
      <c r="BI91" s="215">
        <f t="shared" ref="BI91:BI128" si="8">IF(N91="nulová",J91,0)</f>
        <v>0</v>
      </c>
      <c r="BJ91" s="25" t="s">
        <v>85</v>
      </c>
      <c r="BK91" s="215">
        <f t="shared" ref="BK91:BK128" si="9">ROUND(I91*H91,2)</f>
        <v>0</v>
      </c>
      <c r="BL91" s="25" t="s">
        <v>126</v>
      </c>
      <c r="BM91" s="25" t="s">
        <v>4574</v>
      </c>
    </row>
    <row r="92" spans="2:65" s="1" customFormat="1" ht="16.5" customHeight="1">
      <c r="B92" s="43"/>
      <c r="C92" s="204" t="s">
        <v>78</v>
      </c>
      <c r="D92" s="204" t="s">
        <v>200</v>
      </c>
      <c r="E92" s="205" t="s">
        <v>3950</v>
      </c>
      <c r="F92" s="206" t="s">
        <v>4575</v>
      </c>
      <c r="G92" s="207" t="s">
        <v>445</v>
      </c>
      <c r="H92" s="208">
        <v>680</v>
      </c>
      <c r="I92" s="209"/>
      <c r="J92" s="210">
        <f t="shared" si="0"/>
        <v>0</v>
      </c>
      <c r="K92" s="206" t="s">
        <v>34</v>
      </c>
      <c r="L92" s="63"/>
      <c r="M92" s="211" t="s">
        <v>34</v>
      </c>
      <c r="N92" s="212" t="s">
        <v>49</v>
      </c>
      <c r="O92" s="44"/>
      <c r="P92" s="213">
        <f t="shared" si="1"/>
        <v>0</v>
      </c>
      <c r="Q92" s="213">
        <v>0</v>
      </c>
      <c r="R92" s="213">
        <f t="shared" si="2"/>
        <v>0</v>
      </c>
      <c r="S92" s="213">
        <v>0</v>
      </c>
      <c r="T92" s="214">
        <f t="shared" si="3"/>
        <v>0</v>
      </c>
      <c r="AR92" s="25" t="s">
        <v>126</v>
      </c>
      <c r="AT92" s="25" t="s">
        <v>200</v>
      </c>
      <c r="AU92" s="25" t="s">
        <v>85</v>
      </c>
      <c r="AY92" s="25" t="s">
        <v>197</v>
      </c>
      <c r="BE92" s="215">
        <f t="shared" si="4"/>
        <v>0</v>
      </c>
      <c r="BF92" s="215">
        <f t="shared" si="5"/>
        <v>0</v>
      </c>
      <c r="BG92" s="215">
        <f t="shared" si="6"/>
        <v>0</v>
      </c>
      <c r="BH92" s="215">
        <f t="shared" si="7"/>
        <v>0</v>
      </c>
      <c r="BI92" s="215">
        <f t="shared" si="8"/>
        <v>0</v>
      </c>
      <c r="BJ92" s="25" t="s">
        <v>85</v>
      </c>
      <c r="BK92" s="215">
        <f t="shared" si="9"/>
        <v>0</v>
      </c>
      <c r="BL92" s="25" t="s">
        <v>126</v>
      </c>
      <c r="BM92" s="25" t="s">
        <v>4576</v>
      </c>
    </row>
    <row r="93" spans="2:65" s="1" customFormat="1" ht="16.5" customHeight="1">
      <c r="B93" s="43"/>
      <c r="C93" s="204" t="s">
        <v>78</v>
      </c>
      <c r="D93" s="204" t="s">
        <v>200</v>
      </c>
      <c r="E93" s="205" t="s">
        <v>4299</v>
      </c>
      <c r="F93" s="206" t="s">
        <v>4577</v>
      </c>
      <c r="G93" s="207" t="s">
        <v>445</v>
      </c>
      <c r="H93" s="208">
        <v>290</v>
      </c>
      <c r="I93" s="209"/>
      <c r="J93" s="210">
        <f t="shared" si="0"/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 t="shared" si="1"/>
        <v>0</v>
      </c>
      <c r="Q93" s="213">
        <v>0</v>
      </c>
      <c r="R93" s="213">
        <f t="shared" si="2"/>
        <v>0</v>
      </c>
      <c r="S93" s="213">
        <v>0</v>
      </c>
      <c r="T93" s="214">
        <f t="shared" si="3"/>
        <v>0</v>
      </c>
      <c r="AR93" s="25" t="s">
        <v>126</v>
      </c>
      <c r="AT93" s="25" t="s">
        <v>200</v>
      </c>
      <c r="AU93" s="25" t="s">
        <v>85</v>
      </c>
      <c r="AY93" s="25" t="s">
        <v>197</v>
      </c>
      <c r="BE93" s="215">
        <f t="shared" si="4"/>
        <v>0</v>
      </c>
      <c r="BF93" s="215">
        <f t="shared" si="5"/>
        <v>0</v>
      </c>
      <c r="BG93" s="215">
        <f t="shared" si="6"/>
        <v>0</v>
      </c>
      <c r="BH93" s="215">
        <f t="shared" si="7"/>
        <v>0</v>
      </c>
      <c r="BI93" s="215">
        <f t="shared" si="8"/>
        <v>0</v>
      </c>
      <c r="BJ93" s="25" t="s">
        <v>85</v>
      </c>
      <c r="BK93" s="215">
        <f t="shared" si="9"/>
        <v>0</v>
      </c>
      <c r="BL93" s="25" t="s">
        <v>126</v>
      </c>
      <c r="BM93" s="25" t="s">
        <v>4578</v>
      </c>
    </row>
    <row r="94" spans="2:65" s="1" customFormat="1" ht="16.5" customHeight="1">
      <c r="B94" s="43"/>
      <c r="C94" s="204" t="s">
        <v>78</v>
      </c>
      <c r="D94" s="204" t="s">
        <v>200</v>
      </c>
      <c r="E94" s="205" t="s">
        <v>4028</v>
      </c>
      <c r="F94" s="206" t="s">
        <v>4579</v>
      </c>
      <c r="G94" s="207" t="s">
        <v>445</v>
      </c>
      <c r="H94" s="208">
        <v>60</v>
      </c>
      <c r="I94" s="209"/>
      <c r="J94" s="210">
        <f t="shared" si="0"/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 t="shared" si="1"/>
        <v>0</v>
      </c>
      <c r="Q94" s="213">
        <v>0</v>
      </c>
      <c r="R94" s="213">
        <f t="shared" si="2"/>
        <v>0</v>
      </c>
      <c r="S94" s="213">
        <v>0</v>
      </c>
      <c r="T94" s="214">
        <f t="shared" si="3"/>
        <v>0</v>
      </c>
      <c r="AR94" s="25" t="s">
        <v>126</v>
      </c>
      <c r="AT94" s="25" t="s">
        <v>200</v>
      </c>
      <c r="AU94" s="25" t="s">
        <v>85</v>
      </c>
      <c r="AY94" s="25" t="s">
        <v>197</v>
      </c>
      <c r="BE94" s="215">
        <f t="shared" si="4"/>
        <v>0</v>
      </c>
      <c r="BF94" s="215">
        <f t="shared" si="5"/>
        <v>0</v>
      </c>
      <c r="BG94" s="215">
        <f t="shared" si="6"/>
        <v>0</v>
      </c>
      <c r="BH94" s="215">
        <f t="shared" si="7"/>
        <v>0</v>
      </c>
      <c r="BI94" s="215">
        <f t="shared" si="8"/>
        <v>0</v>
      </c>
      <c r="BJ94" s="25" t="s">
        <v>85</v>
      </c>
      <c r="BK94" s="215">
        <f t="shared" si="9"/>
        <v>0</v>
      </c>
      <c r="BL94" s="25" t="s">
        <v>126</v>
      </c>
      <c r="BM94" s="25" t="s">
        <v>4580</v>
      </c>
    </row>
    <row r="95" spans="2:65" s="1" customFormat="1" ht="16.5" customHeight="1">
      <c r="B95" s="43"/>
      <c r="C95" s="204" t="s">
        <v>78</v>
      </c>
      <c r="D95" s="204" t="s">
        <v>200</v>
      </c>
      <c r="E95" s="205" t="s">
        <v>4304</v>
      </c>
      <c r="F95" s="206" t="s">
        <v>4581</v>
      </c>
      <c r="G95" s="207" t="s">
        <v>445</v>
      </c>
      <c r="H95" s="208">
        <v>180</v>
      </c>
      <c r="I95" s="209"/>
      <c r="J95" s="210">
        <f t="shared" si="0"/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 t="shared" si="1"/>
        <v>0</v>
      </c>
      <c r="Q95" s="213">
        <v>0</v>
      </c>
      <c r="R95" s="213">
        <f t="shared" si="2"/>
        <v>0</v>
      </c>
      <c r="S95" s="213">
        <v>0</v>
      </c>
      <c r="T95" s="214">
        <f t="shared" si="3"/>
        <v>0</v>
      </c>
      <c r="AR95" s="25" t="s">
        <v>126</v>
      </c>
      <c r="AT95" s="25" t="s">
        <v>200</v>
      </c>
      <c r="AU95" s="25" t="s">
        <v>85</v>
      </c>
      <c r="AY95" s="25" t="s">
        <v>197</v>
      </c>
      <c r="BE95" s="215">
        <f t="shared" si="4"/>
        <v>0</v>
      </c>
      <c r="BF95" s="215">
        <f t="shared" si="5"/>
        <v>0</v>
      </c>
      <c r="BG95" s="215">
        <f t="shared" si="6"/>
        <v>0</v>
      </c>
      <c r="BH95" s="215">
        <f t="shared" si="7"/>
        <v>0</v>
      </c>
      <c r="BI95" s="215">
        <f t="shared" si="8"/>
        <v>0</v>
      </c>
      <c r="BJ95" s="25" t="s">
        <v>85</v>
      </c>
      <c r="BK95" s="215">
        <f t="shared" si="9"/>
        <v>0</v>
      </c>
      <c r="BL95" s="25" t="s">
        <v>126</v>
      </c>
      <c r="BM95" s="25" t="s">
        <v>4582</v>
      </c>
    </row>
    <row r="96" spans="2:65" s="1" customFormat="1" ht="16.5" customHeight="1">
      <c r="B96" s="43"/>
      <c r="C96" s="204" t="s">
        <v>78</v>
      </c>
      <c r="D96" s="204" t="s">
        <v>200</v>
      </c>
      <c r="E96" s="205" t="s">
        <v>4073</v>
      </c>
      <c r="F96" s="206" t="s">
        <v>4583</v>
      </c>
      <c r="G96" s="207" t="s">
        <v>1598</v>
      </c>
      <c r="H96" s="208">
        <v>60</v>
      </c>
      <c r="I96" s="209"/>
      <c r="J96" s="210">
        <f t="shared" si="0"/>
        <v>0</v>
      </c>
      <c r="K96" s="206" t="s">
        <v>34</v>
      </c>
      <c r="L96" s="63"/>
      <c r="M96" s="211" t="s">
        <v>34</v>
      </c>
      <c r="N96" s="212" t="s">
        <v>49</v>
      </c>
      <c r="O96" s="44"/>
      <c r="P96" s="213">
        <f t="shared" si="1"/>
        <v>0</v>
      </c>
      <c r="Q96" s="213">
        <v>0</v>
      </c>
      <c r="R96" s="213">
        <f t="shared" si="2"/>
        <v>0</v>
      </c>
      <c r="S96" s="213">
        <v>0</v>
      </c>
      <c r="T96" s="214">
        <f t="shared" si="3"/>
        <v>0</v>
      </c>
      <c r="AR96" s="25" t="s">
        <v>126</v>
      </c>
      <c r="AT96" s="25" t="s">
        <v>200</v>
      </c>
      <c r="AU96" s="25" t="s">
        <v>85</v>
      </c>
      <c r="AY96" s="25" t="s">
        <v>197</v>
      </c>
      <c r="BE96" s="215">
        <f t="shared" si="4"/>
        <v>0</v>
      </c>
      <c r="BF96" s="215">
        <f t="shared" si="5"/>
        <v>0</v>
      </c>
      <c r="BG96" s="215">
        <f t="shared" si="6"/>
        <v>0</v>
      </c>
      <c r="BH96" s="215">
        <f t="shared" si="7"/>
        <v>0</v>
      </c>
      <c r="BI96" s="215">
        <f t="shared" si="8"/>
        <v>0</v>
      </c>
      <c r="BJ96" s="25" t="s">
        <v>85</v>
      </c>
      <c r="BK96" s="215">
        <f t="shared" si="9"/>
        <v>0</v>
      </c>
      <c r="BL96" s="25" t="s">
        <v>126</v>
      </c>
      <c r="BM96" s="25" t="s">
        <v>4584</v>
      </c>
    </row>
    <row r="97" spans="2:65" s="1" customFormat="1" ht="16.5" customHeight="1">
      <c r="B97" s="43"/>
      <c r="C97" s="204" t="s">
        <v>78</v>
      </c>
      <c r="D97" s="204" t="s">
        <v>200</v>
      </c>
      <c r="E97" s="205" t="s">
        <v>4102</v>
      </c>
      <c r="F97" s="206" t="s">
        <v>4585</v>
      </c>
      <c r="G97" s="207" t="s">
        <v>1598</v>
      </c>
      <c r="H97" s="208">
        <v>35</v>
      </c>
      <c r="I97" s="209"/>
      <c r="J97" s="210">
        <f t="shared" si="0"/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 t="shared" si="1"/>
        <v>0</v>
      </c>
      <c r="Q97" s="213">
        <v>0</v>
      </c>
      <c r="R97" s="213">
        <f t="shared" si="2"/>
        <v>0</v>
      </c>
      <c r="S97" s="213">
        <v>0</v>
      </c>
      <c r="T97" s="214">
        <f t="shared" si="3"/>
        <v>0</v>
      </c>
      <c r="AR97" s="25" t="s">
        <v>126</v>
      </c>
      <c r="AT97" s="25" t="s">
        <v>200</v>
      </c>
      <c r="AU97" s="25" t="s">
        <v>85</v>
      </c>
      <c r="AY97" s="25" t="s">
        <v>197</v>
      </c>
      <c r="BE97" s="215">
        <f t="shared" si="4"/>
        <v>0</v>
      </c>
      <c r="BF97" s="215">
        <f t="shared" si="5"/>
        <v>0</v>
      </c>
      <c r="BG97" s="215">
        <f t="shared" si="6"/>
        <v>0</v>
      </c>
      <c r="BH97" s="215">
        <f t="shared" si="7"/>
        <v>0</v>
      </c>
      <c r="BI97" s="215">
        <f t="shared" si="8"/>
        <v>0</v>
      </c>
      <c r="BJ97" s="25" t="s">
        <v>85</v>
      </c>
      <c r="BK97" s="215">
        <f t="shared" si="9"/>
        <v>0</v>
      </c>
      <c r="BL97" s="25" t="s">
        <v>126</v>
      </c>
      <c r="BM97" s="25" t="s">
        <v>4586</v>
      </c>
    </row>
    <row r="98" spans="2:65" s="1" customFormat="1" ht="16.5" customHeight="1">
      <c r="B98" s="43"/>
      <c r="C98" s="204" t="s">
        <v>78</v>
      </c>
      <c r="D98" s="204" t="s">
        <v>200</v>
      </c>
      <c r="E98" s="205" t="s">
        <v>4115</v>
      </c>
      <c r="F98" s="206" t="s">
        <v>4587</v>
      </c>
      <c r="G98" s="207" t="s">
        <v>1598</v>
      </c>
      <c r="H98" s="208">
        <v>15</v>
      </c>
      <c r="I98" s="209"/>
      <c r="J98" s="210">
        <f t="shared" si="0"/>
        <v>0</v>
      </c>
      <c r="K98" s="206" t="s">
        <v>34</v>
      </c>
      <c r="L98" s="63"/>
      <c r="M98" s="211" t="s">
        <v>34</v>
      </c>
      <c r="N98" s="212" t="s">
        <v>49</v>
      </c>
      <c r="O98" s="44"/>
      <c r="P98" s="213">
        <f t="shared" si="1"/>
        <v>0</v>
      </c>
      <c r="Q98" s="213">
        <v>0</v>
      </c>
      <c r="R98" s="213">
        <f t="shared" si="2"/>
        <v>0</v>
      </c>
      <c r="S98" s="213">
        <v>0</v>
      </c>
      <c r="T98" s="214">
        <f t="shared" si="3"/>
        <v>0</v>
      </c>
      <c r="AR98" s="25" t="s">
        <v>126</v>
      </c>
      <c r="AT98" s="25" t="s">
        <v>200</v>
      </c>
      <c r="AU98" s="25" t="s">
        <v>85</v>
      </c>
      <c r="AY98" s="25" t="s">
        <v>197</v>
      </c>
      <c r="BE98" s="215">
        <f t="shared" si="4"/>
        <v>0</v>
      </c>
      <c r="BF98" s="215">
        <f t="shared" si="5"/>
        <v>0</v>
      </c>
      <c r="BG98" s="215">
        <f t="shared" si="6"/>
        <v>0</v>
      </c>
      <c r="BH98" s="215">
        <f t="shared" si="7"/>
        <v>0</v>
      </c>
      <c r="BI98" s="215">
        <f t="shared" si="8"/>
        <v>0</v>
      </c>
      <c r="BJ98" s="25" t="s">
        <v>85</v>
      </c>
      <c r="BK98" s="215">
        <f t="shared" si="9"/>
        <v>0</v>
      </c>
      <c r="BL98" s="25" t="s">
        <v>126</v>
      </c>
      <c r="BM98" s="25" t="s">
        <v>4588</v>
      </c>
    </row>
    <row r="99" spans="2:65" s="1" customFormat="1" ht="16.5" customHeight="1">
      <c r="B99" s="43"/>
      <c r="C99" s="204" t="s">
        <v>78</v>
      </c>
      <c r="D99" s="204" t="s">
        <v>200</v>
      </c>
      <c r="E99" s="205" t="s">
        <v>4417</v>
      </c>
      <c r="F99" s="206" t="s">
        <v>4589</v>
      </c>
      <c r="G99" s="207" t="s">
        <v>445</v>
      </c>
      <c r="H99" s="208">
        <v>80</v>
      </c>
      <c r="I99" s="209"/>
      <c r="J99" s="210">
        <f t="shared" si="0"/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 t="shared" si="1"/>
        <v>0</v>
      </c>
      <c r="Q99" s="213">
        <v>0</v>
      </c>
      <c r="R99" s="213">
        <f t="shared" si="2"/>
        <v>0</v>
      </c>
      <c r="S99" s="213">
        <v>0</v>
      </c>
      <c r="T99" s="214">
        <f t="shared" si="3"/>
        <v>0</v>
      </c>
      <c r="AR99" s="25" t="s">
        <v>126</v>
      </c>
      <c r="AT99" s="25" t="s">
        <v>200</v>
      </c>
      <c r="AU99" s="25" t="s">
        <v>85</v>
      </c>
      <c r="AY99" s="25" t="s">
        <v>197</v>
      </c>
      <c r="BE99" s="215">
        <f t="shared" si="4"/>
        <v>0</v>
      </c>
      <c r="BF99" s="215">
        <f t="shared" si="5"/>
        <v>0</v>
      </c>
      <c r="BG99" s="215">
        <f t="shared" si="6"/>
        <v>0</v>
      </c>
      <c r="BH99" s="215">
        <f t="shared" si="7"/>
        <v>0</v>
      </c>
      <c r="BI99" s="215">
        <f t="shared" si="8"/>
        <v>0</v>
      </c>
      <c r="BJ99" s="25" t="s">
        <v>85</v>
      </c>
      <c r="BK99" s="215">
        <f t="shared" si="9"/>
        <v>0</v>
      </c>
      <c r="BL99" s="25" t="s">
        <v>126</v>
      </c>
      <c r="BM99" s="25" t="s">
        <v>4590</v>
      </c>
    </row>
    <row r="100" spans="2:65" s="1" customFormat="1" ht="16.5" customHeight="1">
      <c r="B100" s="43"/>
      <c r="C100" s="204" t="s">
        <v>78</v>
      </c>
      <c r="D100" s="204" t="s">
        <v>200</v>
      </c>
      <c r="E100" s="205" t="s">
        <v>4179</v>
      </c>
      <c r="F100" s="206" t="s">
        <v>4591</v>
      </c>
      <c r="G100" s="207" t="s">
        <v>4592</v>
      </c>
      <c r="H100" s="208">
        <v>8</v>
      </c>
      <c r="I100" s="209"/>
      <c r="J100" s="210">
        <f t="shared" si="0"/>
        <v>0</v>
      </c>
      <c r="K100" s="206" t="s">
        <v>34</v>
      </c>
      <c r="L100" s="63"/>
      <c r="M100" s="211" t="s">
        <v>34</v>
      </c>
      <c r="N100" s="212" t="s">
        <v>49</v>
      </c>
      <c r="O100" s="44"/>
      <c r="P100" s="213">
        <f t="shared" si="1"/>
        <v>0</v>
      </c>
      <c r="Q100" s="213">
        <v>0</v>
      </c>
      <c r="R100" s="213">
        <f t="shared" si="2"/>
        <v>0</v>
      </c>
      <c r="S100" s="213">
        <v>0</v>
      </c>
      <c r="T100" s="214">
        <f t="shared" si="3"/>
        <v>0</v>
      </c>
      <c r="AR100" s="25" t="s">
        <v>126</v>
      </c>
      <c r="AT100" s="25" t="s">
        <v>200</v>
      </c>
      <c r="AU100" s="25" t="s">
        <v>85</v>
      </c>
      <c r="AY100" s="25" t="s">
        <v>197</v>
      </c>
      <c r="BE100" s="215">
        <f t="shared" si="4"/>
        <v>0</v>
      </c>
      <c r="BF100" s="215">
        <f t="shared" si="5"/>
        <v>0</v>
      </c>
      <c r="BG100" s="215">
        <f t="shared" si="6"/>
        <v>0</v>
      </c>
      <c r="BH100" s="215">
        <f t="shared" si="7"/>
        <v>0</v>
      </c>
      <c r="BI100" s="215">
        <f t="shared" si="8"/>
        <v>0</v>
      </c>
      <c r="BJ100" s="25" t="s">
        <v>85</v>
      </c>
      <c r="BK100" s="215">
        <f t="shared" si="9"/>
        <v>0</v>
      </c>
      <c r="BL100" s="25" t="s">
        <v>126</v>
      </c>
      <c r="BM100" s="25" t="s">
        <v>4593</v>
      </c>
    </row>
    <row r="101" spans="2:65" s="1" customFormat="1" ht="25.5" customHeight="1">
      <c r="B101" s="43"/>
      <c r="C101" s="204" t="s">
        <v>78</v>
      </c>
      <c r="D101" s="204" t="s">
        <v>200</v>
      </c>
      <c r="E101" s="205" t="s">
        <v>4422</v>
      </c>
      <c r="F101" s="206" t="s">
        <v>4594</v>
      </c>
      <c r="G101" s="207" t="s">
        <v>1598</v>
      </c>
      <c r="H101" s="208">
        <v>1</v>
      </c>
      <c r="I101" s="209"/>
      <c r="J101" s="210">
        <f t="shared" si="0"/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 t="shared" si="1"/>
        <v>0</v>
      </c>
      <c r="Q101" s="213">
        <v>0</v>
      </c>
      <c r="R101" s="213">
        <f t="shared" si="2"/>
        <v>0</v>
      </c>
      <c r="S101" s="213">
        <v>0</v>
      </c>
      <c r="T101" s="214">
        <f t="shared" si="3"/>
        <v>0</v>
      </c>
      <c r="AR101" s="25" t="s">
        <v>126</v>
      </c>
      <c r="AT101" s="25" t="s">
        <v>200</v>
      </c>
      <c r="AU101" s="25" t="s">
        <v>85</v>
      </c>
      <c r="AY101" s="25" t="s">
        <v>197</v>
      </c>
      <c r="BE101" s="215">
        <f t="shared" si="4"/>
        <v>0</v>
      </c>
      <c r="BF101" s="215">
        <f t="shared" si="5"/>
        <v>0</v>
      </c>
      <c r="BG101" s="215">
        <f t="shared" si="6"/>
        <v>0</v>
      </c>
      <c r="BH101" s="215">
        <f t="shared" si="7"/>
        <v>0</v>
      </c>
      <c r="BI101" s="215">
        <f t="shared" si="8"/>
        <v>0</v>
      </c>
      <c r="BJ101" s="25" t="s">
        <v>85</v>
      </c>
      <c r="BK101" s="215">
        <f t="shared" si="9"/>
        <v>0</v>
      </c>
      <c r="BL101" s="25" t="s">
        <v>126</v>
      </c>
      <c r="BM101" s="25" t="s">
        <v>4595</v>
      </c>
    </row>
    <row r="102" spans="2:65" s="1" customFormat="1" ht="16.5" customHeight="1">
      <c r="B102" s="43"/>
      <c r="C102" s="204" t="s">
        <v>78</v>
      </c>
      <c r="D102" s="204" t="s">
        <v>200</v>
      </c>
      <c r="E102" s="205" t="s">
        <v>4262</v>
      </c>
      <c r="F102" s="206" t="s">
        <v>4596</v>
      </c>
      <c r="G102" s="207" t="s">
        <v>1598</v>
      </c>
      <c r="H102" s="208">
        <v>250</v>
      </c>
      <c r="I102" s="209"/>
      <c r="J102" s="210">
        <f t="shared" si="0"/>
        <v>0</v>
      </c>
      <c r="K102" s="206" t="s">
        <v>34</v>
      </c>
      <c r="L102" s="63"/>
      <c r="M102" s="211" t="s">
        <v>34</v>
      </c>
      <c r="N102" s="212" t="s">
        <v>49</v>
      </c>
      <c r="O102" s="44"/>
      <c r="P102" s="213">
        <f t="shared" si="1"/>
        <v>0</v>
      </c>
      <c r="Q102" s="213">
        <v>0</v>
      </c>
      <c r="R102" s="213">
        <f t="shared" si="2"/>
        <v>0</v>
      </c>
      <c r="S102" s="213">
        <v>0</v>
      </c>
      <c r="T102" s="214">
        <f t="shared" si="3"/>
        <v>0</v>
      </c>
      <c r="AR102" s="25" t="s">
        <v>126</v>
      </c>
      <c r="AT102" s="25" t="s">
        <v>200</v>
      </c>
      <c r="AU102" s="25" t="s">
        <v>85</v>
      </c>
      <c r="AY102" s="25" t="s">
        <v>197</v>
      </c>
      <c r="BE102" s="215">
        <f t="shared" si="4"/>
        <v>0</v>
      </c>
      <c r="BF102" s="215">
        <f t="shared" si="5"/>
        <v>0</v>
      </c>
      <c r="BG102" s="215">
        <f t="shared" si="6"/>
        <v>0</v>
      </c>
      <c r="BH102" s="215">
        <f t="shared" si="7"/>
        <v>0</v>
      </c>
      <c r="BI102" s="215">
        <f t="shared" si="8"/>
        <v>0</v>
      </c>
      <c r="BJ102" s="25" t="s">
        <v>85</v>
      </c>
      <c r="BK102" s="215">
        <f t="shared" si="9"/>
        <v>0</v>
      </c>
      <c r="BL102" s="25" t="s">
        <v>126</v>
      </c>
      <c r="BM102" s="25" t="s">
        <v>4597</v>
      </c>
    </row>
    <row r="103" spans="2:65" s="1" customFormat="1" ht="16.5" customHeight="1">
      <c r="B103" s="43"/>
      <c r="C103" s="204" t="s">
        <v>78</v>
      </c>
      <c r="D103" s="204" t="s">
        <v>200</v>
      </c>
      <c r="E103" s="205" t="s">
        <v>4427</v>
      </c>
      <c r="F103" s="206" t="s">
        <v>4596</v>
      </c>
      <c r="G103" s="207" t="s">
        <v>1598</v>
      </c>
      <c r="H103" s="208">
        <v>180</v>
      </c>
      <c r="I103" s="209"/>
      <c r="J103" s="210">
        <f t="shared" si="0"/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 t="shared" si="1"/>
        <v>0</v>
      </c>
      <c r="Q103" s="213">
        <v>0</v>
      </c>
      <c r="R103" s="213">
        <f t="shared" si="2"/>
        <v>0</v>
      </c>
      <c r="S103" s="213">
        <v>0</v>
      </c>
      <c r="T103" s="214">
        <f t="shared" si="3"/>
        <v>0</v>
      </c>
      <c r="AR103" s="25" t="s">
        <v>126</v>
      </c>
      <c r="AT103" s="25" t="s">
        <v>200</v>
      </c>
      <c r="AU103" s="25" t="s">
        <v>85</v>
      </c>
      <c r="AY103" s="25" t="s">
        <v>197</v>
      </c>
      <c r="BE103" s="215">
        <f t="shared" si="4"/>
        <v>0</v>
      </c>
      <c r="BF103" s="215">
        <f t="shared" si="5"/>
        <v>0</v>
      </c>
      <c r="BG103" s="215">
        <f t="shared" si="6"/>
        <v>0</v>
      </c>
      <c r="BH103" s="215">
        <f t="shared" si="7"/>
        <v>0</v>
      </c>
      <c r="BI103" s="215">
        <f t="shared" si="8"/>
        <v>0</v>
      </c>
      <c r="BJ103" s="25" t="s">
        <v>85</v>
      </c>
      <c r="BK103" s="215">
        <f t="shared" si="9"/>
        <v>0</v>
      </c>
      <c r="BL103" s="25" t="s">
        <v>126</v>
      </c>
      <c r="BM103" s="25" t="s">
        <v>4598</v>
      </c>
    </row>
    <row r="104" spans="2:65" s="1" customFormat="1" ht="16.5" customHeight="1">
      <c r="B104" s="43"/>
      <c r="C104" s="204" t="s">
        <v>78</v>
      </c>
      <c r="D104" s="204" t="s">
        <v>200</v>
      </c>
      <c r="E104" s="205" t="s">
        <v>4430</v>
      </c>
      <c r="F104" s="206" t="s">
        <v>4599</v>
      </c>
      <c r="G104" s="207" t="s">
        <v>1598</v>
      </c>
      <c r="H104" s="208">
        <v>580</v>
      </c>
      <c r="I104" s="209"/>
      <c r="J104" s="210">
        <f t="shared" si="0"/>
        <v>0</v>
      </c>
      <c r="K104" s="206" t="s">
        <v>34</v>
      </c>
      <c r="L104" s="63"/>
      <c r="M104" s="211" t="s">
        <v>34</v>
      </c>
      <c r="N104" s="212" t="s">
        <v>49</v>
      </c>
      <c r="O104" s="44"/>
      <c r="P104" s="213">
        <f t="shared" si="1"/>
        <v>0</v>
      </c>
      <c r="Q104" s="213">
        <v>0</v>
      </c>
      <c r="R104" s="213">
        <f t="shared" si="2"/>
        <v>0</v>
      </c>
      <c r="S104" s="213">
        <v>0</v>
      </c>
      <c r="T104" s="214">
        <f t="shared" si="3"/>
        <v>0</v>
      </c>
      <c r="AR104" s="25" t="s">
        <v>126</v>
      </c>
      <c r="AT104" s="25" t="s">
        <v>200</v>
      </c>
      <c r="AU104" s="25" t="s">
        <v>85</v>
      </c>
      <c r="AY104" s="25" t="s">
        <v>197</v>
      </c>
      <c r="BE104" s="215">
        <f t="shared" si="4"/>
        <v>0</v>
      </c>
      <c r="BF104" s="215">
        <f t="shared" si="5"/>
        <v>0</v>
      </c>
      <c r="BG104" s="215">
        <f t="shared" si="6"/>
        <v>0</v>
      </c>
      <c r="BH104" s="215">
        <f t="shared" si="7"/>
        <v>0</v>
      </c>
      <c r="BI104" s="215">
        <f t="shared" si="8"/>
        <v>0</v>
      </c>
      <c r="BJ104" s="25" t="s">
        <v>85</v>
      </c>
      <c r="BK104" s="215">
        <f t="shared" si="9"/>
        <v>0</v>
      </c>
      <c r="BL104" s="25" t="s">
        <v>126</v>
      </c>
      <c r="BM104" s="25" t="s">
        <v>4600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4433</v>
      </c>
      <c r="F105" s="206" t="s">
        <v>4601</v>
      </c>
      <c r="G105" s="207" t="s">
        <v>4592</v>
      </c>
      <c r="H105" s="208">
        <v>8</v>
      </c>
      <c r="I105" s="209"/>
      <c r="J105" s="210">
        <f t="shared" si="0"/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 t="shared" si="1"/>
        <v>0</v>
      </c>
      <c r="Q105" s="213">
        <v>0</v>
      </c>
      <c r="R105" s="213">
        <f t="shared" si="2"/>
        <v>0</v>
      </c>
      <c r="S105" s="213">
        <v>0</v>
      </c>
      <c r="T105" s="214">
        <f t="shared" si="3"/>
        <v>0</v>
      </c>
      <c r="AR105" s="25" t="s">
        <v>126</v>
      </c>
      <c r="AT105" s="25" t="s">
        <v>200</v>
      </c>
      <c r="AU105" s="25" t="s">
        <v>85</v>
      </c>
      <c r="AY105" s="25" t="s">
        <v>197</v>
      </c>
      <c r="BE105" s="215">
        <f t="shared" si="4"/>
        <v>0</v>
      </c>
      <c r="BF105" s="215">
        <f t="shared" si="5"/>
        <v>0</v>
      </c>
      <c r="BG105" s="215">
        <f t="shared" si="6"/>
        <v>0</v>
      </c>
      <c r="BH105" s="215">
        <f t="shared" si="7"/>
        <v>0</v>
      </c>
      <c r="BI105" s="215">
        <f t="shared" si="8"/>
        <v>0</v>
      </c>
      <c r="BJ105" s="25" t="s">
        <v>85</v>
      </c>
      <c r="BK105" s="215">
        <f t="shared" si="9"/>
        <v>0</v>
      </c>
      <c r="BL105" s="25" t="s">
        <v>126</v>
      </c>
      <c r="BM105" s="25" t="s">
        <v>4602</v>
      </c>
    </row>
    <row r="106" spans="2:65" s="1" customFormat="1" ht="16.5" customHeight="1">
      <c r="B106" s="43"/>
      <c r="C106" s="204" t="s">
        <v>78</v>
      </c>
      <c r="D106" s="204" t="s">
        <v>200</v>
      </c>
      <c r="E106" s="205" t="s">
        <v>4436</v>
      </c>
      <c r="F106" s="206" t="s">
        <v>4603</v>
      </c>
      <c r="G106" s="207" t="s">
        <v>536</v>
      </c>
      <c r="H106" s="208">
        <v>4</v>
      </c>
      <c r="I106" s="209"/>
      <c r="J106" s="210">
        <f t="shared" si="0"/>
        <v>0</v>
      </c>
      <c r="K106" s="206" t="s">
        <v>34</v>
      </c>
      <c r="L106" s="63"/>
      <c r="M106" s="211" t="s">
        <v>34</v>
      </c>
      <c r="N106" s="212" t="s">
        <v>49</v>
      </c>
      <c r="O106" s="44"/>
      <c r="P106" s="213">
        <f t="shared" si="1"/>
        <v>0</v>
      </c>
      <c r="Q106" s="213">
        <v>0</v>
      </c>
      <c r="R106" s="213">
        <f t="shared" si="2"/>
        <v>0</v>
      </c>
      <c r="S106" s="213">
        <v>0</v>
      </c>
      <c r="T106" s="214">
        <f t="shared" si="3"/>
        <v>0</v>
      </c>
      <c r="AR106" s="25" t="s">
        <v>126</v>
      </c>
      <c r="AT106" s="25" t="s">
        <v>200</v>
      </c>
      <c r="AU106" s="25" t="s">
        <v>85</v>
      </c>
      <c r="AY106" s="25" t="s">
        <v>197</v>
      </c>
      <c r="BE106" s="215">
        <f t="shared" si="4"/>
        <v>0</v>
      </c>
      <c r="BF106" s="215">
        <f t="shared" si="5"/>
        <v>0</v>
      </c>
      <c r="BG106" s="215">
        <f t="shared" si="6"/>
        <v>0</v>
      </c>
      <c r="BH106" s="215">
        <f t="shared" si="7"/>
        <v>0</v>
      </c>
      <c r="BI106" s="215">
        <f t="shared" si="8"/>
        <v>0</v>
      </c>
      <c r="BJ106" s="25" t="s">
        <v>85</v>
      </c>
      <c r="BK106" s="215">
        <f t="shared" si="9"/>
        <v>0</v>
      </c>
      <c r="BL106" s="25" t="s">
        <v>126</v>
      </c>
      <c r="BM106" s="25" t="s">
        <v>4604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4439</v>
      </c>
      <c r="F107" s="206" t="s">
        <v>4605</v>
      </c>
      <c r="G107" s="207" t="s">
        <v>1598</v>
      </c>
      <c r="H107" s="208">
        <v>320</v>
      </c>
      <c r="I107" s="209"/>
      <c r="J107" s="210">
        <f t="shared" si="0"/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 t="shared" si="1"/>
        <v>0</v>
      </c>
      <c r="Q107" s="213">
        <v>0</v>
      </c>
      <c r="R107" s="213">
        <f t="shared" si="2"/>
        <v>0</v>
      </c>
      <c r="S107" s="213">
        <v>0</v>
      </c>
      <c r="T107" s="214">
        <f t="shared" si="3"/>
        <v>0</v>
      </c>
      <c r="AR107" s="25" t="s">
        <v>126</v>
      </c>
      <c r="AT107" s="25" t="s">
        <v>200</v>
      </c>
      <c r="AU107" s="25" t="s">
        <v>85</v>
      </c>
      <c r="AY107" s="25" t="s">
        <v>197</v>
      </c>
      <c r="BE107" s="215">
        <f t="shared" si="4"/>
        <v>0</v>
      </c>
      <c r="BF107" s="215">
        <f t="shared" si="5"/>
        <v>0</v>
      </c>
      <c r="BG107" s="215">
        <f t="shared" si="6"/>
        <v>0</v>
      </c>
      <c r="BH107" s="215">
        <f t="shared" si="7"/>
        <v>0</v>
      </c>
      <c r="BI107" s="215">
        <f t="shared" si="8"/>
        <v>0</v>
      </c>
      <c r="BJ107" s="25" t="s">
        <v>85</v>
      </c>
      <c r="BK107" s="215">
        <f t="shared" si="9"/>
        <v>0</v>
      </c>
      <c r="BL107" s="25" t="s">
        <v>126</v>
      </c>
      <c r="BM107" s="25" t="s">
        <v>4606</v>
      </c>
    </row>
    <row r="108" spans="2:65" s="1" customFormat="1" ht="16.5" customHeight="1">
      <c r="B108" s="43"/>
      <c r="C108" s="204" t="s">
        <v>78</v>
      </c>
      <c r="D108" s="204" t="s">
        <v>200</v>
      </c>
      <c r="E108" s="205" t="s">
        <v>4442</v>
      </c>
      <c r="F108" s="206" t="s">
        <v>4607</v>
      </c>
      <c r="G108" s="207" t="s">
        <v>1598</v>
      </c>
      <c r="H108" s="208">
        <v>60</v>
      </c>
      <c r="I108" s="209"/>
      <c r="J108" s="210">
        <f t="shared" si="0"/>
        <v>0</v>
      </c>
      <c r="K108" s="206" t="s">
        <v>34</v>
      </c>
      <c r="L108" s="63"/>
      <c r="M108" s="211" t="s">
        <v>34</v>
      </c>
      <c r="N108" s="212" t="s">
        <v>49</v>
      </c>
      <c r="O108" s="44"/>
      <c r="P108" s="213">
        <f t="shared" si="1"/>
        <v>0</v>
      </c>
      <c r="Q108" s="213">
        <v>0</v>
      </c>
      <c r="R108" s="213">
        <f t="shared" si="2"/>
        <v>0</v>
      </c>
      <c r="S108" s="213">
        <v>0</v>
      </c>
      <c r="T108" s="214">
        <f t="shared" si="3"/>
        <v>0</v>
      </c>
      <c r="AR108" s="25" t="s">
        <v>126</v>
      </c>
      <c r="AT108" s="25" t="s">
        <v>200</v>
      </c>
      <c r="AU108" s="25" t="s">
        <v>85</v>
      </c>
      <c r="AY108" s="25" t="s">
        <v>197</v>
      </c>
      <c r="BE108" s="215">
        <f t="shared" si="4"/>
        <v>0</v>
      </c>
      <c r="BF108" s="215">
        <f t="shared" si="5"/>
        <v>0</v>
      </c>
      <c r="BG108" s="215">
        <f t="shared" si="6"/>
        <v>0</v>
      </c>
      <c r="BH108" s="215">
        <f t="shared" si="7"/>
        <v>0</v>
      </c>
      <c r="BI108" s="215">
        <f t="shared" si="8"/>
        <v>0</v>
      </c>
      <c r="BJ108" s="25" t="s">
        <v>85</v>
      </c>
      <c r="BK108" s="215">
        <f t="shared" si="9"/>
        <v>0</v>
      </c>
      <c r="BL108" s="25" t="s">
        <v>126</v>
      </c>
      <c r="BM108" s="25" t="s">
        <v>4608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4609</v>
      </c>
      <c r="F109" s="206" t="s">
        <v>4610</v>
      </c>
      <c r="G109" s="207" t="s">
        <v>1598</v>
      </c>
      <c r="H109" s="208">
        <v>35</v>
      </c>
      <c r="I109" s="209"/>
      <c r="J109" s="210">
        <f t="shared" si="0"/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 t="shared" si="1"/>
        <v>0</v>
      </c>
      <c r="Q109" s="213">
        <v>0</v>
      </c>
      <c r="R109" s="213">
        <f t="shared" si="2"/>
        <v>0</v>
      </c>
      <c r="S109" s="213">
        <v>0</v>
      </c>
      <c r="T109" s="214">
        <f t="shared" si="3"/>
        <v>0</v>
      </c>
      <c r="AR109" s="25" t="s">
        <v>126</v>
      </c>
      <c r="AT109" s="25" t="s">
        <v>200</v>
      </c>
      <c r="AU109" s="25" t="s">
        <v>85</v>
      </c>
      <c r="AY109" s="25" t="s">
        <v>197</v>
      </c>
      <c r="BE109" s="215">
        <f t="shared" si="4"/>
        <v>0</v>
      </c>
      <c r="BF109" s="215">
        <f t="shared" si="5"/>
        <v>0</v>
      </c>
      <c r="BG109" s="215">
        <f t="shared" si="6"/>
        <v>0</v>
      </c>
      <c r="BH109" s="215">
        <f t="shared" si="7"/>
        <v>0</v>
      </c>
      <c r="BI109" s="215">
        <f t="shared" si="8"/>
        <v>0</v>
      </c>
      <c r="BJ109" s="25" t="s">
        <v>85</v>
      </c>
      <c r="BK109" s="215">
        <f t="shared" si="9"/>
        <v>0</v>
      </c>
      <c r="BL109" s="25" t="s">
        <v>126</v>
      </c>
      <c r="BM109" s="25" t="s">
        <v>4611</v>
      </c>
    </row>
    <row r="110" spans="2:65" s="1" customFormat="1" ht="16.5" customHeight="1">
      <c r="B110" s="43"/>
      <c r="C110" s="204" t="s">
        <v>78</v>
      </c>
      <c r="D110" s="204" t="s">
        <v>200</v>
      </c>
      <c r="E110" s="205" t="s">
        <v>4612</v>
      </c>
      <c r="F110" s="206" t="s">
        <v>4613</v>
      </c>
      <c r="G110" s="207" t="s">
        <v>1598</v>
      </c>
      <c r="H110" s="208">
        <v>15</v>
      </c>
      <c r="I110" s="209"/>
      <c r="J110" s="210">
        <f t="shared" si="0"/>
        <v>0</v>
      </c>
      <c r="K110" s="206" t="s">
        <v>34</v>
      </c>
      <c r="L110" s="63"/>
      <c r="M110" s="211" t="s">
        <v>34</v>
      </c>
      <c r="N110" s="212" t="s">
        <v>49</v>
      </c>
      <c r="O110" s="44"/>
      <c r="P110" s="213">
        <f t="shared" si="1"/>
        <v>0</v>
      </c>
      <c r="Q110" s="213">
        <v>0</v>
      </c>
      <c r="R110" s="213">
        <f t="shared" si="2"/>
        <v>0</v>
      </c>
      <c r="S110" s="213">
        <v>0</v>
      </c>
      <c r="T110" s="214">
        <f t="shared" si="3"/>
        <v>0</v>
      </c>
      <c r="AR110" s="25" t="s">
        <v>126</v>
      </c>
      <c r="AT110" s="25" t="s">
        <v>200</v>
      </c>
      <c r="AU110" s="25" t="s">
        <v>85</v>
      </c>
      <c r="AY110" s="25" t="s">
        <v>197</v>
      </c>
      <c r="BE110" s="215">
        <f t="shared" si="4"/>
        <v>0</v>
      </c>
      <c r="BF110" s="215">
        <f t="shared" si="5"/>
        <v>0</v>
      </c>
      <c r="BG110" s="215">
        <f t="shared" si="6"/>
        <v>0</v>
      </c>
      <c r="BH110" s="215">
        <f t="shared" si="7"/>
        <v>0</v>
      </c>
      <c r="BI110" s="215">
        <f t="shared" si="8"/>
        <v>0</v>
      </c>
      <c r="BJ110" s="25" t="s">
        <v>85</v>
      </c>
      <c r="BK110" s="215">
        <f t="shared" si="9"/>
        <v>0</v>
      </c>
      <c r="BL110" s="25" t="s">
        <v>126</v>
      </c>
      <c r="BM110" s="25" t="s">
        <v>4614</v>
      </c>
    </row>
    <row r="111" spans="2:65" s="1" customFormat="1" ht="16.5" customHeight="1">
      <c r="B111" s="43"/>
      <c r="C111" s="204" t="s">
        <v>78</v>
      </c>
      <c r="D111" s="204" t="s">
        <v>200</v>
      </c>
      <c r="E111" s="205" t="s">
        <v>4615</v>
      </c>
      <c r="F111" s="206" t="s">
        <v>4616</v>
      </c>
      <c r="G111" s="207" t="s">
        <v>1598</v>
      </c>
      <c r="H111" s="208">
        <v>6</v>
      </c>
      <c r="I111" s="209"/>
      <c r="J111" s="210">
        <f t="shared" si="0"/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 t="shared" si="1"/>
        <v>0</v>
      </c>
      <c r="Q111" s="213">
        <v>0</v>
      </c>
      <c r="R111" s="213">
        <f t="shared" si="2"/>
        <v>0</v>
      </c>
      <c r="S111" s="213">
        <v>0</v>
      </c>
      <c r="T111" s="214">
        <f t="shared" si="3"/>
        <v>0</v>
      </c>
      <c r="AR111" s="25" t="s">
        <v>126</v>
      </c>
      <c r="AT111" s="25" t="s">
        <v>200</v>
      </c>
      <c r="AU111" s="25" t="s">
        <v>85</v>
      </c>
      <c r="AY111" s="25" t="s">
        <v>197</v>
      </c>
      <c r="BE111" s="215">
        <f t="shared" si="4"/>
        <v>0</v>
      </c>
      <c r="BF111" s="215">
        <f t="shared" si="5"/>
        <v>0</v>
      </c>
      <c r="BG111" s="215">
        <f t="shared" si="6"/>
        <v>0</v>
      </c>
      <c r="BH111" s="215">
        <f t="shared" si="7"/>
        <v>0</v>
      </c>
      <c r="BI111" s="215">
        <f t="shared" si="8"/>
        <v>0</v>
      </c>
      <c r="BJ111" s="25" t="s">
        <v>85</v>
      </c>
      <c r="BK111" s="215">
        <f t="shared" si="9"/>
        <v>0</v>
      </c>
      <c r="BL111" s="25" t="s">
        <v>126</v>
      </c>
      <c r="BM111" s="25" t="s">
        <v>4617</v>
      </c>
    </row>
    <row r="112" spans="2:65" s="1" customFormat="1" ht="16.5" customHeight="1">
      <c r="B112" s="43"/>
      <c r="C112" s="204" t="s">
        <v>78</v>
      </c>
      <c r="D112" s="204" t="s">
        <v>200</v>
      </c>
      <c r="E112" s="205" t="s">
        <v>4618</v>
      </c>
      <c r="F112" s="206" t="s">
        <v>4619</v>
      </c>
      <c r="G112" s="207" t="s">
        <v>1598</v>
      </c>
      <c r="H112" s="208">
        <v>56</v>
      </c>
      <c r="I112" s="209"/>
      <c r="J112" s="210">
        <f t="shared" si="0"/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 t="shared" si="1"/>
        <v>0</v>
      </c>
      <c r="Q112" s="213">
        <v>0</v>
      </c>
      <c r="R112" s="213">
        <f t="shared" si="2"/>
        <v>0</v>
      </c>
      <c r="S112" s="213">
        <v>0</v>
      </c>
      <c r="T112" s="214">
        <f t="shared" si="3"/>
        <v>0</v>
      </c>
      <c r="AR112" s="25" t="s">
        <v>126</v>
      </c>
      <c r="AT112" s="25" t="s">
        <v>200</v>
      </c>
      <c r="AU112" s="25" t="s">
        <v>85</v>
      </c>
      <c r="AY112" s="25" t="s">
        <v>197</v>
      </c>
      <c r="BE112" s="215">
        <f t="shared" si="4"/>
        <v>0</v>
      </c>
      <c r="BF112" s="215">
        <f t="shared" si="5"/>
        <v>0</v>
      </c>
      <c r="BG112" s="215">
        <f t="shared" si="6"/>
        <v>0</v>
      </c>
      <c r="BH112" s="215">
        <f t="shared" si="7"/>
        <v>0</v>
      </c>
      <c r="BI112" s="215">
        <f t="shared" si="8"/>
        <v>0</v>
      </c>
      <c r="BJ112" s="25" t="s">
        <v>85</v>
      </c>
      <c r="BK112" s="215">
        <f t="shared" si="9"/>
        <v>0</v>
      </c>
      <c r="BL112" s="25" t="s">
        <v>126</v>
      </c>
      <c r="BM112" s="25" t="s">
        <v>4620</v>
      </c>
    </row>
    <row r="113" spans="2:65" s="1" customFormat="1" ht="16.5" customHeight="1">
      <c r="B113" s="43"/>
      <c r="C113" s="204" t="s">
        <v>78</v>
      </c>
      <c r="D113" s="204" t="s">
        <v>200</v>
      </c>
      <c r="E113" s="205" t="s">
        <v>4621</v>
      </c>
      <c r="F113" s="206" t="s">
        <v>4622</v>
      </c>
      <c r="G113" s="207" t="s">
        <v>445</v>
      </c>
      <c r="H113" s="208">
        <v>1490</v>
      </c>
      <c r="I113" s="209"/>
      <c r="J113" s="210">
        <f t="shared" si="0"/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si="1"/>
        <v>0</v>
      </c>
      <c r="Q113" s="213">
        <v>0</v>
      </c>
      <c r="R113" s="213">
        <f t="shared" si="2"/>
        <v>0</v>
      </c>
      <c r="S113" s="213">
        <v>0</v>
      </c>
      <c r="T113" s="214">
        <f t="shared" si="3"/>
        <v>0</v>
      </c>
      <c r="AR113" s="25" t="s">
        <v>126</v>
      </c>
      <c r="AT113" s="25" t="s">
        <v>200</v>
      </c>
      <c r="AU113" s="25" t="s">
        <v>85</v>
      </c>
      <c r="AY113" s="25" t="s">
        <v>197</v>
      </c>
      <c r="BE113" s="215">
        <f t="shared" si="4"/>
        <v>0</v>
      </c>
      <c r="BF113" s="215">
        <f t="shared" si="5"/>
        <v>0</v>
      </c>
      <c r="BG113" s="215">
        <f t="shared" si="6"/>
        <v>0</v>
      </c>
      <c r="BH113" s="215">
        <f t="shared" si="7"/>
        <v>0</v>
      </c>
      <c r="BI113" s="215">
        <f t="shared" si="8"/>
        <v>0</v>
      </c>
      <c r="BJ113" s="25" t="s">
        <v>85</v>
      </c>
      <c r="BK113" s="215">
        <f t="shared" si="9"/>
        <v>0</v>
      </c>
      <c r="BL113" s="25" t="s">
        <v>126</v>
      </c>
      <c r="BM113" s="25" t="s">
        <v>4623</v>
      </c>
    </row>
    <row r="114" spans="2:65" s="1" customFormat="1" ht="16.5" customHeight="1">
      <c r="B114" s="43"/>
      <c r="C114" s="204" t="s">
        <v>78</v>
      </c>
      <c r="D114" s="204" t="s">
        <v>200</v>
      </c>
      <c r="E114" s="205" t="s">
        <v>4624</v>
      </c>
      <c r="F114" s="206" t="s">
        <v>4625</v>
      </c>
      <c r="G114" s="207" t="s">
        <v>1598</v>
      </c>
      <c r="H114" s="208">
        <v>6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85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4626</v>
      </c>
    </row>
    <row r="115" spans="2:65" s="1" customFormat="1" ht="16.5" customHeight="1">
      <c r="B115" s="43"/>
      <c r="C115" s="204" t="s">
        <v>78</v>
      </c>
      <c r="D115" s="204" t="s">
        <v>200</v>
      </c>
      <c r="E115" s="205" t="s">
        <v>4627</v>
      </c>
      <c r="F115" s="206" t="s">
        <v>4628</v>
      </c>
      <c r="G115" s="207" t="s">
        <v>1598</v>
      </c>
      <c r="H115" s="208">
        <v>5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85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4629</v>
      </c>
    </row>
    <row r="116" spans="2:65" s="1" customFormat="1" ht="16.5" customHeight="1">
      <c r="B116" s="43"/>
      <c r="C116" s="204" t="s">
        <v>78</v>
      </c>
      <c r="D116" s="204" t="s">
        <v>200</v>
      </c>
      <c r="E116" s="205" t="s">
        <v>4630</v>
      </c>
      <c r="F116" s="206" t="s">
        <v>4631</v>
      </c>
      <c r="G116" s="207" t="s">
        <v>1598</v>
      </c>
      <c r="H116" s="208">
        <v>95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85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4632</v>
      </c>
    </row>
    <row r="117" spans="2:65" s="1" customFormat="1" ht="16.5" customHeight="1">
      <c r="B117" s="43"/>
      <c r="C117" s="204" t="s">
        <v>78</v>
      </c>
      <c r="D117" s="204" t="s">
        <v>200</v>
      </c>
      <c r="E117" s="205" t="s">
        <v>4633</v>
      </c>
      <c r="F117" s="206" t="s">
        <v>4634</v>
      </c>
      <c r="G117" s="207" t="s">
        <v>1598</v>
      </c>
      <c r="H117" s="208">
        <v>15</v>
      </c>
      <c r="I117" s="209"/>
      <c r="J117" s="210">
        <f t="shared" si="0"/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 t="shared" si="1"/>
        <v>0</v>
      </c>
      <c r="Q117" s="213">
        <v>0</v>
      </c>
      <c r="R117" s="213">
        <f t="shared" si="2"/>
        <v>0</v>
      </c>
      <c r="S117" s="213">
        <v>0</v>
      </c>
      <c r="T117" s="214">
        <f t="shared" si="3"/>
        <v>0</v>
      </c>
      <c r="AR117" s="25" t="s">
        <v>126</v>
      </c>
      <c r="AT117" s="25" t="s">
        <v>200</v>
      </c>
      <c r="AU117" s="25" t="s">
        <v>85</v>
      </c>
      <c r="AY117" s="25" t="s">
        <v>197</v>
      </c>
      <c r="BE117" s="215">
        <f t="shared" si="4"/>
        <v>0</v>
      </c>
      <c r="BF117" s="215">
        <f t="shared" si="5"/>
        <v>0</v>
      </c>
      <c r="BG117" s="215">
        <f t="shared" si="6"/>
        <v>0</v>
      </c>
      <c r="BH117" s="215">
        <f t="shared" si="7"/>
        <v>0</v>
      </c>
      <c r="BI117" s="215">
        <f t="shared" si="8"/>
        <v>0</v>
      </c>
      <c r="BJ117" s="25" t="s">
        <v>85</v>
      </c>
      <c r="BK117" s="215">
        <f t="shared" si="9"/>
        <v>0</v>
      </c>
      <c r="BL117" s="25" t="s">
        <v>126</v>
      </c>
      <c r="BM117" s="25" t="s">
        <v>4635</v>
      </c>
    </row>
    <row r="118" spans="2:65" s="1" customFormat="1" ht="16.5" customHeight="1">
      <c r="B118" s="43"/>
      <c r="C118" s="204" t="s">
        <v>78</v>
      </c>
      <c r="D118" s="204" t="s">
        <v>200</v>
      </c>
      <c r="E118" s="205" t="s">
        <v>4636</v>
      </c>
      <c r="F118" s="206" t="s">
        <v>4637</v>
      </c>
      <c r="G118" s="207" t="s">
        <v>445</v>
      </c>
      <c r="H118" s="208">
        <v>30</v>
      </c>
      <c r="I118" s="209"/>
      <c r="J118" s="210">
        <f t="shared" si="0"/>
        <v>0</v>
      </c>
      <c r="K118" s="206" t="s">
        <v>34</v>
      </c>
      <c r="L118" s="63"/>
      <c r="M118" s="211" t="s">
        <v>34</v>
      </c>
      <c r="N118" s="212" t="s">
        <v>49</v>
      </c>
      <c r="O118" s="44"/>
      <c r="P118" s="213">
        <f t="shared" si="1"/>
        <v>0</v>
      </c>
      <c r="Q118" s="213">
        <v>0</v>
      </c>
      <c r="R118" s="213">
        <f t="shared" si="2"/>
        <v>0</v>
      </c>
      <c r="S118" s="213">
        <v>0</v>
      </c>
      <c r="T118" s="214">
        <f t="shared" si="3"/>
        <v>0</v>
      </c>
      <c r="AR118" s="25" t="s">
        <v>126</v>
      </c>
      <c r="AT118" s="25" t="s">
        <v>200</v>
      </c>
      <c r="AU118" s="25" t="s">
        <v>85</v>
      </c>
      <c r="AY118" s="25" t="s">
        <v>197</v>
      </c>
      <c r="BE118" s="215">
        <f t="shared" si="4"/>
        <v>0</v>
      </c>
      <c r="BF118" s="215">
        <f t="shared" si="5"/>
        <v>0</v>
      </c>
      <c r="BG118" s="215">
        <f t="shared" si="6"/>
        <v>0</v>
      </c>
      <c r="BH118" s="215">
        <f t="shared" si="7"/>
        <v>0</v>
      </c>
      <c r="BI118" s="215">
        <f t="shared" si="8"/>
        <v>0</v>
      </c>
      <c r="BJ118" s="25" t="s">
        <v>85</v>
      </c>
      <c r="BK118" s="215">
        <f t="shared" si="9"/>
        <v>0</v>
      </c>
      <c r="BL118" s="25" t="s">
        <v>126</v>
      </c>
      <c r="BM118" s="25" t="s">
        <v>4638</v>
      </c>
    </row>
    <row r="119" spans="2:65" s="1" customFormat="1" ht="16.5" customHeight="1">
      <c r="B119" s="43"/>
      <c r="C119" s="204" t="s">
        <v>78</v>
      </c>
      <c r="D119" s="204" t="s">
        <v>200</v>
      </c>
      <c r="E119" s="205" t="s">
        <v>4639</v>
      </c>
      <c r="F119" s="206" t="s">
        <v>4640</v>
      </c>
      <c r="G119" s="207" t="s">
        <v>445</v>
      </c>
      <c r="H119" s="208">
        <v>1250</v>
      </c>
      <c r="I119" s="209"/>
      <c r="J119" s="210">
        <f t="shared" si="0"/>
        <v>0</v>
      </c>
      <c r="K119" s="206" t="s">
        <v>34</v>
      </c>
      <c r="L119" s="63"/>
      <c r="M119" s="211" t="s">
        <v>34</v>
      </c>
      <c r="N119" s="212" t="s">
        <v>49</v>
      </c>
      <c r="O119" s="44"/>
      <c r="P119" s="213">
        <f t="shared" si="1"/>
        <v>0</v>
      </c>
      <c r="Q119" s="213">
        <v>0</v>
      </c>
      <c r="R119" s="213">
        <f t="shared" si="2"/>
        <v>0</v>
      </c>
      <c r="S119" s="213">
        <v>0</v>
      </c>
      <c r="T119" s="214">
        <f t="shared" si="3"/>
        <v>0</v>
      </c>
      <c r="AR119" s="25" t="s">
        <v>126</v>
      </c>
      <c r="AT119" s="25" t="s">
        <v>200</v>
      </c>
      <c r="AU119" s="25" t="s">
        <v>85</v>
      </c>
      <c r="AY119" s="25" t="s">
        <v>197</v>
      </c>
      <c r="BE119" s="215">
        <f t="shared" si="4"/>
        <v>0</v>
      </c>
      <c r="BF119" s="215">
        <f t="shared" si="5"/>
        <v>0</v>
      </c>
      <c r="BG119" s="215">
        <f t="shared" si="6"/>
        <v>0</v>
      </c>
      <c r="BH119" s="215">
        <f t="shared" si="7"/>
        <v>0</v>
      </c>
      <c r="BI119" s="215">
        <f t="shared" si="8"/>
        <v>0</v>
      </c>
      <c r="BJ119" s="25" t="s">
        <v>85</v>
      </c>
      <c r="BK119" s="215">
        <f t="shared" si="9"/>
        <v>0</v>
      </c>
      <c r="BL119" s="25" t="s">
        <v>126</v>
      </c>
      <c r="BM119" s="25" t="s">
        <v>4641</v>
      </c>
    </row>
    <row r="120" spans="2:65" s="1" customFormat="1" ht="16.5" customHeight="1">
      <c r="B120" s="43"/>
      <c r="C120" s="204" t="s">
        <v>78</v>
      </c>
      <c r="D120" s="204" t="s">
        <v>200</v>
      </c>
      <c r="E120" s="205" t="s">
        <v>4642</v>
      </c>
      <c r="F120" s="206" t="s">
        <v>4643</v>
      </c>
      <c r="G120" s="207" t="s">
        <v>1598</v>
      </c>
      <c r="H120" s="208">
        <v>240</v>
      </c>
      <c r="I120" s="209"/>
      <c r="J120" s="210">
        <f t="shared" si="0"/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 t="shared" si="1"/>
        <v>0</v>
      </c>
      <c r="Q120" s="213">
        <v>0</v>
      </c>
      <c r="R120" s="213">
        <f t="shared" si="2"/>
        <v>0</v>
      </c>
      <c r="S120" s="213">
        <v>0</v>
      </c>
      <c r="T120" s="214">
        <f t="shared" si="3"/>
        <v>0</v>
      </c>
      <c r="AR120" s="25" t="s">
        <v>126</v>
      </c>
      <c r="AT120" s="25" t="s">
        <v>200</v>
      </c>
      <c r="AU120" s="25" t="s">
        <v>85</v>
      </c>
      <c r="AY120" s="25" t="s">
        <v>197</v>
      </c>
      <c r="BE120" s="215">
        <f t="shared" si="4"/>
        <v>0</v>
      </c>
      <c r="BF120" s="215">
        <f t="shared" si="5"/>
        <v>0</v>
      </c>
      <c r="BG120" s="215">
        <f t="shared" si="6"/>
        <v>0</v>
      </c>
      <c r="BH120" s="215">
        <f t="shared" si="7"/>
        <v>0</v>
      </c>
      <c r="BI120" s="215">
        <f t="shared" si="8"/>
        <v>0</v>
      </c>
      <c r="BJ120" s="25" t="s">
        <v>85</v>
      </c>
      <c r="BK120" s="215">
        <f t="shared" si="9"/>
        <v>0</v>
      </c>
      <c r="BL120" s="25" t="s">
        <v>126</v>
      </c>
      <c r="BM120" s="25" t="s">
        <v>4644</v>
      </c>
    </row>
    <row r="121" spans="2:65" s="1" customFormat="1" ht="16.5" customHeight="1">
      <c r="B121" s="43"/>
      <c r="C121" s="204" t="s">
        <v>78</v>
      </c>
      <c r="D121" s="204" t="s">
        <v>200</v>
      </c>
      <c r="E121" s="205" t="s">
        <v>4645</v>
      </c>
      <c r="F121" s="206" t="s">
        <v>4646</v>
      </c>
      <c r="G121" s="207" t="s">
        <v>445</v>
      </c>
      <c r="H121" s="208">
        <v>1280</v>
      </c>
      <c r="I121" s="209"/>
      <c r="J121" s="210">
        <f t="shared" si="0"/>
        <v>0</v>
      </c>
      <c r="K121" s="206" t="s">
        <v>34</v>
      </c>
      <c r="L121" s="63"/>
      <c r="M121" s="211" t="s">
        <v>34</v>
      </c>
      <c r="N121" s="212" t="s">
        <v>49</v>
      </c>
      <c r="O121" s="44"/>
      <c r="P121" s="213">
        <f t="shared" si="1"/>
        <v>0</v>
      </c>
      <c r="Q121" s="213">
        <v>0</v>
      </c>
      <c r="R121" s="213">
        <f t="shared" si="2"/>
        <v>0</v>
      </c>
      <c r="S121" s="213">
        <v>0</v>
      </c>
      <c r="T121" s="214">
        <f t="shared" si="3"/>
        <v>0</v>
      </c>
      <c r="AR121" s="25" t="s">
        <v>126</v>
      </c>
      <c r="AT121" s="25" t="s">
        <v>200</v>
      </c>
      <c r="AU121" s="25" t="s">
        <v>85</v>
      </c>
      <c r="AY121" s="25" t="s">
        <v>197</v>
      </c>
      <c r="BE121" s="215">
        <f t="shared" si="4"/>
        <v>0</v>
      </c>
      <c r="BF121" s="215">
        <f t="shared" si="5"/>
        <v>0</v>
      </c>
      <c r="BG121" s="215">
        <f t="shared" si="6"/>
        <v>0</v>
      </c>
      <c r="BH121" s="215">
        <f t="shared" si="7"/>
        <v>0</v>
      </c>
      <c r="BI121" s="215">
        <f t="shared" si="8"/>
        <v>0</v>
      </c>
      <c r="BJ121" s="25" t="s">
        <v>85</v>
      </c>
      <c r="BK121" s="215">
        <f t="shared" si="9"/>
        <v>0</v>
      </c>
      <c r="BL121" s="25" t="s">
        <v>126</v>
      </c>
      <c r="BM121" s="25" t="s">
        <v>4647</v>
      </c>
    </row>
    <row r="122" spans="2:65" s="1" customFormat="1" ht="16.5" customHeight="1">
      <c r="B122" s="43"/>
      <c r="C122" s="204" t="s">
        <v>78</v>
      </c>
      <c r="D122" s="204" t="s">
        <v>200</v>
      </c>
      <c r="E122" s="205" t="s">
        <v>4648</v>
      </c>
      <c r="F122" s="206" t="s">
        <v>4649</v>
      </c>
      <c r="G122" s="207" t="s">
        <v>445</v>
      </c>
      <c r="H122" s="208">
        <v>240</v>
      </c>
      <c r="I122" s="209"/>
      <c r="J122" s="210">
        <f t="shared" si="0"/>
        <v>0</v>
      </c>
      <c r="K122" s="206" t="s">
        <v>34</v>
      </c>
      <c r="L122" s="63"/>
      <c r="M122" s="211" t="s">
        <v>34</v>
      </c>
      <c r="N122" s="212" t="s">
        <v>49</v>
      </c>
      <c r="O122" s="44"/>
      <c r="P122" s="213">
        <f t="shared" si="1"/>
        <v>0</v>
      </c>
      <c r="Q122" s="213">
        <v>0</v>
      </c>
      <c r="R122" s="213">
        <f t="shared" si="2"/>
        <v>0</v>
      </c>
      <c r="S122" s="213">
        <v>0</v>
      </c>
      <c r="T122" s="214">
        <f t="shared" si="3"/>
        <v>0</v>
      </c>
      <c r="AR122" s="25" t="s">
        <v>126</v>
      </c>
      <c r="AT122" s="25" t="s">
        <v>200</v>
      </c>
      <c r="AU122" s="25" t="s">
        <v>85</v>
      </c>
      <c r="AY122" s="25" t="s">
        <v>197</v>
      </c>
      <c r="BE122" s="215">
        <f t="shared" si="4"/>
        <v>0</v>
      </c>
      <c r="BF122" s="215">
        <f t="shared" si="5"/>
        <v>0</v>
      </c>
      <c r="BG122" s="215">
        <f t="shared" si="6"/>
        <v>0</v>
      </c>
      <c r="BH122" s="215">
        <f t="shared" si="7"/>
        <v>0</v>
      </c>
      <c r="BI122" s="215">
        <f t="shared" si="8"/>
        <v>0</v>
      </c>
      <c r="BJ122" s="25" t="s">
        <v>85</v>
      </c>
      <c r="BK122" s="215">
        <f t="shared" si="9"/>
        <v>0</v>
      </c>
      <c r="BL122" s="25" t="s">
        <v>126</v>
      </c>
      <c r="BM122" s="25" t="s">
        <v>4650</v>
      </c>
    </row>
    <row r="123" spans="2:65" s="1" customFormat="1" ht="16.5" customHeight="1">
      <c r="B123" s="43"/>
      <c r="C123" s="204" t="s">
        <v>78</v>
      </c>
      <c r="D123" s="204" t="s">
        <v>200</v>
      </c>
      <c r="E123" s="205" t="s">
        <v>4651</v>
      </c>
      <c r="F123" s="206" t="s">
        <v>4652</v>
      </c>
      <c r="G123" s="207" t="s">
        <v>351</v>
      </c>
      <c r="H123" s="208">
        <v>20</v>
      </c>
      <c r="I123" s="209"/>
      <c r="J123" s="210">
        <f t="shared" si="0"/>
        <v>0</v>
      </c>
      <c r="K123" s="206" t="s">
        <v>34</v>
      </c>
      <c r="L123" s="63"/>
      <c r="M123" s="211" t="s">
        <v>34</v>
      </c>
      <c r="N123" s="212" t="s">
        <v>49</v>
      </c>
      <c r="O123" s="44"/>
      <c r="P123" s="213">
        <f t="shared" si="1"/>
        <v>0</v>
      </c>
      <c r="Q123" s="213">
        <v>0</v>
      </c>
      <c r="R123" s="213">
        <f t="shared" si="2"/>
        <v>0</v>
      </c>
      <c r="S123" s="213">
        <v>0</v>
      </c>
      <c r="T123" s="214">
        <f t="shared" si="3"/>
        <v>0</v>
      </c>
      <c r="AR123" s="25" t="s">
        <v>126</v>
      </c>
      <c r="AT123" s="25" t="s">
        <v>200</v>
      </c>
      <c r="AU123" s="25" t="s">
        <v>85</v>
      </c>
      <c r="AY123" s="25" t="s">
        <v>197</v>
      </c>
      <c r="BE123" s="215">
        <f t="shared" si="4"/>
        <v>0</v>
      </c>
      <c r="BF123" s="215">
        <f t="shared" si="5"/>
        <v>0</v>
      </c>
      <c r="BG123" s="215">
        <f t="shared" si="6"/>
        <v>0</v>
      </c>
      <c r="BH123" s="215">
        <f t="shared" si="7"/>
        <v>0</v>
      </c>
      <c r="BI123" s="215">
        <f t="shared" si="8"/>
        <v>0</v>
      </c>
      <c r="BJ123" s="25" t="s">
        <v>85</v>
      </c>
      <c r="BK123" s="215">
        <f t="shared" si="9"/>
        <v>0</v>
      </c>
      <c r="BL123" s="25" t="s">
        <v>126</v>
      </c>
      <c r="BM123" s="25" t="s">
        <v>4653</v>
      </c>
    </row>
    <row r="124" spans="2:65" s="1" customFormat="1" ht="16.5" customHeight="1">
      <c r="B124" s="43"/>
      <c r="C124" s="204" t="s">
        <v>78</v>
      </c>
      <c r="D124" s="204" t="s">
        <v>200</v>
      </c>
      <c r="E124" s="205" t="s">
        <v>4654</v>
      </c>
      <c r="F124" s="206" t="s">
        <v>4655</v>
      </c>
      <c r="G124" s="207" t="s">
        <v>423</v>
      </c>
      <c r="H124" s="208">
        <v>1</v>
      </c>
      <c r="I124" s="209"/>
      <c r="J124" s="210">
        <f t="shared" si="0"/>
        <v>0</v>
      </c>
      <c r="K124" s="206" t="s">
        <v>34</v>
      </c>
      <c r="L124" s="63"/>
      <c r="M124" s="211" t="s">
        <v>34</v>
      </c>
      <c r="N124" s="212" t="s">
        <v>49</v>
      </c>
      <c r="O124" s="44"/>
      <c r="P124" s="213">
        <f t="shared" si="1"/>
        <v>0</v>
      </c>
      <c r="Q124" s="213">
        <v>0</v>
      </c>
      <c r="R124" s="213">
        <f t="shared" si="2"/>
        <v>0</v>
      </c>
      <c r="S124" s="213">
        <v>0</v>
      </c>
      <c r="T124" s="214">
        <f t="shared" si="3"/>
        <v>0</v>
      </c>
      <c r="AR124" s="25" t="s">
        <v>126</v>
      </c>
      <c r="AT124" s="25" t="s">
        <v>200</v>
      </c>
      <c r="AU124" s="25" t="s">
        <v>85</v>
      </c>
      <c r="AY124" s="25" t="s">
        <v>197</v>
      </c>
      <c r="BE124" s="215">
        <f t="shared" si="4"/>
        <v>0</v>
      </c>
      <c r="BF124" s="215">
        <f t="shared" si="5"/>
        <v>0</v>
      </c>
      <c r="BG124" s="215">
        <f t="shared" si="6"/>
        <v>0</v>
      </c>
      <c r="BH124" s="215">
        <f t="shared" si="7"/>
        <v>0</v>
      </c>
      <c r="BI124" s="215">
        <f t="shared" si="8"/>
        <v>0</v>
      </c>
      <c r="BJ124" s="25" t="s">
        <v>85</v>
      </c>
      <c r="BK124" s="215">
        <f t="shared" si="9"/>
        <v>0</v>
      </c>
      <c r="BL124" s="25" t="s">
        <v>126</v>
      </c>
      <c r="BM124" s="25" t="s">
        <v>4656</v>
      </c>
    </row>
    <row r="125" spans="2:65" s="1" customFormat="1" ht="16.5" customHeight="1">
      <c r="B125" s="43"/>
      <c r="C125" s="204" t="s">
        <v>78</v>
      </c>
      <c r="D125" s="204" t="s">
        <v>200</v>
      </c>
      <c r="E125" s="205" t="s">
        <v>4657</v>
      </c>
      <c r="F125" s="206" t="s">
        <v>4658</v>
      </c>
      <c r="G125" s="207" t="s">
        <v>404</v>
      </c>
      <c r="H125" s="208">
        <v>3.2</v>
      </c>
      <c r="I125" s="209"/>
      <c r="J125" s="210">
        <f t="shared" si="0"/>
        <v>0</v>
      </c>
      <c r="K125" s="206" t="s">
        <v>34</v>
      </c>
      <c r="L125" s="63"/>
      <c r="M125" s="211" t="s">
        <v>34</v>
      </c>
      <c r="N125" s="212" t="s">
        <v>49</v>
      </c>
      <c r="O125" s="44"/>
      <c r="P125" s="213">
        <f t="shared" si="1"/>
        <v>0</v>
      </c>
      <c r="Q125" s="213">
        <v>0</v>
      </c>
      <c r="R125" s="213">
        <f t="shared" si="2"/>
        <v>0</v>
      </c>
      <c r="S125" s="213">
        <v>0</v>
      </c>
      <c r="T125" s="214">
        <f t="shared" si="3"/>
        <v>0</v>
      </c>
      <c r="AR125" s="25" t="s">
        <v>126</v>
      </c>
      <c r="AT125" s="25" t="s">
        <v>200</v>
      </c>
      <c r="AU125" s="25" t="s">
        <v>85</v>
      </c>
      <c r="AY125" s="25" t="s">
        <v>197</v>
      </c>
      <c r="BE125" s="215">
        <f t="shared" si="4"/>
        <v>0</v>
      </c>
      <c r="BF125" s="215">
        <f t="shared" si="5"/>
        <v>0</v>
      </c>
      <c r="BG125" s="215">
        <f t="shared" si="6"/>
        <v>0</v>
      </c>
      <c r="BH125" s="215">
        <f t="shared" si="7"/>
        <v>0</v>
      </c>
      <c r="BI125" s="215">
        <f t="shared" si="8"/>
        <v>0</v>
      </c>
      <c r="BJ125" s="25" t="s">
        <v>85</v>
      </c>
      <c r="BK125" s="215">
        <f t="shared" si="9"/>
        <v>0</v>
      </c>
      <c r="BL125" s="25" t="s">
        <v>126</v>
      </c>
      <c r="BM125" s="25" t="s">
        <v>4659</v>
      </c>
    </row>
    <row r="126" spans="2:65" s="1" customFormat="1" ht="16.5" customHeight="1">
      <c r="B126" s="43"/>
      <c r="C126" s="204" t="s">
        <v>78</v>
      </c>
      <c r="D126" s="204" t="s">
        <v>200</v>
      </c>
      <c r="E126" s="205" t="s">
        <v>4660</v>
      </c>
      <c r="F126" s="206" t="s">
        <v>4661</v>
      </c>
      <c r="G126" s="207" t="s">
        <v>404</v>
      </c>
      <c r="H126" s="208">
        <v>3.2</v>
      </c>
      <c r="I126" s="209"/>
      <c r="J126" s="210">
        <f t="shared" si="0"/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 t="shared" si="1"/>
        <v>0</v>
      </c>
      <c r="Q126" s="213">
        <v>0</v>
      </c>
      <c r="R126" s="213">
        <f t="shared" si="2"/>
        <v>0</v>
      </c>
      <c r="S126" s="213">
        <v>0</v>
      </c>
      <c r="T126" s="214">
        <f t="shared" si="3"/>
        <v>0</v>
      </c>
      <c r="AR126" s="25" t="s">
        <v>126</v>
      </c>
      <c r="AT126" s="25" t="s">
        <v>200</v>
      </c>
      <c r="AU126" s="25" t="s">
        <v>85</v>
      </c>
      <c r="AY126" s="25" t="s">
        <v>197</v>
      </c>
      <c r="BE126" s="215">
        <f t="shared" si="4"/>
        <v>0</v>
      </c>
      <c r="BF126" s="215">
        <f t="shared" si="5"/>
        <v>0</v>
      </c>
      <c r="BG126" s="215">
        <f t="shared" si="6"/>
        <v>0</v>
      </c>
      <c r="BH126" s="215">
        <f t="shared" si="7"/>
        <v>0</v>
      </c>
      <c r="BI126" s="215">
        <f t="shared" si="8"/>
        <v>0</v>
      </c>
      <c r="BJ126" s="25" t="s">
        <v>85</v>
      </c>
      <c r="BK126" s="215">
        <f t="shared" si="9"/>
        <v>0</v>
      </c>
      <c r="BL126" s="25" t="s">
        <v>126</v>
      </c>
      <c r="BM126" s="25" t="s">
        <v>4662</v>
      </c>
    </row>
    <row r="127" spans="2:65" s="1" customFormat="1" ht="16.5" customHeight="1">
      <c r="B127" s="43"/>
      <c r="C127" s="204" t="s">
        <v>78</v>
      </c>
      <c r="D127" s="204" t="s">
        <v>200</v>
      </c>
      <c r="E127" s="205" t="s">
        <v>4663</v>
      </c>
      <c r="F127" s="206" t="s">
        <v>4664</v>
      </c>
      <c r="G127" s="207" t="s">
        <v>404</v>
      </c>
      <c r="H127" s="208">
        <v>3.2</v>
      </c>
      <c r="I127" s="209"/>
      <c r="J127" s="210">
        <f t="shared" si="0"/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 t="shared" si="1"/>
        <v>0</v>
      </c>
      <c r="Q127" s="213">
        <v>0</v>
      </c>
      <c r="R127" s="213">
        <f t="shared" si="2"/>
        <v>0</v>
      </c>
      <c r="S127" s="213">
        <v>0</v>
      </c>
      <c r="T127" s="214">
        <f t="shared" si="3"/>
        <v>0</v>
      </c>
      <c r="AR127" s="25" t="s">
        <v>126</v>
      </c>
      <c r="AT127" s="25" t="s">
        <v>200</v>
      </c>
      <c r="AU127" s="25" t="s">
        <v>85</v>
      </c>
      <c r="AY127" s="25" t="s">
        <v>197</v>
      </c>
      <c r="BE127" s="215">
        <f t="shared" si="4"/>
        <v>0</v>
      </c>
      <c r="BF127" s="215">
        <f t="shared" si="5"/>
        <v>0</v>
      </c>
      <c r="BG127" s="215">
        <f t="shared" si="6"/>
        <v>0</v>
      </c>
      <c r="BH127" s="215">
        <f t="shared" si="7"/>
        <v>0</v>
      </c>
      <c r="BI127" s="215">
        <f t="shared" si="8"/>
        <v>0</v>
      </c>
      <c r="BJ127" s="25" t="s">
        <v>85</v>
      </c>
      <c r="BK127" s="215">
        <f t="shared" si="9"/>
        <v>0</v>
      </c>
      <c r="BL127" s="25" t="s">
        <v>126</v>
      </c>
      <c r="BM127" s="25" t="s">
        <v>4665</v>
      </c>
    </row>
    <row r="128" spans="2:65" s="1" customFormat="1" ht="16.5" customHeight="1">
      <c r="B128" s="43"/>
      <c r="C128" s="204" t="s">
        <v>78</v>
      </c>
      <c r="D128" s="204" t="s">
        <v>200</v>
      </c>
      <c r="E128" s="205" t="s">
        <v>4666</v>
      </c>
      <c r="F128" s="206" t="s">
        <v>4667</v>
      </c>
      <c r="G128" s="207" t="s">
        <v>4668</v>
      </c>
      <c r="H128" s="208">
        <v>40</v>
      </c>
      <c r="I128" s="209"/>
      <c r="J128" s="210">
        <f t="shared" si="0"/>
        <v>0</v>
      </c>
      <c r="K128" s="206" t="s">
        <v>34</v>
      </c>
      <c r="L128" s="63"/>
      <c r="M128" s="211" t="s">
        <v>34</v>
      </c>
      <c r="N128" s="254" t="s">
        <v>49</v>
      </c>
      <c r="O128" s="255"/>
      <c r="P128" s="256">
        <f t="shared" si="1"/>
        <v>0</v>
      </c>
      <c r="Q128" s="256">
        <v>0</v>
      </c>
      <c r="R128" s="256">
        <f t="shared" si="2"/>
        <v>0</v>
      </c>
      <c r="S128" s="256">
        <v>0</v>
      </c>
      <c r="T128" s="257">
        <f t="shared" si="3"/>
        <v>0</v>
      </c>
      <c r="AR128" s="25" t="s">
        <v>126</v>
      </c>
      <c r="AT128" s="25" t="s">
        <v>200</v>
      </c>
      <c r="AU128" s="25" t="s">
        <v>85</v>
      </c>
      <c r="AY128" s="25" t="s">
        <v>197</v>
      </c>
      <c r="BE128" s="215">
        <f t="shared" si="4"/>
        <v>0</v>
      </c>
      <c r="BF128" s="215">
        <f t="shared" si="5"/>
        <v>0</v>
      </c>
      <c r="BG128" s="215">
        <f t="shared" si="6"/>
        <v>0</v>
      </c>
      <c r="BH128" s="215">
        <f t="shared" si="7"/>
        <v>0</v>
      </c>
      <c r="BI128" s="215">
        <f t="shared" si="8"/>
        <v>0</v>
      </c>
      <c r="BJ128" s="25" t="s">
        <v>85</v>
      </c>
      <c r="BK128" s="215">
        <f t="shared" si="9"/>
        <v>0</v>
      </c>
      <c r="BL128" s="25" t="s">
        <v>126</v>
      </c>
      <c r="BM128" s="25" t="s">
        <v>4669</v>
      </c>
    </row>
    <row r="129" spans="2:12" s="1" customFormat="1" ht="6.95" customHeight="1">
      <c r="B129" s="58"/>
      <c r="C129" s="59"/>
      <c r="D129" s="59"/>
      <c r="E129" s="59"/>
      <c r="F129" s="59"/>
      <c r="G129" s="59"/>
      <c r="H129" s="59"/>
      <c r="I129" s="150"/>
      <c r="J129" s="59"/>
      <c r="K129" s="59"/>
      <c r="L129" s="63"/>
    </row>
  </sheetData>
  <sheetProtection algorithmName="SHA-512" hashValue="kLXnsKhvtWKQF0y1zvT/PFCkpxpp7BUsYhALEg+pUdLhj6z+rjkZdqtEbRislf39BCgela6MZMaS+g/DR89tlw==" saltValue="9n4ESJS/pDNkcPW9Mm5z1g==" spinCount="100000" sheet="1" objects="1" scenarios="1" formatCells="0" formatColumns="0" formatRows="0" sort="0" autoFilter="0"/>
  <autoFilter ref="C88:K128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5:H75"/>
    <mergeCell ref="E79:H79"/>
    <mergeCell ref="E77:H77"/>
    <mergeCell ref="E81:H81"/>
    <mergeCell ref="J59:J60"/>
  </mergeCells>
  <hyperlinks>
    <hyperlink ref="F1:G1" location="C2" display="1) Krycí list soupisu"/>
    <hyperlink ref="G1:H1" location="C62" display="2) Rekapitulace"/>
    <hyperlink ref="J1" location="C88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19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145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ht="16.5" customHeight="1">
      <c r="B9" s="29"/>
      <c r="C9" s="30"/>
      <c r="D9" s="30"/>
      <c r="E9" s="424" t="s">
        <v>313</v>
      </c>
      <c r="F9" s="408"/>
      <c r="G9" s="408"/>
      <c r="H9" s="408"/>
      <c r="I9" s="128"/>
      <c r="J9" s="30"/>
      <c r="K9" s="32"/>
    </row>
    <row r="10" spans="1:70" ht="15">
      <c r="B10" s="29"/>
      <c r="C10" s="30"/>
      <c r="D10" s="38" t="s">
        <v>314</v>
      </c>
      <c r="E10" s="30"/>
      <c r="F10" s="30"/>
      <c r="G10" s="30"/>
      <c r="H10" s="30"/>
      <c r="I10" s="128"/>
      <c r="J10" s="30"/>
      <c r="K10" s="32"/>
    </row>
    <row r="11" spans="1:70" s="1" customFormat="1" ht="16.5" customHeight="1">
      <c r="B11" s="43"/>
      <c r="C11" s="44"/>
      <c r="D11" s="44"/>
      <c r="E11" s="400" t="s">
        <v>2177</v>
      </c>
      <c r="F11" s="427"/>
      <c r="G11" s="427"/>
      <c r="H11" s="427"/>
      <c r="I11" s="129"/>
      <c r="J11" s="44"/>
      <c r="K11" s="47"/>
    </row>
    <row r="12" spans="1:70" s="1" customFormat="1" ht="15">
      <c r="B12" s="43"/>
      <c r="C12" s="44"/>
      <c r="D12" s="38" t="s">
        <v>2178</v>
      </c>
      <c r="E12" s="44"/>
      <c r="F12" s="44"/>
      <c r="G12" s="44"/>
      <c r="H12" s="44"/>
      <c r="I12" s="129"/>
      <c r="J12" s="44"/>
      <c r="K12" s="47"/>
    </row>
    <row r="13" spans="1:70" s="1" customFormat="1" ht="36.950000000000003" customHeight="1">
      <c r="B13" s="43"/>
      <c r="C13" s="44"/>
      <c r="D13" s="44"/>
      <c r="E13" s="426" t="s">
        <v>4670</v>
      </c>
      <c r="F13" s="427"/>
      <c r="G13" s="427"/>
      <c r="H13" s="427"/>
      <c r="I13" s="129"/>
      <c r="J13" s="44"/>
      <c r="K13" s="47"/>
    </row>
    <row r="14" spans="1:70" s="1" customFormat="1">
      <c r="B14" s="43"/>
      <c r="C14" s="44"/>
      <c r="D14" s="44"/>
      <c r="E14" s="44"/>
      <c r="F14" s="44"/>
      <c r="G14" s="44"/>
      <c r="H14" s="44"/>
      <c r="I14" s="129"/>
      <c r="J14" s="44"/>
      <c r="K14" s="47"/>
    </row>
    <row r="15" spans="1:70" s="1" customFormat="1" ht="14.45" customHeight="1">
      <c r="B15" s="43"/>
      <c r="C15" s="44"/>
      <c r="D15" s="38" t="s">
        <v>20</v>
      </c>
      <c r="E15" s="44"/>
      <c r="F15" s="36" t="s">
        <v>34</v>
      </c>
      <c r="G15" s="44"/>
      <c r="H15" s="44"/>
      <c r="I15" s="130" t="s">
        <v>22</v>
      </c>
      <c r="J15" s="36" t="s">
        <v>34</v>
      </c>
      <c r="K15" s="47"/>
    </row>
    <row r="16" spans="1:70" s="1" customFormat="1" ht="14.45" customHeight="1">
      <c r="B16" s="43"/>
      <c r="C16" s="44"/>
      <c r="D16" s="38" t="s">
        <v>24</v>
      </c>
      <c r="E16" s="44"/>
      <c r="F16" s="36" t="s">
        <v>25</v>
      </c>
      <c r="G16" s="44"/>
      <c r="H16" s="44"/>
      <c r="I16" s="130" t="s">
        <v>26</v>
      </c>
      <c r="J16" s="131" t="str">
        <f>'Rekapitulace stavby'!AN8</f>
        <v>11.10.2016</v>
      </c>
      <c r="K16" s="47"/>
    </row>
    <row r="17" spans="2:11" s="1" customFormat="1" ht="10.9" customHeight="1">
      <c r="B17" s="43"/>
      <c r="C17" s="44"/>
      <c r="D17" s="44"/>
      <c r="E17" s="44"/>
      <c r="F17" s="44"/>
      <c r="G17" s="44"/>
      <c r="H17" s="44"/>
      <c r="I17" s="129"/>
      <c r="J17" s="44"/>
      <c r="K17" s="47"/>
    </row>
    <row r="18" spans="2:11" s="1" customFormat="1" ht="14.45" customHeight="1">
      <c r="B18" s="43"/>
      <c r="C18" s="44"/>
      <c r="D18" s="38" t="s">
        <v>32</v>
      </c>
      <c r="E18" s="44"/>
      <c r="F18" s="44"/>
      <c r="G18" s="44"/>
      <c r="H18" s="44"/>
      <c r="I18" s="130" t="s">
        <v>33</v>
      </c>
      <c r="J18" s="36" t="s">
        <v>34</v>
      </c>
      <c r="K18" s="47"/>
    </row>
    <row r="19" spans="2:11" s="1" customFormat="1" ht="18" customHeight="1">
      <c r="B19" s="43"/>
      <c r="C19" s="44"/>
      <c r="D19" s="44"/>
      <c r="E19" s="36" t="s">
        <v>35</v>
      </c>
      <c r="F19" s="44"/>
      <c r="G19" s="44"/>
      <c r="H19" s="44"/>
      <c r="I19" s="130" t="s">
        <v>36</v>
      </c>
      <c r="J19" s="36" t="s">
        <v>34</v>
      </c>
      <c r="K19" s="47"/>
    </row>
    <row r="20" spans="2:11" s="1" customFormat="1" ht="6.95" customHeight="1">
      <c r="B20" s="43"/>
      <c r="C20" s="44"/>
      <c r="D20" s="44"/>
      <c r="E20" s="44"/>
      <c r="F20" s="44"/>
      <c r="G20" s="44"/>
      <c r="H20" s="44"/>
      <c r="I20" s="129"/>
      <c r="J20" s="44"/>
      <c r="K20" s="47"/>
    </row>
    <row r="21" spans="2:11" s="1" customFormat="1" ht="14.45" customHeight="1">
      <c r="B21" s="43"/>
      <c r="C21" s="44"/>
      <c r="D21" s="38" t="s">
        <v>37</v>
      </c>
      <c r="E21" s="44"/>
      <c r="F21" s="44"/>
      <c r="G21" s="44"/>
      <c r="H21" s="44"/>
      <c r="I21" s="130" t="s">
        <v>33</v>
      </c>
      <c r="J21" s="36" t="str">
        <f>IF('Rekapitulace stavby'!AN13="Vyplň údaj","",IF('Rekapitulace stavby'!AN13="","",'Rekapitulace stavby'!AN13))</f>
        <v/>
      </c>
      <c r="K21" s="47"/>
    </row>
    <row r="22" spans="2:11" s="1" customFormat="1" ht="18" customHeight="1">
      <c r="B22" s="43"/>
      <c r="C22" s="44"/>
      <c r="D22" s="44"/>
      <c r="E22" s="36" t="str">
        <f>IF('Rekapitulace stavby'!E14="Vyplň údaj","",IF('Rekapitulace stavby'!E14="","",'Rekapitulace stavby'!E14))</f>
        <v/>
      </c>
      <c r="F22" s="44"/>
      <c r="G22" s="44"/>
      <c r="H22" s="44"/>
      <c r="I22" s="130" t="s">
        <v>36</v>
      </c>
      <c r="J22" s="36" t="str">
        <f>IF('Rekapitulace stavby'!AN14="Vyplň údaj","",IF('Rekapitulace stavby'!AN14="","",'Rekapitulace stavby'!AN14))</f>
        <v/>
      </c>
      <c r="K22" s="47"/>
    </row>
    <row r="23" spans="2:11" s="1" customFormat="1" ht="6.95" customHeight="1">
      <c r="B23" s="43"/>
      <c r="C23" s="44"/>
      <c r="D23" s="44"/>
      <c r="E23" s="44"/>
      <c r="F23" s="44"/>
      <c r="G23" s="44"/>
      <c r="H23" s="44"/>
      <c r="I23" s="129"/>
      <c r="J23" s="44"/>
      <c r="K23" s="47"/>
    </row>
    <row r="24" spans="2:11" s="1" customFormat="1" ht="14.45" customHeight="1">
      <c r="B24" s="43"/>
      <c r="C24" s="44"/>
      <c r="D24" s="38" t="s">
        <v>39</v>
      </c>
      <c r="E24" s="44"/>
      <c r="F24" s="44"/>
      <c r="G24" s="44"/>
      <c r="H24" s="44"/>
      <c r="I24" s="130" t="s">
        <v>33</v>
      </c>
      <c r="J24" s="36" t="s">
        <v>34</v>
      </c>
      <c r="K24" s="47"/>
    </row>
    <row r="25" spans="2:11" s="1" customFormat="1" ht="18" customHeight="1">
      <c r="B25" s="43"/>
      <c r="C25" s="44"/>
      <c r="D25" s="44"/>
      <c r="E25" s="36" t="s">
        <v>40</v>
      </c>
      <c r="F25" s="44"/>
      <c r="G25" s="44"/>
      <c r="H25" s="44"/>
      <c r="I25" s="130" t="s">
        <v>36</v>
      </c>
      <c r="J25" s="36" t="s">
        <v>34</v>
      </c>
      <c r="K25" s="47"/>
    </row>
    <row r="26" spans="2:11" s="1" customFormat="1" ht="6.95" customHeight="1">
      <c r="B26" s="43"/>
      <c r="C26" s="44"/>
      <c r="D26" s="44"/>
      <c r="E26" s="44"/>
      <c r="F26" s="44"/>
      <c r="G26" s="44"/>
      <c r="H26" s="44"/>
      <c r="I26" s="129"/>
      <c r="J26" s="44"/>
      <c r="K26" s="47"/>
    </row>
    <row r="27" spans="2:11" s="1" customFormat="1" ht="14.45" customHeight="1">
      <c r="B27" s="43"/>
      <c r="C27" s="44"/>
      <c r="D27" s="38" t="s">
        <v>42</v>
      </c>
      <c r="E27" s="44"/>
      <c r="F27" s="44"/>
      <c r="G27" s="44"/>
      <c r="H27" s="44"/>
      <c r="I27" s="129"/>
      <c r="J27" s="44"/>
      <c r="K27" s="47"/>
    </row>
    <row r="28" spans="2:11" s="7" customFormat="1" ht="114" customHeight="1">
      <c r="B28" s="132"/>
      <c r="C28" s="133"/>
      <c r="D28" s="133"/>
      <c r="E28" s="412" t="s">
        <v>43</v>
      </c>
      <c r="F28" s="412"/>
      <c r="G28" s="412"/>
      <c r="H28" s="412"/>
      <c r="I28" s="134"/>
      <c r="J28" s="133"/>
      <c r="K28" s="135"/>
    </row>
    <row r="29" spans="2:11" s="1" customFormat="1" ht="6.95" customHeight="1">
      <c r="B29" s="43"/>
      <c r="C29" s="44"/>
      <c r="D29" s="44"/>
      <c r="E29" s="44"/>
      <c r="F29" s="44"/>
      <c r="G29" s="44"/>
      <c r="H29" s="44"/>
      <c r="I29" s="129"/>
      <c r="J29" s="44"/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25.35" customHeight="1">
      <c r="B31" s="43"/>
      <c r="C31" s="44"/>
      <c r="D31" s="138" t="s">
        <v>44</v>
      </c>
      <c r="E31" s="44"/>
      <c r="F31" s="44"/>
      <c r="G31" s="44"/>
      <c r="H31" s="44"/>
      <c r="I31" s="129"/>
      <c r="J31" s="139">
        <f>ROUND(J88,2)</f>
        <v>0</v>
      </c>
      <c r="K31" s="47"/>
    </row>
    <row r="32" spans="2:11" s="1" customFormat="1" ht="6.95" customHeight="1">
      <c r="B32" s="43"/>
      <c r="C32" s="44"/>
      <c r="D32" s="87"/>
      <c r="E32" s="87"/>
      <c r="F32" s="87"/>
      <c r="G32" s="87"/>
      <c r="H32" s="87"/>
      <c r="I32" s="136"/>
      <c r="J32" s="87"/>
      <c r="K32" s="137"/>
    </row>
    <row r="33" spans="2:11" s="1" customFormat="1" ht="14.45" customHeight="1">
      <c r="B33" s="43"/>
      <c r="C33" s="44"/>
      <c r="D33" s="44"/>
      <c r="E33" s="44"/>
      <c r="F33" s="48" t="s">
        <v>46</v>
      </c>
      <c r="G33" s="44"/>
      <c r="H33" s="44"/>
      <c r="I33" s="140" t="s">
        <v>45</v>
      </c>
      <c r="J33" s="48" t="s">
        <v>47</v>
      </c>
      <c r="K33" s="47"/>
    </row>
    <row r="34" spans="2:11" s="1" customFormat="1" ht="14.45" customHeight="1">
      <c r="B34" s="43"/>
      <c r="C34" s="44"/>
      <c r="D34" s="51" t="s">
        <v>48</v>
      </c>
      <c r="E34" s="51" t="s">
        <v>49</v>
      </c>
      <c r="F34" s="141">
        <f>ROUND(SUM(BE88:BE118), 2)</f>
        <v>0</v>
      </c>
      <c r="G34" s="44"/>
      <c r="H34" s="44"/>
      <c r="I34" s="142">
        <v>0.21</v>
      </c>
      <c r="J34" s="141">
        <f>ROUND(ROUND((SUM(BE88:BE118)), 2)*I34, 2)</f>
        <v>0</v>
      </c>
      <c r="K34" s="47"/>
    </row>
    <row r="35" spans="2:11" s="1" customFormat="1" ht="14.45" customHeight="1">
      <c r="B35" s="43"/>
      <c r="C35" s="44"/>
      <c r="D35" s="44"/>
      <c r="E35" s="51" t="s">
        <v>50</v>
      </c>
      <c r="F35" s="141">
        <f>ROUND(SUM(BF88:BF118), 2)</f>
        <v>0</v>
      </c>
      <c r="G35" s="44"/>
      <c r="H35" s="44"/>
      <c r="I35" s="142">
        <v>0.15</v>
      </c>
      <c r="J35" s="141">
        <f>ROUND(ROUND((SUM(BF88:BF118)), 2)*I35, 2)</f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51</v>
      </c>
      <c r="F36" s="141">
        <f>ROUND(SUM(BG88:BG118), 2)</f>
        <v>0</v>
      </c>
      <c r="G36" s="44"/>
      <c r="H36" s="44"/>
      <c r="I36" s="142">
        <v>0.21</v>
      </c>
      <c r="J36" s="141">
        <v>0</v>
      </c>
      <c r="K36" s="47"/>
    </row>
    <row r="37" spans="2:11" s="1" customFormat="1" ht="14.45" hidden="1" customHeight="1">
      <c r="B37" s="43"/>
      <c r="C37" s="44"/>
      <c r="D37" s="44"/>
      <c r="E37" s="51" t="s">
        <v>52</v>
      </c>
      <c r="F37" s="141">
        <f>ROUND(SUM(BH88:BH118), 2)</f>
        <v>0</v>
      </c>
      <c r="G37" s="44"/>
      <c r="H37" s="44"/>
      <c r="I37" s="142">
        <v>0.15</v>
      </c>
      <c r="J37" s="141">
        <v>0</v>
      </c>
      <c r="K37" s="47"/>
    </row>
    <row r="38" spans="2:11" s="1" customFormat="1" ht="14.45" hidden="1" customHeight="1">
      <c r="B38" s="43"/>
      <c r="C38" s="44"/>
      <c r="D38" s="44"/>
      <c r="E38" s="51" t="s">
        <v>53</v>
      </c>
      <c r="F38" s="141">
        <f>ROUND(SUM(BI88:BI118), 2)</f>
        <v>0</v>
      </c>
      <c r="G38" s="44"/>
      <c r="H38" s="44"/>
      <c r="I38" s="142">
        <v>0</v>
      </c>
      <c r="J38" s="141">
        <v>0</v>
      </c>
      <c r="K38" s="47"/>
    </row>
    <row r="39" spans="2:11" s="1" customFormat="1" ht="6.95" customHeight="1">
      <c r="B39" s="43"/>
      <c r="C39" s="44"/>
      <c r="D39" s="44"/>
      <c r="E39" s="44"/>
      <c r="F39" s="44"/>
      <c r="G39" s="44"/>
      <c r="H39" s="44"/>
      <c r="I39" s="129"/>
      <c r="J39" s="44"/>
      <c r="K39" s="47"/>
    </row>
    <row r="40" spans="2:11" s="1" customFormat="1" ht="25.35" customHeight="1">
      <c r="B40" s="43"/>
      <c r="C40" s="143"/>
      <c r="D40" s="144" t="s">
        <v>54</v>
      </c>
      <c r="E40" s="81"/>
      <c r="F40" s="81"/>
      <c r="G40" s="145" t="s">
        <v>55</v>
      </c>
      <c r="H40" s="146" t="s">
        <v>56</v>
      </c>
      <c r="I40" s="147"/>
      <c r="J40" s="148">
        <f>SUM(J31:J38)</f>
        <v>0</v>
      </c>
      <c r="K40" s="149"/>
    </row>
    <row r="41" spans="2:11" s="1" customFormat="1" ht="14.45" customHeight="1">
      <c r="B41" s="58"/>
      <c r="C41" s="59"/>
      <c r="D41" s="59"/>
      <c r="E41" s="59"/>
      <c r="F41" s="59"/>
      <c r="G41" s="59"/>
      <c r="H41" s="59"/>
      <c r="I41" s="150"/>
      <c r="J41" s="59"/>
      <c r="K41" s="60"/>
    </row>
    <row r="45" spans="2:11" s="1" customFormat="1" ht="6.95" customHeight="1">
      <c r="B45" s="151"/>
      <c r="C45" s="152"/>
      <c r="D45" s="152"/>
      <c r="E45" s="152"/>
      <c r="F45" s="152"/>
      <c r="G45" s="152"/>
      <c r="H45" s="152"/>
      <c r="I45" s="153"/>
      <c r="J45" s="152"/>
      <c r="K45" s="154"/>
    </row>
    <row r="46" spans="2:11" s="1" customFormat="1" ht="36.950000000000003" customHeight="1">
      <c r="B46" s="43"/>
      <c r="C46" s="31" t="s">
        <v>173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6.95" customHeight="1">
      <c r="B47" s="43"/>
      <c r="C47" s="44"/>
      <c r="D47" s="44"/>
      <c r="E47" s="44"/>
      <c r="F47" s="44"/>
      <c r="G47" s="44"/>
      <c r="H47" s="44"/>
      <c r="I47" s="129"/>
      <c r="J47" s="44"/>
      <c r="K47" s="47"/>
    </row>
    <row r="48" spans="2:11" s="1" customFormat="1" ht="14.45" customHeight="1">
      <c r="B48" s="43"/>
      <c r="C48" s="38" t="s">
        <v>18</v>
      </c>
      <c r="D48" s="44"/>
      <c r="E48" s="44"/>
      <c r="F48" s="44"/>
      <c r="G48" s="44"/>
      <c r="H48" s="44"/>
      <c r="I48" s="129"/>
      <c r="J48" s="44"/>
      <c r="K48" s="47"/>
    </row>
    <row r="49" spans="2:47" s="1" customFormat="1" ht="16.5" customHeight="1">
      <c r="B49" s="43"/>
      <c r="C49" s="44"/>
      <c r="D49" s="44"/>
      <c r="E49" s="424" t="str">
        <f>E7</f>
        <v>CENTRUM SPOLEČNÝCH AKTIVIT JESENÍK</v>
      </c>
      <c r="F49" s="425"/>
      <c r="G49" s="425"/>
      <c r="H49" s="425"/>
      <c r="I49" s="129"/>
      <c r="J49" s="44"/>
      <c r="K49" s="47"/>
    </row>
    <row r="50" spans="2:47" ht="15">
      <c r="B50" s="29"/>
      <c r="C50" s="38" t="s">
        <v>171</v>
      </c>
      <c r="D50" s="30"/>
      <c r="E50" s="30"/>
      <c r="F50" s="30"/>
      <c r="G50" s="30"/>
      <c r="H50" s="30"/>
      <c r="I50" s="128"/>
      <c r="J50" s="30"/>
      <c r="K50" s="32"/>
    </row>
    <row r="51" spans="2:47" ht="16.5" customHeight="1">
      <c r="B51" s="29"/>
      <c r="C51" s="30"/>
      <c r="D51" s="30"/>
      <c r="E51" s="424" t="s">
        <v>313</v>
      </c>
      <c r="F51" s="408"/>
      <c r="G51" s="408"/>
      <c r="H51" s="408"/>
      <c r="I51" s="128"/>
      <c r="J51" s="30"/>
      <c r="K51" s="32"/>
    </row>
    <row r="52" spans="2:47" ht="15">
      <c r="B52" s="29"/>
      <c r="C52" s="38" t="s">
        <v>314</v>
      </c>
      <c r="D52" s="30"/>
      <c r="E52" s="30"/>
      <c r="F52" s="30"/>
      <c r="G52" s="30"/>
      <c r="H52" s="30"/>
      <c r="I52" s="128"/>
      <c r="J52" s="30"/>
      <c r="K52" s="32"/>
    </row>
    <row r="53" spans="2:47" s="1" customFormat="1" ht="16.5" customHeight="1">
      <c r="B53" s="43"/>
      <c r="C53" s="44"/>
      <c r="D53" s="44"/>
      <c r="E53" s="400" t="s">
        <v>2177</v>
      </c>
      <c r="F53" s="427"/>
      <c r="G53" s="427"/>
      <c r="H53" s="427"/>
      <c r="I53" s="129"/>
      <c r="J53" s="44"/>
      <c r="K53" s="47"/>
    </row>
    <row r="54" spans="2:47" s="1" customFormat="1" ht="14.45" customHeight="1">
      <c r="B54" s="43"/>
      <c r="C54" s="38" t="s">
        <v>2178</v>
      </c>
      <c r="D54" s="44"/>
      <c r="E54" s="44"/>
      <c r="F54" s="44"/>
      <c r="G54" s="44"/>
      <c r="H54" s="44"/>
      <c r="I54" s="129"/>
      <c r="J54" s="44"/>
      <c r="K54" s="47"/>
    </row>
    <row r="55" spans="2:47" s="1" customFormat="1" ht="17.25" customHeight="1">
      <c r="B55" s="43"/>
      <c r="C55" s="44"/>
      <c r="D55" s="44"/>
      <c r="E55" s="426" t="str">
        <f>E13</f>
        <v>D.1.4.7 - Projekt akustiky</v>
      </c>
      <c r="F55" s="427"/>
      <c r="G55" s="427"/>
      <c r="H55" s="427"/>
      <c r="I55" s="129"/>
      <c r="J55" s="44"/>
      <c r="K55" s="47"/>
    </row>
    <row r="56" spans="2:47" s="1" customFormat="1" ht="6.95" customHeight="1">
      <c r="B56" s="43"/>
      <c r="C56" s="44"/>
      <c r="D56" s="44"/>
      <c r="E56" s="44"/>
      <c r="F56" s="44"/>
      <c r="G56" s="44"/>
      <c r="H56" s="44"/>
      <c r="I56" s="129"/>
      <c r="J56" s="44"/>
      <c r="K56" s="47"/>
    </row>
    <row r="57" spans="2:47" s="1" customFormat="1" ht="18" customHeight="1">
      <c r="B57" s="43"/>
      <c r="C57" s="38" t="s">
        <v>24</v>
      </c>
      <c r="D57" s="44"/>
      <c r="E57" s="44"/>
      <c r="F57" s="36" t="str">
        <f>F16</f>
        <v>Jeseník</v>
      </c>
      <c r="G57" s="44"/>
      <c r="H57" s="44"/>
      <c r="I57" s="130" t="s">
        <v>26</v>
      </c>
      <c r="J57" s="131" t="str">
        <f>IF(J16="","",J16)</f>
        <v>11.10.2016</v>
      </c>
      <c r="K57" s="47"/>
    </row>
    <row r="58" spans="2:47" s="1" customFormat="1" ht="6.95" customHeight="1">
      <c r="B58" s="43"/>
      <c r="C58" s="44"/>
      <c r="D58" s="44"/>
      <c r="E58" s="44"/>
      <c r="F58" s="44"/>
      <c r="G58" s="44"/>
      <c r="H58" s="44"/>
      <c r="I58" s="129"/>
      <c r="J58" s="44"/>
      <c r="K58" s="47"/>
    </row>
    <row r="59" spans="2:47" s="1" customFormat="1" ht="15">
      <c r="B59" s="43"/>
      <c r="C59" s="38" t="s">
        <v>32</v>
      </c>
      <c r="D59" s="44"/>
      <c r="E59" s="44"/>
      <c r="F59" s="36" t="str">
        <f>E19</f>
        <v>MĚSTO JESENÍK</v>
      </c>
      <c r="G59" s="44"/>
      <c r="H59" s="44"/>
      <c r="I59" s="130" t="s">
        <v>39</v>
      </c>
      <c r="J59" s="412" t="str">
        <f>E25</f>
        <v>KANIA a.s. , Ostrava</v>
      </c>
      <c r="K59" s="47"/>
    </row>
    <row r="60" spans="2:47" s="1" customFormat="1" ht="14.45" customHeight="1">
      <c r="B60" s="43"/>
      <c r="C60" s="38" t="s">
        <v>37</v>
      </c>
      <c r="D60" s="44"/>
      <c r="E60" s="44"/>
      <c r="F60" s="36" t="str">
        <f>IF(E22="","",E22)</f>
        <v/>
      </c>
      <c r="G60" s="44"/>
      <c r="H60" s="44"/>
      <c r="I60" s="129"/>
      <c r="J60" s="419"/>
      <c r="K60" s="47"/>
    </row>
    <row r="61" spans="2:47" s="1" customFormat="1" ht="10.3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29.25" customHeight="1">
      <c r="B62" s="43"/>
      <c r="C62" s="155" t="s">
        <v>174</v>
      </c>
      <c r="D62" s="143"/>
      <c r="E62" s="143"/>
      <c r="F62" s="143"/>
      <c r="G62" s="143"/>
      <c r="H62" s="143"/>
      <c r="I62" s="156"/>
      <c r="J62" s="157" t="s">
        <v>175</v>
      </c>
      <c r="K62" s="158"/>
    </row>
    <row r="63" spans="2:47" s="1" customFormat="1" ht="10.35" customHeight="1">
      <c r="B63" s="43"/>
      <c r="C63" s="44"/>
      <c r="D63" s="44"/>
      <c r="E63" s="44"/>
      <c r="F63" s="44"/>
      <c r="G63" s="44"/>
      <c r="H63" s="44"/>
      <c r="I63" s="129"/>
      <c r="J63" s="44"/>
      <c r="K63" s="47"/>
    </row>
    <row r="64" spans="2:47" s="1" customFormat="1" ht="29.25" customHeight="1">
      <c r="B64" s="43"/>
      <c r="C64" s="159" t="s">
        <v>176</v>
      </c>
      <c r="D64" s="44"/>
      <c r="E64" s="44"/>
      <c r="F64" s="44"/>
      <c r="G64" s="44"/>
      <c r="H64" s="44"/>
      <c r="I64" s="129"/>
      <c r="J64" s="139">
        <f>J88</f>
        <v>0</v>
      </c>
      <c r="K64" s="47"/>
      <c r="AU64" s="25" t="s">
        <v>177</v>
      </c>
    </row>
    <row r="65" spans="2:12" s="1" customFormat="1" ht="21.75" customHeight="1">
      <c r="B65" s="43"/>
      <c r="C65" s="44"/>
      <c r="D65" s="44"/>
      <c r="E65" s="44"/>
      <c r="F65" s="44"/>
      <c r="G65" s="44"/>
      <c r="H65" s="44"/>
      <c r="I65" s="129"/>
      <c r="J65" s="44"/>
      <c r="K65" s="47"/>
    </row>
    <row r="66" spans="2:12" s="1" customFormat="1" ht="6.95" customHeight="1">
      <c r="B66" s="58"/>
      <c r="C66" s="59"/>
      <c r="D66" s="59"/>
      <c r="E66" s="59"/>
      <c r="F66" s="59"/>
      <c r="G66" s="59"/>
      <c r="H66" s="59"/>
      <c r="I66" s="150"/>
      <c r="J66" s="59"/>
      <c r="K66" s="60"/>
    </row>
    <row r="70" spans="2:12" s="1" customFormat="1" ht="6.95" customHeight="1">
      <c r="B70" s="61"/>
      <c r="C70" s="62"/>
      <c r="D70" s="62"/>
      <c r="E70" s="62"/>
      <c r="F70" s="62"/>
      <c r="G70" s="62"/>
      <c r="H70" s="62"/>
      <c r="I70" s="153"/>
      <c r="J70" s="62"/>
      <c r="K70" s="62"/>
      <c r="L70" s="63"/>
    </row>
    <row r="71" spans="2:12" s="1" customFormat="1" ht="36.950000000000003" customHeight="1">
      <c r="B71" s="43"/>
      <c r="C71" s="64" t="s">
        <v>181</v>
      </c>
      <c r="D71" s="65"/>
      <c r="E71" s="65"/>
      <c r="F71" s="65"/>
      <c r="G71" s="65"/>
      <c r="H71" s="65"/>
      <c r="I71" s="174"/>
      <c r="J71" s="65"/>
      <c r="K71" s="65"/>
      <c r="L71" s="63"/>
    </row>
    <row r="72" spans="2:12" s="1" customFormat="1" ht="6.95" customHeight="1">
      <c r="B72" s="43"/>
      <c r="C72" s="65"/>
      <c r="D72" s="65"/>
      <c r="E72" s="65"/>
      <c r="F72" s="65"/>
      <c r="G72" s="65"/>
      <c r="H72" s="65"/>
      <c r="I72" s="174"/>
      <c r="J72" s="65"/>
      <c r="K72" s="65"/>
      <c r="L72" s="63"/>
    </row>
    <row r="73" spans="2:12" s="1" customFormat="1" ht="14.45" customHeight="1">
      <c r="B73" s="43"/>
      <c r="C73" s="67" t="s">
        <v>18</v>
      </c>
      <c r="D73" s="65"/>
      <c r="E73" s="65"/>
      <c r="F73" s="65"/>
      <c r="G73" s="65"/>
      <c r="H73" s="65"/>
      <c r="I73" s="174"/>
      <c r="J73" s="65"/>
      <c r="K73" s="65"/>
      <c r="L73" s="63"/>
    </row>
    <row r="74" spans="2:12" s="1" customFormat="1" ht="16.5" customHeight="1">
      <c r="B74" s="43"/>
      <c r="C74" s="65"/>
      <c r="D74" s="65"/>
      <c r="E74" s="420" t="str">
        <f>E7</f>
        <v>CENTRUM SPOLEČNÝCH AKTIVIT JESENÍK</v>
      </c>
      <c r="F74" s="421"/>
      <c r="G74" s="421"/>
      <c r="H74" s="421"/>
      <c r="I74" s="174"/>
      <c r="J74" s="65"/>
      <c r="K74" s="65"/>
      <c r="L74" s="63"/>
    </row>
    <row r="75" spans="2:12" ht="15">
      <c r="B75" s="29"/>
      <c r="C75" s="67" t="s">
        <v>171</v>
      </c>
      <c r="D75" s="258"/>
      <c r="E75" s="258"/>
      <c r="F75" s="258"/>
      <c r="G75" s="258"/>
      <c r="H75" s="258"/>
      <c r="J75" s="258"/>
      <c r="K75" s="258"/>
      <c r="L75" s="259"/>
    </row>
    <row r="76" spans="2:12" ht="16.5" customHeight="1">
      <c r="B76" s="29"/>
      <c r="C76" s="258"/>
      <c r="D76" s="258"/>
      <c r="E76" s="420" t="s">
        <v>313</v>
      </c>
      <c r="F76" s="429"/>
      <c r="G76" s="429"/>
      <c r="H76" s="429"/>
      <c r="J76" s="258"/>
      <c r="K76" s="258"/>
      <c r="L76" s="259"/>
    </row>
    <row r="77" spans="2:12" ht="15">
      <c r="B77" s="29"/>
      <c r="C77" s="67" t="s">
        <v>314</v>
      </c>
      <c r="D77" s="258"/>
      <c r="E77" s="258"/>
      <c r="F77" s="258"/>
      <c r="G77" s="258"/>
      <c r="H77" s="258"/>
      <c r="J77" s="258"/>
      <c r="K77" s="258"/>
      <c r="L77" s="259"/>
    </row>
    <row r="78" spans="2:12" s="1" customFormat="1" ht="16.5" customHeight="1">
      <c r="B78" s="43"/>
      <c r="C78" s="65"/>
      <c r="D78" s="65"/>
      <c r="E78" s="428" t="s">
        <v>2177</v>
      </c>
      <c r="F78" s="422"/>
      <c r="G78" s="422"/>
      <c r="H78" s="422"/>
      <c r="I78" s="174"/>
      <c r="J78" s="65"/>
      <c r="K78" s="65"/>
      <c r="L78" s="63"/>
    </row>
    <row r="79" spans="2:12" s="1" customFormat="1" ht="14.45" customHeight="1">
      <c r="B79" s="43"/>
      <c r="C79" s="67" t="s">
        <v>2178</v>
      </c>
      <c r="D79" s="65"/>
      <c r="E79" s="65"/>
      <c r="F79" s="65"/>
      <c r="G79" s="65"/>
      <c r="H79" s="65"/>
      <c r="I79" s="174"/>
      <c r="J79" s="65"/>
      <c r="K79" s="65"/>
      <c r="L79" s="63"/>
    </row>
    <row r="80" spans="2:12" s="1" customFormat="1" ht="17.25" customHeight="1">
      <c r="B80" s="43"/>
      <c r="C80" s="65"/>
      <c r="D80" s="65"/>
      <c r="E80" s="391" t="str">
        <f>E13</f>
        <v>D.1.4.7 - Projekt akustiky</v>
      </c>
      <c r="F80" s="422"/>
      <c r="G80" s="422"/>
      <c r="H80" s="422"/>
      <c r="I80" s="174"/>
      <c r="J80" s="65"/>
      <c r="K80" s="65"/>
      <c r="L80" s="63"/>
    </row>
    <row r="81" spans="2:65" s="1" customFormat="1" ht="6.95" customHeight="1">
      <c r="B81" s="43"/>
      <c r="C81" s="65"/>
      <c r="D81" s="65"/>
      <c r="E81" s="65"/>
      <c r="F81" s="65"/>
      <c r="G81" s="65"/>
      <c r="H81" s="65"/>
      <c r="I81" s="174"/>
      <c r="J81" s="65"/>
      <c r="K81" s="65"/>
      <c r="L81" s="63"/>
    </row>
    <row r="82" spans="2:65" s="1" customFormat="1" ht="18" customHeight="1">
      <c r="B82" s="43"/>
      <c r="C82" s="67" t="s">
        <v>24</v>
      </c>
      <c r="D82" s="65"/>
      <c r="E82" s="65"/>
      <c r="F82" s="175" t="str">
        <f>F16</f>
        <v>Jeseník</v>
      </c>
      <c r="G82" s="65"/>
      <c r="H82" s="65"/>
      <c r="I82" s="176" t="s">
        <v>26</v>
      </c>
      <c r="J82" s="75" t="str">
        <f>IF(J16="","",J16)</f>
        <v>11.10.2016</v>
      </c>
      <c r="K82" s="65"/>
      <c r="L82" s="63"/>
    </row>
    <row r="83" spans="2:65" s="1" customFormat="1" ht="6.95" customHeight="1">
      <c r="B83" s="43"/>
      <c r="C83" s="65"/>
      <c r="D83" s="65"/>
      <c r="E83" s="65"/>
      <c r="F83" s="65"/>
      <c r="G83" s="65"/>
      <c r="H83" s="65"/>
      <c r="I83" s="174"/>
      <c r="J83" s="65"/>
      <c r="K83" s="65"/>
      <c r="L83" s="63"/>
    </row>
    <row r="84" spans="2:65" s="1" customFormat="1" ht="15">
      <c r="B84" s="43"/>
      <c r="C84" s="67" t="s">
        <v>32</v>
      </c>
      <c r="D84" s="65"/>
      <c r="E84" s="65"/>
      <c r="F84" s="175" t="str">
        <f>E19</f>
        <v>MĚSTO JESENÍK</v>
      </c>
      <c r="G84" s="65"/>
      <c r="H84" s="65"/>
      <c r="I84" s="176" t="s">
        <v>39</v>
      </c>
      <c r="J84" s="175" t="str">
        <f>E25</f>
        <v>KANIA a.s. , Ostrava</v>
      </c>
      <c r="K84" s="65"/>
      <c r="L84" s="63"/>
    </row>
    <row r="85" spans="2:65" s="1" customFormat="1" ht="14.45" customHeight="1">
      <c r="B85" s="43"/>
      <c r="C85" s="67" t="s">
        <v>37</v>
      </c>
      <c r="D85" s="65"/>
      <c r="E85" s="65"/>
      <c r="F85" s="175" t="str">
        <f>IF(E22="","",E22)</f>
        <v/>
      </c>
      <c r="G85" s="65"/>
      <c r="H85" s="65"/>
      <c r="I85" s="174"/>
      <c r="J85" s="65"/>
      <c r="K85" s="65"/>
      <c r="L85" s="63"/>
    </row>
    <row r="86" spans="2:65" s="1" customFormat="1" ht="10.3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0" customFormat="1" ht="29.25" customHeight="1">
      <c r="B87" s="177"/>
      <c r="C87" s="178" t="s">
        <v>182</v>
      </c>
      <c r="D87" s="179" t="s">
        <v>63</v>
      </c>
      <c r="E87" s="179" t="s">
        <v>59</v>
      </c>
      <c r="F87" s="179" t="s">
        <v>183</v>
      </c>
      <c r="G87" s="179" t="s">
        <v>184</v>
      </c>
      <c r="H87" s="179" t="s">
        <v>185</v>
      </c>
      <c r="I87" s="180" t="s">
        <v>186</v>
      </c>
      <c r="J87" s="179" t="s">
        <v>175</v>
      </c>
      <c r="K87" s="181" t="s">
        <v>187</v>
      </c>
      <c r="L87" s="182"/>
      <c r="M87" s="83" t="s">
        <v>188</v>
      </c>
      <c r="N87" s="84" t="s">
        <v>48</v>
      </c>
      <c r="O87" s="84" t="s">
        <v>189</v>
      </c>
      <c r="P87" s="84" t="s">
        <v>190</v>
      </c>
      <c r="Q87" s="84" t="s">
        <v>191</v>
      </c>
      <c r="R87" s="84" t="s">
        <v>192</v>
      </c>
      <c r="S87" s="84" t="s">
        <v>193</v>
      </c>
      <c r="T87" s="85" t="s">
        <v>194</v>
      </c>
    </row>
    <row r="88" spans="2:65" s="1" customFormat="1" ht="29.25" customHeight="1">
      <c r="B88" s="43"/>
      <c r="C88" s="297" t="s">
        <v>176</v>
      </c>
      <c r="D88" s="65"/>
      <c r="E88" s="65"/>
      <c r="F88" s="65"/>
      <c r="G88" s="65"/>
      <c r="H88" s="65"/>
      <c r="I88" s="174"/>
      <c r="J88" s="183">
        <f>BK88</f>
        <v>0</v>
      </c>
      <c r="K88" s="65"/>
      <c r="L88" s="63"/>
      <c r="M88" s="86"/>
      <c r="N88" s="87"/>
      <c r="O88" s="87"/>
      <c r="P88" s="184">
        <f>SUM(P89:P118)</f>
        <v>0</v>
      </c>
      <c r="Q88" s="87"/>
      <c r="R88" s="184">
        <f>SUM(R89:R118)</f>
        <v>0</v>
      </c>
      <c r="S88" s="87"/>
      <c r="T88" s="185">
        <f>SUM(T89:T118)</f>
        <v>0</v>
      </c>
      <c r="AT88" s="25" t="s">
        <v>77</v>
      </c>
      <c r="AU88" s="25" t="s">
        <v>177</v>
      </c>
      <c r="BK88" s="186">
        <f>SUM(BK89:BK118)</f>
        <v>0</v>
      </c>
    </row>
    <row r="89" spans="2:65" s="1" customFormat="1" ht="25.5" customHeight="1">
      <c r="B89" s="43"/>
      <c r="C89" s="204" t="s">
        <v>85</v>
      </c>
      <c r="D89" s="204" t="s">
        <v>200</v>
      </c>
      <c r="E89" s="205" t="s">
        <v>4671</v>
      </c>
      <c r="F89" s="206" t="s">
        <v>4672</v>
      </c>
      <c r="G89" s="207" t="s">
        <v>423</v>
      </c>
      <c r="H89" s="208">
        <v>57.6</v>
      </c>
      <c r="I89" s="209"/>
      <c r="J89" s="210">
        <f>ROUND(I89*H89,2)</f>
        <v>0</v>
      </c>
      <c r="K89" s="206" t="s">
        <v>34</v>
      </c>
      <c r="L89" s="63"/>
      <c r="M89" s="211" t="s">
        <v>34</v>
      </c>
      <c r="N89" s="212" t="s">
        <v>49</v>
      </c>
      <c r="O89" s="44"/>
      <c r="P89" s="213">
        <f>O89*H89</f>
        <v>0</v>
      </c>
      <c r="Q89" s="213">
        <v>0</v>
      </c>
      <c r="R89" s="213">
        <f>Q89*H89</f>
        <v>0</v>
      </c>
      <c r="S89" s="213">
        <v>0</v>
      </c>
      <c r="T89" s="214">
        <f>S89*H89</f>
        <v>0</v>
      </c>
      <c r="AR89" s="25" t="s">
        <v>126</v>
      </c>
      <c r="AT89" s="25" t="s">
        <v>200</v>
      </c>
      <c r="AU89" s="25" t="s">
        <v>78</v>
      </c>
      <c r="AY89" s="25" t="s">
        <v>197</v>
      </c>
      <c r="BE89" s="215">
        <f>IF(N89="základní",J89,0)</f>
        <v>0</v>
      </c>
      <c r="BF89" s="215">
        <f>IF(N89="snížená",J89,0)</f>
        <v>0</v>
      </c>
      <c r="BG89" s="215">
        <f>IF(N89="zákl. přenesená",J89,0)</f>
        <v>0</v>
      </c>
      <c r="BH89" s="215">
        <f>IF(N89="sníž. přenesená",J89,0)</f>
        <v>0</v>
      </c>
      <c r="BI89" s="215">
        <f>IF(N89="nulová",J89,0)</f>
        <v>0</v>
      </c>
      <c r="BJ89" s="25" t="s">
        <v>85</v>
      </c>
      <c r="BK89" s="215">
        <f>ROUND(I89*H89,2)</f>
        <v>0</v>
      </c>
      <c r="BL89" s="25" t="s">
        <v>126</v>
      </c>
      <c r="BM89" s="25" t="s">
        <v>4673</v>
      </c>
    </row>
    <row r="90" spans="2:65" s="1" customFormat="1" ht="27">
      <c r="B90" s="43"/>
      <c r="C90" s="65"/>
      <c r="D90" s="216" t="s">
        <v>205</v>
      </c>
      <c r="E90" s="65"/>
      <c r="F90" s="217" t="s">
        <v>4674</v>
      </c>
      <c r="G90" s="65"/>
      <c r="H90" s="65"/>
      <c r="I90" s="174"/>
      <c r="J90" s="65"/>
      <c r="K90" s="65"/>
      <c r="L90" s="63"/>
      <c r="M90" s="218"/>
      <c r="N90" s="44"/>
      <c r="O90" s="44"/>
      <c r="P90" s="44"/>
      <c r="Q90" s="44"/>
      <c r="R90" s="44"/>
      <c r="S90" s="44"/>
      <c r="T90" s="80"/>
      <c r="AT90" s="25" t="s">
        <v>205</v>
      </c>
      <c r="AU90" s="25" t="s">
        <v>78</v>
      </c>
    </row>
    <row r="91" spans="2:65" s="1" customFormat="1" ht="25.5" customHeight="1">
      <c r="B91" s="43"/>
      <c r="C91" s="204" t="s">
        <v>87</v>
      </c>
      <c r="D91" s="204" t="s">
        <v>200</v>
      </c>
      <c r="E91" s="205" t="s">
        <v>4675</v>
      </c>
      <c r="F91" s="206" t="s">
        <v>4676</v>
      </c>
      <c r="G91" s="207" t="s">
        <v>423</v>
      </c>
      <c r="H91" s="208">
        <v>36</v>
      </c>
      <c r="I91" s="209"/>
      <c r="J91" s="210">
        <f>ROUND(I91*H91,2)</f>
        <v>0</v>
      </c>
      <c r="K91" s="206" t="s">
        <v>34</v>
      </c>
      <c r="L91" s="63"/>
      <c r="M91" s="211" t="s">
        <v>34</v>
      </c>
      <c r="N91" s="212" t="s">
        <v>49</v>
      </c>
      <c r="O91" s="44"/>
      <c r="P91" s="213">
        <f>O91*H91</f>
        <v>0</v>
      </c>
      <c r="Q91" s="213">
        <v>0</v>
      </c>
      <c r="R91" s="213">
        <f>Q91*H91</f>
        <v>0</v>
      </c>
      <c r="S91" s="213">
        <v>0</v>
      </c>
      <c r="T91" s="214">
        <f>S91*H91</f>
        <v>0</v>
      </c>
      <c r="AR91" s="25" t="s">
        <v>126</v>
      </c>
      <c r="AT91" s="25" t="s">
        <v>200</v>
      </c>
      <c r="AU91" s="25" t="s">
        <v>78</v>
      </c>
      <c r="AY91" s="25" t="s">
        <v>197</v>
      </c>
      <c r="BE91" s="215">
        <f>IF(N91="základní",J91,0)</f>
        <v>0</v>
      </c>
      <c r="BF91" s="215">
        <f>IF(N91="snížená",J91,0)</f>
        <v>0</v>
      </c>
      <c r="BG91" s="215">
        <f>IF(N91="zákl. přenesená",J91,0)</f>
        <v>0</v>
      </c>
      <c r="BH91" s="215">
        <f>IF(N91="sníž. přenesená",J91,0)</f>
        <v>0</v>
      </c>
      <c r="BI91" s="215">
        <f>IF(N91="nulová",J91,0)</f>
        <v>0</v>
      </c>
      <c r="BJ91" s="25" t="s">
        <v>85</v>
      </c>
      <c r="BK91" s="215">
        <f>ROUND(I91*H91,2)</f>
        <v>0</v>
      </c>
      <c r="BL91" s="25" t="s">
        <v>126</v>
      </c>
      <c r="BM91" s="25" t="s">
        <v>4677</v>
      </c>
    </row>
    <row r="92" spans="2:65" s="1" customFormat="1" ht="27">
      <c r="B92" s="43"/>
      <c r="C92" s="65"/>
      <c r="D92" s="216" t="s">
        <v>205</v>
      </c>
      <c r="E92" s="65"/>
      <c r="F92" s="217" t="s">
        <v>4678</v>
      </c>
      <c r="G92" s="65"/>
      <c r="H92" s="65"/>
      <c r="I92" s="174"/>
      <c r="J92" s="65"/>
      <c r="K92" s="65"/>
      <c r="L92" s="63"/>
      <c r="M92" s="218"/>
      <c r="N92" s="44"/>
      <c r="O92" s="44"/>
      <c r="P92" s="44"/>
      <c r="Q92" s="44"/>
      <c r="R92" s="44"/>
      <c r="S92" s="44"/>
      <c r="T92" s="80"/>
      <c r="AT92" s="25" t="s">
        <v>205</v>
      </c>
      <c r="AU92" s="25" t="s">
        <v>78</v>
      </c>
    </row>
    <row r="93" spans="2:65" s="1" customFormat="1" ht="16.5" customHeight="1">
      <c r="B93" s="43"/>
      <c r="C93" s="204" t="s">
        <v>107</v>
      </c>
      <c r="D93" s="204" t="s">
        <v>200</v>
      </c>
      <c r="E93" s="205" t="s">
        <v>4679</v>
      </c>
      <c r="F93" s="206" t="s">
        <v>4680</v>
      </c>
      <c r="G93" s="207" t="s">
        <v>423</v>
      </c>
      <c r="H93" s="208">
        <v>76</v>
      </c>
      <c r="I93" s="209"/>
      <c r="J93" s="210">
        <f>ROUND(I93*H93,2)</f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>O93*H93</f>
        <v>0</v>
      </c>
      <c r="Q93" s="213">
        <v>0</v>
      </c>
      <c r="R93" s="213">
        <f>Q93*H93</f>
        <v>0</v>
      </c>
      <c r="S93" s="213">
        <v>0</v>
      </c>
      <c r="T93" s="214">
        <f>S93*H93</f>
        <v>0</v>
      </c>
      <c r="AR93" s="25" t="s">
        <v>126</v>
      </c>
      <c r="AT93" s="25" t="s">
        <v>200</v>
      </c>
      <c r="AU93" s="25" t="s">
        <v>78</v>
      </c>
      <c r="AY93" s="25" t="s">
        <v>197</v>
      </c>
      <c r="BE93" s="215">
        <f>IF(N93="základní",J93,0)</f>
        <v>0</v>
      </c>
      <c r="BF93" s="215">
        <f>IF(N93="snížená",J93,0)</f>
        <v>0</v>
      </c>
      <c r="BG93" s="215">
        <f>IF(N93="zákl. přenesená",J93,0)</f>
        <v>0</v>
      </c>
      <c r="BH93" s="215">
        <f>IF(N93="sníž. přenesená",J93,0)</f>
        <v>0</v>
      </c>
      <c r="BI93" s="215">
        <f>IF(N93="nulová",J93,0)</f>
        <v>0</v>
      </c>
      <c r="BJ93" s="25" t="s">
        <v>85</v>
      </c>
      <c r="BK93" s="215">
        <f>ROUND(I93*H93,2)</f>
        <v>0</v>
      </c>
      <c r="BL93" s="25" t="s">
        <v>126</v>
      </c>
      <c r="BM93" s="25" t="s">
        <v>4681</v>
      </c>
    </row>
    <row r="94" spans="2:65" s="1" customFormat="1" ht="27">
      <c r="B94" s="43"/>
      <c r="C94" s="65"/>
      <c r="D94" s="216" t="s">
        <v>205</v>
      </c>
      <c r="E94" s="65"/>
      <c r="F94" s="217" t="s">
        <v>4682</v>
      </c>
      <c r="G94" s="65"/>
      <c r="H94" s="65"/>
      <c r="I94" s="174"/>
      <c r="J94" s="65"/>
      <c r="K94" s="65"/>
      <c r="L94" s="63"/>
      <c r="M94" s="218"/>
      <c r="N94" s="44"/>
      <c r="O94" s="44"/>
      <c r="P94" s="44"/>
      <c r="Q94" s="44"/>
      <c r="R94" s="44"/>
      <c r="S94" s="44"/>
      <c r="T94" s="80"/>
      <c r="AT94" s="25" t="s">
        <v>205</v>
      </c>
      <c r="AU94" s="25" t="s">
        <v>78</v>
      </c>
    </row>
    <row r="95" spans="2:65" s="1" customFormat="1" ht="25.5" customHeight="1">
      <c r="B95" s="43"/>
      <c r="C95" s="204" t="s">
        <v>126</v>
      </c>
      <c r="D95" s="204" t="s">
        <v>200</v>
      </c>
      <c r="E95" s="205" t="s">
        <v>4683</v>
      </c>
      <c r="F95" s="206" t="s">
        <v>4684</v>
      </c>
      <c r="G95" s="207" t="s">
        <v>423</v>
      </c>
      <c r="H95" s="208">
        <v>45.859000000000002</v>
      </c>
      <c r="I95" s="209"/>
      <c r="J95" s="210">
        <f>ROUND(I95*H95,2)</f>
        <v>0</v>
      </c>
      <c r="K95" s="206" t="s">
        <v>34</v>
      </c>
      <c r="L95" s="63"/>
      <c r="M95" s="211" t="s">
        <v>34</v>
      </c>
      <c r="N95" s="212" t="s">
        <v>49</v>
      </c>
      <c r="O95" s="44"/>
      <c r="P95" s="213">
        <f>O95*H95</f>
        <v>0</v>
      </c>
      <c r="Q95" s="213">
        <v>0</v>
      </c>
      <c r="R95" s="213">
        <f>Q95*H95</f>
        <v>0</v>
      </c>
      <c r="S95" s="213">
        <v>0</v>
      </c>
      <c r="T95" s="214">
        <f>S95*H95</f>
        <v>0</v>
      </c>
      <c r="AR95" s="25" t="s">
        <v>126</v>
      </c>
      <c r="AT95" s="25" t="s">
        <v>200</v>
      </c>
      <c r="AU95" s="25" t="s">
        <v>78</v>
      </c>
      <c r="AY95" s="25" t="s">
        <v>197</v>
      </c>
      <c r="BE95" s="215">
        <f>IF(N95="základní",J95,0)</f>
        <v>0</v>
      </c>
      <c r="BF95" s="215">
        <f>IF(N95="snížená",J95,0)</f>
        <v>0</v>
      </c>
      <c r="BG95" s="215">
        <f>IF(N95="zákl. přenesená",J95,0)</f>
        <v>0</v>
      </c>
      <c r="BH95" s="215">
        <f>IF(N95="sníž. přenesená",J95,0)</f>
        <v>0</v>
      </c>
      <c r="BI95" s="215">
        <f>IF(N95="nulová",J95,0)</f>
        <v>0</v>
      </c>
      <c r="BJ95" s="25" t="s">
        <v>85</v>
      </c>
      <c r="BK95" s="215">
        <f>ROUND(I95*H95,2)</f>
        <v>0</v>
      </c>
      <c r="BL95" s="25" t="s">
        <v>126</v>
      </c>
      <c r="BM95" s="25" t="s">
        <v>4685</v>
      </c>
    </row>
    <row r="96" spans="2:65" s="1" customFormat="1" ht="27">
      <c r="B96" s="43"/>
      <c r="C96" s="65"/>
      <c r="D96" s="216" t="s">
        <v>205</v>
      </c>
      <c r="E96" s="65"/>
      <c r="F96" s="217" t="s">
        <v>4686</v>
      </c>
      <c r="G96" s="65"/>
      <c r="H96" s="65"/>
      <c r="I96" s="174"/>
      <c r="J96" s="65"/>
      <c r="K96" s="65"/>
      <c r="L96" s="63"/>
      <c r="M96" s="218"/>
      <c r="N96" s="44"/>
      <c r="O96" s="44"/>
      <c r="P96" s="44"/>
      <c r="Q96" s="44"/>
      <c r="R96" s="44"/>
      <c r="S96" s="44"/>
      <c r="T96" s="80"/>
      <c r="AT96" s="25" t="s">
        <v>205</v>
      </c>
      <c r="AU96" s="25" t="s">
        <v>78</v>
      </c>
    </row>
    <row r="97" spans="2:65" s="1" customFormat="1" ht="38.25" customHeight="1">
      <c r="B97" s="43"/>
      <c r="C97" s="204" t="s">
        <v>196</v>
      </c>
      <c r="D97" s="204" t="s">
        <v>200</v>
      </c>
      <c r="E97" s="205" t="s">
        <v>4687</v>
      </c>
      <c r="F97" s="206" t="s">
        <v>4688</v>
      </c>
      <c r="G97" s="207" t="s">
        <v>1598</v>
      </c>
      <c r="H97" s="208">
        <v>11</v>
      </c>
      <c r="I97" s="209"/>
      <c r="J97" s="210">
        <f>ROUND(I97*H97,2)</f>
        <v>0</v>
      </c>
      <c r="K97" s="206" t="s">
        <v>34</v>
      </c>
      <c r="L97" s="63"/>
      <c r="M97" s="211" t="s">
        <v>34</v>
      </c>
      <c r="N97" s="212" t="s">
        <v>49</v>
      </c>
      <c r="O97" s="44"/>
      <c r="P97" s="213">
        <f>O97*H97</f>
        <v>0</v>
      </c>
      <c r="Q97" s="213">
        <v>0</v>
      </c>
      <c r="R97" s="213">
        <f>Q97*H97</f>
        <v>0</v>
      </c>
      <c r="S97" s="213">
        <v>0</v>
      </c>
      <c r="T97" s="214">
        <f>S97*H97</f>
        <v>0</v>
      </c>
      <c r="AR97" s="25" t="s">
        <v>126</v>
      </c>
      <c r="AT97" s="25" t="s">
        <v>200</v>
      </c>
      <c r="AU97" s="25" t="s">
        <v>78</v>
      </c>
      <c r="AY97" s="25" t="s">
        <v>197</v>
      </c>
      <c r="BE97" s="215">
        <f>IF(N97="základní",J97,0)</f>
        <v>0</v>
      </c>
      <c r="BF97" s="215">
        <f>IF(N97="snížená",J97,0)</f>
        <v>0</v>
      </c>
      <c r="BG97" s="215">
        <f>IF(N97="zákl. přenesená",J97,0)</f>
        <v>0</v>
      </c>
      <c r="BH97" s="215">
        <f>IF(N97="sníž. přenesená",J97,0)</f>
        <v>0</v>
      </c>
      <c r="BI97" s="215">
        <f>IF(N97="nulová",J97,0)</f>
        <v>0</v>
      </c>
      <c r="BJ97" s="25" t="s">
        <v>85</v>
      </c>
      <c r="BK97" s="215">
        <f>ROUND(I97*H97,2)</f>
        <v>0</v>
      </c>
      <c r="BL97" s="25" t="s">
        <v>126</v>
      </c>
      <c r="BM97" s="25" t="s">
        <v>4689</v>
      </c>
    </row>
    <row r="98" spans="2:65" s="1" customFormat="1" ht="27">
      <c r="B98" s="43"/>
      <c r="C98" s="65"/>
      <c r="D98" s="216" t="s">
        <v>205</v>
      </c>
      <c r="E98" s="65"/>
      <c r="F98" s="217" t="s">
        <v>4690</v>
      </c>
      <c r="G98" s="65"/>
      <c r="H98" s="65"/>
      <c r="I98" s="174"/>
      <c r="J98" s="65"/>
      <c r="K98" s="65"/>
      <c r="L98" s="63"/>
      <c r="M98" s="218"/>
      <c r="N98" s="44"/>
      <c r="O98" s="44"/>
      <c r="P98" s="44"/>
      <c r="Q98" s="44"/>
      <c r="R98" s="44"/>
      <c r="S98" s="44"/>
      <c r="T98" s="80"/>
      <c r="AT98" s="25" t="s">
        <v>205</v>
      </c>
      <c r="AU98" s="25" t="s">
        <v>78</v>
      </c>
    </row>
    <row r="99" spans="2:65" s="1" customFormat="1" ht="16.5" customHeight="1">
      <c r="B99" s="43"/>
      <c r="C99" s="204" t="s">
        <v>234</v>
      </c>
      <c r="D99" s="204" t="s">
        <v>200</v>
      </c>
      <c r="E99" s="205" t="s">
        <v>4691</v>
      </c>
      <c r="F99" s="206" t="s">
        <v>4692</v>
      </c>
      <c r="G99" s="207" t="s">
        <v>3057</v>
      </c>
      <c r="H99" s="208">
        <v>30</v>
      </c>
      <c r="I99" s="209"/>
      <c r="J99" s="210">
        <f>ROUND(I99*H99,2)</f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>O99*H99</f>
        <v>0</v>
      </c>
      <c r="Q99" s="213">
        <v>0</v>
      </c>
      <c r="R99" s="213">
        <f>Q99*H99</f>
        <v>0</v>
      </c>
      <c r="S99" s="213">
        <v>0</v>
      </c>
      <c r="T99" s="214">
        <f>S99*H99</f>
        <v>0</v>
      </c>
      <c r="AR99" s="25" t="s">
        <v>126</v>
      </c>
      <c r="AT99" s="25" t="s">
        <v>200</v>
      </c>
      <c r="AU99" s="25" t="s">
        <v>78</v>
      </c>
      <c r="AY99" s="25" t="s">
        <v>197</v>
      </c>
      <c r="BE99" s="215">
        <f>IF(N99="základní",J99,0)</f>
        <v>0</v>
      </c>
      <c r="BF99" s="215">
        <f>IF(N99="snížená",J99,0)</f>
        <v>0</v>
      </c>
      <c r="BG99" s="215">
        <f>IF(N99="zákl. přenesená",J99,0)</f>
        <v>0</v>
      </c>
      <c r="BH99" s="215">
        <f>IF(N99="sníž. přenesená",J99,0)</f>
        <v>0</v>
      </c>
      <c r="BI99" s="215">
        <f>IF(N99="nulová",J99,0)</f>
        <v>0</v>
      </c>
      <c r="BJ99" s="25" t="s">
        <v>85</v>
      </c>
      <c r="BK99" s="215">
        <f>ROUND(I99*H99,2)</f>
        <v>0</v>
      </c>
      <c r="BL99" s="25" t="s">
        <v>126</v>
      </c>
      <c r="BM99" s="25" t="s">
        <v>4693</v>
      </c>
    </row>
    <row r="100" spans="2:65" s="1" customFormat="1" ht="27">
      <c r="B100" s="43"/>
      <c r="C100" s="65"/>
      <c r="D100" s="216" t="s">
        <v>205</v>
      </c>
      <c r="E100" s="65"/>
      <c r="F100" s="217" t="s">
        <v>4694</v>
      </c>
      <c r="G100" s="65"/>
      <c r="H100" s="65"/>
      <c r="I100" s="174"/>
      <c r="J100" s="65"/>
      <c r="K100" s="65"/>
      <c r="L100" s="63"/>
      <c r="M100" s="218"/>
      <c r="N100" s="44"/>
      <c r="O100" s="44"/>
      <c r="P100" s="44"/>
      <c r="Q100" s="44"/>
      <c r="R100" s="44"/>
      <c r="S100" s="44"/>
      <c r="T100" s="80"/>
      <c r="AT100" s="25" t="s">
        <v>205</v>
      </c>
      <c r="AU100" s="25" t="s">
        <v>78</v>
      </c>
    </row>
    <row r="101" spans="2:65" s="1" customFormat="1" ht="16.5" customHeight="1">
      <c r="B101" s="43"/>
      <c r="C101" s="204" t="s">
        <v>78</v>
      </c>
      <c r="D101" s="204" t="s">
        <v>200</v>
      </c>
      <c r="E101" s="205" t="s">
        <v>4695</v>
      </c>
      <c r="F101" s="206" t="s">
        <v>4696</v>
      </c>
      <c r="G101" s="207" t="s">
        <v>423</v>
      </c>
      <c r="H101" s="208">
        <v>165</v>
      </c>
      <c r="I101" s="209"/>
      <c r="J101" s="210">
        <f>ROUND(I101*H101,2)</f>
        <v>0</v>
      </c>
      <c r="K101" s="206" t="s">
        <v>34</v>
      </c>
      <c r="L101" s="63"/>
      <c r="M101" s="211" t="s">
        <v>34</v>
      </c>
      <c r="N101" s="212" t="s">
        <v>49</v>
      </c>
      <c r="O101" s="44"/>
      <c r="P101" s="213">
        <f>O101*H101</f>
        <v>0</v>
      </c>
      <c r="Q101" s="213">
        <v>0</v>
      </c>
      <c r="R101" s="213">
        <f>Q101*H101</f>
        <v>0</v>
      </c>
      <c r="S101" s="213">
        <v>0</v>
      </c>
      <c r="T101" s="214">
        <f>S101*H101</f>
        <v>0</v>
      </c>
      <c r="AR101" s="25" t="s">
        <v>126</v>
      </c>
      <c r="AT101" s="25" t="s">
        <v>200</v>
      </c>
      <c r="AU101" s="25" t="s">
        <v>78</v>
      </c>
      <c r="AY101" s="25" t="s">
        <v>197</v>
      </c>
      <c r="BE101" s="215">
        <f>IF(N101="základní",J101,0)</f>
        <v>0</v>
      </c>
      <c r="BF101" s="215">
        <f>IF(N101="snížená",J101,0)</f>
        <v>0</v>
      </c>
      <c r="BG101" s="215">
        <f>IF(N101="zákl. přenesená",J101,0)</f>
        <v>0</v>
      </c>
      <c r="BH101" s="215">
        <f>IF(N101="sníž. přenesená",J101,0)</f>
        <v>0</v>
      </c>
      <c r="BI101" s="215">
        <f>IF(N101="nulová",J101,0)</f>
        <v>0</v>
      </c>
      <c r="BJ101" s="25" t="s">
        <v>85</v>
      </c>
      <c r="BK101" s="215">
        <f>ROUND(I101*H101,2)</f>
        <v>0</v>
      </c>
      <c r="BL101" s="25" t="s">
        <v>126</v>
      </c>
      <c r="BM101" s="25" t="s">
        <v>4697</v>
      </c>
    </row>
    <row r="102" spans="2:65" s="1" customFormat="1" ht="27">
      <c r="B102" s="43"/>
      <c r="C102" s="65"/>
      <c r="D102" s="216" t="s">
        <v>205</v>
      </c>
      <c r="E102" s="65"/>
      <c r="F102" s="217" t="s">
        <v>4698</v>
      </c>
      <c r="G102" s="65"/>
      <c r="H102" s="65"/>
      <c r="I102" s="174"/>
      <c r="J102" s="65"/>
      <c r="K102" s="65"/>
      <c r="L102" s="63"/>
      <c r="M102" s="218"/>
      <c r="N102" s="44"/>
      <c r="O102" s="44"/>
      <c r="P102" s="44"/>
      <c r="Q102" s="44"/>
      <c r="R102" s="44"/>
      <c r="S102" s="44"/>
      <c r="T102" s="80"/>
      <c r="AT102" s="25" t="s">
        <v>205</v>
      </c>
      <c r="AU102" s="25" t="s">
        <v>78</v>
      </c>
    </row>
    <row r="103" spans="2:65" s="1" customFormat="1" ht="16.5" customHeight="1">
      <c r="B103" s="43"/>
      <c r="C103" s="204" t="s">
        <v>78</v>
      </c>
      <c r="D103" s="204" t="s">
        <v>200</v>
      </c>
      <c r="E103" s="205" t="s">
        <v>4699</v>
      </c>
      <c r="F103" s="206" t="s">
        <v>4700</v>
      </c>
      <c r="G103" s="207" t="s">
        <v>4533</v>
      </c>
      <c r="H103" s="208">
        <v>1</v>
      </c>
      <c r="I103" s="209"/>
      <c r="J103" s="210">
        <f>ROUND(I103*H103,2)</f>
        <v>0</v>
      </c>
      <c r="K103" s="206" t="s">
        <v>34</v>
      </c>
      <c r="L103" s="63"/>
      <c r="M103" s="211" t="s">
        <v>34</v>
      </c>
      <c r="N103" s="212" t="s">
        <v>49</v>
      </c>
      <c r="O103" s="44"/>
      <c r="P103" s="213">
        <f>O103*H103</f>
        <v>0</v>
      </c>
      <c r="Q103" s="213">
        <v>0</v>
      </c>
      <c r="R103" s="213">
        <f>Q103*H103</f>
        <v>0</v>
      </c>
      <c r="S103" s="213">
        <v>0</v>
      </c>
      <c r="T103" s="214">
        <f>S103*H103</f>
        <v>0</v>
      </c>
      <c r="AR103" s="25" t="s">
        <v>126</v>
      </c>
      <c r="AT103" s="25" t="s">
        <v>200</v>
      </c>
      <c r="AU103" s="25" t="s">
        <v>78</v>
      </c>
      <c r="AY103" s="25" t="s">
        <v>197</v>
      </c>
      <c r="BE103" s="215">
        <f>IF(N103="základní",J103,0)</f>
        <v>0</v>
      </c>
      <c r="BF103" s="215">
        <f>IF(N103="snížená",J103,0)</f>
        <v>0</v>
      </c>
      <c r="BG103" s="215">
        <f>IF(N103="zákl. přenesená",J103,0)</f>
        <v>0</v>
      </c>
      <c r="BH103" s="215">
        <f>IF(N103="sníž. přenesená",J103,0)</f>
        <v>0</v>
      </c>
      <c r="BI103" s="215">
        <f>IF(N103="nulová",J103,0)</f>
        <v>0</v>
      </c>
      <c r="BJ103" s="25" t="s">
        <v>85</v>
      </c>
      <c r="BK103" s="215">
        <f>ROUND(I103*H103,2)</f>
        <v>0</v>
      </c>
      <c r="BL103" s="25" t="s">
        <v>126</v>
      </c>
      <c r="BM103" s="25" t="s">
        <v>4701</v>
      </c>
    </row>
    <row r="104" spans="2:65" s="1" customFormat="1" ht="27">
      <c r="B104" s="43"/>
      <c r="C104" s="65"/>
      <c r="D104" s="216" t="s">
        <v>205</v>
      </c>
      <c r="E104" s="65"/>
      <c r="F104" s="217" t="s">
        <v>4698</v>
      </c>
      <c r="G104" s="65"/>
      <c r="H104" s="65"/>
      <c r="I104" s="174"/>
      <c r="J104" s="65"/>
      <c r="K104" s="65"/>
      <c r="L104" s="63"/>
      <c r="M104" s="218"/>
      <c r="N104" s="44"/>
      <c r="O104" s="44"/>
      <c r="P104" s="44"/>
      <c r="Q104" s="44"/>
      <c r="R104" s="44"/>
      <c r="S104" s="44"/>
      <c r="T104" s="80"/>
      <c r="AT104" s="25" t="s">
        <v>205</v>
      </c>
      <c r="AU104" s="25" t="s">
        <v>78</v>
      </c>
    </row>
    <row r="105" spans="2:65" s="1" customFormat="1" ht="16.5" customHeight="1">
      <c r="B105" s="43"/>
      <c r="C105" s="204" t="s">
        <v>78</v>
      </c>
      <c r="D105" s="204" t="s">
        <v>200</v>
      </c>
      <c r="E105" s="205" t="s">
        <v>4702</v>
      </c>
      <c r="F105" s="206" t="s">
        <v>4703</v>
      </c>
      <c r="G105" s="207" t="s">
        <v>423</v>
      </c>
      <c r="H105" s="208">
        <v>165</v>
      </c>
      <c r="I105" s="209"/>
      <c r="J105" s="210">
        <f>ROUND(I105*H105,2)</f>
        <v>0</v>
      </c>
      <c r="K105" s="206" t="s">
        <v>34</v>
      </c>
      <c r="L105" s="63"/>
      <c r="M105" s="211" t="s">
        <v>34</v>
      </c>
      <c r="N105" s="212" t="s">
        <v>49</v>
      </c>
      <c r="O105" s="44"/>
      <c r="P105" s="213">
        <f>O105*H105</f>
        <v>0</v>
      </c>
      <c r="Q105" s="213">
        <v>0</v>
      </c>
      <c r="R105" s="213">
        <f>Q105*H105</f>
        <v>0</v>
      </c>
      <c r="S105" s="213">
        <v>0</v>
      </c>
      <c r="T105" s="214">
        <f>S105*H105</f>
        <v>0</v>
      </c>
      <c r="AR105" s="25" t="s">
        <v>126</v>
      </c>
      <c r="AT105" s="25" t="s">
        <v>200</v>
      </c>
      <c r="AU105" s="25" t="s">
        <v>78</v>
      </c>
      <c r="AY105" s="25" t="s">
        <v>197</v>
      </c>
      <c r="BE105" s="215">
        <f>IF(N105="základní",J105,0)</f>
        <v>0</v>
      </c>
      <c r="BF105" s="215">
        <f>IF(N105="snížená",J105,0)</f>
        <v>0</v>
      </c>
      <c r="BG105" s="215">
        <f>IF(N105="zákl. přenesená",J105,0)</f>
        <v>0</v>
      </c>
      <c r="BH105" s="215">
        <f>IF(N105="sníž. přenesená",J105,0)</f>
        <v>0</v>
      </c>
      <c r="BI105" s="215">
        <f>IF(N105="nulová",J105,0)</f>
        <v>0</v>
      </c>
      <c r="BJ105" s="25" t="s">
        <v>85</v>
      </c>
      <c r="BK105" s="215">
        <f>ROUND(I105*H105,2)</f>
        <v>0</v>
      </c>
      <c r="BL105" s="25" t="s">
        <v>126</v>
      </c>
      <c r="BM105" s="25" t="s">
        <v>4704</v>
      </c>
    </row>
    <row r="106" spans="2:65" s="1" customFormat="1" ht="27">
      <c r="B106" s="43"/>
      <c r="C106" s="65"/>
      <c r="D106" s="216" t="s">
        <v>205</v>
      </c>
      <c r="E106" s="65"/>
      <c r="F106" s="217" t="s">
        <v>4698</v>
      </c>
      <c r="G106" s="65"/>
      <c r="H106" s="65"/>
      <c r="I106" s="174"/>
      <c r="J106" s="65"/>
      <c r="K106" s="65"/>
      <c r="L106" s="63"/>
      <c r="M106" s="218"/>
      <c r="N106" s="44"/>
      <c r="O106" s="44"/>
      <c r="P106" s="44"/>
      <c r="Q106" s="44"/>
      <c r="R106" s="44"/>
      <c r="S106" s="44"/>
      <c r="T106" s="80"/>
      <c r="AT106" s="25" t="s">
        <v>205</v>
      </c>
      <c r="AU106" s="25" t="s">
        <v>78</v>
      </c>
    </row>
    <row r="107" spans="2:65" s="1" customFormat="1" ht="16.5" customHeight="1">
      <c r="B107" s="43"/>
      <c r="C107" s="204" t="s">
        <v>78</v>
      </c>
      <c r="D107" s="204" t="s">
        <v>200</v>
      </c>
      <c r="E107" s="205" t="s">
        <v>4705</v>
      </c>
      <c r="F107" s="206" t="s">
        <v>4706</v>
      </c>
      <c r="G107" s="207" t="s">
        <v>4533</v>
      </c>
      <c r="H107" s="208">
        <v>1</v>
      </c>
      <c r="I107" s="209"/>
      <c r="J107" s="210">
        <f>ROUND(I107*H107,2)</f>
        <v>0</v>
      </c>
      <c r="K107" s="206" t="s">
        <v>34</v>
      </c>
      <c r="L107" s="63"/>
      <c r="M107" s="211" t="s">
        <v>34</v>
      </c>
      <c r="N107" s="212" t="s">
        <v>49</v>
      </c>
      <c r="O107" s="44"/>
      <c r="P107" s="213">
        <f>O107*H107</f>
        <v>0</v>
      </c>
      <c r="Q107" s="213">
        <v>0</v>
      </c>
      <c r="R107" s="213">
        <f>Q107*H107</f>
        <v>0</v>
      </c>
      <c r="S107" s="213">
        <v>0</v>
      </c>
      <c r="T107" s="214">
        <f>S107*H107</f>
        <v>0</v>
      </c>
      <c r="AR107" s="25" t="s">
        <v>126</v>
      </c>
      <c r="AT107" s="25" t="s">
        <v>200</v>
      </c>
      <c r="AU107" s="25" t="s">
        <v>78</v>
      </c>
      <c r="AY107" s="25" t="s">
        <v>197</v>
      </c>
      <c r="BE107" s="215">
        <f>IF(N107="základní",J107,0)</f>
        <v>0</v>
      </c>
      <c r="BF107" s="215">
        <f>IF(N107="snížená",J107,0)</f>
        <v>0</v>
      </c>
      <c r="BG107" s="215">
        <f>IF(N107="zákl. přenesená",J107,0)</f>
        <v>0</v>
      </c>
      <c r="BH107" s="215">
        <f>IF(N107="sníž. přenesená",J107,0)</f>
        <v>0</v>
      </c>
      <c r="BI107" s="215">
        <f>IF(N107="nulová",J107,0)</f>
        <v>0</v>
      </c>
      <c r="BJ107" s="25" t="s">
        <v>85</v>
      </c>
      <c r="BK107" s="215">
        <f>ROUND(I107*H107,2)</f>
        <v>0</v>
      </c>
      <c r="BL107" s="25" t="s">
        <v>126</v>
      </c>
      <c r="BM107" s="25" t="s">
        <v>4707</v>
      </c>
    </row>
    <row r="108" spans="2:65" s="1" customFormat="1" ht="27">
      <c r="B108" s="43"/>
      <c r="C108" s="65"/>
      <c r="D108" s="216" t="s">
        <v>205</v>
      </c>
      <c r="E108" s="65"/>
      <c r="F108" s="217" t="s">
        <v>4698</v>
      </c>
      <c r="G108" s="65"/>
      <c r="H108" s="65"/>
      <c r="I108" s="174"/>
      <c r="J108" s="65"/>
      <c r="K108" s="65"/>
      <c r="L108" s="63"/>
      <c r="M108" s="218"/>
      <c r="N108" s="44"/>
      <c r="O108" s="44"/>
      <c r="P108" s="44"/>
      <c r="Q108" s="44"/>
      <c r="R108" s="44"/>
      <c r="S108" s="44"/>
      <c r="T108" s="80"/>
      <c r="AT108" s="25" t="s">
        <v>205</v>
      </c>
      <c r="AU108" s="25" t="s">
        <v>78</v>
      </c>
    </row>
    <row r="109" spans="2:65" s="1" customFormat="1" ht="16.5" customHeight="1">
      <c r="B109" s="43"/>
      <c r="C109" s="204" t="s">
        <v>78</v>
      </c>
      <c r="D109" s="204" t="s">
        <v>200</v>
      </c>
      <c r="E109" s="205" t="s">
        <v>4708</v>
      </c>
      <c r="F109" s="206" t="s">
        <v>4709</v>
      </c>
      <c r="G109" s="207" t="s">
        <v>4533</v>
      </c>
      <c r="H109" s="208">
        <v>1</v>
      </c>
      <c r="I109" s="209"/>
      <c r="J109" s="210">
        <f>ROUND(I109*H109,2)</f>
        <v>0</v>
      </c>
      <c r="K109" s="206" t="s">
        <v>34</v>
      </c>
      <c r="L109" s="63"/>
      <c r="M109" s="211" t="s">
        <v>34</v>
      </c>
      <c r="N109" s="212" t="s">
        <v>49</v>
      </c>
      <c r="O109" s="44"/>
      <c r="P109" s="213">
        <f>O109*H109</f>
        <v>0</v>
      </c>
      <c r="Q109" s="213">
        <v>0</v>
      </c>
      <c r="R109" s="213">
        <f>Q109*H109</f>
        <v>0</v>
      </c>
      <c r="S109" s="213">
        <v>0</v>
      </c>
      <c r="T109" s="214">
        <f>S109*H109</f>
        <v>0</v>
      </c>
      <c r="AR109" s="25" t="s">
        <v>126</v>
      </c>
      <c r="AT109" s="25" t="s">
        <v>200</v>
      </c>
      <c r="AU109" s="25" t="s">
        <v>78</v>
      </c>
      <c r="AY109" s="25" t="s">
        <v>197</v>
      </c>
      <c r="BE109" s="215">
        <f>IF(N109="základní",J109,0)</f>
        <v>0</v>
      </c>
      <c r="BF109" s="215">
        <f>IF(N109="snížená",J109,0)</f>
        <v>0</v>
      </c>
      <c r="BG109" s="215">
        <f>IF(N109="zákl. přenesená",J109,0)</f>
        <v>0</v>
      </c>
      <c r="BH109" s="215">
        <f>IF(N109="sníž. přenesená",J109,0)</f>
        <v>0</v>
      </c>
      <c r="BI109" s="215">
        <f>IF(N109="nulová",J109,0)</f>
        <v>0</v>
      </c>
      <c r="BJ109" s="25" t="s">
        <v>85</v>
      </c>
      <c r="BK109" s="215">
        <f>ROUND(I109*H109,2)</f>
        <v>0</v>
      </c>
      <c r="BL109" s="25" t="s">
        <v>126</v>
      </c>
      <c r="BM109" s="25" t="s">
        <v>4710</v>
      </c>
    </row>
    <row r="110" spans="2:65" s="1" customFormat="1" ht="27">
      <c r="B110" s="43"/>
      <c r="C110" s="65"/>
      <c r="D110" s="216" t="s">
        <v>205</v>
      </c>
      <c r="E110" s="65"/>
      <c r="F110" s="217" t="s">
        <v>4698</v>
      </c>
      <c r="G110" s="65"/>
      <c r="H110" s="65"/>
      <c r="I110" s="174"/>
      <c r="J110" s="65"/>
      <c r="K110" s="65"/>
      <c r="L110" s="63"/>
      <c r="M110" s="218"/>
      <c r="N110" s="44"/>
      <c r="O110" s="44"/>
      <c r="P110" s="44"/>
      <c r="Q110" s="44"/>
      <c r="R110" s="44"/>
      <c r="S110" s="44"/>
      <c r="T110" s="80"/>
      <c r="AT110" s="25" t="s">
        <v>205</v>
      </c>
      <c r="AU110" s="25" t="s">
        <v>78</v>
      </c>
    </row>
    <row r="111" spans="2:65" s="1" customFormat="1" ht="16.5" customHeight="1">
      <c r="B111" s="43"/>
      <c r="C111" s="204" t="s">
        <v>240</v>
      </c>
      <c r="D111" s="204" t="s">
        <v>200</v>
      </c>
      <c r="E111" s="205" t="s">
        <v>4711</v>
      </c>
      <c r="F111" s="206" t="s">
        <v>4712</v>
      </c>
      <c r="G111" s="207" t="s">
        <v>423</v>
      </c>
      <c r="H111" s="208">
        <v>10</v>
      </c>
      <c r="I111" s="209"/>
      <c r="J111" s="210">
        <f>ROUND(I111*H111,2)</f>
        <v>0</v>
      </c>
      <c r="K111" s="206" t="s">
        <v>34</v>
      </c>
      <c r="L111" s="63"/>
      <c r="M111" s="211" t="s">
        <v>34</v>
      </c>
      <c r="N111" s="212" t="s">
        <v>49</v>
      </c>
      <c r="O111" s="44"/>
      <c r="P111" s="213">
        <f>O111*H111</f>
        <v>0</v>
      </c>
      <c r="Q111" s="213">
        <v>0</v>
      </c>
      <c r="R111" s="213">
        <f>Q111*H111</f>
        <v>0</v>
      </c>
      <c r="S111" s="213">
        <v>0</v>
      </c>
      <c r="T111" s="214">
        <f>S111*H111</f>
        <v>0</v>
      </c>
      <c r="AR111" s="25" t="s">
        <v>126</v>
      </c>
      <c r="AT111" s="25" t="s">
        <v>200</v>
      </c>
      <c r="AU111" s="25" t="s">
        <v>78</v>
      </c>
      <c r="AY111" s="25" t="s">
        <v>197</v>
      </c>
      <c r="BE111" s="215">
        <f>IF(N111="základní",J111,0)</f>
        <v>0</v>
      </c>
      <c r="BF111" s="215">
        <f>IF(N111="snížená",J111,0)</f>
        <v>0</v>
      </c>
      <c r="BG111" s="215">
        <f>IF(N111="zákl. přenesená",J111,0)</f>
        <v>0</v>
      </c>
      <c r="BH111" s="215">
        <f>IF(N111="sníž. přenesená",J111,0)</f>
        <v>0</v>
      </c>
      <c r="BI111" s="215">
        <f>IF(N111="nulová",J111,0)</f>
        <v>0</v>
      </c>
      <c r="BJ111" s="25" t="s">
        <v>85</v>
      </c>
      <c r="BK111" s="215">
        <f>ROUND(I111*H111,2)</f>
        <v>0</v>
      </c>
      <c r="BL111" s="25" t="s">
        <v>126</v>
      </c>
      <c r="BM111" s="25" t="s">
        <v>4713</v>
      </c>
    </row>
    <row r="112" spans="2:65" s="1" customFormat="1" ht="27">
      <c r="B112" s="43"/>
      <c r="C112" s="65"/>
      <c r="D112" s="216" t="s">
        <v>205</v>
      </c>
      <c r="E112" s="65"/>
      <c r="F112" s="217" t="s">
        <v>4714</v>
      </c>
      <c r="G112" s="65"/>
      <c r="H112" s="65"/>
      <c r="I112" s="174"/>
      <c r="J112" s="65"/>
      <c r="K112" s="65"/>
      <c r="L112" s="63"/>
      <c r="M112" s="218"/>
      <c r="N112" s="44"/>
      <c r="O112" s="44"/>
      <c r="P112" s="44"/>
      <c r="Q112" s="44"/>
      <c r="R112" s="44"/>
      <c r="S112" s="44"/>
      <c r="T112" s="80"/>
      <c r="AT112" s="25" t="s">
        <v>205</v>
      </c>
      <c r="AU112" s="25" t="s">
        <v>78</v>
      </c>
    </row>
    <row r="113" spans="2:65" s="1" customFormat="1" ht="25.5" customHeight="1">
      <c r="B113" s="43"/>
      <c r="C113" s="204" t="s">
        <v>244</v>
      </c>
      <c r="D113" s="204" t="s">
        <v>200</v>
      </c>
      <c r="E113" s="205" t="s">
        <v>4715</v>
      </c>
      <c r="F113" s="206" t="s">
        <v>4716</v>
      </c>
      <c r="G113" s="207" t="s">
        <v>1598</v>
      </c>
      <c r="H113" s="208">
        <v>2</v>
      </c>
      <c r="I113" s="209"/>
      <c r="J113" s="210">
        <f t="shared" ref="J113:J118" si="0">ROUND(I113*H113,2)</f>
        <v>0</v>
      </c>
      <c r="K113" s="206" t="s">
        <v>34</v>
      </c>
      <c r="L113" s="63"/>
      <c r="M113" s="211" t="s">
        <v>34</v>
      </c>
      <c r="N113" s="212" t="s">
        <v>49</v>
      </c>
      <c r="O113" s="44"/>
      <c r="P113" s="213">
        <f t="shared" ref="P113:P118" si="1">O113*H113</f>
        <v>0</v>
      </c>
      <c r="Q113" s="213">
        <v>0</v>
      </c>
      <c r="R113" s="213">
        <f t="shared" ref="R113:R118" si="2">Q113*H113</f>
        <v>0</v>
      </c>
      <c r="S113" s="213">
        <v>0</v>
      </c>
      <c r="T113" s="214">
        <f t="shared" ref="T113:T118" si="3">S113*H113</f>
        <v>0</v>
      </c>
      <c r="AR113" s="25" t="s">
        <v>126</v>
      </c>
      <c r="AT113" s="25" t="s">
        <v>200</v>
      </c>
      <c r="AU113" s="25" t="s">
        <v>78</v>
      </c>
      <c r="AY113" s="25" t="s">
        <v>197</v>
      </c>
      <c r="BE113" s="215">
        <f t="shared" ref="BE113:BE118" si="4">IF(N113="základní",J113,0)</f>
        <v>0</v>
      </c>
      <c r="BF113" s="215">
        <f t="shared" ref="BF113:BF118" si="5">IF(N113="snížená",J113,0)</f>
        <v>0</v>
      </c>
      <c r="BG113" s="215">
        <f t="shared" ref="BG113:BG118" si="6">IF(N113="zákl. přenesená",J113,0)</f>
        <v>0</v>
      </c>
      <c r="BH113" s="215">
        <f t="shared" ref="BH113:BH118" si="7">IF(N113="sníž. přenesená",J113,0)</f>
        <v>0</v>
      </c>
      <c r="BI113" s="215">
        <f t="shared" ref="BI113:BI118" si="8">IF(N113="nulová",J113,0)</f>
        <v>0</v>
      </c>
      <c r="BJ113" s="25" t="s">
        <v>85</v>
      </c>
      <c r="BK113" s="215">
        <f t="shared" ref="BK113:BK118" si="9">ROUND(I113*H113,2)</f>
        <v>0</v>
      </c>
      <c r="BL113" s="25" t="s">
        <v>126</v>
      </c>
      <c r="BM113" s="25" t="s">
        <v>4717</v>
      </c>
    </row>
    <row r="114" spans="2:65" s="1" customFormat="1" ht="16.5" customHeight="1">
      <c r="B114" s="43"/>
      <c r="C114" s="204" t="s">
        <v>78</v>
      </c>
      <c r="D114" s="204" t="s">
        <v>200</v>
      </c>
      <c r="E114" s="205" t="s">
        <v>4718</v>
      </c>
      <c r="F114" s="206" t="s">
        <v>4719</v>
      </c>
      <c r="G114" s="207" t="s">
        <v>4533</v>
      </c>
      <c r="H114" s="208">
        <v>1</v>
      </c>
      <c r="I114" s="209"/>
      <c r="J114" s="210">
        <f t="shared" si="0"/>
        <v>0</v>
      </c>
      <c r="K114" s="206" t="s">
        <v>34</v>
      </c>
      <c r="L114" s="63"/>
      <c r="M114" s="211" t="s">
        <v>34</v>
      </c>
      <c r="N114" s="212" t="s">
        <v>49</v>
      </c>
      <c r="O114" s="44"/>
      <c r="P114" s="213">
        <f t="shared" si="1"/>
        <v>0</v>
      </c>
      <c r="Q114" s="213">
        <v>0</v>
      </c>
      <c r="R114" s="213">
        <f t="shared" si="2"/>
        <v>0</v>
      </c>
      <c r="S114" s="213">
        <v>0</v>
      </c>
      <c r="T114" s="214">
        <f t="shared" si="3"/>
        <v>0</v>
      </c>
      <c r="AR114" s="25" t="s">
        <v>126</v>
      </c>
      <c r="AT114" s="25" t="s">
        <v>200</v>
      </c>
      <c r="AU114" s="25" t="s">
        <v>78</v>
      </c>
      <c r="AY114" s="25" t="s">
        <v>197</v>
      </c>
      <c r="BE114" s="215">
        <f t="shared" si="4"/>
        <v>0</v>
      </c>
      <c r="BF114" s="215">
        <f t="shared" si="5"/>
        <v>0</v>
      </c>
      <c r="BG114" s="215">
        <f t="shared" si="6"/>
        <v>0</v>
      </c>
      <c r="BH114" s="215">
        <f t="shared" si="7"/>
        <v>0</v>
      </c>
      <c r="BI114" s="215">
        <f t="shared" si="8"/>
        <v>0</v>
      </c>
      <c r="BJ114" s="25" t="s">
        <v>85</v>
      </c>
      <c r="BK114" s="215">
        <f t="shared" si="9"/>
        <v>0</v>
      </c>
      <c r="BL114" s="25" t="s">
        <v>126</v>
      </c>
      <c r="BM114" s="25" t="s">
        <v>4720</v>
      </c>
    </row>
    <row r="115" spans="2:65" s="1" customFormat="1" ht="16.5" customHeight="1">
      <c r="B115" s="43"/>
      <c r="C115" s="204" t="s">
        <v>78</v>
      </c>
      <c r="D115" s="204" t="s">
        <v>200</v>
      </c>
      <c r="E115" s="205" t="s">
        <v>4721</v>
      </c>
      <c r="F115" s="206" t="s">
        <v>4722</v>
      </c>
      <c r="G115" s="207" t="s">
        <v>357</v>
      </c>
      <c r="H115" s="208">
        <v>14</v>
      </c>
      <c r="I115" s="209"/>
      <c r="J115" s="210">
        <f t="shared" si="0"/>
        <v>0</v>
      </c>
      <c r="K115" s="206" t="s">
        <v>34</v>
      </c>
      <c r="L115" s="63"/>
      <c r="M115" s="211" t="s">
        <v>34</v>
      </c>
      <c r="N115" s="212" t="s">
        <v>49</v>
      </c>
      <c r="O115" s="44"/>
      <c r="P115" s="213">
        <f t="shared" si="1"/>
        <v>0</v>
      </c>
      <c r="Q115" s="213">
        <v>0</v>
      </c>
      <c r="R115" s="213">
        <f t="shared" si="2"/>
        <v>0</v>
      </c>
      <c r="S115" s="213">
        <v>0</v>
      </c>
      <c r="T115" s="214">
        <f t="shared" si="3"/>
        <v>0</v>
      </c>
      <c r="AR115" s="25" t="s">
        <v>126</v>
      </c>
      <c r="AT115" s="25" t="s">
        <v>200</v>
      </c>
      <c r="AU115" s="25" t="s">
        <v>78</v>
      </c>
      <c r="AY115" s="25" t="s">
        <v>197</v>
      </c>
      <c r="BE115" s="215">
        <f t="shared" si="4"/>
        <v>0</v>
      </c>
      <c r="BF115" s="215">
        <f t="shared" si="5"/>
        <v>0</v>
      </c>
      <c r="BG115" s="215">
        <f t="shared" si="6"/>
        <v>0</v>
      </c>
      <c r="BH115" s="215">
        <f t="shared" si="7"/>
        <v>0</v>
      </c>
      <c r="BI115" s="215">
        <f t="shared" si="8"/>
        <v>0</v>
      </c>
      <c r="BJ115" s="25" t="s">
        <v>85</v>
      </c>
      <c r="BK115" s="215">
        <f t="shared" si="9"/>
        <v>0</v>
      </c>
      <c r="BL115" s="25" t="s">
        <v>126</v>
      </c>
      <c r="BM115" s="25" t="s">
        <v>4723</v>
      </c>
    </row>
    <row r="116" spans="2:65" s="1" customFormat="1" ht="16.5" customHeight="1">
      <c r="B116" s="43"/>
      <c r="C116" s="204" t="s">
        <v>78</v>
      </c>
      <c r="D116" s="204" t="s">
        <v>200</v>
      </c>
      <c r="E116" s="205" t="s">
        <v>4724</v>
      </c>
      <c r="F116" s="206" t="s">
        <v>4725</v>
      </c>
      <c r="G116" s="207" t="s">
        <v>4533</v>
      </c>
      <c r="H116" s="208">
        <v>1</v>
      </c>
      <c r="I116" s="209"/>
      <c r="J116" s="210">
        <f t="shared" si="0"/>
        <v>0</v>
      </c>
      <c r="K116" s="206" t="s">
        <v>34</v>
      </c>
      <c r="L116" s="63"/>
      <c r="M116" s="211" t="s">
        <v>34</v>
      </c>
      <c r="N116" s="212" t="s">
        <v>49</v>
      </c>
      <c r="O116" s="44"/>
      <c r="P116" s="213">
        <f t="shared" si="1"/>
        <v>0</v>
      </c>
      <c r="Q116" s="213">
        <v>0</v>
      </c>
      <c r="R116" s="213">
        <f t="shared" si="2"/>
        <v>0</v>
      </c>
      <c r="S116" s="213">
        <v>0</v>
      </c>
      <c r="T116" s="214">
        <f t="shared" si="3"/>
        <v>0</v>
      </c>
      <c r="AR116" s="25" t="s">
        <v>126</v>
      </c>
      <c r="AT116" s="25" t="s">
        <v>200</v>
      </c>
      <c r="AU116" s="25" t="s">
        <v>78</v>
      </c>
      <c r="AY116" s="25" t="s">
        <v>197</v>
      </c>
      <c r="BE116" s="215">
        <f t="shared" si="4"/>
        <v>0</v>
      </c>
      <c r="BF116" s="215">
        <f t="shared" si="5"/>
        <v>0</v>
      </c>
      <c r="BG116" s="215">
        <f t="shared" si="6"/>
        <v>0</v>
      </c>
      <c r="BH116" s="215">
        <f t="shared" si="7"/>
        <v>0</v>
      </c>
      <c r="BI116" s="215">
        <f t="shared" si="8"/>
        <v>0</v>
      </c>
      <c r="BJ116" s="25" t="s">
        <v>85</v>
      </c>
      <c r="BK116" s="215">
        <f t="shared" si="9"/>
        <v>0</v>
      </c>
      <c r="BL116" s="25" t="s">
        <v>126</v>
      </c>
      <c r="BM116" s="25" t="s">
        <v>4726</v>
      </c>
    </row>
    <row r="117" spans="2:65" s="1" customFormat="1" ht="16.5" customHeight="1">
      <c r="B117" s="43"/>
      <c r="C117" s="204" t="s">
        <v>78</v>
      </c>
      <c r="D117" s="204" t="s">
        <v>200</v>
      </c>
      <c r="E117" s="205" t="s">
        <v>4727</v>
      </c>
      <c r="F117" s="206" t="s">
        <v>4728</v>
      </c>
      <c r="G117" s="207" t="s">
        <v>4533</v>
      </c>
      <c r="H117" s="208">
        <v>1</v>
      </c>
      <c r="I117" s="209"/>
      <c r="J117" s="210">
        <f t="shared" si="0"/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 t="shared" si="1"/>
        <v>0</v>
      </c>
      <c r="Q117" s="213">
        <v>0</v>
      </c>
      <c r="R117" s="213">
        <f t="shared" si="2"/>
        <v>0</v>
      </c>
      <c r="S117" s="213">
        <v>0</v>
      </c>
      <c r="T117" s="214">
        <f t="shared" si="3"/>
        <v>0</v>
      </c>
      <c r="AR117" s="25" t="s">
        <v>126</v>
      </c>
      <c r="AT117" s="25" t="s">
        <v>200</v>
      </c>
      <c r="AU117" s="25" t="s">
        <v>78</v>
      </c>
      <c r="AY117" s="25" t="s">
        <v>197</v>
      </c>
      <c r="BE117" s="215">
        <f t="shared" si="4"/>
        <v>0</v>
      </c>
      <c r="BF117" s="215">
        <f t="shared" si="5"/>
        <v>0</v>
      </c>
      <c r="BG117" s="215">
        <f t="shared" si="6"/>
        <v>0</v>
      </c>
      <c r="BH117" s="215">
        <f t="shared" si="7"/>
        <v>0</v>
      </c>
      <c r="BI117" s="215">
        <f t="shared" si="8"/>
        <v>0</v>
      </c>
      <c r="BJ117" s="25" t="s">
        <v>85</v>
      </c>
      <c r="BK117" s="215">
        <f t="shared" si="9"/>
        <v>0</v>
      </c>
      <c r="BL117" s="25" t="s">
        <v>126</v>
      </c>
      <c r="BM117" s="25" t="s">
        <v>4729</v>
      </c>
    </row>
    <row r="118" spans="2:65" s="1" customFormat="1" ht="16.5" customHeight="1">
      <c r="B118" s="43"/>
      <c r="C118" s="204" t="s">
        <v>78</v>
      </c>
      <c r="D118" s="204" t="s">
        <v>200</v>
      </c>
      <c r="E118" s="205" t="s">
        <v>4730</v>
      </c>
      <c r="F118" s="206" t="s">
        <v>3571</v>
      </c>
      <c r="G118" s="207" t="s">
        <v>4533</v>
      </c>
      <c r="H118" s="208">
        <v>1</v>
      </c>
      <c r="I118" s="209"/>
      <c r="J118" s="210">
        <f t="shared" si="0"/>
        <v>0</v>
      </c>
      <c r="K118" s="206" t="s">
        <v>34</v>
      </c>
      <c r="L118" s="63"/>
      <c r="M118" s="211" t="s">
        <v>34</v>
      </c>
      <c r="N118" s="254" t="s">
        <v>49</v>
      </c>
      <c r="O118" s="255"/>
      <c r="P118" s="256">
        <f t="shared" si="1"/>
        <v>0</v>
      </c>
      <c r="Q118" s="256">
        <v>0</v>
      </c>
      <c r="R118" s="256">
        <f t="shared" si="2"/>
        <v>0</v>
      </c>
      <c r="S118" s="256">
        <v>0</v>
      </c>
      <c r="T118" s="257">
        <f t="shared" si="3"/>
        <v>0</v>
      </c>
      <c r="AR118" s="25" t="s">
        <v>126</v>
      </c>
      <c r="AT118" s="25" t="s">
        <v>200</v>
      </c>
      <c r="AU118" s="25" t="s">
        <v>78</v>
      </c>
      <c r="AY118" s="25" t="s">
        <v>197</v>
      </c>
      <c r="BE118" s="215">
        <f t="shared" si="4"/>
        <v>0</v>
      </c>
      <c r="BF118" s="215">
        <f t="shared" si="5"/>
        <v>0</v>
      </c>
      <c r="BG118" s="215">
        <f t="shared" si="6"/>
        <v>0</v>
      </c>
      <c r="BH118" s="215">
        <f t="shared" si="7"/>
        <v>0</v>
      </c>
      <c r="BI118" s="215">
        <f t="shared" si="8"/>
        <v>0</v>
      </c>
      <c r="BJ118" s="25" t="s">
        <v>85</v>
      </c>
      <c r="BK118" s="215">
        <f t="shared" si="9"/>
        <v>0</v>
      </c>
      <c r="BL118" s="25" t="s">
        <v>126</v>
      </c>
      <c r="BM118" s="25" t="s">
        <v>4731</v>
      </c>
    </row>
    <row r="119" spans="2:65" s="1" customFormat="1" ht="6.95" customHeight="1">
      <c r="B119" s="58"/>
      <c r="C119" s="59"/>
      <c r="D119" s="59"/>
      <c r="E119" s="59"/>
      <c r="F119" s="59"/>
      <c r="G119" s="59"/>
      <c r="H119" s="59"/>
      <c r="I119" s="150"/>
      <c r="J119" s="59"/>
      <c r="K119" s="59"/>
      <c r="L119" s="63"/>
    </row>
  </sheetData>
  <sheetProtection algorithmName="SHA-512" hashValue="Vi0rtBrrvle6fmG3Z7LPwstZIVECETkeTXar1EQkCFgApCnKQi39RLrp3oStKKFQgAkNFzg4j1nT0icDwvhDEA==" saltValue="lX8n/c/LKXxshO3h3vmshA==" spinCount="100000" sheet="1" objects="1" scenarios="1" formatCells="0" formatColumns="0" formatRows="0" sort="0" autoFilter="0"/>
  <autoFilter ref="C87:K118"/>
  <mergeCells count="16">
    <mergeCell ref="G1:H1"/>
    <mergeCell ref="E49:H49"/>
    <mergeCell ref="E53:H53"/>
    <mergeCell ref="E51:H51"/>
    <mergeCell ref="E55:H55"/>
    <mergeCell ref="E7:H7"/>
    <mergeCell ref="E11:H11"/>
    <mergeCell ref="E9:H9"/>
    <mergeCell ref="E13:H13"/>
    <mergeCell ref="E28:H28"/>
    <mergeCell ref="L2:V2"/>
    <mergeCell ref="E74:H74"/>
    <mergeCell ref="E78:H78"/>
    <mergeCell ref="E76:H76"/>
    <mergeCell ref="E80:H80"/>
    <mergeCell ref="J59:J60"/>
  </mergeCells>
  <hyperlinks>
    <hyperlink ref="F1:G1" location="C2" display="1) Krycí list soupisu"/>
    <hyperlink ref="G1:H1" location="C62" display="2) Rekapitulace"/>
    <hyperlink ref="J1" location="C87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86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152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4732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4733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ROUND(J92,2)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ROUND(SUM(BE92:BE185), 2)</f>
        <v>0</v>
      </c>
      <c r="G32" s="44"/>
      <c r="H32" s="44"/>
      <c r="I32" s="142">
        <v>0.21</v>
      </c>
      <c r="J32" s="141">
        <f>ROUND(ROUND((SUM(BE92:BE185)),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ROUND(SUM(BF92:BF185), 2)</f>
        <v>0</v>
      </c>
      <c r="G33" s="44"/>
      <c r="H33" s="44"/>
      <c r="I33" s="142">
        <v>0.15</v>
      </c>
      <c r="J33" s="141">
        <f>ROUND(ROUND((SUM(BF92:BF185)),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ROUND(SUM(BG92:BG185),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ROUND(SUM(BH92:BH185),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ROUND(SUM(BI92:BI185),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4732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IO 01 - Zpevněné plochy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J92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316</v>
      </c>
      <c r="E61" s="163"/>
      <c r="F61" s="163"/>
      <c r="G61" s="163"/>
      <c r="H61" s="163"/>
      <c r="I61" s="164"/>
      <c r="J61" s="165">
        <f>J93</f>
        <v>0</v>
      </c>
      <c r="K61" s="166"/>
    </row>
    <row r="62" spans="2:47" s="9" customFormat="1" ht="19.899999999999999" customHeight="1">
      <c r="B62" s="167"/>
      <c r="C62" s="168"/>
      <c r="D62" s="169" t="s">
        <v>317</v>
      </c>
      <c r="E62" s="170"/>
      <c r="F62" s="170"/>
      <c r="G62" s="170"/>
      <c r="H62" s="170"/>
      <c r="I62" s="171"/>
      <c r="J62" s="172">
        <f>J94</f>
        <v>0</v>
      </c>
      <c r="K62" s="173"/>
    </row>
    <row r="63" spans="2:47" s="9" customFormat="1" ht="19.899999999999999" customHeight="1">
      <c r="B63" s="167"/>
      <c r="C63" s="168"/>
      <c r="D63" s="169" t="s">
        <v>321</v>
      </c>
      <c r="E63" s="170"/>
      <c r="F63" s="170"/>
      <c r="G63" s="170"/>
      <c r="H63" s="170"/>
      <c r="I63" s="171"/>
      <c r="J63" s="172">
        <f>J137</f>
        <v>0</v>
      </c>
      <c r="K63" s="173"/>
    </row>
    <row r="64" spans="2:47" s="9" customFormat="1" ht="19.899999999999999" customHeight="1">
      <c r="B64" s="167"/>
      <c r="C64" s="168"/>
      <c r="D64" s="169" t="s">
        <v>322</v>
      </c>
      <c r="E64" s="170"/>
      <c r="F64" s="170"/>
      <c r="G64" s="170"/>
      <c r="H64" s="170"/>
      <c r="I64" s="171"/>
      <c r="J64" s="172">
        <f>J150</f>
        <v>0</v>
      </c>
      <c r="K64" s="173"/>
    </row>
    <row r="65" spans="2:12" s="9" customFormat="1" ht="19.899999999999999" customHeight="1">
      <c r="B65" s="167"/>
      <c r="C65" s="168"/>
      <c r="D65" s="169" t="s">
        <v>323</v>
      </c>
      <c r="E65" s="170"/>
      <c r="F65" s="170"/>
      <c r="G65" s="170"/>
      <c r="H65" s="170"/>
      <c r="I65" s="171"/>
      <c r="J65" s="172">
        <f>J155</f>
        <v>0</v>
      </c>
      <c r="K65" s="173"/>
    </row>
    <row r="66" spans="2:12" s="9" customFormat="1" ht="19.899999999999999" customHeight="1">
      <c r="B66" s="167"/>
      <c r="C66" s="168"/>
      <c r="D66" s="169" t="s">
        <v>325</v>
      </c>
      <c r="E66" s="170"/>
      <c r="F66" s="170"/>
      <c r="G66" s="170"/>
      <c r="H66" s="170"/>
      <c r="I66" s="171"/>
      <c r="J66" s="172">
        <f>J165</f>
        <v>0</v>
      </c>
      <c r="K66" s="173"/>
    </row>
    <row r="67" spans="2:12" s="9" customFormat="1" ht="19.899999999999999" customHeight="1">
      <c r="B67" s="167"/>
      <c r="C67" s="168"/>
      <c r="D67" s="169" t="s">
        <v>2004</v>
      </c>
      <c r="E67" s="170"/>
      <c r="F67" s="170"/>
      <c r="G67" s="170"/>
      <c r="H67" s="170"/>
      <c r="I67" s="171"/>
      <c r="J67" s="172">
        <f>J171</f>
        <v>0</v>
      </c>
      <c r="K67" s="173"/>
    </row>
    <row r="68" spans="2:12" s="8" customFormat="1" ht="24.95" customHeight="1">
      <c r="B68" s="160"/>
      <c r="C68" s="161"/>
      <c r="D68" s="162" t="s">
        <v>326</v>
      </c>
      <c r="E68" s="163"/>
      <c r="F68" s="163"/>
      <c r="G68" s="163"/>
      <c r="H68" s="163"/>
      <c r="I68" s="164"/>
      <c r="J68" s="165">
        <f>J173</f>
        <v>0</v>
      </c>
      <c r="K68" s="166"/>
    </row>
    <row r="69" spans="2:12" s="9" customFormat="1" ht="19.899999999999999" customHeight="1">
      <c r="B69" s="167"/>
      <c r="C69" s="168"/>
      <c r="D69" s="169" t="s">
        <v>335</v>
      </c>
      <c r="E69" s="170"/>
      <c r="F69" s="170"/>
      <c r="G69" s="170"/>
      <c r="H69" s="170"/>
      <c r="I69" s="171"/>
      <c r="J69" s="172">
        <f>J174</f>
        <v>0</v>
      </c>
      <c r="K69" s="173"/>
    </row>
    <row r="70" spans="2:12" s="8" customFormat="1" ht="24.95" customHeight="1">
      <c r="B70" s="160"/>
      <c r="C70" s="161"/>
      <c r="D70" s="162" t="s">
        <v>344</v>
      </c>
      <c r="E70" s="163"/>
      <c r="F70" s="163"/>
      <c r="G70" s="163"/>
      <c r="H70" s="163"/>
      <c r="I70" s="164"/>
      <c r="J70" s="165">
        <f>J180</f>
        <v>0</v>
      </c>
      <c r="K70" s="166"/>
    </row>
    <row r="71" spans="2:12" s="1" customFormat="1" ht="21.75" customHeight="1">
      <c r="B71" s="43"/>
      <c r="C71" s="44"/>
      <c r="D71" s="44"/>
      <c r="E71" s="44"/>
      <c r="F71" s="44"/>
      <c r="G71" s="44"/>
      <c r="H71" s="44"/>
      <c r="I71" s="129"/>
      <c r="J71" s="44"/>
      <c r="K71" s="47"/>
    </row>
    <row r="72" spans="2:12" s="1" customFormat="1" ht="6.95" customHeight="1">
      <c r="B72" s="58"/>
      <c r="C72" s="59"/>
      <c r="D72" s="59"/>
      <c r="E72" s="59"/>
      <c r="F72" s="59"/>
      <c r="G72" s="59"/>
      <c r="H72" s="59"/>
      <c r="I72" s="150"/>
      <c r="J72" s="59"/>
      <c r="K72" s="60"/>
    </row>
    <row r="76" spans="2:12" s="1" customFormat="1" ht="6.95" customHeight="1">
      <c r="B76" s="61"/>
      <c r="C76" s="62"/>
      <c r="D76" s="62"/>
      <c r="E76" s="62"/>
      <c r="F76" s="62"/>
      <c r="G76" s="62"/>
      <c r="H76" s="62"/>
      <c r="I76" s="153"/>
      <c r="J76" s="62"/>
      <c r="K76" s="62"/>
      <c r="L76" s="63"/>
    </row>
    <row r="77" spans="2:12" s="1" customFormat="1" ht="36.950000000000003" customHeight="1">
      <c r="B77" s="43"/>
      <c r="C77" s="64" t="s">
        <v>181</v>
      </c>
      <c r="D77" s="65"/>
      <c r="E77" s="65"/>
      <c r="F77" s="65"/>
      <c r="G77" s="65"/>
      <c r="H77" s="65"/>
      <c r="I77" s="174"/>
      <c r="J77" s="65"/>
      <c r="K77" s="65"/>
      <c r="L77" s="63"/>
    </row>
    <row r="78" spans="2:12" s="1" customFormat="1" ht="6.95" customHeight="1">
      <c r="B78" s="43"/>
      <c r="C78" s="65"/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4.45" customHeight="1">
      <c r="B79" s="43"/>
      <c r="C79" s="67" t="s">
        <v>18</v>
      </c>
      <c r="D79" s="65"/>
      <c r="E79" s="65"/>
      <c r="F79" s="65"/>
      <c r="G79" s="65"/>
      <c r="H79" s="65"/>
      <c r="I79" s="174"/>
      <c r="J79" s="65"/>
      <c r="K79" s="65"/>
      <c r="L79" s="63"/>
    </row>
    <row r="80" spans="2:12" s="1" customFormat="1" ht="16.5" customHeight="1">
      <c r="B80" s="43"/>
      <c r="C80" s="65"/>
      <c r="D80" s="65"/>
      <c r="E80" s="420" t="str">
        <f>E7</f>
        <v>CENTRUM SPOLEČNÝCH AKTIVIT JESENÍK</v>
      </c>
      <c r="F80" s="421"/>
      <c r="G80" s="421"/>
      <c r="H80" s="421"/>
      <c r="I80" s="174"/>
      <c r="J80" s="65"/>
      <c r="K80" s="65"/>
      <c r="L80" s="63"/>
    </row>
    <row r="81" spans="2:65" ht="15">
      <c r="B81" s="29"/>
      <c r="C81" s="67" t="s">
        <v>171</v>
      </c>
      <c r="D81" s="258"/>
      <c r="E81" s="258"/>
      <c r="F81" s="258"/>
      <c r="G81" s="258"/>
      <c r="H81" s="258"/>
      <c r="J81" s="258"/>
      <c r="K81" s="258"/>
      <c r="L81" s="259"/>
    </row>
    <row r="82" spans="2:65" s="1" customFormat="1" ht="16.5" customHeight="1">
      <c r="B82" s="43"/>
      <c r="C82" s="65"/>
      <c r="D82" s="65"/>
      <c r="E82" s="420" t="s">
        <v>4732</v>
      </c>
      <c r="F82" s="422"/>
      <c r="G82" s="422"/>
      <c r="H82" s="422"/>
      <c r="I82" s="174"/>
      <c r="J82" s="65"/>
      <c r="K82" s="65"/>
      <c r="L82" s="63"/>
    </row>
    <row r="83" spans="2:65" s="1" customFormat="1" ht="14.45" customHeight="1">
      <c r="B83" s="43"/>
      <c r="C83" s="67" t="s">
        <v>314</v>
      </c>
      <c r="D83" s="65"/>
      <c r="E83" s="65"/>
      <c r="F83" s="65"/>
      <c r="G83" s="65"/>
      <c r="H83" s="65"/>
      <c r="I83" s="174"/>
      <c r="J83" s="65"/>
      <c r="K83" s="65"/>
      <c r="L83" s="63"/>
    </row>
    <row r="84" spans="2:65" s="1" customFormat="1" ht="17.25" customHeight="1">
      <c r="B84" s="43"/>
      <c r="C84" s="65"/>
      <c r="D84" s="65"/>
      <c r="E84" s="391" t="str">
        <f>E11</f>
        <v>IO 01 - Zpevněné plochy</v>
      </c>
      <c r="F84" s="422"/>
      <c r="G84" s="422"/>
      <c r="H84" s="422"/>
      <c r="I84" s="174"/>
      <c r="J84" s="65"/>
      <c r="K84" s="65"/>
      <c r="L84" s="63"/>
    </row>
    <row r="85" spans="2:65" s="1" customFormat="1" ht="6.95" customHeight="1">
      <c r="B85" s="43"/>
      <c r="C85" s="65"/>
      <c r="D85" s="65"/>
      <c r="E85" s="65"/>
      <c r="F85" s="65"/>
      <c r="G85" s="65"/>
      <c r="H85" s="65"/>
      <c r="I85" s="174"/>
      <c r="J85" s="65"/>
      <c r="K85" s="65"/>
      <c r="L85" s="63"/>
    </row>
    <row r="86" spans="2:65" s="1" customFormat="1" ht="18" customHeight="1">
      <c r="B86" s="43"/>
      <c r="C86" s="67" t="s">
        <v>24</v>
      </c>
      <c r="D86" s="65"/>
      <c r="E86" s="65"/>
      <c r="F86" s="175" t="str">
        <f>F14</f>
        <v>Jeseník</v>
      </c>
      <c r="G86" s="65"/>
      <c r="H86" s="65"/>
      <c r="I86" s="176" t="s">
        <v>26</v>
      </c>
      <c r="J86" s="75" t="str">
        <f>IF(J14="","",J14)</f>
        <v>11.10.2016</v>
      </c>
      <c r="K86" s="65"/>
      <c r="L86" s="63"/>
    </row>
    <row r="87" spans="2:65" s="1" customFormat="1" ht="6.95" customHeight="1">
      <c r="B87" s="43"/>
      <c r="C87" s="65"/>
      <c r="D87" s="65"/>
      <c r="E87" s="65"/>
      <c r="F87" s="65"/>
      <c r="G87" s="65"/>
      <c r="H87" s="65"/>
      <c r="I87" s="174"/>
      <c r="J87" s="65"/>
      <c r="K87" s="65"/>
      <c r="L87" s="63"/>
    </row>
    <row r="88" spans="2:65" s="1" customFormat="1" ht="15">
      <c r="B88" s="43"/>
      <c r="C88" s="67" t="s">
        <v>32</v>
      </c>
      <c r="D88" s="65"/>
      <c r="E88" s="65"/>
      <c r="F88" s="175" t="str">
        <f>E17</f>
        <v>MĚSTO JESENÍK</v>
      </c>
      <c r="G88" s="65"/>
      <c r="H88" s="65"/>
      <c r="I88" s="176" t="s">
        <v>39</v>
      </c>
      <c r="J88" s="175" t="str">
        <f>E23</f>
        <v>KANIA a.s. , Ostrava</v>
      </c>
      <c r="K88" s="65"/>
      <c r="L88" s="63"/>
    </row>
    <row r="89" spans="2:65" s="1" customFormat="1" ht="14.45" customHeight="1">
      <c r="B89" s="43"/>
      <c r="C89" s="67" t="s">
        <v>37</v>
      </c>
      <c r="D89" s="65"/>
      <c r="E89" s="65"/>
      <c r="F89" s="175" t="str">
        <f>IF(E20="","",E20)</f>
        <v/>
      </c>
      <c r="G89" s="65"/>
      <c r="H89" s="65"/>
      <c r="I89" s="174"/>
      <c r="J89" s="65"/>
      <c r="K89" s="65"/>
      <c r="L89" s="63"/>
    </row>
    <row r="90" spans="2:65" s="1" customFormat="1" ht="10.35" customHeight="1">
      <c r="B90" s="43"/>
      <c r="C90" s="65"/>
      <c r="D90" s="65"/>
      <c r="E90" s="65"/>
      <c r="F90" s="65"/>
      <c r="G90" s="65"/>
      <c r="H90" s="65"/>
      <c r="I90" s="174"/>
      <c r="J90" s="65"/>
      <c r="K90" s="65"/>
      <c r="L90" s="63"/>
    </row>
    <row r="91" spans="2:65" s="10" customFormat="1" ht="29.25" customHeight="1">
      <c r="B91" s="177"/>
      <c r="C91" s="178" t="s">
        <v>182</v>
      </c>
      <c r="D91" s="179" t="s">
        <v>63</v>
      </c>
      <c r="E91" s="179" t="s">
        <v>59</v>
      </c>
      <c r="F91" s="179" t="s">
        <v>183</v>
      </c>
      <c r="G91" s="179" t="s">
        <v>184</v>
      </c>
      <c r="H91" s="179" t="s">
        <v>185</v>
      </c>
      <c r="I91" s="180" t="s">
        <v>186</v>
      </c>
      <c r="J91" s="179" t="s">
        <v>175</v>
      </c>
      <c r="K91" s="181" t="s">
        <v>187</v>
      </c>
      <c r="L91" s="182"/>
      <c r="M91" s="83" t="s">
        <v>188</v>
      </c>
      <c r="N91" s="84" t="s">
        <v>48</v>
      </c>
      <c r="O91" s="84" t="s">
        <v>189</v>
      </c>
      <c r="P91" s="84" t="s">
        <v>190</v>
      </c>
      <c r="Q91" s="84" t="s">
        <v>191</v>
      </c>
      <c r="R91" s="84" t="s">
        <v>192</v>
      </c>
      <c r="S91" s="84" t="s">
        <v>193</v>
      </c>
      <c r="T91" s="85" t="s">
        <v>194</v>
      </c>
    </row>
    <row r="92" spans="2:65" s="1" customFormat="1" ht="29.25" customHeight="1">
      <c r="B92" s="43"/>
      <c r="C92" s="89" t="s">
        <v>176</v>
      </c>
      <c r="D92" s="65"/>
      <c r="E92" s="65"/>
      <c r="F92" s="65"/>
      <c r="G92" s="65"/>
      <c r="H92" s="65"/>
      <c r="I92" s="174"/>
      <c r="J92" s="183">
        <f>BK92</f>
        <v>0</v>
      </c>
      <c r="K92" s="65"/>
      <c r="L92" s="63"/>
      <c r="M92" s="86"/>
      <c r="N92" s="87"/>
      <c r="O92" s="87"/>
      <c r="P92" s="184">
        <f>P93+P173+P180</f>
        <v>0</v>
      </c>
      <c r="Q92" s="87"/>
      <c r="R92" s="184">
        <f>R93+R173+R180</f>
        <v>17.643135999999998</v>
      </c>
      <c r="S92" s="87"/>
      <c r="T92" s="185">
        <f>T93+T173+T180</f>
        <v>13.84</v>
      </c>
      <c r="AT92" s="25" t="s">
        <v>77</v>
      </c>
      <c r="AU92" s="25" t="s">
        <v>177</v>
      </c>
      <c r="BK92" s="186">
        <f>BK93+BK173+BK180</f>
        <v>0</v>
      </c>
    </row>
    <row r="93" spans="2:65" s="11" customFormat="1" ht="37.35" customHeight="1">
      <c r="B93" s="187"/>
      <c r="C93" s="188"/>
      <c r="D93" s="189" t="s">
        <v>77</v>
      </c>
      <c r="E93" s="190" t="s">
        <v>346</v>
      </c>
      <c r="F93" s="190" t="s">
        <v>347</v>
      </c>
      <c r="G93" s="188"/>
      <c r="H93" s="188"/>
      <c r="I93" s="191"/>
      <c r="J93" s="192">
        <f>BK93</f>
        <v>0</v>
      </c>
      <c r="K93" s="188"/>
      <c r="L93" s="193"/>
      <c r="M93" s="194"/>
      <c r="N93" s="195"/>
      <c r="O93" s="195"/>
      <c r="P93" s="196">
        <f>P94+P137+P150+P155+P165+P171</f>
        <v>0</v>
      </c>
      <c r="Q93" s="195"/>
      <c r="R93" s="196">
        <f>R94+R137+R150+R155+R165+R171</f>
        <v>17.643135999999998</v>
      </c>
      <c r="S93" s="195"/>
      <c r="T93" s="197">
        <f>T94+T137+T150+T155+T165+T171</f>
        <v>13.84</v>
      </c>
      <c r="AR93" s="198" t="s">
        <v>85</v>
      </c>
      <c r="AT93" s="199" t="s">
        <v>77</v>
      </c>
      <c r="AU93" s="199" t="s">
        <v>78</v>
      </c>
      <c r="AY93" s="198" t="s">
        <v>197</v>
      </c>
      <c r="BK93" s="200">
        <f>BK94+BK137+BK150+BK155+BK165+BK171</f>
        <v>0</v>
      </c>
    </row>
    <row r="94" spans="2:65" s="11" customFormat="1" ht="19.899999999999999" customHeight="1">
      <c r="B94" s="187"/>
      <c r="C94" s="188"/>
      <c r="D94" s="201" t="s">
        <v>77</v>
      </c>
      <c r="E94" s="202" t="s">
        <v>85</v>
      </c>
      <c r="F94" s="202" t="s">
        <v>348</v>
      </c>
      <c r="G94" s="188"/>
      <c r="H94" s="188"/>
      <c r="I94" s="191"/>
      <c r="J94" s="203">
        <f>BK94</f>
        <v>0</v>
      </c>
      <c r="K94" s="188"/>
      <c r="L94" s="193"/>
      <c r="M94" s="194"/>
      <c r="N94" s="195"/>
      <c r="O94" s="195"/>
      <c r="P94" s="196">
        <f>SUM(P95:P136)</f>
        <v>0</v>
      </c>
      <c r="Q94" s="195"/>
      <c r="R94" s="196">
        <f>SUM(R95:R136)</f>
        <v>2.2429999999999999E-2</v>
      </c>
      <c r="S94" s="195"/>
      <c r="T94" s="197">
        <f>SUM(T95:T136)</f>
        <v>13.84</v>
      </c>
      <c r="AR94" s="198" t="s">
        <v>85</v>
      </c>
      <c r="AT94" s="199" t="s">
        <v>77</v>
      </c>
      <c r="AU94" s="199" t="s">
        <v>85</v>
      </c>
      <c r="AY94" s="198" t="s">
        <v>197</v>
      </c>
      <c r="BK94" s="200">
        <f>SUM(BK95:BK136)</f>
        <v>0</v>
      </c>
    </row>
    <row r="95" spans="2:65" s="1" customFormat="1" ht="16.5" customHeight="1">
      <c r="B95" s="43"/>
      <c r="C95" s="204" t="s">
        <v>85</v>
      </c>
      <c r="D95" s="204" t="s">
        <v>200</v>
      </c>
      <c r="E95" s="205" t="s">
        <v>4734</v>
      </c>
      <c r="F95" s="206" t="s">
        <v>4735</v>
      </c>
      <c r="G95" s="207" t="s">
        <v>423</v>
      </c>
      <c r="H95" s="208">
        <v>29.5</v>
      </c>
      <c r="I95" s="209"/>
      <c r="J95" s="210">
        <f>ROUND(I95*H95,2)</f>
        <v>0</v>
      </c>
      <c r="K95" s="206" t="s">
        <v>352</v>
      </c>
      <c r="L95" s="63"/>
      <c r="M95" s="211" t="s">
        <v>34</v>
      </c>
      <c r="N95" s="212" t="s">
        <v>49</v>
      </c>
      <c r="O95" s="44"/>
      <c r="P95" s="213">
        <f>O95*H95</f>
        <v>0</v>
      </c>
      <c r="Q95" s="213">
        <v>0</v>
      </c>
      <c r="R95" s="213">
        <f>Q95*H95</f>
        <v>0</v>
      </c>
      <c r="S95" s="213">
        <v>0.255</v>
      </c>
      <c r="T95" s="214">
        <f>S95*H95</f>
        <v>7.5225</v>
      </c>
      <c r="AR95" s="25" t="s">
        <v>126</v>
      </c>
      <c r="AT95" s="25" t="s">
        <v>200</v>
      </c>
      <c r="AU95" s="25" t="s">
        <v>87</v>
      </c>
      <c r="AY95" s="25" t="s">
        <v>197</v>
      </c>
      <c r="BE95" s="215">
        <f>IF(N95="základní",J95,0)</f>
        <v>0</v>
      </c>
      <c r="BF95" s="215">
        <f>IF(N95="snížená",J95,0)</f>
        <v>0</v>
      </c>
      <c r="BG95" s="215">
        <f>IF(N95="zákl. přenesená",J95,0)</f>
        <v>0</v>
      </c>
      <c r="BH95" s="215">
        <f>IF(N95="sníž. přenesená",J95,0)</f>
        <v>0</v>
      </c>
      <c r="BI95" s="215">
        <f>IF(N95="nulová",J95,0)</f>
        <v>0</v>
      </c>
      <c r="BJ95" s="25" t="s">
        <v>85</v>
      </c>
      <c r="BK95" s="215">
        <f>ROUND(I95*H95,2)</f>
        <v>0</v>
      </c>
      <c r="BL95" s="25" t="s">
        <v>126</v>
      </c>
      <c r="BM95" s="25" t="s">
        <v>4736</v>
      </c>
    </row>
    <row r="96" spans="2:65" s="13" customFormat="1">
      <c r="B96" s="231"/>
      <c r="C96" s="232"/>
      <c r="D96" s="221" t="s">
        <v>210</v>
      </c>
      <c r="E96" s="233" t="s">
        <v>34</v>
      </c>
      <c r="F96" s="234" t="s">
        <v>4737</v>
      </c>
      <c r="G96" s="232"/>
      <c r="H96" s="235">
        <v>15.5</v>
      </c>
      <c r="I96" s="236"/>
      <c r="J96" s="232"/>
      <c r="K96" s="232"/>
      <c r="L96" s="237"/>
      <c r="M96" s="238"/>
      <c r="N96" s="239"/>
      <c r="O96" s="239"/>
      <c r="P96" s="239"/>
      <c r="Q96" s="239"/>
      <c r="R96" s="239"/>
      <c r="S96" s="239"/>
      <c r="T96" s="240"/>
      <c r="AT96" s="241" t="s">
        <v>210</v>
      </c>
      <c r="AU96" s="241" t="s">
        <v>87</v>
      </c>
      <c r="AV96" s="13" t="s">
        <v>87</v>
      </c>
      <c r="AW96" s="13" t="s">
        <v>41</v>
      </c>
      <c r="AX96" s="13" t="s">
        <v>78</v>
      </c>
      <c r="AY96" s="241" t="s">
        <v>197</v>
      </c>
    </row>
    <row r="97" spans="2:65" s="13" customFormat="1">
      <c r="B97" s="231"/>
      <c r="C97" s="232"/>
      <c r="D97" s="221" t="s">
        <v>210</v>
      </c>
      <c r="E97" s="233" t="s">
        <v>34</v>
      </c>
      <c r="F97" s="234" t="s">
        <v>4738</v>
      </c>
      <c r="G97" s="232"/>
      <c r="H97" s="235">
        <v>14</v>
      </c>
      <c r="I97" s="236"/>
      <c r="J97" s="232"/>
      <c r="K97" s="232"/>
      <c r="L97" s="237"/>
      <c r="M97" s="238"/>
      <c r="N97" s="239"/>
      <c r="O97" s="239"/>
      <c r="P97" s="239"/>
      <c r="Q97" s="239"/>
      <c r="R97" s="239"/>
      <c r="S97" s="239"/>
      <c r="T97" s="240"/>
      <c r="AT97" s="241" t="s">
        <v>210</v>
      </c>
      <c r="AU97" s="241" t="s">
        <v>87</v>
      </c>
      <c r="AV97" s="13" t="s">
        <v>87</v>
      </c>
      <c r="AW97" s="13" t="s">
        <v>41</v>
      </c>
      <c r="AX97" s="13" t="s">
        <v>78</v>
      </c>
      <c r="AY97" s="241" t="s">
        <v>197</v>
      </c>
    </row>
    <row r="98" spans="2:65" s="14" customFormat="1">
      <c r="B98" s="242"/>
      <c r="C98" s="243"/>
      <c r="D98" s="216" t="s">
        <v>210</v>
      </c>
      <c r="E98" s="244" t="s">
        <v>34</v>
      </c>
      <c r="F98" s="245" t="s">
        <v>221</v>
      </c>
      <c r="G98" s="243"/>
      <c r="H98" s="246">
        <v>29.5</v>
      </c>
      <c r="I98" s="247"/>
      <c r="J98" s="243"/>
      <c r="K98" s="243"/>
      <c r="L98" s="248"/>
      <c r="M98" s="249"/>
      <c r="N98" s="250"/>
      <c r="O98" s="250"/>
      <c r="P98" s="250"/>
      <c r="Q98" s="250"/>
      <c r="R98" s="250"/>
      <c r="S98" s="250"/>
      <c r="T98" s="251"/>
      <c r="AT98" s="252" t="s">
        <v>210</v>
      </c>
      <c r="AU98" s="252" t="s">
        <v>87</v>
      </c>
      <c r="AV98" s="14" t="s">
        <v>126</v>
      </c>
      <c r="AW98" s="14" t="s">
        <v>41</v>
      </c>
      <c r="AX98" s="14" t="s">
        <v>85</v>
      </c>
      <c r="AY98" s="252" t="s">
        <v>197</v>
      </c>
    </row>
    <row r="99" spans="2:65" s="1" customFormat="1" ht="16.5" customHeight="1">
      <c r="B99" s="43"/>
      <c r="C99" s="204" t="s">
        <v>87</v>
      </c>
      <c r="D99" s="204" t="s">
        <v>200</v>
      </c>
      <c r="E99" s="205" t="s">
        <v>4739</v>
      </c>
      <c r="F99" s="206" t="s">
        <v>4740</v>
      </c>
      <c r="G99" s="207" t="s">
        <v>423</v>
      </c>
      <c r="H99" s="208">
        <v>14</v>
      </c>
      <c r="I99" s="209"/>
      <c r="J99" s="210">
        <f>ROUND(I99*H99,2)</f>
        <v>0</v>
      </c>
      <c r="K99" s="206" t="s">
        <v>352</v>
      </c>
      <c r="L99" s="63"/>
      <c r="M99" s="211" t="s">
        <v>34</v>
      </c>
      <c r="N99" s="212" t="s">
        <v>49</v>
      </c>
      <c r="O99" s="44"/>
      <c r="P99" s="213">
        <f>O99*H99</f>
        <v>0</v>
      </c>
      <c r="Q99" s="213">
        <v>0</v>
      </c>
      <c r="R99" s="213">
        <f>Q99*H99</f>
        <v>0</v>
      </c>
      <c r="S99" s="213">
        <v>0.4</v>
      </c>
      <c r="T99" s="214">
        <f>S99*H99</f>
        <v>5.6000000000000005</v>
      </c>
      <c r="AR99" s="25" t="s">
        <v>126</v>
      </c>
      <c r="AT99" s="25" t="s">
        <v>200</v>
      </c>
      <c r="AU99" s="25" t="s">
        <v>87</v>
      </c>
      <c r="AY99" s="25" t="s">
        <v>197</v>
      </c>
      <c r="BE99" s="215">
        <f>IF(N99="základní",J99,0)</f>
        <v>0</v>
      </c>
      <c r="BF99" s="215">
        <f>IF(N99="snížená",J99,0)</f>
        <v>0</v>
      </c>
      <c r="BG99" s="215">
        <f>IF(N99="zákl. přenesená",J99,0)</f>
        <v>0</v>
      </c>
      <c r="BH99" s="215">
        <f>IF(N99="sníž. přenesená",J99,0)</f>
        <v>0</v>
      </c>
      <c r="BI99" s="215">
        <f>IF(N99="nulová",J99,0)</f>
        <v>0</v>
      </c>
      <c r="BJ99" s="25" t="s">
        <v>85</v>
      </c>
      <c r="BK99" s="215">
        <f>ROUND(I99*H99,2)</f>
        <v>0</v>
      </c>
      <c r="BL99" s="25" t="s">
        <v>126</v>
      </c>
      <c r="BM99" s="25" t="s">
        <v>4741</v>
      </c>
    </row>
    <row r="100" spans="2:65" s="12" customFormat="1">
      <c r="B100" s="219"/>
      <c r="C100" s="220"/>
      <c r="D100" s="221" t="s">
        <v>210</v>
      </c>
      <c r="E100" s="222" t="s">
        <v>34</v>
      </c>
      <c r="F100" s="223" t="s">
        <v>4742</v>
      </c>
      <c r="G100" s="220"/>
      <c r="H100" s="224" t="s">
        <v>34</v>
      </c>
      <c r="I100" s="225"/>
      <c r="J100" s="220"/>
      <c r="K100" s="220"/>
      <c r="L100" s="226"/>
      <c r="M100" s="227"/>
      <c r="N100" s="228"/>
      <c r="O100" s="228"/>
      <c r="P100" s="228"/>
      <c r="Q100" s="228"/>
      <c r="R100" s="228"/>
      <c r="S100" s="228"/>
      <c r="T100" s="229"/>
      <c r="AT100" s="230" t="s">
        <v>210</v>
      </c>
      <c r="AU100" s="230" t="s">
        <v>87</v>
      </c>
      <c r="AV100" s="12" t="s">
        <v>85</v>
      </c>
      <c r="AW100" s="12" t="s">
        <v>41</v>
      </c>
      <c r="AX100" s="12" t="s">
        <v>78</v>
      </c>
      <c r="AY100" s="230" t="s">
        <v>197</v>
      </c>
    </row>
    <row r="101" spans="2:65" s="13" customFormat="1">
      <c r="B101" s="231"/>
      <c r="C101" s="232"/>
      <c r="D101" s="221" t="s">
        <v>210</v>
      </c>
      <c r="E101" s="233" t="s">
        <v>34</v>
      </c>
      <c r="F101" s="234" t="s">
        <v>4738</v>
      </c>
      <c r="G101" s="232"/>
      <c r="H101" s="235">
        <v>14</v>
      </c>
      <c r="I101" s="236"/>
      <c r="J101" s="232"/>
      <c r="K101" s="232"/>
      <c r="L101" s="237"/>
      <c r="M101" s="238"/>
      <c r="N101" s="239"/>
      <c r="O101" s="239"/>
      <c r="P101" s="239"/>
      <c r="Q101" s="239"/>
      <c r="R101" s="239"/>
      <c r="S101" s="239"/>
      <c r="T101" s="240"/>
      <c r="AT101" s="241" t="s">
        <v>210</v>
      </c>
      <c r="AU101" s="241" t="s">
        <v>87</v>
      </c>
      <c r="AV101" s="13" t="s">
        <v>87</v>
      </c>
      <c r="AW101" s="13" t="s">
        <v>41</v>
      </c>
      <c r="AX101" s="13" t="s">
        <v>78</v>
      </c>
      <c r="AY101" s="241" t="s">
        <v>197</v>
      </c>
    </row>
    <row r="102" spans="2:65" s="14" customFormat="1">
      <c r="B102" s="242"/>
      <c r="C102" s="243"/>
      <c r="D102" s="216" t="s">
        <v>210</v>
      </c>
      <c r="E102" s="244" t="s">
        <v>34</v>
      </c>
      <c r="F102" s="245" t="s">
        <v>221</v>
      </c>
      <c r="G102" s="243"/>
      <c r="H102" s="246">
        <v>14</v>
      </c>
      <c r="I102" s="247"/>
      <c r="J102" s="243"/>
      <c r="K102" s="243"/>
      <c r="L102" s="248"/>
      <c r="M102" s="249"/>
      <c r="N102" s="250"/>
      <c r="O102" s="250"/>
      <c r="P102" s="250"/>
      <c r="Q102" s="250"/>
      <c r="R102" s="250"/>
      <c r="S102" s="250"/>
      <c r="T102" s="251"/>
      <c r="AT102" s="252" t="s">
        <v>210</v>
      </c>
      <c r="AU102" s="252" t="s">
        <v>87</v>
      </c>
      <c r="AV102" s="14" t="s">
        <v>126</v>
      </c>
      <c r="AW102" s="14" t="s">
        <v>41</v>
      </c>
      <c r="AX102" s="14" t="s">
        <v>85</v>
      </c>
      <c r="AY102" s="252" t="s">
        <v>197</v>
      </c>
    </row>
    <row r="103" spans="2:65" s="1" customFormat="1" ht="16.5" customHeight="1">
      <c r="B103" s="43"/>
      <c r="C103" s="204" t="s">
        <v>107</v>
      </c>
      <c r="D103" s="204" t="s">
        <v>200</v>
      </c>
      <c r="E103" s="205" t="s">
        <v>4743</v>
      </c>
      <c r="F103" s="206" t="s">
        <v>4744</v>
      </c>
      <c r="G103" s="207" t="s">
        <v>445</v>
      </c>
      <c r="H103" s="208">
        <v>3.5</v>
      </c>
      <c r="I103" s="209"/>
      <c r="J103" s="210">
        <f>ROUND(I103*H103,2)</f>
        <v>0</v>
      </c>
      <c r="K103" s="206" t="s">
        <v>352</v>
      </c>
      <c r="L103" s="63"/>
      <c r="M103" s="211" t="s">
        <v>34</v>
      </c>
      <c r="N103" s="212" t="s">
        <v>49</v>
      </c>
      <c r="O103" s="44"/>
      <c r="P103" s="213">
        <f>O103*H103</f>
        <v>0</v>
      </c>
      <c r="Q103" s="213">
        <v>0</v>
      </c>
      <c r="R103" s="213">
        <f>Q103*H103</f>
        <v>0</v>
      </c>
      <c r="S103" s="213">
        <v>0.20499999999999999</v>
      </c>
      <c r="T103" s="214">
        <f>S103*H103</f>
        <v>0.71749999999999992</v>
      </c>
      <c r="AR103" s="25" t="s">
        <v>126</v>
      </c>
      <c r="AT103" s="25" t="s">
        <v>200</v>
      </c>
      <c r="AU103" s="25" t="s">
        <v>87</v>
      </c>
      <c r="AY103" s="25" t="s">
        <v>197</v>
      </c>
      <c r="BE103" s="215">
        <f>IF(N103="základní",J103,0)</f>
        <v>0</v>
      </c>
      <c r="BF103" s="215">
        <f>IF(N103="snížená",J103,0)</f>
        <v>0</v>
      </c>
      <c r="BG103" s="215">
        <f>IF(N103="zákl. přenesená",J103,0)</f>
        <v>0</v>
      </c>
      <c r="BH103" s="215">
        <f>IF(N103="sníž. přenesená",J103,0)</f>
        <v>0</v>
      </c>
      <c r="BI103" s="215">
        <f>IF(N103="nulová",J103,0)</f>
        <v>0</v>
      </c>
      <c r="BJ103" s="25" t="s">
        <v>85</v>
      </c>
      <c r="BK103" s="215">
        <f>ROUND(I103*H103,2)</f>
        <v>0</v>
      </c>
      <c r="BL103" s="25" t="s">
        <v>126</v>
      </c>
      <c r="BM103" s="25" t="s">
        <v>4745</v>
      </c>
    </row>
    <row r="104" spans="2:65" s="13" customFormat="1">
      <c r="B104" s="231"/>
      <c r="C104" s="232"/>
      <c r="D104" s="221" t="s">
        <v>210</v>
      </c>
      <c r="E104" s="233" t="s">
        <v>34</v>
      </c>
      <c r="F104" s="234" t="s">
        <v>4746</v>
      </c>
      <c r="G104" s="232"/>
      <c r="H104" s="235">
        <v>3.5</v>
      </c>
      <c r="I104" s="236"/>
      <c r="J104" s="232"/>
      <c r="K104" s="232"/>
      <c r="L104" s="237"/>
      <c r="M104" s="238"/>
      <c r="N104" s="239"/>
      <c r="O104" s="239"/>
      <c r="P104" s="239"/>
      <c r="Q104" s="239"/>
      <c r="R104" s="239"/>
      <c r="S104" s="239"/>
      <c r="T104" s="240"/>
      <c r="AT104" s="241" t="s">
        <v>210</v>
      </c>
      <c r="AU104" s="241" t="s">
        <v>87</v>
      </c>
      <c r="AV104" s="13" t="s">
        <v>87</v>
      </c>
      <c r="AW104" s="13" t="s">
        <v>41</v>
      </c>
      <c r="AX104" s="13" t="s">
        <v>78</v>
      </c>
      <c r="AY104" s="241" t="s">
        <v>197</v>
      </c>
    </row>
    <row r="105" spans="2:65" s="14" customFormat="1">
      <c r="B105" s="242"/>
      <c r="C105" s="243"/>
      <c r="D105" s="216" t="s">
        <v>210</v>
      </c>
      <c r="E105" s="244" t="s">
        <v>34</v>
      </c>
      <c r="F105" s="245" t="s">
        <v>221</v>
      </c>
      <c r="G105" s="243"/>
      <c r="H105" s="246">
        <v>3.5</v>
      </c>
      <c r="I105" s="247"/>
      <c r="J105" s="243"/>
      <c r="K105" s="243"/>
      <c r="L105" s="248"/>
      <c r="M105" s="249"/>
      <c r="N105" s="250"/>
      <c r="O105" s="250"/>
      <c r="P105" s="250"/>
      <c r="Q105" s="250"/>
      <c r="R105" s="250"/>
      <c r="S105" s="250"/>
      <c r="T105" s="251"/>
      <c r="AT105" s="252" t="s">
        <v>210</v>
      </c>
      <c r="AU105" s="252" t="s">
        <v>87</v>
      </c>
      <c r="AV105" s="14" t="s">
        <v>126</v>
      </c>
      <c r="AW105" s="14" t="s">
        <v>41</v>
      </c>
      <c r="AX105" s="14" t="s">
        <v>85</v>
      </c>
      <c r="AY105" s="252" t="s">
        <v>197</v>
      </c>
    </row>
    <row r="106" spans="2:65" s="1" customFormat="1" ht="16.5" customHeight="1">
      <c r="B106" s="43"/>
      <c r="C106" s="204" t="s">
        <v>126</v>
      </c>
      <c r="D106" s="204" t="s">
        <v>200</v>
      </c>
      <c r="E106" s="205" t="s">
        <v>421</v>
      </c>
      <c r="F106" s="206" t="s">
        <v>422</v>
      </c>
      <c r="G106" s="207" t="s">
        <v>423</v>
      </c>
      <c r="H106" s="208">
        <v>15.75</v>
      </c>
      <c r="I106" s="209"/>
      <c r="J106" s="210">
        <f>ROUND(I106*H106,2)</f>
        <v>0</v>
      </c>
      <c r="K106" s="206" t="s">
        <v>352</v>
      </c>
      <c r="L106" s="63"/>
      <c r="M106" s="211" t="s">
        <v>34</v>
      </c>
      <c r="N106" s="212" t="s">
        <v>49</v>
      </c>
      <c r="O106" s="44"/>
      <c r="P106" s="213">
        <f>O106*H106</f>
        <v>0</v>
      </c>
      <c r="Q106" s="213">
        <v>0</v>
      </c>
      <c r="R106" s="213">
        <f>Q106*H106</f>
        <v>0</v>
      </c>
      <c r="S106" s="213">
        <v>0</v>
      </c>
      <c r="T106" s="214">
        <f>S106*H106</f>
        <v>0</v>
      </c>
      <c r="AR106" s="25" t="s">
        <v>126</v>
      </c>
      <c r="AT106" s="25" t="s">
        <v>200</v>
      </c>
      <c r="AU106" s="25" t="s">
        <v>87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4747</v>
      </c>
    </row>
    <row r="107" spans="2:65" s="12" customFormat="1">
      <c r="B107" s="219"/>
      <c r="C107" s="220"/>
      <c r="D107" s="221" t="s">
        <v>210</v>
      </c>
      <c r="E107" s="222" t="s">
        <v>34</v>
      </c>
      <c r="F107" s="223" t="s">
        <v>4748</v>
      </c>
      <c r="G107" s="220"/>
      <c r="H107" s="224" t="s">
        <v>34</v>
      </c>
      <c r="I107" s="225"/>
      <c r="J107" s="220"/>
      <c r="K107" s="220"/>
      <c r="L107" s="226"/>
      <c r="M107" s="227"/>
      <c r="N107" s="228"/>
      <c r="O107" s="228"/>
      <c r="P107" s="228"/>
      <c r="Q107" s="228"/>
      <c r="R107" s="228"/>
      <c r="S107" s="228"/>
      <c r="T107" s="229"/>
      <c r="AT107" s="230" t="s">
        <v>210</v>
      </c>
      <c r="AU107" s="230" t="s">
        <v>87</v>
      </c>
      <c r="AV107" s="12" t="s">
        <v>85</v>
      </c>
      <c r="AW107" s="12" t="s">
        <v>41</v>
      </c>
      <c r="AX107" s="12" t="s">
        <v>78</v>
      </c>
      <c r="AY107" s="230" t="s">
        <v>197</v>
      </c>
    </row>
    <row r="108" spans="2:65" s="13" customFormat="1">
      <c r="B108" s="231"/>
      <c r="C108" s="232"/>
      <c r="D108" s="221" t="s">
        <v>210</v>
      </c>
      <c r="E108" s="233" t="s">
        <v>34</v>
      </c>
      <c r="F108" s="234" t="s">
        <v>4749</v>
      </c>
      <c r="G108" s="232"/>
      <c r="H108" s="235">
        <v>14</v>
      </c>
      <c r="I108" s="236"/>
      <c r="J108" s="232"/>
      <c r="K108" s="232"/>
      <c r="L108" s="237"/>
      <c r="M108" s="238"/>
      <c r="N108" s="239"/>
      <c r="O108" s="239"/>
      <c r="P108" s="239"/>
      <c r="Q108" s="239"/>
      <c r="R108" s="239"/>
      <c r="S108" s="239"/>
      <c r="T108" s="240"/>
      <c r="AT108" s="241" t="s">
        <v>210</v>
      </c>
      <c r="AU108" s="241" t="s">
        <v>87</v>
      </c>
      <c r="AV108" s="13" t="s">
        <v>87</v>
      </c>
      <c r="AW108" s="13" t="s">
        <v>41</v>
      </c>
      <c r="AX108" s="13" t="s">
        <v>78</v>
      </c>
      <c r="AY108" s="241" t="s">
        <v>197</v>
      </c>
    </row>
    <row r="109" spans="2:65" s="13" customFormat="1">
      <c r="B109" s="231"/>
      <c r="C109" s="232"/>
      <c r="D109" s="221" t="s">
        <v>210</v>
      </c>
      <c r="E109" s="233" t="s">
        <v>34</v>
      </c>
      <c r="F109" s="234" t="s">
        <v>4750</v>
      </c>
      <c r="G109" s="232"/>
      <c r="H109" s="235">
        <v>1.75</v>
      </c>
      <c r="I109" s="236"/>
      <c r="J109" s="232"/>
      <c r="K109" s="232"/>
      <c r="L109" s="237"/>
      <c r="M109" s="238"/>
      <c r="N109" s="239"/>
      <c r="O109" s="239"/>
      <c r="P109" s="239"/>
      <c r="Q109" s="239"/>
      <c r="R109" s="239"/>
      <c r="S109" s="239"/>
      <c r="T109" s="240"/>
      <c r="AT109" s="241" t="s">
        <v>210</v>
      </c>
      <c r="AU109" s="241" t="s">
        <v>87</v>
      </c>
      <c r="AV109" s="13" t="s">
        <v>87</v>
      </c>
      <c r="AW109" s="13" t="s">
        <v>41</v>
      </c>
      <c r="AX109" s="13" t="s">
        <v>78</v>
      </c>
      <c r="AY109" s="241" t="s">
        <v>197</v>
      </c>
    </row>
    <row r="110" spans="2:65" s="14" customFormat="1">
      <c r="B110" s="242"/>
      <c r="C110" s="243"/>
      <c r="D110" s="216" t="s">
        <v>210</v>
      </c>
      <c r="E110" s="244" t="s">
        <v>34</v>
      </c>
      <c r="F110" s="245" t="s">
        <v>221</v>
      </c>
      <c r="G110" s="243"/>
      <c r="H110" s="246">
        <v>15.75</v>
      </c>
      <c r="I110" s="247"/>
      <c r="J110" s="243"/>
      <c r="K110" s="243"/>
      <c r="L110" s="248"/>
      <c r="M110" s="249"/>
      <c r="N110" s="250"/>
      <c r="O110" s="250"/>
      <c r="P110" s="250"/>
      <c r="Q110" s="250"/>
      <c r="R110" s="250"/>
      <c r="S110" s="250"/>
      <c r="T110" s="251"/>
      <c r="AT110" s="252" t="s">
        <v>210</v>
      </c>
      <c r="AU110" s="252" t="s">
        <v>87</v>
      </c>
      <c r="AV110" s="14" t="s">
        <v>126</v>
      </c>
      <c r="AW110" s="14" t="s">
        <v>41</v>
      </c>
      <c r="AX110" s="14" t="s">
        <v>85</v>
      </c>
      <c r="AY110" s="252" t="s">
        <v>197</v>
      </c>
    </row>
    <row r="111" spans="2:65" s="1" customFormat="1" ht="25.5" customHeight="1">
      <c r="B111" s="43"/>
      <c r="C111" s="204" t="s">
        <v>196</v>
      </c>
      <c r="D111" s="204" t="s">
        <v>200</v>
      </c>
      <c r="E111" s="205" t="s">
        <v>4751</v>
      </c>
      <c r="F111" s="206" t="s">
        <v>4752</v>
      </c>
      <c r="G111" s="207" t="s">
        <v>423</v>
      </c>
      <c r="H111" s="208">
        <v>60</v>
      </c>
      <c r="I111" s="209"/>
      <c r="J111" s="210">
        <f>ROUND(I111*H111,2)</f>
        <v>0</v>
      </c>
      <c r="K111" s="206" t="s">
        <v>352</v>
      </c>
      <c r="L111" s="63"/>
      <c r="M111" s="211" t="s">
        <v>34</v>
      </c>
      <c r="N111" s="212" t="s">
        <v>49</v>
      </c>
      <c r="O111" s="44"/>
      <c r="P111" s="213">
        <f>O111*H111</f>
        <v>0</v>
      </c>
      <c r="Q111" s="213">
        <v>0</v>
      </c>
      <c r="R111" s="213">
        <f>Q111*H111</f>
        <v>0</v>
      </c>
      <c r="S111" s="213">
        <v>0</v>
      </c>
      <c r="T111" s="214">
        <f>S111*H111</f>
        <v>0</v>
      </c>
      <c r="AR111" s="25" t="s">
        <v>126</v>
      </c>
      <c r="AT111" s="25" t="s">
        <v>200</v>
      </c>
      <c r="AU111" s="25" t="s">
        <v>87</v>
      </c>
      <c r="AY111" s="25" t="s">
        <v>197</v>
      </c>
      <c r="BE111" s="215">
        <f>IF(N111="základní",J111,0)</f>
        <v>0</v>
      </c>
      <c r="BF111" s="215">
        <f>IF(N111="snížená",J111,0)</f>
        <v>0</v>
      </c>
      <c r="BG111" s="215">
        <f>IF(N111="zákl. přenesená",J111,0)</f>
        <v>0</v>
      </c>
      <c r="BH111" s="215">
        <f>IF(N111="sníž. přenesená",J111,0)</f>
        <v>0</v>
      </c>
      <c r="BI111" s="215">
        <f>IF(N111="nulová",J111,0)</f>
        <v>0</v>
      </c>
      <c r="BJ111" s="25" t="s">
        <v>85</v>
      </c>
      <c r="BK111" s="215">
        <f>ROUND(I111*H111,2)</f>
        <v>0</v>
      </c>
      <c r="BL111" s="25" t="s">
        <v>126</v>
      </c>
      <c r="BM111" s="25" t="s">
        <v>4753</v>
      </c>
    </row>
    <row r="112" spans="2:65" s="1" customFormat="1" ht="25.5" customHeight="1">
      <c r="B112" s="43"/>
      <c r="C112" s="204" t="s">
        <v>234</v>
      </c>
      <c r="D112" s="204" t="s">
        <v>200</v>
      </c>
      <c r="E112" s="205" t="s">
        <v>4754</v>
      </c>
      <c r="F112" s="206" t="s">
        <v>4755</v>
      </c>
      <c r="G112" s="207" t="s">
        <v>423</v>
      </c>
      <c r="H112" s="208">
        <v>60</v>
      </c>
      <c r="I112" s="209"/>
      <c r="J112" s="210">
        <f>ROUND(I112*H112,2)</f>
        <v>0</v>
      </c>
      <c r="K112" s="206" t="s">
        <v>352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87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4756</v>
      </c>
    </row>
    <row r="113" spans="2:65" s="1" customFormat="1" ht="16.5" customHeight="1">
      <c r="B113" s="43"/>
      <c r="C113" s="263" t="s">
        <v>240</v>
      </c>
      <c r="D113" s="263" t="s">
        <v>415</v>
      </c>
      <c r="E113" s="264" t="s">
        <v>4757</v>
      </c>
      <c r="F113" s="265" t="s">
        <v>4758</v>
      </c>
      <c r="G113" s="266" t="s">
        <v>362</v>
      </c>
      <c r="H113" s="267">
        <v>9.9</v>
      </c>
      <c r="I113" s="268"/>
      <c r="J113" s="269">
        <f>ROUND(I113*H113,2)</f>
        <v>0</v>
      </c>
      <c r="K113" s="265" t="s">
        <v>34</v>
      </c>
      <c r="L113" s="270"/>
      <c r="M113" s="271" t="s">
        <v>34</v>
      </c>
      <c r="N113" s="272" t="s">
        <v>49</v>
      </c>
      <c r="O113" s="44"/>
      <c r="P113" s="213">
        <f>O113*H113</f>
        <v>0</v>
      </c>
      <c r="Q113" s="213">
        <v>0</v>
      </c>
      <c r="R113" s="213">
        <f>Q113*H113</f>
        <v>0</v>
      </c>
      <c r="S113" s="213">
        <v>0</v>
      </c>
      <c r="T113" s="214">
        <f>S113*H113</f>
        <v>0</v>
      </c>
      <c r="AR113" s="25" t="s">
        <v>244</v>
      </c>
      <c r="AT113" s="25" t="s">
        <v>415</v>
      </c>
      <c r="AU113" s="25" t="s">
        <v>87</v>
      </c>
      <c r="AY113" s="25" t="s">
        <v>197</v>
      </c>
      <c r="BE113" s="215">
        <f>IF(N113="základní",J113,0)</f>
        <v>0</v>
      </c>
      <c r="BF113" s="215">
        <f>IF(N113="snížená",J113,0)</f>
        <v>0</v>
      </c>
      <c r="BG113" s="215">
        <f>IF(N113="zákl. přenesená",J113,0)</f>
        <v>0</v>
      </c>
      <c r="BH113" s="215">
        <f>IF(N113="sníž. přenesená",J113,0)</f>
        <v>0</v>
      </c>
      <c r="BI113" s="215">
        <f>IF(N113="nulová",J113,0)</f>
        <v>0</v>
      </c>
      <c r="BJ113" s="25" t="s">
        <v>85</v>
      </c>
      <c r="BK113" s="215">
        <f>ROUND(I113*H113,2)</f>
        <v>0</v>
      </c>
      <c r="BL113" s="25" t="s">
        <v>126</v>
      </c>
      <c r="BM113" s="25" t="s">
        <v>4759</v>
      </c>
    </row>
    <row r="114" spans="2:65" s="1" customFormat="1" ht="40.5">
      <c r="B114" s="43"/>
      <c r="C114" s="65"/>
      <c r="D114" s="216" t="s">
        <v>205</v>
      </c>
      <c r="E114" s="65"/>
      <c r="F114" s="217" t="s">
        <v>4760</v>
      </c>
      <c r="G114" s="65"/>
      <c r="H114" s="65"/>
      <c r="I114" s="174"/>
      <c r="J114" s="65"/>
      <c r="K114" s="65"/>
      <c r="L114" s="63"/>
      <c r="M114" s="218"/>
      <c r="N114" s="44"/>
      <c r="O114" s="44"/>
      <c r="P114" s="44"/>
      <c r="Q114" s="44"/>
      <c r="R114" s="44"/>
      <c r="S114" s="44"/>
      <c r="T114" s="80"/>
      <c r="AT114" s="25" t="s">
        <v>205</v>
      </c>
      <c r="AU114" s="25" t="s">
        <v>87</v>
      </c>
    </row>
    <row r="115" spans="2:65" s="1" customFormat="1" ht="25.5" customHeight="1">
      <c r="B115" s="43"/>
      <c r="C115" s="204" t="s">
        <v>244</v>
      </c>
      <c r="D115" s="204" t="s">
        <v>200</v>
      </c>
      <c r="E115" s="205" t="s">
        <v>4761</v>
      </c>
      <c r="F115" s="206" t="s">
        <v>4762</v>
      </c>
      <c r="G115" s="207" t="s">
        <v>423</v>
      </c>
      <c r="H115" s="208">
        <v>60</v>
      </c>
      <c r="I115" s="209"/>
      <c r="J115" s="210">
        <f>ROUND(I115*H115,2)</f>
        <v>0</v>
      </c>
      <c r="K115" s="206" t="s">
        <v>352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87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4763</v>
      </c>
    </row>
    <row r="116" spans="2:65" s="13" customFormat="1">
      <c r="B116" s="231"/>
      <c r="C116" s="232"/>
      <c r="D116" s="221" t="s">
        <v>210</v>
      </c>
      <c r="E116" s="233" t="s">
        <v>34</v>
      </c>
      <c r="F116" s="234" t="s">
        <v>4764</v>
      </c>
      <c r="G116" s="232"/>
      <c r="H116" s="235">
        <v>60</v>
      </c>
      <c r="I116" s="236"/>
      <c r="J116" s="232"/>
      <c r="K116" s="232"/>
      <c r="L116" s="237"/>
      <c r="M116" s="238"/>
      <c r="N116" s="239"/>
      <c r="O116" s="239"/>
      <c r="P116" s="239"/>
      <c r="Q116" s="239"/>
      <c r="R116" s="239"/>
      <c r="S116" s="239"/>
      <c r="T116" s="240"/>
      <c r="AT116" s="241" t="s">
        <v>210</v>
      </c>
      <c r="AU116" s="241" t="s">
        <v>87</v>
      </c>
      <c r="AV116" s="13" t="s">
        <v>87</v>
      </c>
      <c r="AW116" s="13" t="s">
        <v>41</v>
      </c>
      <c r="AX116" s="13" t="s">
        <v>78</v>
      </c>
      <c r="AY116" s="241" t="s">
        <v>197</v>
      </c>
    </row>
    <row r="117" spans="2:65" s="14" customFormat="1">
      <c r="B117" s="242"/>
      <c r="C117" s="243"/>
      <c r="D117" s="216" t="s">
        <v>210</v>
      </c>
      <c r="E117" s="244" t="s">
        <v>34</v>
      </c>
      <c r="F117" s="245" t="s">
        <v>221</v>
      </c>
      <c r="G117" s="243"/>
      <c r="H117" s="246">
        <v>60</v>
      </c>
      <c r="I117" s="247"/>
      <c r="J117" s="243"/>
      <c r="K117" s="243"/>
      <c r="L117" s="248"/>
      <c r="M117" s="249"/>
      <c r="N117" s="250"/>
      <c r="O117" s="250"/>
      <c r="P117" s="250"/>
      <c r="Q117" s="250"/>
      <c r="R117" s="250"/>
      <c r="S117" s="250"/>
      <c r="T117" s="251"/>
      <c r="AT117" s="252" t="s">
        <v>210</v>
      </c>
      <c r="AU117" s="252" t="s">
        <v>87</v>
      </c>
      <c r="AV117" s="14" t="s">
        <v>126</v>
      </c>
      <c r="AW117" s="14" t="s">
        <v>41</v>
      </c>
      <c r="AX117" s="14" t="s">
        <v>85</v>
      </c>
      <c r="AY117" s="252" t="s">
        <v>197</v>
      </c>
    </row>
    <row r="118" spans="2:65" s="1" customFormat="1" ht="16.5" customHeight="1">
      <c r="B118" s="43"/>
      <c r="C118" s="263" t="s">
        <v>248</v>
      </c>
      <c r="D118" s="263" t="s">
        <v>415</v>
      </c>
      <c r="E118" s="264" t="s">
        <v>4765</v>
      </c>
      <c r="F118" s="265" t="s">
        <v>4766</v>
      </c>
      <c r="G118" s="266" t="s">
        <v>1786</v>
      </c>
      <c r="H118" s="267">
        <v>1.5</v>
      </c>
      <c r="I118" s="268"/>
      <c r="J118" s="269">
        <f>ROUND(I118*H118,2)</f>
        <v>0</v>
      </c>
      <c r="K118" s="265" t="s">
        <v>352</v>
      </c>
      <c r="L118" s="270"/>
      <c r="M118" s="271" t="s">
        <v>34</v>
      </c>
      <c r="N118" s="272" t="s">
        <v>49</v>
      </c>
      <c r="O118" s="44"/>
      <c r="P118" s="213">
        <f>O118*H118</f>
        <v>0</v>
      </c>
      <c r="Q118" s="213">
        <v>1E-3</v>
      </c>
      <c r="R118" s="213">
        <f>Q118*H118</f>
        <v>1.5E-3</v>
      </c>
      <c r="S118" s="213">
        <v>0</v>
      </c>
      <c r="T118" s="214">
        <f>S118*H118</f>
        <v>0</v>
      </c>
      <c r="AR118" s="25" t="s">
        <v>244</v>
      </c>
      <c r="AT118" s="25" t="s">
        <v>415</v>
      </c>
      <c r="AU118" s="25" t="s">
        <v>87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4767</v>
      </c>
    </row>
    <row r="119" spans="2:65" s="13" customFormat="1">
      <c r="B119" s="231"/>
      <c r="C119" s="232"/>
      <c r="D119" s="216" t="s">
        <v>210</v>
      </c>
      <c r="E119" s="260" t="s">
        <v>34</v>
      </c>
      <c r="F119" s="261" t="s">
        <v>4768</v>
      </c>
      <c r="G119" s="232"/>
      <c r="H119" s="262">
        <v>1.5</v>
      </c>
      <c r="I119" s="236"/>
      <c r="J119" s="232"/>
      <c r="K119" s="232"/>
      <c r="L119" s="237"/>
      <c r="M119" s="238"/>
      <c r="N119" s="239"/>
      <c r="O119" s="239"/>
      <c r="P119" s="239"/>
      <c r="Q119" s="239"/>
      <c r="R119" s="239"/>
      <c r="S119" s="239"/>
      <c r="T119" s="240"/>
      <c r="AT119" s="241" t="s">
        <v>210</v>
      </c>
      <c r="AU119" s="241" t="s">
        <v>87</v>
      </c>
      <c r="AV119" s="13" t="s">
        <v>87</v>
      </c>
      <c r="AW119" s="13" t="s">
        <v>41</v>
      </c>
      <c r="AX119" s="13" t="s">
        <v>85</v>
      </c>
      <c r="AY119" s="241" t="s">
        <v>197</v>
      </c>
    </row>
    <row r="120" spans="2:65" s="1" customFormat="1" ht="16.5" customHeight="1">
      <c r="B120" s="43"/>
      <c r="C120" s="204" t="s">
        <v>252</v>
      </c>
      <c r="D120" s="204" t="s">
        <v>200</v>
      </c>
      <c r="E120" s="205" t="s">
        <v>4769</v>
      </c>
      <c r="F120" s="206" t="s">
        <v>4770</v>
      </c>
      <c r="G120" s="207" t="s">
        <v>423</v>
      </c>
      <c r="H120" s="208">
        <v>1</v>
      </c>
      <c r="I120" s="209"/>
      <c r="J120" s="210">
        <f>ROUND(I120*H120,2)</f>
        <v>0</v>
      </c>
      <c r="K120" s="206" t="s">
        <v>352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0</v>
      </c>
      <c r="R120" s="213">
        <f>Q120*H120</f>
        <v>0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87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4771</v>
      </c>
    </row>
    <row r="121" spans="2:65" s="1" customFormat="1" ht="16.5" customHeight="1">
      <c r="B121" s="43"/>
      <c r="C121" s="263" t="s">
        <v>256</v>
      </c>
      <c r="D121" s="263" t="s">
        <v>415</v>
      </c>
      <c r="E121" s="264" t="s">
        <v>4772</v>
      </c>
      <c r="F121" s="265" t="s">
        <v>4773</v>
      </c>
      <c r="G121" s="266" t="s">
        <v>423</v>
      </c>
      <c r="H121" s="267">
        <v>1.1000000000000001</v>
      </c>
      <c r="I121" s="268"/>
      <c r="J121" s="269">
        <f>ROUND(I121*H121,2)</f>
        <v>0</v>
      </c>
      <c r="K121" s="265" t="s">
        <v>352</v>
      </c>
      <c r="L121" s="270"/>
      <c r="M121" s="271" t="s">
        <v>34</v>
      </c>
      <c r="N121" s="272" t="s">
        <v>49</v>
      </c>
      <c r="O121" s="44"/>
      <c r="P121" s="213">
        <f>O121*H121</f>
        <v>0</v>
      </c>
      <c r="Q121" s="213">
        <v>2.9999999999999997E-4</v>
      </c>
      <c r="R121" s="213">
        <f>Q121*H121</f>
        <v>3.3E-4</v>
      </c>
      <c r="S121" s="213">
        <v>0</v>
      </c>
      <c r="T121" s="214">
        <f>S121*H121</f>
        <v>0</v>
      </c>
      <c r="AR121" s="25" t="s">
        <v>244</v>
      </c>
      <c r="AT121" s="25" t="s">
        <v>415</v>
      </c>
      <c r="AU121" s="25" t="s">
        <v>87</v>
      </c>
      <c r="AY121" s="25" t="s">
        <v>197</v>
      </c>
      <c r="BE121" s="215">
        <f>IF(N121="základní",J121,0)</f>
        <v>0</v>
      </c>
      <c r="BF121" s="215">
        <f>IF(N121="snížená",J121,0)</f>
        <v>0</v>
      </c>
      <c r="BG121" s="215">
        <f>IF(N121="zákl. přenesená",J121,0)</f>
        <v>0</v>
      </c>
      <c r="BH121" s="215">
        <f>IF(N121="sníž. přenesená",J121,0)</f>
        <v>0</v>
      </c>
      <c r="BI121" s="215">
        <f>IF(N121="nulová",J121,0)</f>
        <v>0</v>
      </c>
      <c r="BJ121" s="25" t="s">
        <v>85</v>
      </c>
      <c r="BK121" s="215">
        <f>ROUND(I121*H121,2)</f>
        <v>0</v>
      </c>
      <c r="BL121" s="25" t="s">
        <v>126</v>
      </c>
      <c r="BM121" s="25" t="s">
        <v>4774</v>
      </c>
    </row>
    <row r="122" spans="2:65" s="13" customFormat="1">
      <c r="B122" s="231"/>
      <c r="C122" s="232"/>
      <c r="D122" s="216" t="s">
        <v>210</v>
      </c>
      <c r="E122" s="260" t="s">
        <v>34</v>
      </c>
      <c r="F122" s="261" t="s">
        <v>4775</v>
      </c>
      <c r="G122" s="232"/>
      <c r="H122" s="262">
        <v>1.1000000000000001</v>
      </c>
      <c r="I122" s="236"/>
      <c r="J122" s="232"/>
      <c r="K122" s="232"/>
      <c r="L122" s="237"/>
      <c r="M122" s="238"/>
      <c r="N122" s="239"/>
      <c r="O122" s="239"/>
      <c r="P122" s="239"/>
      <c r="Q122" s="239"/>
      <c r="R122" s="239"/>
      <c r="S122" s="239"/>
      <c r="T122" s="240"/>
      <c r="AT122" s="241" t="s">
        <v>210</v>
      </c>
      <c r="AU122" s="241" t="s">
        <v>87</v>
      </c>
      <c r="AV122" s="13" t="s">
        <v>87</v>
      </c>
      <c r="AW122" s="13" t="s">
        <v>41</v>
      </c>
      <c r="AX122" s="13" t="s">
        <v>85</v>
      </c>
      <c r="AY122" s="241" t="s">
        <v>197</v>
      </c>
    </row>
    <row r="123" spans="2:65" s="1" customFormat="1" ht="16.5" customHeight="1">
      <c r="B123" s="43"/>
      <c r="C123" s="204" t="s">
        <v>260</v>
      </c>
      <c r="D123" s="204" t="s">
        <v>200</v>
      </c>
      <c r="E123" s="205" t="s">
        <v>4776</v>
      </c>
      <c r="F123" s="206" t="s">
        <v>4777</v>
      </c>
      <c r="G123" s="207" t="s">
        <v>423</v>
      </c>
      <c r="H123" s="208">
        <v>1</v>
      </c>
      <c r="I123" s="209"/>
      <c r="J123" s="210">
        <f>ROUND(I123*H123,2)</f>
        <v>0</v>
      </c>
      <c r="K123" s="206" t="s">
        <v>352</v>
      </c>
      <c r="L123" s="63"/>
      <c r="M123" s="211" t="s">
        <v>34</v>
      </c>
      <c r="N123" s="212" t="s">
        <v>49</v>
      </c>
      <c r="O123" s="44"/>
      <c r="P123" s="213">
        <f>O123*H123</f>
        <v>0</v>
      </c>
      <c r="Q123" s="213">
        <v>0</v>
      </c>
      <c r="R123" s="213">
        <f>Q123*H123</f>
        <v>0</v>
      </c>
      <c r="S123" s="213">
        <v>0</v>
      </c>
      <c r="T123" s="214">
        <f>S123*H123</f>
        <v>0</v>
      </c>
      <c r="AR123" s="25" t="s">
        <v>126</v>
      </c>
      <c r="AT123" s="25" t="s">
        <v>200</v>
      </c>
      <c r="AU123" s="25" t="s">
        <v>87</v>
      </c>
      <c r="AY123" s="25" t="s">
        <v>197</v>
      </c>
      <c r="BE123" s="215">
        <f>IF(N123="základní",J123,0)</f>
        <v>0</v>
      </c>
      <c r="BF123" s="215">
        <f>IF(N123="snížená",J123,0)</f>
        <v>0</v>
      </c>
      <c r="BG123" s="215">
        <f>IF(N123="zákl. přenesená",J123,0)</f>
        <v>0</v>
      </c>
      <c r="BH123" s="215">
        <f>IF(N123="sníž. přenesená",J123,0)</f>
        <v>0</v>
      </c>
      <c r="BI123" s="215">
        <f>IF(N123="nulová",J123,0)</f>
        <v>0</v>
      </c>
      <c r="BJ123" s="25" t="s">
        <v>85</v>
      </c>
      <c r="BK123" s="215">
        <f>ROUND(I123*H123,2)</f>
        <v>0</v>
      </c>
      <c r="BL123" s="25" t="s">
        <v>126</v>
      </c>
      <c r="BM123" s="25" t="s">
        <v>4778</v>
      </c>
    </row>
    <row r="124" spans="2:65" s="1" customFormat="1" ht="16.5" customHeight="1">
      <c r="B124" s="43"/>
      <c r="C124" s="263" t="s">
        <v>264</v>
      </c>
      <c r="D124" s="263" t="s">
        <v>415</v>
      </c>
      <c r="E124" s="264" t="s">
        <v>4779</v>
      </c>
      <c r="F124" s="265" t="s">
        <v>4780</v>
      </c>
      <c r="G124" s="266" t="s">
        <v>362</v>
      </c>
      <c r="H124" s="267">
        <v>0.10299999999999999</v>
      </c>
      <c r="I124" s="268"/>
      <c r="J124" s="269">
        <f>ROUND(I124*H124,2)</f>
        <v>0</v>
      </c>
      <c r="K124" s="265" t="s">
        <v>352</v>
      </c>
      <c r="L124" s="270"/>
      <c r="M124" s="271" t="s">
        <v>34</v>
      </c>
      <c r="N124" s="272" t="s">
        <v>49</v>
      </c>
      <c r="O124" s="44"/>
      <c r="P124" s="213">
        <f>O124*H124</f>
        <v>0</v>
      </c>
      <c r="Q124" s="213">
        <v>0.2</v>
      </c>
      <c r="R124" s="213">
        <f>Q124*H124</f>
        <v>2.06E-2</v>
      </c>
      <c r="S124" s="213">
        <v>0</v>
      </c>
      <c r="T124" s="214">
        <f>S124*H124</f>
        <v>0</v>
      </c>
      <c r="AR124" s="25" t="s">
        <v>244</v>
      </c>
      <c r="AT124" s="25" t="s">
        <v>415</v>
      </c>
      <c r="AU124" s="25" t="s">
        <v>87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4781</v>
      </c>
    </row>
    <row r="125" spans="2:65" s="13" customFormat="1">
      <c r="B125" s="231"/>
      <c r="C125" s="232"/>
      <c r="D125" s="216" t="s">
        <v>210</v>
      </c>
      <c r="E125" s="260" t="s">
        <v>34</v>
      </c>
      <c r="F125" s="261" t="s">
        <v>4782</v>
      </c>
      <c r="G125" s="232"/>
      <c r="H125" s="262">
        <v>0.10299999999999999</v>
      </c>
      <c r="I125" s="236"/>
      <c r="J125" s="232"/>
      <c r="K125" s="232"/>
      <c r="L125" s="237"/>
      <c r="M125" s="238"/>
      <c r="N125" s="239"/>
      <c r="O125" s="239"/>
      <c r="P125" s="239"/>
      <c r="Q125" s="239"/>
      <c r="R125" s="239"/>
      <c r="S125" s="239"/>
      <c r="T125" s="240"/>
      <c r="AT125" s="241" t="s">
        <v>210</v>
      </c>
      <c r="AU125" s="241" t="s">
        <v>87</v>
      </c>
      <c r="AV125" s="13" t="s">
        <v>87</v>
      </c>
      <c r="AW125" s="13" t="s">
        <v>41</v>
      </c>
      <c r="AX125" s="13" t="s">
        <v>85</v>
      </c>
      <c r="AY125" s="241" t="s">
        <v>197</v>
      </c>
    </row>
    <row r="126" spans="2:65" s="1" customFormat="1" ht="16.5" customHeight="1">
      <c r="B126" s="43"/>
      <c r="C126" s="204" t="s">
        <v>268</v>
      </c>
      <c r="D126" s="204" t="s">
        <v>200</v>
      </c>
      <c r="E126" s="205" t="s">
        <v>4783</v>
      </c>
      <c r="F126" s="206" t="s">
        <v>4784</v>
      </c>
      <c r="G126" s="207" t="s">
        <v>423</v>
      </c>
      <c r="H126" s="208">
        <v>60</v>
      </c>
      <c r="I126" s="209"/>
      <c r="J126" s="210">
        <f>ROUND(I126*H126,2)</f>
        <v>0</v>
      </c>
      <c r="K126" s="206" t="s">
        <v>352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0</v>
      </c>
      <c r="R126" s="213">
        <f>Q126*H126</f>
        <v>0</v>
      </c>
      <c r="S126" s="213">
        <v>0</v>
      </c>
      <c r="T126" s="214">
        <f>S126*H126</f>
        <v>0</v>
      </c>
      <c r="AR126" s="25" t="s">
        <v>126</v>
      </c>
      <c r="AT126" s="25" t="s">
        <v>200</v>
      </c>
      <c r="AU126" s="25" t="s">
        <v>87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126</v>
      </c>
      <c r="BM126" s="25" t="s">
        <v>4785</v>
      </c>
    </row>
    <row r="127" spans="2:65" s="1" customFormat="1" ht="16.5" customHeight="1">
      <c r="B127" s="43"/>
      <c r="C127" s="204" t="s">
        <v>10</v>
      </c>
      <c r="D127" s="204" t="s">
        <v>200</v>
      </c>
      <c r="E127" s="205" t="s">
        <v>4786</v>
      </c>
      <c r="F127" s="206" t="s">
        <v>4787</v>
      </c>
      <c r="G127" s="207" t="s">
        <v>423</v>
      </c>
      <c r="H127" s="208">
        <v>50</v>
      </c>
      <c r="I127" s="209"/>
      <c r="J127" s="210">
        <f>ROUND(I127*H127,2)</f>
        <v>0</v>
      </c>
      <c r="K127" s="206" t="s">
        <v>34</v>
      </c>
      <c r="L127" s="63"/>
      <c r="M127" s="211" t="s">
        <v>34</v>
      </c>
      <c r="N127" s="212" t="s">
        <v>49</v>
      </c>
      <c r="O127" s="44"/>
      <c r="P127" s="213">
        <f>O127*H127</f>
        <v>0</v>
      </c>
      <c r="Q127" s="213">
        <v>0</v>
      </c>
      <c r="R127" s="213">
        <f>Q127*H127</f>
        <v>0</v>
      </c>
      <c r="S127" s="213">
        <v>0</v>
      </c>
      <c r="T127" s="214">
        <f>S127*H127</f>
        <v>0</v>
      </c>
      <c r="AR127" s="25" t="s">
        <v>126</v>
      </c>
      <c r="AT127" s="25" t="s">
        <v>200</v>
      </c>
      <c r="AU127" s="25" t="s">
        <v>87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4788</v>
      </c>
    </row>
    <row r="128" spans="2:65" s="1" customFormat="1" ht="40.5">
      <c r="B128" s="43"/>
      <c r="C128" s="65"/>
      <c r="D128" s="221" t="s">
        <v>205</v>
      </c>
      <c r="E128" s="65"/>
      <c r="F128" s="253" t="s">
        <v>4789</v>
      </c>
      <c r="G128" s="65"/>
      <c r="H128" s="65"/>
      <c r="I128" s="174"/>
      <c r="J128" s="65"/>
      <c r="K128" s="65"/>
      <c r="L128" s="63"/>
      <c r="M128" s="218"/>
      <c r="N128" s="44"/>
      <c r="O128" s="44"/>
      <c r="P128" s="44"/>
      <c r="Q128" s="44"/>
      <c r="R128" s="44"/>
      <c r="S128" s="44"/>
      <c r="T128" s="80"/>
      <c r="AT128" s="25" t="s">
        <v>205</v>
      </c>
      <c r="AU128" s="25" t="s">
        <v>87</v>
      </c>
    </row>
    <row r="129" spans="2:65" s="12" customFormat="1">
      <c r="B129" s="219"/>
      <c r="C129" s="220"/>
      <c r="D129" s="221" t="s">
        <v>210</v>
      </c>
      <c r="E129" s="222" t="s">
        <v>34</v>
      </c>
      <c r="F129" s="223" t="s">
        <v>620</v>
      </c>
      <c r="G129" s="220"/>
      <c r="H129" s="224" t="s">
        <v>34</v>
      </c>
      <c r="I129" s="225"/>
      <c r="J129" s="220"/>
      <c r="K129" s="220"/>
      <c r="L129" s="226"/>
      <c r="M129" s="227"/>
      <c r="N129" s="228"/>
      <c r="O129" s="228"/>
      <c r="P129" s="228"/>
      <c r="Q129" s="228"/>
      <c r="R129" s="228"/>
      <c r="S129" s="228"/>
      <c r="T129" s="229"/>
      <c r="AT129" s="230" t="s">
        <v>210</v>
      </c>
      <c r="AU129" s="230" t="s">
        <v>87</v>
      </c>
      <c r="AV129" s="12" t="s">
        <v>85</v>
      </c>
      <c r="AW129" s="12" t="s">
        <v>41</v>
      </c>
      <c r="AX129" s="12" t="s">
        <v>78</v>
      </c>
      <c r="AY129" s="230" t="s">
        <v>197</v>
      </c>
    </row>
    <row r="130" spans="2:65" s="13" customFormat="1">
      <c r="B130" s="231"/>
      <c r="C130" s="232"/>
      <c r="D130" s="221" t="s">
        <v>210</v>
      </c>
      <c r="E130" s="233" t="s">
        <v>34</v>
      </c>
      <c r="F130" s="234" t="s">
        <v>4790</v>
      </c>
      <c r="G130" s="232"/>
      <c r="H130" s="235">
        <v>50</v>
      </c>
      <c r="I130" s="236"/>
      <c r="J130" s="232"/>
      <c r="K130" s="232"/>
      <c r="L130" s="237"/>
      <c r="M130" s="238"/>
      <c r="N130" s="239"/>
      <c r="O130" s="239"/>
      <c r="P130" s="239"/>
      <c r="Q130" s="239"/>
      <c r="R130" s="239"/>
      <c r="S130" s="239"/>
      <c r="T130" s="240"/>
      <c r="AT130" s="241" t="s">
        <v>210</v>
      </c>
      <c r="AU130" s="241" t="s">
        <v>87</v>
      </c>
      <c r="AV130" s="13" t="s">
        <v>87</v>
      </c>
      <c r="AW130" s="13" t="s">
        <v>41</v>
      </c>
      <c r="AX130" s="13" t="s">
        <v>78</v>
      </c>
      <c r="AY130" s="241" t="s">
        <v>197</v>
      </c>
    </row>
    <row r="131" spans="2:65" s="14" customFormat="1">
      <c r="B131" s="242"/>
      <c r="C131" s="243"/>
      <c r="D131" s="216" t="s">
        <v>210</v>
      </c>
      <c r="E131" s="244" t="s">
        <v>34</v>
      </c>
      <c r="F131" s="245" t="s">
        <v>221</v>
      </c>
      <c r="G131" s="243"/>
      <c r="H131" s="246">
        <v>50</v>
      </c>
      <c r="I131" s="247"/>
      <c r="J131" s="243"/>
      <c r="K131" s="243"/>
      <c r="L131" s="248"/>
      <c r="M131" s="249"/>
      <c r="N131" s="250"/>
      <c r="O131" s="250"/>
      <c r="P131" s="250"/>
      <c r="Q131" s="250"/>
      <c r="R131" s="250"/>
      <c r="S131" s="250"/>
      <c r="T131" s="251"/>
      <c r="AT131" s="252" t="s">
        <v>210</v>
      </c>
      <c r="AU131" s="252" t="s">
        <v>87</v>
      </c>
      <c r="AV131" s="14" t="s">
        <v>126</v>
      </c>
      <c r="AW131" s="14" t="s">
        <v>41</v>
      </c>
      <c r="AX131" s="14" t="s">
        <v>85</v>
      </c>
      <c r="AY131" s="252" t="s">
        <v>197</v>
      </c>
    </row>
    <row r="132" spans="2:65" s="1" customFormat="1" ht="16.5" customHeight="1">
      <c r="B132" s="43"/>
      <c r="C132" s="204" t="s">
        <v>275</v>
      </c>
      <c r="D132" s="204" t="s">
        <v>200</v>
      </c>
      <c r="E132" s="205" t="s">
        <v>4791</v>
      </c>
      <c r="F132" s="206" t="s">
        <v>4792</v>
      </c>
      <c r="G132" s="207" t="s">
        <v>536</v>
      </c>
      <c r="H132" s="208">
        <v>1</v>
      </c>
      <c r="I132" s="209"/>
      <c r="J132" s="210">
        <f>ROUND(I132*H132,2)</f>
        <v>0</v>
      </c>
      <c r="K132" s="206" t="s">
        <v>34</v>
      </c>
      <c r="L132" s="63"/>
      <c r="M132" s="211" t="s">
        <v>34</v>
      </c>
      <c r="N132" s="212" t="s">
        <v>49</v>
      </c>
      <c r="O132" s="44"/>
      <c r="P132" s="213">
        <f>O132*H132</f>
        <v>0</v>
      </c>
      <c r="Q132" s="213">
        <v>0</v>
      </c>
      <c r="R132" s="213">
        <f>Q132*H132</f>
        <v>0</v>
      </c>
      <c r="S132" s="213">
        <v>0</v>
      </c>
      <c r="T132" s="214">
        <f>S132*H132</f>
        <v>0</v>
      </c>
      <c r="AR132" s="25" t="s">
        <v>126</v>
      </c>
      <c r="AT132" s="25" t="s">
        <v>200</v>
      </c>
      <c r="AU132" s="25" t="s">
        <v>87</v>
      </c>
      <c r="AY132" s="25" t="s">
        <v>197</v>
      </c>
      <c r="BE132" s="215">
        <f>IF(N132="základní",J132,0)</f>
        <v>0</v>
      </c>
      <c r="BF132" s="215">
        <f>IF(N132="snížená",J132,0)</f>
        <v>0</v>
      </c>
      <c r="BG132" s="215">
        <f>IF(N132="zákl. přenesená",J132,0)</f>
        <v>0</v>
      </c>
      <c r="BH132" s="215">
        <f>IF(N132="sníž. přenesená",J132,0)</f>
        <v>0</v>
      </c>
      <c r="BI132" s="215">
        <f>IF(N132="nulová",J132,0)</f>
        <v>0</v>
      </c>
      <c r="BJ132" s="25" t="s">
        <v>85</v>
      </c>
      <c r="BK132" s="215">
        <f>ROUND(I132*H132,2)</f>
        <v>0</v>
      </c>
      <c r="BL132" s="25" t="s">
        <v>126</v>
      </c>
      <c r="BM132" s="25" t="s">
        <v>4793</v>
      </c>
    </row>
    <row r="133" spans="2:65" s="1" customFormat="1" ht="81">
      <c r="B133" s="43"/>
      <c r="C133" s="65"/>
      <c r="D133" s="221" t="s">
        <v>205</v>
      </c>
      <c r="E133" s="65"/>
      <c r="F133" s="253" t="s">
        <v>4794</v>
      </c>
      <c r="G133" s="65"/>
      <c r="H133" s="65"/>
      <c r="I133" s="174"/>
      <c r="J133" s="65"/>
      <c r="K133" s="65"/>
      <c r="L133" s="63"/>
      <c r="M133" s="218"/>
      <c r="N133" s="44"/>
      <c r="O133" s="44"/>
      <c r="P133" s="44"/>
      <c r="Q133" s="44"/>
      <c r="R133" s="44"/>
      <c r="S133" s="44"/>
      <c r="T133" s="80"/>
      <c r="AT133" s="25" t="s">
        <v>205</v>
      </c>
      <c r="AU133" s="25" t="s">
        <v>87</v>
      </c>
    </row>
    <row r="134" spans="2:65" s="12" customFormat="1">
      <c r="B134" s="219"/>
      <c r="C134" s="220"/>
      <c r="D134" s="221" t="s">
        <v>210</v>
      </c>
      <c r="E134" s="222" t="s">
        <v>34</v>
      </c>
      <c r="F134" s="223" t="s">
        <v>620</v>
      </c>
      <c r="G134" s="220"/>
      <c r="H134" s="224" t="s">
        <v>34</v>
      </c>
      <c r="I134" s="225"/>
      <c r="J134" s="220"/>
      <c r="K134" s="220"/>
      <c r="L134" s="226"/>
      <c r="M134" s="227"/>
      <c r="N134" s="228"/>
      <c r="O134" s="228"/>
      <c r="P134" s="228"/>
      <c r="Q134" s="228"/>
      <c r="R134" s="228"/>
      <c r="S134" s="228"/>
      <c r="T134" s="229"/>
      <c r="AT134" s="230" t="s">
        <v>210</v>
      </c>
      <c r="AU134" s="230" t="s">
        <v>87</v>
      </c>
      <c r="AV134" s="12" t="s">
        <v>85</v>
      </c>
      <c r="AW134" s="12" t="s">
        <v>41</v>
      </c>
      <c r="AX134" s="12" t="s">
        <v>78</v>
      </c>
      <c r="AY134" s="230" t="s">
        <v>197</v>
      </c>
    </row>
    <row r="135" spans="2:65" s="13" customFormat="1">
      <c r="B135" s="231"/>
      <c r="C135" s="232"/>
      <c r="D135" s="221" t="s">
        <v>210</v>
      </c>
      <c r="E135" s="233" t="s">
        <v>34</v>
      </c>
      <c r="F135" s="234" t="s">
        <v>4795</v>
      </c>
      <c r="G135" s="232"/>
      <c r="H135" s="235">
        <v>1</v>
      </c>
      <c r="I135" s="236"/>
      <c r="J135" s="232"/>
      <c r="K135" s="232"/>
      <c r="L135" s="237"/>
      <c r="M135" s="238"/>
      <c r="N135" s="239"/>
      <c r="O135" s="239"/>
      <c r="P135" s="239"/>
      <c r="Q135" s="239"/>
      <c r="R135" s="239"/>
      <c r="S135" s="239"/>
      <c r="T135" s="240"/>
      <c r="AT135" s="241" t="s">
        <v>210</v>
      </c>
      <c r="AU135" s="241" t="s">
        <v>87</v>
      </c>
      <c r="AV135" s="13" t="s">
        <v>87</v>
      </c>
      <c r="AW135" s="13" t="s">
        <v>41</v>
      </c>
      <c r="AX135" s="13" t="s">
        <v>78</v>
      </c>
      <c r="AY135" s="241" t="s">
        <v>197</v>
      </c>
    </row>
    <row r="136" spans="2:65" s="14" customFormat="1">
      <c r="B136" s="242"/>
      <c r="C136" s="243"/>
      <c r="D136" s="221" t="s">
        <v>210</v>
      </c>
      <c r="E136" s="273" t="s">
        <v>34</v>
      </c>
      <c r="F136" s="274" t="s">
        <v>221</v>
      </c>
      <c r="G136" s="243"/>
      <c r="H136" s="275">
        <v>1</v>
      </c>
      <c r="I136" s="247"/>
      <c r="J136" s="243"/>
      <c r="K136" s="243"/>
      <c r="L136" s="248"/>
      <c r="M136" s="249"/>
      <c r="N136" s="250"/>
      <c r="O136" s="250"/>
      <c r="P136" s="250"/>
      <c r="Q136" s="250"/>
      <c r="R136" s="250"/>
      <c r="S136" s="250"/>
      <c r="T136" s="251"/>
      <c r="AT136" s="252" t="s">
        <v>210</v>
      </c>
      <c r="AU136" s="252" t="s">
        <v>87</v>
      </c>
      <c r="AV136" s="14" t="s">
        <v>126</v>
      </c>
      <c r="AW136" s="14" t="s">
        <v>41</v>
      </c>
      <c r="AX136" s="14" t="s">
        <v>85</v>
      </c>
      <c r="AY136" s="252" t="s">
        <v>197</v>
      </c>
    </row>
    <row r="137" spans="2:65" s="11" customFormat="1" ht="29.85" customHeight="1">
      <c r="B137" s="187"/>
      <c r="C137" s="188"/>
      <c r="D137" s="201" t="s">
        <v>77</v>
      </c>
      <c r="E137" s="202" t="s">
        <v>196</v>
      </c>
      <c r="F137" s="202" t="s">
        <v>568</v>
      </c>
      <c r="G137" s="188"/>
      <c r="H137" s="188"/>
      <c r="I137" s="191"/>
      <c r="J137" s="203">
        <f>BK137</f>
        <v>0</v>
      </c>
      <c r="K137" s="188"/>
      <c r="L137" s="193"/>
      <c r="M137" s="194"/>
      <c r="N137" s="195"/>
      <c r="O137" s="195"/>
      <c r="P137" s="196">
        <f>SUM(P138:P149)</f>
        <v>0</v>
      </c>
      <c r="Q137" s="195"/>
      <c r="R137" s="196">
        <f>SUM(R138:R149)</f>
        <v>10.326736</v>
      </c>
      <c r="S137" s="195"/>
      <c r="T137" s="197">
        <f>SUM(T138:T149)</f>
        <v>0</v>
      </c>
      <c r="AR137" s="198" t="s">
        <v>85</v>
      </c>
      <c r="AT137" s="199" t="s">
        <v>77</v>
      </c>
      <c r="AU137" s="199" t="s">
        <v>85</v>
      </c>
      <c r="AY137" s="198" t="s">
        <v>197</v>
      </c>
      <c r="BK137" s="200">
        <f>SUM(BK138:BK149)</f>
        <v>0</v>
      </c>
    </row>
    <row r="138" spans="2:65" s="1" customFormat="1" ht="16.5" customHeight="1">
      <c r="B138" s="43"/>
      <c r="C138" s="204" t="s">
        <v>279</v>
      </c>
      <c r="D138" s="204" t="s">
        <v>200</v>
      </c>
      <c r="E138" s="205" t="s">
        <v>4796</v>
      </c>
      <c r="F138" s="206" t="s">
        <v>4797</v>
      </c>
      <c r="G138" s="207" t="s">
        <v>423</v>
      </c>
      <c r="H138" s="208">
        <v>21</v>
      </c>
      <c r="I138" s="209"/>
      <c r="J138" s="210">
        <f>ROUND(I138*H138,2)</f>
        <v>0</v>
      </c>
      <c r="K138" s="206" t="s">
        <v>352</v>
      </c>
      <c r="L138" s="63"/>
      <c r="M138" s="211" t="s">
        <v>34</v>
      </c>
      <c r="N138" s="212" t="s">
        <v>49</v>
      </c>
      <c r="O138" s="44"/>
      <c r="P138" s="213">
        <f>O138*H138</f>
        <v>0</v>
      </c>
      <c r="Q138" s="213">
        <v>8.0960000000000004E-2</v>
      </c>
      <c r="R138" s="213">
        <f>Q138*H138</f>
        <v>1.7001600000000001</v>
      </c>
      <c r="S138" s="213">
        <v>0</v>
      </c>
      <c r="T138" s="214">
        <f>S138*H138</f>
        <v>0</v>
      </c>
      <c r="AR138" s="25" t="s">
        <v>126</v>
      </c>
      <c r="AT138" s="25" t="s">
        <v>200</v>
      </c>
      <c r="AU138" s="25" t="s">
        <v>87</v>
      </c>
      <c r="AY138" s="25" t="s">
        <v>197</v>
      </c>
      <c r="BE138" s="215">
        <f>IF(N138="základní",J138,0)</f>
        <v>0</v>
      </c>
      <c r="BF138" s="215">
        <f>IF(N138="snížená",J138,0)</f>
        <v>0</v>
      </c>
      <c r="BG138" s="215">
        <f>IF(N138="zákl. přenesená",J138,0)</f>
        <v>0</v>
      </c>
      <c r="BH138" s="215">
        <f>IF(N138="sníž. přenesená",J138,0)</f>
        <v>0</v>
      </c>
      <c r="BI138" s="215">
        <f>IF(N138="nulová",J138,0)</f>
        <v>0</v>
      </c>
      <c r="BJ138" s="25" t="s">
        <v>85</v>
      </c>
      <c r="BK138" s="215">
        <f>ROUND(I138*H138,2)</f>
        <v>0</v>
      </c>
      <c r="BL138" s="25" t="s">
        <v>126</v>
      </c>
      <c r="BM138" s="25" t="s">
        <v>4798</v>
      </c>
    </row>
    <row r="139" spans="2:65" s="13" customFormat="1">
      <c r="B139" s="231"/>
      <c r="C139" s="232"/>
      <c r="D139" s="221" t="s">
        <v>210</v>
      </c>
      <c r="E139" s="233" t="s">
        <v>34</v>
      </c>
      <c r="F139" s="234" t="s">
        <v>4799</v>
      </c>
      <c r="G139" s="232"/>
      <c r="H139" s="235">
        <v>21</v>
      </c>
      <c r="I139" s="236"/>
      <c r="J139" s="232"/>
      <c r="K139" s="232"/>
      <c r="L139" s="237"/>
      <c r="M139" s="238"/>
      <c r="N139" s="239"/>
      <c r="O139" s="239"/>
      <c r="P139" s="239"/>
      <c r="Q139" s="239"/>
      <c r="R139" s="239"/>
      <c r="S139" s="239"/>
      <c r="T139" s="240"/>
      <c r="AT139" s="241" t="s">
        <v>210</v>
      </c>
      <c r="AU139" s="241" t="s">
        <v>87</v>
      </c>
      <c r="AV139" s="13" t="s">
        <v>87</v>
      </c>
      <c r="AW139" s="13" t="s">
        <v>41</v>
      </c>
      <c r="AX139" s="13" t="s">
        <v>78</v>
      </c>
      <c r="AY139" s="241" t="s">
        <v>197</v>
      </c>
    </row>
    <row r="140" spans="2:65" s="14" customFormat="1">
      <c r="B140" s="242"/>
      <c r="C140" s="243"/>
      <c r="D140" s="216" t="s">
        <v>210</v>
      </c>
      <c r="E140" s="244" t="s">
        <v>34</v>
      </c>
      <c r="F140" s="245" t="s">
        <v>221</v>
      </c>
      <c r="G140" s="243"/>
      <c r="H140" s="246">
        <v>21</v>
      </c>
      <c r="I140" s="247"/>
      <c r="J140" s="243"/>
      <c r="K140" s="243"/>
      <c r="L140" s="248"/>
      <c r="M140" s="249"/>
      <c r="N140" s="250"/>
      <c r="O140" s="250"/>
      <c r="P140" s="250"/>
      <c r="Q140" s="250"/>
      <c r="R140" s="250"/>
      <c r="S140" s="250"/>
      <c r="T140" s="251"/>
      <c r="AT140" s="252" t="s">
        <v>210</v>
      </c>
      <c r="AU140" s="252" t="s">
        <v>87</v>
      </c>
      <c r="AV140" s="14" t="s">
        <v>126</v>
      </c>
      <c r="AW140" s="14" t="s">
        <v>41</v>
      </c>
      <c r="AX140" s="14" t="s">
        <v>85</v>
      </c>
      <c r="AY140" s="252" t="s">
        <v>197</v>
      </c>
    </row>
    <row r="141" spans="2:65" s="1" customFormat="1" ht="16.5" customHeight="1">
      <c r="B141" s="43"/>
      <c r="C141" s="204" t="s">
        <v>287</v>
      </c>
      <c r="D141" s="204" t="s">
        <v>200</v>
      </c>
      <c r="E141" s="205" t="s">
        <v>575</v>
      </c>
      <c r="F141" s="206" t="s">
        <v>576</v>
      </c>
      <c r="G141" s="207" t="s">
        <v>423</v>
      </c>
      <c r="H141" s="208">
        <v>15.4</v>
      </c>
      <c r="I141" s="209"/>
      <c r="J141" s="210">
        <f>ROUND(I141*H141,2)</f>
        <v>0</v>
      </c>
      <c r="K141" s="206" t="s">
        <v>352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0.27994000000000002</v>
      </c>
      <c r="R141" s="213">
        <f>Q141*H141</f>
        <v>4.3110760000000008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87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4800</v>
      </c>
    </row>
    <row r="142" spans="2:65" s="13" customFormat="1">
      <c r="B142" s="231"/>
      <c r="C142" s="232"/>
      <c r="D142" s="221" t="s">
        <v>210</v>
      </c>
      <c r="E142" s="233" t="s">
        <v>34</v>
      </c>
      <c r="F142" s="234" t="s">
        <v>4801</v>
      </c>
      <c r="G142" s="232"/>
      <c r="H142" s="235">
        <v>15.4</v>
      </c>
      <c r="I142" s="236"/>
      <c r="J142" s="232"/>
      <c r="K142" s="232"/>
      <c r="L142" s="237"/>
      <c r="M142" s="238"/>
      <c r="N142" s="239"/>
      <c r="O142" s="239"/>
      <c r="P142" s="239"/>
      <c r="Q142" s="239"/>
      <c r="R142" s="239"/>
      <c r="S142" s="239"/>
      <c r="T142" s="240"/>
      <c r="AT142" s="241" t="s">
        <v>210</v>
      </c>
      <c r="AU142" s="241" t="s">
        <v>87</v>
      </c>
      <c r="AV142" s="13" t="s">
        <v>87</v>
      </c>
      <c r="AW142" s="13" t="s">
        <v>41</v>
      </c>
      <c r="AX142" s="13" t="s">
        <v>78</v>
      </c>
      <c r="AY142" s="241" t="s">
        <v>197</v>
      </c>
    </row>
    <row r="143" spans="2:65" s="14" customFormat="1">
      <c r="B143" s="242"/>
      <c r="C143" s="243"/>
      <c r="D143" s="216" t="s">
        <v>210</v>
      </c>
      <c r="E143" s="244" t="s">
        <v>34</v>
      </c>
      <c r="F143" s="245" t="s">
        <v>221</v>
      </c>
      <c r="G143" s="243"/>
      <c r="H143" s="246">
        <v>15.4</v>
      </c>
      <c r="I143" s="247"/>
      <c r="J143" s="243"/>
      <c r="K143" s="243"/>
      <c r="L143" s="248"/>
      <c r="M143" s="249"/>
      <c r="N143" s="250"/>
      <c r="O143" s="250"/>
      <c r="P143" s="250"/>
      <c r="Q143" s="250"/>
      <c r="R143" s="250"/>
      <c r="S143" s="250"/>
      <c r="T143" s="251"/>
      <c r="AT143" s="252" t="s">
        <v>210</v>
      </c>
      <c r="AU143" s="252" t="s">
        <v>87</v>
      </c>
      <c r="AV143" s="14" t="s">
        <v>126</v>
      </c>
      <c r="AW143" s="14" t="s">
        <v>41</v>
      </c>
      <c r="AX143" s="14" t="s">
        <v>85</v>
      </c>
      <c r="AY143" s="252" t="s">
        <v>197</v>
      </c>
    </row>
    <row r="144" spans="2:65" s="1" customFormat="1" ht="16.5" customHeight="1">
      <c r="B144" s="43"/>
      <c r="C144" s="204" t="s">
        <v>291</v>
      </c>
      <c r="D144" s="204" t="s">
        <v>200</v>
      </c>
      <c r="E144" s="205" t="s">
        <v>4802</v>
      </c>
      <c r="F144" s="206" t="s">
        <v>4803</v>
      </c>
      <c r="G144" s="207" t="s">
        <v>423</v>
      </c>
      <c r="H144" s="208">
        <v>21</v>
      </c>
      <c r="I144" s="209"/>
      <c r="J144" s="210">
        <f>ROUND(I144*H144,2)</f>
        <v>0</v>
      </c>
      <c r="K144" s="206" t="s">
        <v>352</v>
      </c>
      <c r="L144" s="63"/>
      <c r="M144" s="211" t="s">
        <v>34</v>
      </c>
      <c r="N144" s="212" t="s">
        <v>49</v>
      </c>
      <c r="O144" s="44"/>
      <c r="P144" s="213">
        <f>O144*H144</f>
        <v>0</v>
      </c>
      <c r="Q144" s="213">
        <v>0.10100000000000001</v>
      </c>
      <c r="R144" s="213">
        <f>Q144*H144</f>
        <v>2.121</v>
      </c>
      <c r="S144" s="213">
        <v>0</v>
      </c>
      <c r="T144" s="214">
        <f>S144*H144</f>
        <v>0</v>
      </c>
      <c r="AR144" s="25" t="s">
        <v>126</v>
      </c>
      <c r="AT144" s="25" t="s">
        <v>200</v>
      </c>
      <c r="AU144" s="25" t="s">
        <v>87</v>
      </c>
      <c r="AY144" s="25" t="s">
        <v>197</v>
      </c>
      <c r="BE144" s="215">
        <f>IF(N144="základní",J144,0)</f>
        <v>0</v>
      </c>
      <c r="BF144" s="215">
        <f>IF(N144="snížená",J144,0)</f>
        <v>0</v>
      </c>
      <c r="BG144" s="215">
        <f>IF(N144="zákl. přenesená",J144,0)</f>
        <v>0</v>
      </c>
      <c r="BH144" s="215">
        <f>IF(N144="sníž. přenesená",J144,0)</f>
        <v>0</v>
      </c>
      <c r="BI144" s="215">
        <f>IF(N144="nulová",J144,0)</f>
        <v>0</v>
      </c>
      <c r="BJ144" s="25" t="s">
        <v>85</v>
      </c>
      <c r="BK144" s="215">
        <f>ROUND(I144*H144,2)</f>
        <v>0</v>
      </c>
      <c r="BL144" s="25" t="s">
        <v>126</v>
      </c>
      <c r="BM144" s="25" t="s">
        <v>4804</v>
      </c>
    </row>
    <row r="145" spans="2:65" s="12" customFormat="1">
      <c r="B145" s="219"/>
      <c r="C145" s="220"/>
      <c r="D145" s="221" t="s">
        <v>210</v>
      </c>
      <c r="E145" s="222" t="s">
        <v>34</v>
      </c>
      <c r="F145" s="223" t="s">
        <v>4742</v>
      </c>
      <c r="G145" s="220"/>
      <c r="H145" s="224" t="s">
        <v>34</v>
      </c>
      <c r="I145" s="225"/>
      <c r="J145" s="220"/>
      <c r="K145" s="220"/>
      <c r="L145" s="226"/>
      <c r="M145" s="227"/>
      <c r="N145" s="228"/>
      <c r="O145" s="228"/>
      <c r="P145" s="228"/>
      <c r="Q145" s="228"/>
      <c r="R145" s="228"/>
      <c r="S145" s="228"/>
      <c r="T145" s="229"/>
      <c r="AT145" s="230" t="s">
        <v>210</v>
      </c>
      <c r="AU145" s="230" t="s">
        <v>87</v>
      </c>
      <c r="AV145" s="12" t="s">
        <v>85</v>
      </c>
      <c r="AW145" s="12" t="s">
        <v>41</v>
      </c>
      <c r="AX145" s="12" t="s">
        <v>78</v>
      </c>
      <c r="AY145" s="230" t="s">
        <v>197</v>
      </c>
    </row>
    <row r="146" spans="2:65" s="13" customFormat="1">
      <c r="B146" s="231"/>
      <c r="C146" s="232"/>
      <c r="D146" s="221" t="s">
        <v>210</v>
      </c>
      <c r="E146" s="233" t="s">
        <v>34</v>
      </c>
      <c r="F146" s="234" t="s">
        <v>4805</v>
      </c>
      <c r="G146" s="232"/>
      <c r="H146" s="235">
        <v>21</v>
      </c>
      <c r="I146" s="236"/>
      <c r="J146" s="232"/>
      <c r="K146" s="232"/>
      <c r="L146" s="237"/>
      <c r="M146" s="238"/>
      <c r="N146" s="239"/>
      <c r="O146" s="239"/>
      <c r="P146" s="239"/>
      <c r="Q146" s="239"/>
      <c r="R146" s="239"/>
      <c r="S146" s="239"/>
      <c r="T146" s="240"/>
      <c r="AT146" s="241" t="s">
        <v>210</v>
      </c>
      <c r="AU146" s="241" t="s">
        <v>87</v>
      </c>
      <c r="AV146" s="13" t="s">
        <v>87</v>
      </c>
      <c r="AW146" s="13" t="s">
        <v>41</v>
      </c>
      <c r="AX146" s="13" t="s">
        <v>78</v>
      </c>
      <c r="AY146" s="241" t="s">
        <v>197</v>
      </c>
    </row>
    <row r="147" spans="2:65" s="14" customFormat="1">
      <c r="B147" s="242"/>
      <c r="C147" s="243"/>
      <c r="D147" s="216" t="s">
        <v>210</v>
      </c>
      <c r="E147" s="244" t="s">
        <v>34</v>
      </c>
      <c r="F147" s="245" t="s">
        <v>221</v>
      </c>
      <c r="G147" s="243"/>
      <c r="H147" s="246">
        <v>21</v>
      </c>
      <c r="I147" s="247"/>
      <c r="J147" s="243"/>
      <c r="K147" s="243"/>
      <c r="L147" s="248"/>
      <c r="M147" s="249"/>
      <c r="N147" s="250"/>
      <c r="O147" s="250"/>
      <c r="P147" s="250"/>
      <c r="Q147" s="250"/>
      <c r="R147" s="250"/>
      <c r="S147" s="250"/>
      <c r="T147" s="251"/>
      <c r="AT147" s="252" t="s">
        <v>210</v>
      </c>
      <c r="AU147" s="252" t="s">
        <v>87</v>
      </c>
      <c r="AV147" s="14" t="s">
        <v>126</v>
      </c>
      <c r="AW147" s="14" t="s">
        <v>41</v>
      </c>
      <c r="AX147" s="14" t="s">
        <v>85</v>
      </c>
      <c r="AY147" s="252" t="s">
        <v>197</v>
      </c>
    </row>
    <row r="148" spans="2:65" s="1" customFormat="1" ht="16.5" customHeight="1">
      <c r="B148" s="43"/>
      <c r="C148" s="263" t="s">
        <v>295</v>
      </c>
      <c r="D148" s="263" t="s">
        <v>415</v>
      </c>
      <c r="E148" s="264" t="s">
        <v>583</v>
      </c>
      <c r="F148" s="265" t="s">
        <v>4806</v>
      </c>
      <c r="G148" s="266" t="s">
        <v>423</v>
      </c>
      <c r="H148" s="267">
        <v>12.1</v>
      </c>
      <c r="I148" s="268"/>
      <c r="J148" s="269">
        <f>ROUND(I148*H148,2)</f>
        <v>0</v>
      </c>
      <c r="K148" s="265" t="s">
        <v>34</v>
      </c>
      <c r="L148" s="270"/>
      <c r="M148" s="271" t="s">
        <v>34</v>
      </c>
      <c r="N148" s="272" t="s">
        <v>49</v>
      </c>
      <c r="O148" s="44"/>
      <c r="P148" s="213">
        <f>O148*H148</f>
        <v>0</v>
      </c>
      <c r="Q148" s="213">
        <v>9.5000000000000001E-2</v>
      </c>
      <c r="R148" s="213">
        <f>Q148*H148</f>
        <v>1.1495</v>
      </c>
      <c r="S148" s="213">
        <v>0</v>
      </c>
      <c r="T148" s="214">
        <f>S148*H148</f>
        <v>0</v>
      </c>
      <c r="AR148" s="25" t="s">
        <v>244</v>
      </c>
      <c r="AT148" s="25" t="s">
        <v>415</v>
      </c>
      <c r="AU148" s="25" t="s">
        <v>87</v>
      </c>
      <c r="AY148" s="25" t="s">
        <v>197</v>
      </c>
      <c r="BE148" s="215">
        <f>IF(N148="základní",J148,0)</f>
        <v>0</v>
      </c>
      <c r="BF148" s="215">
        <f>IF(N148="snížená",J148,0)</f>
        <v>0</v>
      </c>
      <c r="BG148" s="215">
        <f>IF(N148="zákl. přenesená",J148,0)</f>
        <v>0</v>
      </c>
      <c r="BH148" s="215">
        <f>IF(N148="sníž. přenesená",J148,0)</f>
        <v>0</v>
      </c>
      <c r="BI148" s="215">
        <f>IF(N148="nulová",J148,0)</f>
        <v>0</v>
      </c>
      <c r="BJ148" s="25" t="s">
        <v>85</v>
      </c>
      <c r="BK148" s="215">
        <f>ROUND(I148*H148,2)</f>
        <v>0</v>
      </c>
      <c r="BL148" s="25" t="s">
        <v>126</v>
      </c>
      <c r="BM148" s="25" t="s">
        <v>4807</v>
      </c>
    </row>
    <row r="149" spans="2:65" s="1" customFormat="1" ht="16.5" customHeight="1">
      <c r="B149" s="43"/>
      <c r="C149" s="263" t="s">
        <v>9</v>
      </c>
      <c r="D149" s="263" t="s">
        <v>415</v>
      </c>
      <c r="E149" s="264" t="s">
        <v>4808</v>
      </c>
      <c r="F149" s="265" t="s">
        <v>4809</v>
      </c>
      <c r="G149" s="266" t="s">
        <v>423</v>
      </c>
      <c r="H149" s="267">
        <v>11</v>
      </c>
      <c r="I149" s="268"/>
      <c r="J149" s="269">
        <f>ROUND(I149*H149,2)</f>
        <v>0</v>
      </c>
      <c r="K149" s="265" t="s">
        <v>34</v>
      </c>
      <c r="L149" s="270"/>
      <c r="M149" s="271" t="s">
        <v>34</v>
      </c>
      <c r="N149" s="272" t="s">
        <v>49</v>
      </c>
      <c r="O149" s="44"/>
      <c r="P149" s="213">
        <f>O149*H149</f>
        <v>0</v>
      </c>
      <c r="Q149" s="213">
        <v>9.5000000000000001E-2</v>
      </c>
      <c r="R149" s="213">
        <f>Q149*H149</f>
        <v>1.0449999999999999</v>
      </c>
      <c r="S149" s="213">
        <v>0</v>
      </c>
      <c r="T149" s="214">
        <f>S149*H149</f>
        <v>0</v>
      </c>
      <c r="AR149" s="25" t="s">
        <v>244</v>
      </c>
      <c r="AT149" s="25" t="s">
        <v>415</v>
      </c>
      <c r="AU149" s="25" t="s">
        <v>87</v>
      </c>
      <c r="AY149" s="25" t="s">
        <v>197</v>
      </c>
      <c r="BE149" s="215">
        <f>IF(N149="základní",J149,0)</f>
        <v>0</v>
      </c>
      <c r="BF149" s="215">
        <f>IF(N149="snížená",J149,0)</f>
        <v>0</v>
      </c>
      <c r="BG149" s="215">
        <f>IF(N149="zákl. přenesená",J149,0)</f>
        <v>0</v>
      </c>
      <c r="BH149" s="215">
        <f>IF(N149="sníž. přenesená",J149,0)</f>
        <v>0</v>
      </c>
      <c r="BI149" s="215">
        <f>IF(N149="nulová",J149,0)</f>
        <v>0</v>
      </c>
      <c r="BJ149" s="25" t="s">
        <v>85</v>
      </c>
      <c r="BK149" s="215">
        <f>ROUND(I149*H149,2)</f>
        <v>0</v>
      </c>
      <c r="BL149" s="25" t="s">
        <v>126</v>
      </c>
      <c r="BM149" s="25" t="s">
        <v>4810</v>
      </c>
    </row>
    <row r="150" spans="2:65" s="11" customFormat="1" ht="29.85" customHeight="1">
      <c r="B150" s="187"/>
      <c r="C150" s="188"/>
      <c r="D150" s="201" t="s">
        <v>77</v>
      </c>
      <c r="E150" s="202" t="s">
        <v>234</v>
      </c>
      <c r="F150" s="202" t="s">
        <v>587</v>
      </c>
      <c r="G150" s="188"/>
      <c r="H150" s="188"/>
      <c r="I150" s="191"/>
      <c r="J150" s="203">
        <f>BK150</f>
        <v>0</v>
      </c>
      <c r="K150" s="188"/>
      <c r="L150" s="193"/>
      <c r="M150" s="194"/>
      <c r="N150" s="195"/>
      <c r="O150" s="195"/>
      <c r="P150" s="196">
        <f>SUM(P151:P154)</f>
        <v>0</v>
      </c>
      <c r="Q150" s="195"/>
      <c r="R150" s="196">
        <f>SUM(R151:R154)</f>
        <v>6.04941</v>
      </c>
      <c r="S150" s="195"/>
      <c r="T150" s="197">
        <f>SUM(T151:T154)</f>
        <v>0</v>
      </c>
      <c r="AR150" s="198" t="s">
        <v>85</v>
      </c>
      <c r="AT150" s="199" t="s">
        <v>77</v>
      </c>
      <c r="AU150" s="199" t="s">
        <v>85</v>
      </c>
      <c r="AY150" s="198" t="s">
        <v>197</v>
      </c>
      <c r="BK150" s="200">
        <f>SUM(BK151:BK154)</f>
        <v>0</v>
      </c>
    </row>
    <row r="151" spans="2:65" s="1" customFormat="1" ht="16.5" customHeight="1">
      <c r="B151" s="43"/>
      <c r="C151" s="204" t="s">
        <v>305</v>
      </c>
      <c r="D151" s="204" t="s">
        <v>200</v>
      </c>
      <c r="E151" s="205" t="s">
        <v>4811</v>
      </c>
      <c r="F151" s="206" t="s">
        <v>4812</v>
      </c>
      <c r="G151" s="207" t="s">
        <v>423</v>
      </c>
      <c r="H151" s="208">
        <v>9</v>
      </c>
      <c r="I151" s="209"/>
      <c r="J151" s="210">
        <f>ROUND(I151*H151,2)</f>
        <v>0</v>
      </c>
      <c r="K151" s="206" t="s">
        <v>352</v>
      </c>
      <c r="L151" s="63"/>
      <c r="M151" s="211" t="s">
        <v>34</v>
      </c>
      <c r="N151" s="212" t="s">
        <v>49</v>
      </c>
      <c r="O151" s="44"/>
      <c r="P151" s="213">
        <f>O151*H151</f>
        <v>0</v>
      </c>
      <c r="Q151" s="213">
        <v>0.1837</v>
      </c>
      <c r="R151" s="213">
        <f>Q151*H151</f>
        <v>1.6533</v>
      </c>
      <c r="S151" s="213">
        <v>0</v>
      </c>
      <c r="T151" s="214">
        <f>S151*H151</f>
        <v>0</v>
      </c>
      <c r="AR151" s="25" t="s">
        <v>126</v>
      </c>
      <c r="AT151" s="25" t="s">
        <v>200</v>
      </c>
      <c r="AU151" s="25" t="s">
        <v>87</v>
      </c>
      <c r="AY151" s="25" t="s">
        <v>197</v>
      </c>
      <c r="BE151" s="215">
        <f>IF(N151="základní",J151,0)</f>
        <v>0</v>
      </c>
      <c r="BF151" s="215">
        <f>IF(N151="snížená",J151,0)</f>
        <v>0</v>
      </c>
      <c r="BG151" s="215">
        <f>IF(N151="zákl. přenesená",J151,0)</f>
        <v>0</v>
      </c>
      <c r="BH151" s="215">
        <f>IF(N151="sníž. přenesená",J151,0)</f>
        <v>0</v>
      </c>
      <c r="BI151" s="215">
        <f>IF(N151="nulová",J151,0)</f>
        <v>0</v>
      </c>
      <c r="BJ151" s="25" t="s">
        <v>85</v>
      </c>
      <c r="BK151" s="215">
        <f>ROUND(I151*H151,2)</f>
        <v>0</v>
      </c>
      <c r="BL151" s="25" t="s">
        <v>126</v>
      </c>
      <c r="BM151" s="25" t="s">
        <v>4813</v>
      </c>
    </row>
    <row r="152" spans="2:65" s="1" customFormat="1" ht="25.5" customHeight="1">
      <c r="B152" s="43"/>
      <c r="C152" s="204" t="s">
        <v>309</v>
      </c>
      <c r="D152" s="204" t="s">
        <v>200</v>
      </c>
      <c r="E152" s="205" t="s">
        <v>4814</v>
      </c>
      <c r="F152" s="206" t="s">
        <v>4815</v>
      </c>
      <c r="G152" s="207" t="s">
        <v>423</v>
      </c>
      <c r="H152" s="208">
        <v>15.5</v>
      </c>
      <c r="I152" s="209"/>
      <c r="J152" s="210">
        <f>ROUND(I152*H152,2)</f>
        <v>0</v>
      </c>
      <c r="K152" s="206" t="s">
        <v>352</v>
      </c>
      <c r="L152" s="63"/>
      <c r="M152" s="211" t="s">
        <v>34</v>
      </c>
      <c r="N152" s="212" t="s">
        <v>49</v>
      </c>
      <c r="O152" s="44"/>
      <c r="P152" s="213">
        <f>O152*H152</f>
        <v>0</v>
      </c>
      <c r="Q152" s="213">
        <v>0.28361999999999998</v>
      </c>
      <c r="R152" s="213">
        <f>Q152*H152</f>
        <v>4.3961100000000002</v>
      </c>
      <c r="S152" s="213">
        <v>0</v>
      </c>
      <c r="T152" s="214">
        <f>S152*H152</f>
        <v>0</v>
      </c>
      <c r="AR152" s="25" t="s">
        <v>126</v>
      </c>
      <c r="AT152" s="25" t="s">
        <v>200</v>
      </c>
      <c r="AU152" s="25" t="s">
        <v>87</v>
      </c>
      <c r="AY152" s="25" t="s">
        <v>197</v>
      </c>
      <c r="BE152" s="215">
        <f>IF(N152="základní",J152,0)</f>
        <v>0</v>
      </c>
      <c r="BF152" s="215">
        <f>IF(N152="snížená",J152,0)</f>
        <v>0</v>
      </c>
      <c r="BG152" s="215">
        <f>IF(N152="zákl. přenesená",J152,0)</f>
        <v>0</v>
      </c>
      <c r="BH152" s="215">
        <f>IF(N152="sníž. přenesená",J152,0)</f>
        <v>0</v>
      </c>
      <c r="BI152" s="215">
        <f>IF(N152="nulová",J152,0)</f>
        <v>0</v>
      </c>
      <c r="BJ152" s="25" t="s">
        <v>85</v>
      </c>
      <c r="BK152" s="215">
        <f>ROUND(I152*H152,2)</f>
        <v>0</v>
      </c>
      <c r="BL152" s="25" t="s">
        <v>126</v>
      </c>
      <c r="BM152" s="25" t="s">
        <v>4816</v>
      </c>
    </row>
    <row r="153" spans="2:65" s="13" customFormat="1">
      <c r="B153" s="231"/>
      <c r="C153" s="232"/>
      <c r="D153" s="221" t="s">
        <v>210</v>
      </c>
      <c r="E153" s="233" t="s">
        <v>34</v>
      </c>
      <c r="F153" s="234" t="s">
        <v>4817</v>
      </c>
      <c r="G153" s="232"/>
      <c r="H153" s="235">
        <v>15.5</v>
      </c>
      <c r="I153" s="236"/>
      <c r="J153" s="232"/>
      <c r="K153" s="232"/>
      <c r="L153" s="237"/>
      <c r="M153" s="238"/>
      <c r="N153" s="239"/>
      <c r="O153" s="239"/>
      <c r="P153" s="239"/>
      <c r="Q153" s="239"/>
      <c r="R153" s="239"/>
      <c r="S153" s="239"/>
      <c r="T153" s="240"/>
      <c r="AT153" s="241" t="s">
        <v>210</v>
      </c>
      <c r="AU153" s="241" t="s">
        <v>87</v>
      </c>
      <c r="AV153" s="13" t="s">
        <v>87</v>
      </c>
      <c r="AW153" s="13" t="s">
        <v>41</v>
      </c>
      <c r="AX153" s="13" t="s">
        <v>78</v>
      </c>
      <c r="AY153" s="241" t="s">
        <v>197</v>
      </c>
    </row>
    <row r="154" spans="2:65" s="14" customFormat="1">
      <c r="B154" s="242"/>
      <c r="C154" s="243"/>
      <c r="D154" s="221" t="s">
        <v>210</v>
      </c>
      <c r="E154" s="273" t="s">
        <v>34</v>
      </c>
      <c r="F154" s="274" t="s">
        <v>221</v>
      </c>
      <c r="G154" s="243"/>
      <c r="H154" s="275">
        <v>15.5</v>
      </c>
      <c r="I154" s="247"/>
      <c r="J154" s="243"/>
      <c r="K154" s="243"/>
      <c r="L154" s="248"/>
      <c r="M154" s="249"/>
      <c r="N154" s="250"/>
      <c r="O154" s="250"/>
      <c r="P154" s="250"/>
      <c r="Q154" s="250"/>
      <c r="R154" s="250"/>
      <c r="S154" s="250"/>
      <c r="T154" s="251"/>
      <c r="AT154" s="252" t="s">
        <v>210</v>
      </c>
      <c r="AU154" s="252" t="s">
        <v>87</v>
      </c>
      <c r="AV154" s="14" t="s">
        <v>126</v>
      </c>
      <c r="AW154" s="14" t="s">
        <v>41</v>
      </c>
      <c r="AX154" s="14" t="s">
        <v>85</v>
      </c>
      <c r="AY154" s="252" t="s">
        <v>197</v>
      </c>
    </row>
    <row r="155" spans="2:65" s="11" customFormat="1" ht="29.85" customHeight="1">
      <c r="B155" s="187"/>
      <c r="C155" s="188"/>
      <c r="D155" s="201" t="s">
        <v>77</v>
      </c>
      <c r="E155" s="202" t="s">
        <v>248</v>
      </c>
      <c r="F155" s="202" t="s">
        <v>805</v>
      </c>
      <c r="G155" s="188"/>
      <c r="H155" s="188"/>
      <c r="I155" s="191"/>
      <c r="J155" s="203">
        <f>BK155</f>
        <v>0</v>
      </c>
      <c r="K155" s="188"/>
      <c r="L155" s="193"/>
      <c r="M155" s="194"/>
      <c r="N155" s="195"/>
      <c r="O155" s="195"/>
      <c r="P155" s="196">
        <f>SUM(P156:P164)</f>
        <v>0</v>
      </c>
      <c r="Q155" s="195"/>
      <c r="R155" s="196">
        <f>SUM(R156:R164)</f>
        <v>1.2445600000000001</v>
      </c>
      <c r="S155" s="195"/>
      <c r="T155" s="197">
        <f>SUM(T156:T164)</f>
        <v>0</v>
      </c>
      <c r="AR155" s="198" t="s">
        <v>85</v>
      </c>
      <c r="AT155" s="199" t="s">
        <v>77</v>
      </c>
      <c r="AU155" s="199" t="s">
        <v>85</v>
      </c>
      <c r="AY155" s="198" t="s">
        <v>197</v>
      </c>
      <c r="BK155" s="200">
        <f>SUM(BK156:BK164)</f>
        <v>0</v>
      </c>
    </row>
    <row r="156" spans="2:65" s="1" customFormat="1" ht="25.5" customHeight="1">
      <c r="B156" s="43"/>
      <c r="C156" s="204" t="s">
        <v>448</v>
      </c>
      <c r="D156" s="204" t="s">
        <v>200</v>
      </c>
      <c r="E156" s="205" t="s">
        <v>4818</v>
      </c>
      <c r="F156" s="206" t="s">
        <v>4819</v>
      </c>
      <c r="G156" s="207" t="s">
        <v>445</v>
      </c>
      <c r="H156" s="208">
        <v>3.5</v>
      </c>
      <c r="I156" s="209"/>
      <c r="J156" s="210">
        <f>ROUND(I156*H156,2)</f>
        <v>0</v>
      </c>
      <c r="K156" s="206" t="s">
        <v>352</v>
      </c>
      <c r="L156" s="63"/>
      <c r="M156" s="211" t="s">
        <v>34</v>
      </c>
      <c r="N156" s="212" t="s">
        <v>49</v>
      </c>
      <c r="O156" s="44"/>
      <c r="P156" s="213">
        <f>O156*H156</f>
        <v>0</v>
      </c>
      <c r="Q156" s="213">
        <v>0.1295</v>
      </c>
      <c r="R156" s="213">
        <f>Q156*H156</f>
        <v>0.45325000000000004</v>
      </c>
      <c r="S156" s="213">
        <v>0</v>
      </c>
      <c r="T156" s="214">
        <f>S156*H156</f>
        <v>0</v>
      </c>
      <c r="AR156" s="25" t="s">
        <v>126</v>
      </c>
      <c r="AT156" s="25" t="s">
        <v>200</v>
      </c>
      <c r="AU156" s="25" t="s">
        <v>87</v>
      </c>
      <c r="AY156" s="25" t="s">
        <v>197</v>
      </c>
      <c r="BE156" s="215">
        <f>IF(N156="základní",J156,0)</f>
        <v>0</v>
      </c>
      <c r="BF156" s="215">
        <f>IF(N156="snížená",J156,0)</f>
        <v>0</v>
      </c>
      <c r="BG156" s="215">
        <f>IF(N156="zákl. přenesená",J156,0)</f>
        <v>0</v>
      </c>
      <c r="BH156" s="215">
        <f>IF(N156="sníž. přenesená",J156,0)</f>
        <v>0</v>
      </c>
      <c r="BI156" s="215">
        <f>IF(N156="nulová",J156,0)</f>
        <v>0</v>
      </c>
      <c r="BJ156" s="25" t="s">
        <v>85</v>
      </c>
      <c r="BK156" s="215">
        <f>ROUND(I156*H156,2)</f>
        <v>0</v>
      </c>
      <c r="BL156" s="25" t="s">
        <v>126</v>
      </c>
      <c r="BM156" s="25" t="s">
        <v>4820</v>
      </c>
    </row>
    <row r="157" spans="2:65" s="13" customFormat="1">
      <c r="B157" s="231"/>
      <c r="C157" s="232"/>
      <c r="D157" s="221" t="s">
        <v>210</v>
      </c>
      <c r="E157" s="233" t="s">
        <v>34</v>
      </c>
      <c r="F157" s="234" t="s">
        <v>4746</v>
      </c>
      <c r="G157" s="232"/>
      <c r="H157" s="235">
        <v>3.5</v>
      </c>
      <c r="I157" s="236"/>
      <c r="J157" s="232"/>
      <c r="K157" s="232"/>
      <c r="L157" s="237"/>
      <c r="M157" s="238"/>
      <c r="N157" s="239"/>
      <c r="O157" s="239"/>
      <c r="P157" s="239"/>
      <c r="Q157" s="239"/>
      <c r="R157" s="239"/>
      <c r="S157" s="239"/>
      <c r="T157" s="240"/>
      <c r="AT157" s="241" t="s">
        <v>210</v>
      </c>
      <c r="AU157" s="241" t="s">
        <v>87</v>
      </c>
      <c r="AV157" s="13" t="s">
        <v>87</v>
      </c>
      <c r="AW157" s="13" t="s">
        <v>41</v>
      </c>
      <c r="AX157" s="13" t="s">
        <v>78</v>
      </c>
      <c r="AY157" s="241" t="s">
        <v>197</v>
      </c>
    </row>
    <row r="158" spans="2:65" s="14" customFormat="1">
      <c r="B158" s="242"/>
      <c r="C158" s="243"/>
      <c r="D158" s="216" t="s">
        <v>210</v>
      </c>
      <c r="E158" s="244" t="s">
        <v>34</v>
      </c>
      <c r="F158" s="245" t="s">
        <v>221</v>
      </c>
      <c r="G158" s="243"/>
      <c r="H158" s="246">
        <v>3.5</v>
      </c>
      <c r="I158" s="247"/>
      <c r="J158" s="243"/>
      <c r="K158" s="243"/>
      <c r="L158" s="248"/>
      <c r="M158" s="249"/>
      <c r="N158" s="250"/>
      <c r="O158" s="250"/>
      <c r="P158" s="250"/>
      <c r="Q158" s="250"/>
      <c r="R158" s="250"/>
      <c r="S158" s="250"/>
      <c r="T158" s="251"/>
      <c r="AT158" s="252" t="s">
        <v>210</v>
      </c>
      <c r="AU158" s="252" t="s">
        <v>87</v>
      </c>
      <c r="AV158" s="14" t="s">
        <v>126</v>
      </c>
      <c r="AW158" s="14" t="s">
        <v>41</v>
      </c>
      <c r="AX158" s="14" t="s">
        <v>85</v>
      </c>
      <c r="AY158" s="252" t="s">
        <v>197</v>
      </c>
    </row>
    <row r="159" spans="2:65" s="1" customFormat="1" ht="16.5" customHeight="1">
      <c r="B159" s="43"/>
      <c r="C159" s="263" t="s">
        <v>454</v>
      </c>
      <c r="D159" s="263" t="s">
        <v>415</v>
      </c>
      <c r="E159" s="264" t="s">
        <v>4821</v>
      </c>
      <c r="F159" s="265" t="s">
        <v>4822</v>
      </c>
      <c r="G159" s="266" t="s">
        <v>536</v>
      </c>
      <c r="H159" s="267">
        <v>3.85</v>
      </c>
      <c r="I159" s="268"/>
      <c r="J159" s="269">
        <f>ROUND(I159*H159,2)</f>
        <v>0</v>
      </c>
      <c r="K159" s="265" t="s">
        <v>352</v>
      </c>
      <c r="L159" s="270"/>
      <c r="M159" s="271" t="s">
        <v>34</v>
      </c>
      <c r="N159" s="272" t="s">
        <v>49</v>
      </c>
      <c r="O159" s="44"/>
      <c r="P159" s="213">
        <f>O159*H159</f>
        <v>0</v>
      </c>
      <c r="Q159" s="213">
        <v>4.4999999999999998E-2</v>
      </c>
      <c r="R159" s="213">
        <f>Q159*H159</f>
        <v>0.17324999999999999</v>
      </c>
      <c r="S159" s="213">
        <v>0</v>
      </c>
      <c r="T159" s="214">
        <f>S159*H159</f>
        <v>0</v>
      </c>
      <c r="AR159" s="25" t="s">
        <v>244</v>
      </c>
      <c r="AT159" s="25" t="s">
        <v>415</v>
      </c>
      <c r="AU159" s="25" t="s">
        <v>87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126</v>
      </c>
      <c r="BM159" s="25" t="s">
        <v>4823</v>
      </c>
    </row>
    <row r="160" spans="2:65" s="13" customFormat="1">
      <c r="B160" s="231"/>
      <c r="C160" s="232"/>
      <c r="D160" s="216" t="s">
        <v>210</v>
      </c>
      <c r="E160" s="260" t="s">
        <v>34</v>
      </c>
      <c r="F160" s="261" t="s">
        <v>4824</v>
      </c>
      <c r="G160" s="232"/>
      <c r="H160" s="262">
        <v>3.85</v>
      </c>
      <c r="I160" s="236"/>
      <c r="J160" s="232"/>
      <c r="K160" s="232"/>
      <c r="L160" s="237"/>
      <c r="M160" s="238"/>
      <c r="N160" s="239"/>
      <c r="O160" s="239"/>
      <c r="P160" s="239"/>
      <c r="Q160" s="239"/>
      <c r="R160" s="239"/>
      <c r="S160" s="239"/>
      <c r="T160" s="240"/>
      <c r="AT160" s="241" t="s">
        <v>210</v>
      </c>
      <c r="AU160" s="241" t="s">
        <v>87</v>
      </c>
      <c r="AV160" s="13" t="s">
        <v>87</v>
      </c>
      <c r="AW160" s="13" t="s">
        <v>41</v>
      </c>
      <c r="AX160" s="13" t="s">
        <v>85</v>
      </c>
      <c r="AY160" s="241" t="s">
        <v>197</v>
      </c>
    </row>
    <row r="161" spans="2:65" s="1" customFormat="1" ht="16.5" customHeight="1">
      <c r="B161" s="43"/>
      <c r="C161" s="263" t="s">
        <v>461</v>
      </c>
      <c r="D161" s="263" t="s">
        <v>415</v>
      </c>
      <c r="E161" s="264" t="s">
        <v>4825</v>
      </c>
      <c r="F161" s="265" t="s">
        <v>4826</v>
      </c>
      <c r="G161" s="266" t="s">
        <v>362</v>
      </c>
      <c r="H161" s="267">
        <v>0.25</v>
      </c>
      <c r="I161" s="268"/>
      <c r="J161" s="269">
        <f>ROUND(I161*H161,2)</f>
        <v>0</v>
      </c>
      <c r="K161" s="265" t="s">
        <v>352</v>
      </c>
      <c r="L161" s="270"/>
      <c r="M161" s="271" t="s">
        <v>34</v>
      </c>
      <c r="N161" s="272" t="s">
        <v>49</v>
      </c>
      <c r="O161" s="44"/>
      <c r="P161" s="213">
        <f>O161*H161</f>
        <v>0</v>
      </c>
      <c r="Q161" s="213">
        <v>2.4289999999999998</v>
      </c>
      <c r="R161" s="213">
        <f>Q161*H161</f>
        <v>0.60724999999999996</v>
      </c>
      <c r="S161" s="213">
        <v>0</v>
      </c>
      <c r="T161" s="214">
        <f>S161*H161</f>
        <v>0</v>
      </c>
      <c r="AR161" s="25" t="s">
        <v>244</v>
      </c>
      <c r="AT161" s="25" t="s">
        <v>415</v>
      </c>
      <c r="AU161" s="25" t="s">
        <v>87</v>
      </c>
      <c r="AY161" s="25" t="s">
        <v>197</v>
      </c>
      <c r="BE161" s="215">
        <f>IF(N161="základní",J161,0)</f>
        <v>0</v>
      </c>
      <c r="BF161" s="215">
        <f>IF(N161="snížená",J161,0)</f>
        <v>0</v>
      </c>
      <c r="BG161" s="215">
        <f>IF(N161="zákl. přenesená",J161,0)</f>
        <v>0</v>
      </c>
      <c r="BH161" s="215">
        <f>IF(N161="sníž. přenesená",J161,0)</f>
        <v>0</v>
      </c>
      <c r="BI161" s="215">
        <f>IF(N161="nulová",J161,0)</f>
        <v>0</v>
      </c>
      <c r="BJ161" s="25" t="s">
        <v>85</v>
      </c>
      <c r="BK161" s="215">
        <f>ROUND(I161*H161,2)</f>
        <v>0</v>
      </c>
      <c r="BL161" s="25" t="s">
        <v>126</v>
      </c>
      <c r="BM161" s="25" t="s">
        <v>4827</v>
      </c>
    </row>
    <row r="162" spans="2:65" s="1" customFormat="1" ht="25.5" customHeight="1">
      <c r="B162" s="43"/>
      <c r="C162" s="204" t="s">
        <v>467</v>
      </c>
      <c r="D162" s="204" t="s">
        <v>200</v>
      </c>
      <c r="E162" s="205" t="s">
        <v>807</v>
      </c>
      <c r="F162" s="206" t="s">
        <v>808</v>
      </c>
      <c r="G162" s="207" t="s">
        <v>423</v>
      </c>
      <c r="H162" s="208">
        <v>23</v>
      </c>
      <c r="I162" s="209"/>
      <c r="J162" s="210">
        <f>ROUND(I162*H162,2)</f>
        <v>0</v>
      </c>
      <c r="K162" s="206" t="s">
        <v>352</v>
      </c>
      <c r="L162" s="63"/>
      <c r="M162" s="211" t="s">
        <v>34</v>
      </c>
      <c r="N162" s="212" t="s">
        <v>49</v>
      </c>
      <c r="O162" s="44"/>
      <c r="P162" s="213">
        <f>O162*H162</f>
        <v>0</v>
      </c>
      <c r="Q162" s="213">
        <v>4.6999999999999999E-4</v>
      </c>
      <c r="R162" s="213">
        <f>Q162*H162</f>
        <v>1.081E-2</v>
      </c>
      <c r="S162" s="213">
        <v>0</v>
      </c>
      <c r="T162" s="214">
        <f>S162*H162</f>
        <v>0</v>
      </c>
      <c r="AR162" s="25" t="s">
        <v>126</v>
      </c>
      <c r="AT162" s="25" t="s">
        <v>200</v>
      </c>
      <c r="AU162" s="25" t="s">
        <v>87</v>
      </c>
      <c r="AY162" s="25" t="s">
        <v>197</v>
      </c>
      <c r="BE162" s="215">
        <f>IF(N162="základní",J162,0)</f>
        <v>0</v>
      </c>
      <c r="BF162" s="215">
        <f>IF(N162="snížená",J162,0)</f>
        <v>0</v>
      </c>
      <c r="BG162" s="215">
        <f>IF(N162="zákl. přenesená",J162,0)</f>
        <v>0</v>
      </c>
      <c r="BH162" s="215">
        <f>IF(N162="sníž. přenesená",J162,0)</f>
        <v>0</v>
      </c>
      <c r="BI162" s="215">
        <f>IF(N162="nulová",J162,0)</f>
        <v>0</v>
      </c>
      <c r="BJ162" s="25" t="s">
        <v>85</v>
      </c>
      <c r="BK162" s="215">
        <f>ROUND(I162*H162,2)</f>
        <v>0</v>
      </c>
      <c r="BL162" s="25" t="s">
        <v>126</v>
      </c>
      <c r="BM162" s="25" t="s">
        <v>4828</v>
      </c>
    </row>
    <row r="163" spans="2:65" s="13" customFormat="1">
      <c r="B163" s="231"/>
      <c r="C163" s="232"/>
      <c r="D163" s="221" t="s">
        <v>210</v>
      </c>
      <c r="E163" s="233" t="s">
        <v>34</v>
      </c>
      <c r="F163" s="234" t="s">
        <v>4829</v>
      </c>
      <c r="G163" s="232"/>
      <c r="H163" s="235">
        <v>23</v>
      </c>
      <c r="I163" s="236"/>
      <c r="J163" s="232"/>
      <c r="K163" s="232"/>
      <c r="L163" s="237"/>
      <c r="M163" s="238"/>
      <c r="N163" s="239"/>
      <c r="O163" s="239"/>
      <c r="P163" s="239"/>
      <c r="Q163" s="239"/>
      <c r="R163" s="239"/>
      <c r="S163" s="239"/>
      <c r="T163" s="240"/>
      <c r="AT163" s="241" t="s">
        <v>210</v>
      </c>
      <c r="AU163" s="241" t="s">
        <v>87</v>
      </c>
      <c r="AV163" s="13" t="s">
        <v>87</v>
      </c>
      <c r="AW163" s="13" t="s">
        <v>41</v>
      </c>
      <c r="AX163" s="13" t="s">
        <v>78</v>
      </c>
      <c r="AY163" s="241" t="s">
        <v>197</v>
      </c>
    </row>
    <row r="164" spans="2:65" s="14" customFormat="1">
      <c r="B164" s="242"/>
      <c r="C164" s="243"/>
      <c r="D164" s="221" t="s">
        <v>210</v>
      </c>
      <c r="E164" s="273" t="s">
        <v>34</v>
      </c>
      <c r="F164" s="274" t="s">
        <v>221</v>
      </c>
      <c r="G164" s="243"/>
      <c r="H164" s="275">
        <v>23</v>
      </c>
      <c r="I164" s="247"/>
      <c r="J164" s="243"/>
      <c r="K164" s="243"/>
      <c r="L164" s="248"/>
      <c r="M164" s="249"/>
      <c r="N164" s="250"/>
      <c r="O164" s="250"/>
      <c r="P164" s="250"/>
      <c r="Q164" s="250"/>
      <c r="R164" s="250"/>
      <c r="S164" s="250"/>
      <c r="T164" s="251"/>
      <c r="AT164" s="252" t="s">
        <v>210</v>
      </c>
      <c r="AU164" s="252" t="s">
        <v>87</v>
      </c>
      <c r="AV164" s="14" t="s">
        <v>126</v>
      </c>
      <c r="AW164" s="14" t="s">
        <v>41</v>
      </c>
      <c r="AX164" s="14" t="s">
        <v>85</v>
      </c>
      <c r="AY164" s="252" t="s">
        <v>197</v>
      </c>
    </row>
    <row r="165" spans="2:65" s="11" customFormat="1" ht="29.85" customHeight="1">
      <c r="B165" s="187"/>
      <c r="C165" s="188"/>
      <c r="D165" s="201" t="s">
        <v>77</v>
      </c>
      <c r="E165" s="202" t="s">
        <v>1032</v>
      </c>
      <c r="F165" s="202" t="s">
        <v>1033</v>
      </c>
      <c r="G165" s="188"/>
      <c r="H165" s="188"/>
      <c r="I165" s="191"/>
      <c r="J165" s="203">
        <f>BK165</f>
        <v>0</v>
      </c>
      <c r="K165" s="188"/>
      <c r="L165" s="193"/>
      <c r="M165" s="194"/>
      <c r="N165" s="195"/>
      <c r="O165" s="195"/>
      <c r="P165" s="196">
        <f>SUM(P166:P170)</f>
        <v>0</v>
      </c>
      <c r="Q165" s="195"/>
      <c r="R165" s="196">
        <f>SUM(R166:R170)</f>
        <v>0</v>
      </c>
      <c r="S165" s="195"/>
      <c r="T165" s="197">
        <f>SUM(T166:T170)</f>
        <v>0</v>
      </c>
      <c r="AR165" s="198" t="s">
        <v>85</v>
      </c>
      <c r="AT165" s="199" t="s">
        <v>77</v>
      </c>
      <c r="AU165" s="199" t="s">
        <v>85</v>
      </c>
      <c r="AY165" s="198" t="s">
        <v>197</v>
      </c>
      <c r="BK165" s="200">
        <f>SUM(BK166:BK170)</f>
        <v>0</v>
      </c>
    </row>
    <row r="166" spans="2:65" s="1" customFormat="1" ht="16.5" customHeight="1">
      <c r="B166" s="43"/>
      <c r="C166" s="204" t="s">
        <v>474</v>
      </c>
      <c r="D166" s="204" t="s">
        <v>200</v>
      </c>
      <c r="E166" s="205" t="s">
        <v>1035</v>
      </c>
      <c r="F166" s="206" t="s">
        <v>1036</v>
      </c>
      <c r="G166" s="207" t="s">
        <v>404</v>
      </c>
      <c r="H166" s="208">
        <v>13.84</v>
      </c>
      <c r="I166" s="209"/>
      <c r="J166" s="210">
        <f>ROUND(I166*H166,2)</f>
        <v>0</v>
      </c>
      <c r="K166" s="206" t="s">
        <v>34</v>
      </c>
      <c r="L166" s="63"/>
      <c r="M166" s="211" t="s">
        <v>34</v>
      </c>
      <c r="N166" s="212" t="s">
        <v>49</v>
      </c>
      <c r="O166" s="44"/>
      <c r="P166" s="213">
        <f>O166*H166</f>
        <v>0</v>
      </c>
      <c r="Q166" s="213">
        <v>0</v>
      </c>
      <c r="R166" s="213">
        <f>Q166*H166</f>
        <v>0</v>
      </c>
      <c r="S166" s="213">
        <v>0</v>
      </c>
      <c r="T166" s="214">
        <f>S166*H166</f>
        <v>0</v>
      </c>
      <c r="AR166" s="25" t="s">
        <v>126</v>
      </c>
      <c r="AT166" s="25" t="s">
        <v>200</v>
      </c>
      <c r="AU166" s="25" t="s">
        <v>87</v>
      </c>
      <c r="AY166" s="25" t="s">
        <v>197</v>
      </c>
      <c r="BE166" s="215">
        <f>IF(N166="základní",J166,0)</f>
        <v>0</v>
      </c>
      <c r="BF166" s="215">
        <f>IF(N166="snížená",J166,0)</f>
        <v>0</v>
      </c>
      <c r="BG166" s="215">
        <f>IF(N166="zákl. přenesená",J166,0)</f>
        <v>0</v>
      </c>
      <c r="BH166" s="215">
        <f>IF(N166="sníž. přenesená",J166,0)</f>
        <v>0</v>
      </c>
      <c r="BI166" s="215">
        <f>IF(N166="nulová",J166,0)</f>
        <v>0</v>
      </c>
      <c r="BJ166" s="25" t="s">
        <v>85</v>
      </c>
      <c r="BK166" s="215">
        <f>ROUND(I166*H166,2)</f>
        <v>0</v>
      </c>
      <c r="BL166" s="25" t="s">
        <v>126</v>
      </c>
      <c r="BM166" s="25" t="s">
        <v>4830</v>
      </c>
    </row>
    <row r="167" spans="2:65" s="1" customFormat="1" ht="16.5" customHeight="1">
      <c r="B167" s="43"/>
      <c r="C167" s="204" t="s">
        <v>480</v>
      </c>
      <c r="D167" s="204" t="s">
        <v>200</v>
      </c>
      <c r="E167" s="205" t="s">
        <v>1048</v>
      </c>
      <c r="F167" s="206" t="s">
        <v>1049</v>
      </c>
      <c r="G167" s="207" t="s">
        <v>404</v>
      </c>
      <c r="H167" s="208">
        <v>13.84</v>
      </c>
      <c r="I167" s="209"/>
      <c r="J167" s="210">
        <f>ROUND(I167*H167,2)</f>
        <v>0</v>
      </c>
      <c r="K167" s="206" t="s">
        <v>352</v>
      </c>
      <c r="L167" s="63"/>
      <c r="M167" s="211" t="s">
        <v>34</v>
      </c>
      <c r="N167" s="212" t="s">
        <v>49</v>
      </c>
      <c r="O167" s="44"/>
      <c r="P167" s="213">
        <f>O167*H167</f>
        <v>0</v>
      </c>
      <c r="Q167" s="213">
        <v>0</v>
      </c>
      <c r="R167" s="213">
        <f>Q167*H167</f>
        <v>0</v>
      </c>
      <c r="S167" s="213">
        <v>0</v>
      </c>
      <c r="T167" s="214">
        <f>S167*H167</f>
        <v>0</v>
      </c>
      <c r="AR167" s="25" t="s">
        <v>126</v>
      </c>
      <c r="AT167" s="25" t="s">
        <v>200</v>
      </c>
      <c r="AU167" s="25" t="s">
        <v>87</v>
      </c>
      <c r="AY167" s="25" t="s">
        <v>197</v>
      </c>
      <c r="BE167" s="215">
        <f>IF(N167="základní",J167,0)</f>
        <v>0</v>
      </c>
      <c r="BF167" s="215">
        <f>IF(N167="snížená",J167,0)</f>
        <v>0</v>
      </c>
      <c r="BG167" s="215">
        <f>IF(N167="zákl. přenesená",J167,0)</f>
        <v>0</v>
      </c>
      <c r="BH167" s="215">
        <f>IF(N167="sníž. přenesená",J167,0)</f>
        <v>0</v>
      </c>
      <c r="BI167" s="215">
        <f>IF(N167="nulová",J167,0)</f>
        <v>0</v>
      </c>
      <c r="BJ167" s="25" t="s">
        <v>85</v>
      </c>
      <c r="BK167" s="215">
        <f>ROUND(I167*H167,2)</f>
        <v>0</v>
      </c>
      <c r="BL167" s="25" t="s">
        <v>126</v>
      </c>
      <c r="BM167" s="25" t="s">
        <v>4831</v>
      </c>
    </row>
    <row r="168" spans="2:65" s="1" customFormat="1" ht="16.5" customHeight="1">
      <c r="B168" s="43"/>
      <c r="C168" s="204" t="s">
        <v>484</v>
      </c>
      <c r="D168" s="204" t="s">
        <v>200</v>
      </c>
      <c r="E168" s="205" t="s">
        <v>1052</v>
      </c>
      <c r="F168" s="206" t="s">
        <v>1053</v>
      </c>
      <c r="G168" s="207" t="s">
        <v>404</v>
      </c>
      <c r="H168" s="208">
        <v>207.6</v>
      </c>
      <c r="I168" s="209"/>
      <c r="J168" s="210">
        <f>ROUND(I168*H168,2)</f>
        <v>0</v>
      </c>
      <c r="K168" s="206" t="s">
        <v>352</v>
      </c>
      <c r="L168" s="63"/>
      <c r="M168" s="211" t="s">
        <v>34</v>
      </c>
      <c r="N168" s="212" t="s">
        <v>49</v>
      </c>
      <c r="O168" s="44"/>
      <c r="P168" s="213">
        <f>O168*H168</f>
        <v>0</v>
      </c>
      <c r="Q168" s="213">
        <v>0</v>
      </c>
      <c r="R168" s="213">
        <f>Q168*H168</f>
        <v>0</v>
      </c>
      <c r="S168" s="213">
        <v>0</v>
      </c>
      <c r="T168" s="214">
        <f>S168*H168</f>
        <v>0</v>
      </c>
      <c r="AR168" s="25" t="s">
        <v>126</v>
      </c>
      <c r="AT168" s="25" t="s">
        <v>200</v>
      </c>
      <c r="AU168" s="25" t="s">
        <v>87</v>
      </c>
      <c r="AY168" s="25" t="s">
        <v>197</v>
      </c>
      <c r="BE168" s="215">
        <f>IF(N168="základní",J168,0)</f>
        <v>0</v>
      </c>
      <c r="BF168" s="215">
        <f>IF(N168="snížená",J168,0)</f>
        <v>0</v>
      </c>
      <c r="BG168" s="215">
        <f>IF(N168="zákl. přenesená",J168,0)</f>
        <v>0</v>
      </c>
      <c r="BH168" s="215">
        <f>IF(N168="sníž. přenesená",J168,0)</f>
        <v>0</v>
      </c>
      <c r="BI168" s="215">
        <f>IF(N168="nulová",J168,0)</f>
        <v>0</v>
      </c>
      <c r="BJ168" s="25" t="s">
        <v>85</v>
      </c>
      <c r="BK168" s="215">
        <f>ROUND(I168*H168,2)</f>
        <v>0</v>
      </c>
      <c r="BL168" s="25" t="s">
        <v>126</v>
      </c>
      <c r="BM168" s="25" t="s">
        <v>4832</v>
      </c>
    </row>
    <row r="169" spans="2:65" s="13" customFormat="1">
      <c r="B169" s="231"/>
      <c r="C169" s="232"/>
      <c r="D169" s="216" t="s">
        <v>210</v>
      </c>
      <c r="E169" s="260" t="s">
        <v>34</v>
      </c>
      <c r="F169" s="261" t="s">
        <v>4833</v>
      </c>
      <c r="G169" s="232"/>
      <c r="H169" s="262">
        <v>207.6</v>
      </c>
      <c r="I169" s="236"/>
      <c r="J169" s="232"/>
      <c r="K169" s="232"/>
      <c r="L169" s="237"/>
      <c r="M169" s="238"/>
      <c r="N169" s="239"/>
      <c r="O169" s="239"/>
      <c r="P169" s="239"/>
      <c r="Q169" s="239"/>
      <c r="R169" s="239"/>
      <c r="S169" s="239"/>
      <c r="T169" s="240"/>
      <c r="AT169" s="241" t="s">
        <v>210</v>
      </c>
      <c r="AU169" s="241" t="s">
        <v>87</v>
      </c>
      <c r="AV169" s="13" t="s">
        <v>87</v>
      </c>
      <c r="AW169" s="13" t="s">
        <v>41</v>
      </c>
      <c r="AX169" s="13" t="s">
        <v>85</v>
      </c>
      <c r="AY169" s="241" t="s">
        <v>197</v>
      </c>
    </row>
    <row r="170" spans="2:65" s="1" customFormat="1" ht="16.5" customHeight="1">
      <c r="B170" s="43"/>
      <c r="C170" s="204" t="s">
        <v>487</v>
      </c>
      <c r="D170" s="204" t="s">
        <v>200</v>
      </c>
      <c r="E170" s="205" t="s">
        <v>1057</v>
      </c>
      <c r="F170" s="206" t="s">
        <v>1058</v>
      </c>
      <c r="G170" s="207" t="s">
        <v>404</v>
      </c>
      <c r="H170" s="208">
        <v>13.84</v>
      </c>
      <c r="I170" s="209"/>
      <c r="J170" s="210">
        <f>ROUND(I170*H170,2)</f>
        <v>0</v>
      </c>
      <c r="K170" s="206" t="s">
        <v>352</v>
      </c>
      <c r="L170" s="63"/>
      <c r="M170" s="211" t="s">
        <v>34</v>
      </c>
      <c r="N170" s="212" t="s">
        <v>49</v>
      </c>
      <c r="O170" s="44"/>
      <c r="P170" s="213">
        <f>O170*H170</f>
        <v>0</v>
      </c>
      <c r="Q170" s="213">
        <v>0</v>
      </c>
      <c r="R170" s="213">
        <f>Q170*H170</f>
        <v>0</v>
      </c>
      <c r="S170" s="213">
        <v>0</v>
      </c>
      <c r="T170" s="214">
        <f>S170*H170</f>
        <v>0</v>
      </c>
      <c r="AR170" s="25" t="s">
        <v>126</v>
      </c>
      <c r="AT170" s="25" t="s">
        <v>200</v>
      </c>
      <c r="AU170" s="25" t="s">
        <v>87</v>
      </c>
      <c r="AY170" s="25" t="s">
        <v>197</v>
      </c>
      <c r="BE170" s="215">
        <f>IF(N170="základní",J170,0)</f>
        <v>0</v>
      </c>
      <c r="BF170" s="215">
        <f>IF(N170="snížená",J170,0)</f>
        <v>0</v>
      </c>
      <c r="BG170" s="215">
        <f>IF(N170="zákl. přenesená",J170,0)</f>
        <v>0</v>
      </c>
      <c r="BH170" s="215">
        <f>IF(N170="sníž. přenesená",J170,0)</f>
        <v>0</v>
      </c>
      <c r="BI170" s="215">
        <f>IF(N170="nulová",J170,0)</f>
        <v>0</v>
      </c>
      <c r="BJ170" s="25" t="s">
        <v>85</v>
      </c>
      <c r="BK170" s="215">
        <f>ROUND(I170*H170,2)</f>
        <v>0</v>
      </c>
      <c r="BL170" s="25" t="s">
        <v>126</v>
      </c>
      <c r="BM170" s="25" t="s">
        <v>4834</v>
      </c>
    </row>
    <row r="171" spans="2:65" s="11" customFormat="1" ht="29.85" customHeight="1">
      <c r="B171" s="187"/>
      <c r="C171" s="188"/>
      <c r="D171" s="201" t="s">
        <v>77</v>
      </c>
      <c r="E171" s="202" t="s">
        <v>2142</v>
      </c>
      <c r="F171" s="202" t="s">
        <v>2143</v>
      </c>
      <c r="G171" s="188"/>
      <c r="H171" s="188"/>
      <c r="I171" s="191"/>
      <c r="J171" s="203">
        <f>BK171</f>
        <v>0</v>
      </c>
      <c r="K171" s="188"/>
      <c r="L171" s="193"/>
      <c r="M171" s="194"/>
      <c r="N171" s="195"/>
      <c r="O171" s="195"/>
      <c r="P171" s="196">
        <f>P172</f>
        <v>0</v>
      </c>
      <c r="Q171" s="195"/>
      <c r="R171" s="196">
        <f>R172</f>
        <v>0</v>
      </c>
      <c r="S171" s="195"/>
      <c r="T171" s="197">
        <f>T172</f>
        <v>0</v>
      </c>
      <c r="AR171" s="198" t="s">
        <v>85</v>
      </c>
      <c r="AT171" s="199" t="s">
        <v>77</v>
      </c>
      <c r="AU171" s="199" t="s">
        <v>85</v>
      </c>
      <c r="AY171" s="198" t="s">
        <v>197</v>
      </c>
      <c r="BK171" s="200">
        <f>BK172</f>
        <v>0</v>
      </c>
    </row>
    <row r="172" spans="2:65" s="1" customFormat="1" ht="25.5" customHeight="1">
      <c r="B172" s="43"/>
      <c r="C172" s="204" t="s">
        <v>491</v>
      </c>
      <c r="D172" s="204" t="s">
        <v>200</v>
      </c>
      <c r="E172" s="205" t="s">
        <v>4835</v>
      </c>
      <c r="F172" s="206" t="s">
        <v>4836</v>
      </c>
      <c r="G172" s="207" t="s">
        <v>404</v>
      </c>
      <c r="H172" s="208">
        <v>17.643000000000001</v>
      </c>
      <c r="I172" s="209"/>
      <c r="J172" s="210">
        <f>ROUND(I172*H172,2)</f>
        <v>0</v>
      </c>
      <c r="K172" s="206" t="s">
        <v>352</v>
      </c>
      <c r="L172" s="63"/>
      <c r="M172" s="211" t="s">
        <v>34</v>
      </c>
      <c r="N172" s="212" t="s">
        <v>49</v>
      </c>
      <c r="O172" s="44"/>
      <c r="P172" s="213">
        <f>O172*H172</f>
        <v>0</v>
      </c>
      <c r="Q172" s="213">
        <v>0</v>
      </c>
      <c r="R172" s="213">
        <f>Q172*H172</f>
        <v>0</v>
      </c>
      <c r="S172" s="213">
        <v>0</v>
      </c>
      <c r="T172" s="214">
        <f>S172*H172</f>
        <v>0</v>
      </c>
      <c r="AR172" s="25" t="s">
        <v>126</v>
      </c>
      <c r="AT172" s="25" t="s">
        <v>200</v>
      </c>
      <c r="AU172" s="25" t="s">
        <v>87</v>
      </c>
      <c r="AY172" s="25" t="s">
        <v>197</v>
      </c>
      <c r="BE172" s="215">
        <f>IF(N172="základní",J172,0)</f>
        <v>0</v>
      </c>
      <c r="BF172" s="215">
        <f>IF(N172="snížená",J172,0)</f>
        <v>0</v>
      </c>
      <c r="BG172" s="215">
        <f>IF(N172="zákl. přenesená",J172,0)</f>
        <v>0</v>
      </c>
      <c r="BH172" s="215">
        <f>IF(N172="sníž. přenesená",J172,0)</f>
        <v>0</v>
      </c>
      <c r="BI172" s="215">
        <f>IF(N172="nulová",J172,0)</f>
        <v>0</v>
      </c>
      <c r="BJ172" s="25" t="s">
        <v>85</v>
      </c>
      <c r="BK172" s="215">
        <f>ROUND(I172*H172,2)</f>
        <v>0</v>
      </c>
      <c r="BL172" s="25" t="s">
        <v>126</v>
      </c>
      <c r="BM172" s="25" t="s">
        <v>4837</v>
      </c>
    </row>
    <row r="173" spans="2:65" s="11" customFormat="1" ht="37.35" customHeight="1">
      <c r="B173" s="187"/>
      <c r="C173" s="188"/>
      <c r="D173" s="189" t="s">
        <v>77</v>
      </c>
      <c r="E173" s="190" t="s">
        <v>1060</v>
      </c>
      <c r="F173" s="190" t="s">
        <v>1061</v>
      </c>
      <c r="G173" s="188"/>
      <c r="H173" s="188"/>
      <c r="I173" s="191"/>
      <c r="J173" s="192">
        <f>BK173</f>
        <v>0</v>
      </c>
      <c r="K173" s="188"/>
      <c r="L173" s="193"/>
      <c r="M173" s="194"/>
      <c r="N173" s="195"/>
      <c r="O173" s="195"/>
      <c r="P173" s="196">
        <f>P174</f>
        <v>0</v>
      </c>
      <c r="Q173" s="195"/>
      <c r="R173" s="196">
        <f>R174</f>
        <v>0</v>
      </c>
      <c r="S173" s="195"/>
      <c r="T173" s="197">
        <f>T174</f>
        <v>0</v>
      </c>
      <c r="AR173" s="198" t="s">
        <v>87</v>
      </c>
      <c r="AT173" s="199" t="s">
        <v>77</v>
      </c>
      <c r="AU173" s="199" t="s">
        <v>78</v>
      </c>
      <c r="AY173" s="198" t="s">
        <v>197</v>
      </c>
      <c r="BK173" s="200">
        <f>BK174</f>
        <v>0</v>
      </c>
    </row>
    <row r="174" spans="2:65" s="11" customFormat="1" ht="19.899999999999999" customHeight="1">
      <c r="B174" s="187"/>
      <c r="C174" s="188"/>
      <c r="D174" s="201" t="s">
        <v>77</v>
      </c>
      <c r="E174" s="202" t="s">
        <v>1744</v>
      </c>
      <c r="F174" s="202" t="s">
        <v>1745</v>
      </c>
      <c r="G174" s="188"/>
      <c r="H174" s="188"/>
      <c r="I174" s="191"/>
      <c r="J174" s="203">
        <f>BK174</f>
        <v>0</v>
      </c>
      <c r="K174" s="188"/>
      <c r="L174" s="193"/>
      <c r="M174" s="194"/>
      <c r="N174" s="195"/>
      <c r="O174" s="195"/>
      <c r="P174" s="196">
        <f>SUM(P175:P179)</f>
        <v>0</v>
      </c>
      <c r="Q174" s="195"/>
      <c r="R174" s="196">
        <f>SUM(R175:R179)</f>
        <v>0</v>
      </c>
      <c r="S174" s="195"/>
      <c r="T174" s="197">
        <f>SUM(T175:T179)</f>
        <v>0</v>
      </c>
      <c r="AR174" s="198" t="s">
        <v>87</v>
      </c>
      <c r="AT174" s="199" t="s">
        <v>77</v>
      </c>
      <c r="AU174" s="199" t="s">
        <v>85</v>
      </c>
      <c r="AY174" s="198" t="s">
        <v>197</v>
      </c>
      <c r="BK174" s="200">
        <f>SUM(BK175:BK179)</f>
        <v>0</v>
      </c>
    </row>
    <row r="175" spans="2:65" s="1" customFormat="1" ht="16.5" customHeight="1">
      <c r="B175" s="43"/>
      <c r="C175" s="204" t="s">
        <v>498</v>
      </c>
      <c r="D175" s="204" t="s">
        <v>200</v>
      </c>
      <c r="E175" s="205" t="s">
        <v>4838</v>
      </c>
      <c r="F175" s="206" t="s">
        <v>4839</v>
      </c>
      <c r="G175" s="207" t="s">
        <v>536</v>
      </c>
      <c r="H175" s="208">
        <v>1</v>
      </c>
      <c r="I175" s="209"/>
      <c r="J175" s="210">
        <f>ROUND(I175*H175,2)</f>
        <v>0</v>
      </c>
      <c r="K175" s="206" t="s">
        <v>34</v>
      </c>
      <c r="L175" s="63"/>
      <c r="M175" s="211" t="s">
        <v>34</v>
      </c>
      <c r="N175" s="212" t="s">
        <v>49</v>
      </c>
      <c r="O175" s="44"/>
      <c r="P175" s="213">
        <f>O175*H175</f>
        <v>0</v>
      </c>
      <c r="Q175" s="213">
        <v>0</v>
      </c>
      <c r="R175" s="213">
        <f>Q175*H175</f>
        <v>0</v>
      </c>
      <c r="S175" s="213">
        <v>0</v>
      </c>
      <c r="T175" s="214">
        <f>S175*H175</f>
        <v>0</v>
      </c>
      <c r="AR175" s="25" t="s">
        <v>275</v>
      </c>
      <c r="AT175" s="25" t="s">
        <v>200</v>
      </c>
      <c r="AU175" s="25" t="s">
        <v>87</v>
      </c>
      <c r="AY175" s="25" t="s">
        <v>197</v>
      </c>
      <c r="BE175" s="215">
        <f>IF(N175="základní",J175,0)</f>
        <v>0</v>
      </c>
      <c r="BF175" s="215">
        <f>IF(N175="snížená",J175,0)</f>
        <v>0</v>
      </c>
      <c r="BG175" s="215">
        <f>IF(N175="zákl. přenesená",J175,0)</f>
        <v>0</v>
      </c>
      <c r="BH175" s="215">
        <f>IF(N175="sníž. přenesená",J175,0)</f>
        <v>0</v>
      </c>
      <c r="BI175" s="215">
        <f>IF(N175="nulová",J175,0)</f>
        <v>0</v>
      </c>
      <c r="BJ175" s="25" t="s">
        <v>85</v>
      </c>
      <c r="BK175" s="215">
        <f>ROUND(I175*H175,2)</f>
        <v>0</v>
      </c>
      <c r="BL175" s="25" t="s">
        <v>275</v>
      </c>
      <c r="BM175" s="25" t="s">
        <v>4840</v>
      </c>
    </row>
    <row r="176" spans="2:65" s="1" customFormat="1" ht="40.5">
      <c r="B176" s="43"/>
      <c r="C176" s="65"/>
      <c r="D176" s="221" t="s">
        <v>205</v>
      </c>
      <c r="E176" s="65"/>
      <c r="F176" s="253" t="s">
        <v>4841</v>
      </c>
      <c r="G176" s="65"/>
      <c r="H176" s="65"/>
      <c r="I176" s="174"/>
      <c r="J176" s="65"/>
      <c r="K176" s="65"/>
      <c r="L176" s="63"/>
      <c r="M176" s="218"/>
      <c r="N176" s="44"/>
      <c r="O176" s="44"/>
      <c r="P176" s="44"/>
      <c r="Q176" s="44"/>
      <c r="R176" s="44"/>
      <c r="S176" s="44"/>
      <c r="T176" s="80"/>
      <c r="AT176" s="25" t="s">
        <v>205</v>
      </c>
      <c r="AU176" s="25" t="s">
        <v>87</v>
      </c>
    </row>
    <row r="177" spans="2:65" s="12" customFormat="1">
      <c r="B177" s="219"/>
      <c r="C177" s="220"/>
      <c r="D177" s="221" t="s">
        <v>210</v>
      </c>
      <c r="E177" s="222" t="s">
        <v>34</v>
      </c>
      <c r="F177" s="223" t="s">
        <v>620</v>
      </c>
      <c r="G177" s="220"/>
      <c r="H177" s="224" t="s">
        <v>34</v>
      </c>
      <c r="I177" s="225"/>
      <c r="J177" s="220"/>
      <c r="K177" s="220"/>
      <c r="L177" s="226"/>
      <c r="M177" s="227"/>
      <c r="N177" s="228"/>
      <c r="O177" s="228"/>
      <c r="P177" s="228"/>
      <c r="Q177" s="228"/>
      <c r="R177" s="228"/>
      <c r="S177" s="228"/>
      <c r="T177" s="229"/>
      <c r="AT177" s="230" t="s">
        <v>210</v>
      </c>
      <c r="AU177" s="230" t="s">
        <v>87</v>
      </c>
      <c r="AV177" s="12" t="s">
        <v>85</v>
      </c>
      <c r="AW177" s="12" t="s">
        <v>41</v>
      </c>
      <c r="AX177" s="12" t="s">
        <v>78</v>
      </c>
      <c r="AY177" s="230" t="s">
        <v>197</v>
      </c>
    </row>
    <row r="178" spans="2:65" s="13" customFormat="1">
      <c r="B178" s="231"/>
      <c r="C178" s="232"/>
      <c r="D178" s="221" t="s">
        <v>210</v>
      </c>
      <c r="E178" s="233" t="s">
        <v>34</v>
      </c>
      <c r="F178" s="234" t="s">
        <v>4842</v>
      </c>
      <c r="G178" s="232"/>
      <c r="H178" s="235">
        <v>1</v>
      </c>
      <c r="I178" s="236"/>
      <c r="J178" s="232"/>
      <c r="K178" s="232"/>
      <c r="L178" s="237"/>
      <c r="M178" s="238"/>
      <c r="N178" s="239"/>
      <c r="O178" s="239"/>
      <c r="P178" s="239"/>
      <c r="Q178" s="239"/>
      <c r="R178" s="239"/>
      <c r="S178" s="239"/>
      <c r="T178" s="240"/>
      <c r="AT178" s="241" t="s">
        <v>210</v>
      </c>
      <c r="AU178" s="241" t="s">
        <v>87</v>
      </c>
      <c r="AV178" s="13" t="s">
        <v>87</v>
      </c>
      <c r="AW178" s="13" t="s">
        <v>41</v>
      </c>
      <c r="AX178" s="13" t="s">
        <v>78</v>
      </c>
      <c r="AY178" s="241" t="s">
        <v>197</v>
      </c>
    </row>
    <row r="179" spans="2:65" s="14" customFormat="1">
      <c r="B179" s="242"/>
      <c r="C179" s="243"/>
      <c r="D179" s="221" t="s">
        <v>210</v>
      </c>
      <c r="E179" s="273" t="s">
        <v>34</v>
      </c>
      <c r="F179" s="274" t="s">
        <v>221</v>
      </c>
      <c r="G179" s="243"/>
      <c r="H179" s="275">
        <v>1</v>
      </c>
      <c r="I179" s="247"/>
      <c r="J179" s="243"/>
      <c r="K179" s="243"/>
      <c r="L179" s="248"/>
      <c r="M179" s="249"/>
      <c r="N179" s="250"/>
      <c r="O179" s="250"/>
      <c r="P179" s="250"/>
      <c r="Q179" s="250"/>
      <c r="R179" s="250"/>
      <c r="S179" s="250"/>
      <c r="T179" s="251"/>
      <c r="AT179" s="252" t="s">
        <v>210</v>
      </c>
      <c r="AU179" s="252" t="s">
        <v>87</v>
      </c>
      <c r="AV179" s="14" t="s">
        <v>126</v>
      </c>
      <c r="AW179" s="14" t="s">
        <v>41</v>
      </c>
      <c r="AX179" s="14" t="s">
        <v>85</v>
      </c>
      <c r="AY179" s="252" t="s">
        <v>197</v>
      </c>
    </row>
    <row r="180" spans="2:65" s="11" customFormat="1" ht="37.35" customHeight="1">
      <c r="B180" s="187"/>
      <c r="C180" s="188"/>
      <c r="D180" s="201" t="s">
        <v>77</v>
      </c>
      <c r="E180" s="287" t="s">
        <v>998</v>
      </c>
      <c r="F180" s="287" t="s">
        <v>1949</v>
      </c>
      <c r="G180" s="188"/>
      <c r="H180" s="188"/>
      <c r="I180" s="191"/>
      <c r="J180" s="288">
        <f>BK180</f>
        <v>0</v>
      </c>
      <c r="K180" s="188"/>
      <c r="L180" s="193"/>
      <c r="M180" s="194"/>
      <c r="N180" s="195"/>
      <c r="O180" s="195"/>
      <c r="P180" s="196">
        <f>SUM(P181:P185)</f>
        <v>0</v>
      </c>
      <c r="Q180" s="195"/>
      <c r="R180" s="196">
        <f>SUM(R181:R185)</f>
        <v>0</v>
      </c>
      <c r="S180" s="195"/>
      <c r="T180" s="197">
        <f>SUM(T181:T185)</f>
        <v>0</v>
      </c>
      <c r="AR180" s="198" t="s">
        <v>126</v>
      </c>
      <c r="AT180" s="199" t="s">
        <v>77</v>
      </c>
      <c r="AU180" s="199" t="s">
        <v>78</v>
      </c>
      <c r="AY180" s="198" t="s">
        <v>197</v>
      </c>
      <c r="BK180" s="200">
        <f>SUM(BK181:BK185)</f>
        <v>0</v>
      </c>
    </row>
    <row r="181" spans="2:65" s="1" customFormat="1" ht="16.5" customHeight="1">
      <c r="B181" s="43"/>
      <c r="C181" s="204" t="s">
        <v>503</v>
      </c>
      <c r="D181" s="204" t="s">
        <v>200</v>
      </c>
      <c r="E181" s="205" t="s">
        <v>1951</v>
      </c>
      <c r="F181" s="206" t="s">
        <v>1952</v>
      </c>
      <c r="G181" s="207" t="s">
        <v>351</v>
      </c>
      <c r="H181" s="208">
        <v>50</v>
      </c>
      <c r="I181" s="209"/>
      <c r="J181" s="210">
        <f>ROUND(I181*H181,2)</f>
        <v>0</v>
      </c>
      <c r="K181" s="206" t="s">
        <v>352</v>
      </c>
      <c r="L181" s="63"/>
      <c r="M181" s="211" t="s">
        <v>34</v>
      </c>
      <c r="N181" s="212" t="s">
        <v>49</v>
      </c>
      <c r="O181" s="44"/>
      <c r="P181" s="213">
        <f>O181*H181</f>
        <v>0</v>
      </c>
      <c r="Q181" s="213">
        <v>0</v>
      </c>
      <c r="R181" s="213">
        <f>Q181*H181</f>
        <v>0</v>
      </c>
      <c r="S181" s="213">
        <v>0</v>
      </c>
      <c r="T181" s="214">
        <f>S181*H181</f>
        <v>0</v>
      </c>
      <c r="AR181" s="25" t="s">
        <v>369</v>
      </c>
      <c r="AT181" s="25" t="s">
        <v>200</v>
      </c>
      <c r="AU181" s="25" t="s">
        <v>85</v>
      </c>
      <c r="AY181" s="25" t="s">
        <v>197</v>
      </c>
      <c r="BE181" s="215">
        <f>IF(N181="základní",J181,0)</f>
        <v>0</v>
      </c>
      <c r="BF181" s="215">
        <f>IF(N181="snížená",J181,0)</f>
        <v>0</v>
      </c>
      <c r="BG181" s="215">
        <f>IF(N181="zákl. přenesená",J181,0)</f>
        <v>0</v>
      </c>
      <c r="BH181" s="215">
        <f>IF(N181="sníž. přenesená",J181,0)</f>
        <v>0</v>
      </c>
      <c r="BI181" s="215">
        <f>IF(N181="nulová",J181,0)</f>
        <v>0</v>
      </c>
      <c r="BJ181" s="25" t="s">
        <v>85</v>
      </c>
      <c r="BK181" s="215">
        <f>ROUND(I181*H181,2)</f>
        <v>0</v>
      </c>
      <c r="BL181" s="25" t="s">
        <v>369</v>
      </c>
      <c r="BM181" s="25" t="s">
        <v>4843</v>
      </c>
    </row>
    <row r="182" spans="2:65" s="1" customFormat="1" ht="162">
      <c r="B182" s="43"/>
      <c r="C182" s="65"/>
      <c r="D182" s="221" t="s">
        <v>205</v>
      </c>
      <c r="E182" s="65"/>
      <c r="F182" s="253" t="s">
        <v>4844</v>
      </c>
      <c r="G182" s="65"/>
      <c r="H182" s="65"/>
      <c r="I182" s="174"/>
      <c r="J182" s="65"/>
      <c r="K182" s="65"/>
      <c r="L182" s="63"/>
      <c r="M182" s="218"/>
      <c r="N182" s="44"/>
      <c r="O182" s="44"/>
      <c r="P182" s="44"/>
      <c r="Q182" s="44"/>
      <c r="R182" s="44"/>
      <c r="S182" s="44"/>
      <c r="T182" s="80"/>
      <c r="AT182" s="25" t="s">
        <v>205</v>
      </c>
      <c r="AU182" s="25" t="s">
        <v>85</v>
      </c>
    </row>
    <row r="183" spans="2:65" s="12" customFormat="1">
      <c r="B183" s="219"/>
      <c r="C183" s="220"/>
      <c r="D183" s="221" t="s">
        <v>210</v>
      </c>
      <c r="E183" s="222" t="s">
        <v>34</v>
      </c>
      <c r="F183" s="223" t="s">
        <v>4845</v>
      </c>
      <c r="G183" s="220"/>
      <c r="H183" s="224" t="s">
        <v>34</v>
      </c>
      <c r="I183" s="225"/>
      <c r="J183" s="220"/>
      <c r="K183" s="220"/>
      <c r="L183" s="226"/>
      <c r="M183" s="227"/>
      <c r="N183" s="228"/>
      <c r="O183" s="228"/>
      <c r="P183" s="228"/>
      <c r="Q183" s="228"/>
      <c r="R183" s="228"/>
      <c r="S183" s="228"/>
      <c r="T183" s="229"/>
      <c r="AT183" s="230" t="s">
        <v>210</v>
      </c>
      <c r="AU183" s="230" t="s">
        <v>85</v>
      </c>
      <c r="AV183" s="12" t="s">
        <v>85</v>
      </c>
      <c r="AW183" s="12" t="s">
        <v>41</v>
      </c>
      <c r="AX183" s="12" t="s">
        <v>78</v>
      </c>
      <c r="AY183" s="230" t="s">
        <v>197</v>
      </c>
    </row>
    <row r="184" spans="2:65" s="13" customFormat="1">
      <c r="B184" s="231"/>
      <c r="C184" s="232"/>
      <c r="D184" s="221" t="s">
        <v>210</v>
      </c>
      <c r="E184" s="233" t="s">
        <v>34</v>
      </c>
      <c r="F184" s="234" t="s">
        <v>937</v>
      </c>
      <c r="G184" s="232"/>
      <c r="H184" s="235">
        <v>50</v>
      </c>
      <c r="I184" s="236"/>
      <c r="J184" s="232"/>
      <c r="K184" s="232"/>
      <c r="L184" s="237"/>
      <c r="M184" s="238"/>
      <c r="N184" s="239"/>
      <c r="O184" s="239"/>
      <c r="P184" s="239"/>
      <c r="Q184" s="239"/>
      <c r="R184" s="239"/>
      <c r="S184" s="239"/>
      <c r="T184" s="240"/>
      <c r="AT184" s="241" t="s">
        <v>210</v>
      </c>
      <c r="AU184" s="241" t="s">
        <v>85</v>
      </c>
      <c r="AV184" s="13" t="s">
        <v>87</v>
      </c>
      <c r="AW184" s="13" t="s">
        <v>41</v>
      </c>
      <c r="AX184" s="13" t="s">
        <v>78</v>
      </c>
      <c r="AY184" s="241" t="s">
        <v>197</v>
      </c>
    </row>
    <row r="185" spans="2:65" s="14" customFormat="1">
      <c r="B185" s="242"/>
      <c r="C185" s="243"/>
      <c r="D185" s="221" t="s">
        <v>210</v>
      </c>
      <c r="E185" s="273" t="s">
        <v>34</v>
      </c>
      <c r="F185" s="274" t="s">
        <v>221</v>
      </c>
      <c r="G185" s="243"/>
      <c r="H185" s="275">
        <v>50</v>
      </c>
      <c r="I185" s="247"/>
      <c r="J185" s="243"/>
      <c r="K185" s="243"/>
      <c r="L185" s="248"/>
      <c r="M185" s="289"/>
      <c r="N185" s="290"/>
      <c r="O185" s="290"/>
      <c r="P185" s="290"/>
      <c r="Q185" s="290"/>
      <c r="R185" s="290"/>
      <c r="S185" s="290"/>
      <c r="T185" s="291"/>
      <c r="AT185" s="252" t="s">
        <v>210</v>
      </c>
      <c r="AU185" s="252" t="s">
        <v>85</v>
      </c>
      <c r="AV185" s="14" t="s">
        <v>126</v>
      </c>
      <c r="AW185" s="14" t="s">
        <v>41</v>
      </c>
      <c r="AX185" s="14" t="s">
        <v>85</v>
      </c>
      <c r="AY185" s="252" t="s">
        <v>197</v>
      </c>
    </row>
    <row r="186" spans="2:65" s="1" customFormat="1" ht="6.95" customHeight="1">
      <c r="B186" s="58"/>
      <c r="C186" s="59"/>
      <c r="D186" s="59"/>
      <c r="E186" s="59"/>
      <c r="F186" s="59"/>
      <c r="G186" s="59"/>
      <c r="H186" s="59"/>
      <c r="I186" s="150"/>
      <c r="J186" s="59"/>
      <c r="K186" s="59"/>
      <c r="L186" s="63"/>
    </row>
  </sheetData>
  <sheetProtection algorithmName="SHA-512" hashValue="2WT4GYByFdVDAYQcpeVn8R4XI/WQsL40kLOlZNtRkTQUh9UkoRdMpW8kYMW3cdaR4UpoW01V1WrOlcV5VKAOnQ==" saltValue="P91lCOEPowZPArcCCyf6ig==" spinCount="100000" sheet="1" objects="1" scenarios="1" formatCells="0" formatColumns="0" formatRows="0" sort="0" autoFilter="0"/>
  <autoFilter ref="C91:K185"/>
  <mergeCells count="13">
    <mergeCell ref="E84:H84"/>
    <mergeCell ref="G1:H1"/>
    <mergeCell ref="L2:V2"/>
    <mergeCell ref="E49:H49"/>
    <mergeCell ref="E51:H51"/>
    <mergeCell ref="J55:J56"/>
    <mergeCell ref="E80:H80"/>
    <mergeCell ref="E82:H82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91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02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155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4732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4846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ROUND(J85,2)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ROUND(SUM(BE85:BE101), 2)</f>
        <v>0</v>
      </c>
      <c r="G32" s="44"/>
      <c r="H32" s="44"/>
      <c r="I32" s="142">
        <v>0.21</v>
      </c>
      <c r="J32" s="141">
        <f>ROUND(ROUND((SUM(BE85:BE101)),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ROUND(SUM(BF85:BF101), 2)</f>
        <v>0</v>
      </c>
      <c r="G33" s="44"/>
      <c r="H33" s="44"/>
      <c r="I33" s="142">
        <v>0.15</v>
      </c>
      <c r="J33" s="141">
        <f>ROUND(ROUND((SUM(BF85:BF101)),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ROUND(SUM(BG85:BG101),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ROUND(SUM(BH85:BH101),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ROUND(SUM(BI85:BI101),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4732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IO 02 - Přípojka plynu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J85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2182</v>
      </c>
      <c r="E61" s="163"/>
      <c r="F61" s="163"/>
      <c r="G61" s="163"/>
      <c r="H61" s="163"/>
      <c r="I61" s="164"/>
      <c r="J61" s="165">
        <f>J86</f>
        <v>0</v>
      </c>
      <c r="K61" s="166"/>
    </row>
    <row r="62" spans="2:47" s="9" customFormat="1" ht="19.899999999999999" customHeight="1">
      <c r="B62" s="167"/>
      <c r="C62" s="168"/>
      <c r="D62" s="169" t="s">
        <v>2183</v>
      </c>
      <c r="E62" s="170"/>
      <c r="F62" s="170"/>
      <c r="G62" s="170"/>
      <c r="H62" s="170"/>
      <c r="I62" s="171"/>
      <c r="J62" s="172">
        <f>J87</f>
        <v>0</v>
      </c>
      <c r="K62" s="173"/>
    </row>
    <row r="63" spans="2:47" s="9" customFormat="1" ht="19.899999999999999" customHeight="1">
      <c r="B63" s="167"/>
      <c r="C63" s="168"/>
      <c r="D63" s="169" t="s">
        <v>2186</v>
      </c>
      <c r="E63" s="170"/>
      <c r="F63" s="170"/>
      <c r="G63" s="170"/>
      <c r="H63" s="170"/>
      <c r="I63" s="171"/>
      <c r="J63" s="172">
        <f>J98</f>
        <v>0</v>
      </c>
      <c r="K63" s="173"/>
    </row>
    <row r="64" spans="2:47" s="1" customFormat="1" ht="21.75" customHeight="1">
      <c r="B64" s="43"/>
      <c r="C64" s="44"/>
      <c r="D64" s="44"/>
      <c r="E64" s="44"/>
      <c r="F64" s="44"/>
      <c r="G64" s="44"/>
      <c r="H64" s="44"/>
      <c r="I64" s="129"/>
      <c r="J64" s="44"/>
      <c r="K64" s="47"/>
    </row>
    <row r="65" spans="2:12" s="1" customFormat="1" ht="6.95" customHeight="1">
      <c r="B65" s="58"/>
      <c r="C65" s="59"/>
      <c r="D65" s="59"/>
      <c r="E65" s="59"/>
      <c r="F65" s="59"/>
      <c r="G65" s="59"/>
      <c r="H65" s="59"/>
      <c r="I65" s="150"/>
      <c r="J65" s="59"/>
      <c r="K65" s="60"/>
    </row>
    <row r="69" spans="2:12" s="1" customFormat="1" ht="6.95" customHeight="1">
      <c r="B69" s="61"/>
      <c r="C69" s="62"/>
      <c r="D69" s="62"/>
      <c r="E69" s="62"/>
      <c r="F69" s="62"/>
      <c r="G69" s="62"/>
      <c r="H69" s="62"/>
      <c r="I69" s="153"/>
      <c r="J69" s="62"/>
      <c r="K69" s="62"/>
      <c r="L69" s="63"/>
    </row>
    <row r="70" spans="2:12" s="1" customFormat="1" ht="36.950000000000003" customHeight="1">
      <c r="B70" s="43"/>
      <c r="C70" s="64" t="s">
        <v>181</v>
      </c>
      <c r="D70" s="65"/>
      <c r="E70" s="65"/>
      <c r="F70" s="65"/>
      <c r="G70" s="65"/>
      <c r="H70" s="65"/>
      <c r="I70" s="174"/>
      <c r="J70" s="65"/>
      <c r="K70" s="65"/>
      <c r="L70" s="63"/>
    </row>
    <row r="71" spans="2:12" s="1" customFormat="1" ht="6.95" customHeight="1">
      <c r="B71" s="43"/>
      <c r="C71" s="65"/>
      <c r="D71" s="65"/>
      <c r="E71" s="65"/>
      <c r="F71" s="65"/>
      <c r="G71" s="65"/>
      <c r="H71" s="65"/>
      <c r="I71" s="174"/>
      <c r="J71" s="65"/>
      <c r="K71" s="65"/>
      <c r="L71" s="63"/>
    </row>
    <row r="72" spans="2:12" s="1" customFormat="1" ht="14.45" customHeight="1">
      <c r="B72" s="43"/>
      <c r="C72" s="67" t="s">
        <v>18</v>
      </c>
      <c r="D72" s="65"/>
      <c r="E72" s="65"/>
      <c r="F72" s="65"/>
      <c r="G72" s="65"/>
      <c r="H72" s="65"/>
      <c r="I72" s="174"/>
      <c r="J72" s="65"/>
      <c r="K72" s="65"/>
      <c r="L72" s="63"/>
    </row>
    <row r="73" spans="2:12" s="1" customFormat="1" ht="16.5" customHeight="1">
      <c r="B73" s="43"/>
      <c r="C73" s="65"/>
      <c r="D73" s="65"/>
      <c r="E73" s="420" t="str">
        <f>E7</f>
        <v>CENTRUM SPOLEČNÝCH AKTIVIT JESENÍK</v>
      </c>
      <c r="F73" s="421"/>
      <c r="G73" s="421"/>
      <c r="H73" s="421"/>
      <c r="I73" s="174"/>
      <c r="J73" s="65"/>
      <c r="K73" s="65"/>
      <c r="L73" s="63"/>
    </row>
    <row r="74" spans="2:12" ht="15">
      <c r="B74" s="29"/>
      <c r="C74" s="67" t="s">
        <v>171</v>
      </c>
      <c r="D74" s="258"/>
      <c r="E74" s="258"/>
      <c r="F74" s="258"/>
      <c r="G74" s="258"/>
      <c r="H74" s="258"/>
      <c r="J74" s="258"/>
      <c r="K74" s="258"/>
      <c r="L74" s="259"/>
    </row>
    <row r="75" spans="2:12" s="1" customFormat="1" ht="16.5" customHeight="1">
      <c r="B75" s="43"/>
      <c r="C75" s="65"/>
      <c r="D75" s="65"/>
      <c r="E75" s="420" t="s">
        <v>4732</v>
      </c>
      <c r="F75" s="422"/>
      <c r="G75" s="422"/>
      <c r="H75" s="422"/>
      <c r="I75" s="174"/>
      <c r="J75" s="65"/>
      <c r="K75" s="65"/>
      <c r="L75" s="63"/>
    </row>
    <row r="76" spans="2:12" s="1" customFormat="1" ht="14.45" customHeight="1">
      <c r="B76" s="43"/>
      <c r="C76" s="67" t="s">
        <v>314</v>
      </c>
      <c r="D76" s="65"/>
      <c r="E76" s="65"/>
      <c r="F76" s="65"/>
      <c r="G76" s="65"/>
      <c r="H76" s="65"/>
      <c r="I76" s="174"/>
      <c r="J76" s="65"/>
      <c r="K76" s="65"/>
      <c r="L76" s="63"/>
    </row>
    <row r="77" spans="2:12" s="1" customFormat="1" ht="17.25" customHeight="1">
      <c r="B77" s="43"/>
      <c r="C77" s="65"/>
      <c r="D77" s="65"/>
      <c r="E77" s="391" t="str">
        <f>E11</f>
        <v>IO 02 - Přípojka plynu</v>
      </c>
      <c r="F77" s="422"/>
      <c r="G77" s="422"/>
      <c r="H77" s="422"/>
      <c r="I77" s="174"/>
      <c r="J77" s="65"/>
      <c r="K77" s="65"/>
      <c r="L77" s="63"/>
    </row>
    <row r="78" spans="2:12" s="1" customFormat="1" ht="6.95" customHeight="1">
      <c r="B78" s="43"/>
      <c r="C78" s="65"/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8" customHeight="1">
      <c r="B79" s="43"/>
      <c r="C79" s="67" t="s">
        <v>24</v>
      </c>
      <c r="D79" s="65"/>
      <c r="E79" s="65"/>
      <c r="F79" s="175" t="str">
        <f>F14</f>
        <v>Jeseník</v>
      </c>
      <c r="G79" s="65"/>
      <c r="H79" s="65"/>
      <c r="I79" s="176" t="s">
        <v>26</v>
      </c>
      <c r="J79" s="75" t="str">
        <f>IF(J14="","",J14)</f>
        <v>11.10.2016</v>
      </c>
      <c r="K79" s="65"/>
      <c r="L79" s="63"/>
    </row>
    <row r="80" spans="2:12" s="1" customFormat="1" ht="6.95" customHeight="1">
      <c r="B80" s="43"/>
      <c r="C80" s="65"/>
      <c r="D80" s="65"/>
      <c r="E80" s="65"/>
      <c r="F80" s="65"/>
      <c r="G80" s="65"/>
      <c r="H80" s="65"/>
      <c r="I80" s="174"/>
      <c r="J80" s="65"/>
      <c r="K80" s="65"/>
      <c r="L80" s="63"/>
    </row>
    <row r="81" spans="2:65" s="1" customFormat="1" ht="15">
      <c r="B81" s="43"/>
      <c r="C81" s="67" t="s">
        <v>32</v>
      </c>
      <c r="D81" s="65"/>
      <c r="E81" s="65"/>
      <c r="F81" s="175" t="str">
        <f>E17</f>
        <v>MĚSTO JESENÍK</v>
      </c>
      <c r="G81" s="65"/>
      <c r="H81" s="65"/>
      <c r="I81" s="176" t="s">
        <v>39</v>
      </c>
      <c r="J81" s="175" t="str">
        <f>E23</f>
        <v>KANIA a.s. , Ostrava</v>
      </c>
      <c r="K81" s="65"/>
      <c r="L81" s="63"/>
    </row>
    <row r="82" spans="2:65" s="1" customFormat="1" ht="14.45" customHeight="1">
      <c r="B82" s="43"/>
      <c r="C82" s="67" t="s">
        <v>37</v>
      </c>
      <c r="D82" s="65"/>
      <c r="E82" s="65"/>
      <c r="F82" s="175" t="str">
        <f>IF(E20="","",E20)</f>
        <v/>
      </c>
      <c r="G82" s="65"/>
      <c r="H82" s="65"/>
      <c r="I82" s="174"/>
      <c r="J82" s="65"/>
      <c r="K82" s="65"/>
      <c r="L82" s="63"/>
    </row>
    <row r="83" spans="2:65" s="1" customFormat="1" ht="10.35" customHeight="1">
      <c r="B83" s="43"/>
      <c r="C83" s="65"/>
      <c r="D83" s="65"/>
      <c r="E83" s="65"/>
      <c r="F83" s="65"/>
      <c r="G83" s="65"/>
      <c r="H83" s="65"/>
      <c r="I83" s="174"/>
      <c r="J83" s="65"/>
      <c r="K83" s="65"/>
      <c r="L83" s="63"/>
    </row>
    <row r="84" spans="2:65" s="10" customFormat="1" ht="29.25" customHeight="1">
      <c r="B84" s="177"/>
      <c r="C84" s="178" t="s">
        <v>182</v>
      </c>
      <c r="D84" s="179" t="s">
        <v>63</v>
      </c>
      <c r="E84" s="179" t="s">
        <v>59</v>
      </c>
      <c r="F84" s="179" t="s">
        <v>183</v>
      </c>
      <c r="G84" s="179" t="s">
        <v>184</v>
      </c>
      <c r="H84" s="179" t="s">
        <v>185</v>
      </c>
      <c r="I84" s="180" t="s">
        <v>186</v>
      </c>
      <c r="J84" s="179" t="s">
        <v>175</v>
      </c>
      <c r="K84" s="181" t="s">
        <v>187</v>
      </c>
      <c r="L84" s="182"/>
      <c r="M84" s="83" t="s">
        <v>188</v>
      </c>
      <c r="N84" s="84" t="s">
        <v>48</v>
      </c>
      <c r="O84" s="84" t="s">
        <v>189</v>
      </c>
      <c r="P84" s="84" t="s">
        <v>190</v>
      </c>
      <c r="Q84" s="84" t="s">
        <v>191</v>
      </c>
      <c r="R84" s="84" t="s">
        <v>192</v>
      </c>
      <c r="S84" s="84" t="s">
        <v>193</v>
      </c>
      <c r="T84" s="85" t="s">
        <v>194</v>
      </c>
    </row>
    <row r="85" spans="2:65" s="1" customFormat="1" ht="29.25" customHeight="1">
      <c r="B85" s="43"/>
      <c r="C85" s="89" t="s">
        <v>176</v>
      </c>
      <c r="D85" s="65"/>
      <c r="E85" s="65"/>
      <c r="F85" s="65"/>
      <c r="G85" s="65"/>
      <c r="H85" s="65"/>
      <c r="I85" s="174"/>
      <c r="J85" s="183">
        <f>BK85</f>
        <v>0</v>
      </c>
      <c r="K85" s="65"/>
      <c r="L85" s="63"/>
      <c r="M85" s="86"/>
      <c r="N85" s="87"/>
      <c r="O85" s="87"/>
      <c r="P85" s="184">
        <f>P86</f>
        <v>0</v>
      </c>
      <c r="Q85" s="87"/>
      <c r="R85" s="184">
        <f>R86</f>
        <v>0</v>
      </c>
      <c r="S85" s="87"/>
      <c r="T85" s="185">
        <f>T86</f>
        <v>0</v>
      </c>
      <c r="AT85" s="25" t="s">
        <v>77</v>
      </c>
      <c r="AU85" s="25" t="s">
        <v>177</v>
      </c>
      <c r="BK85" s="186">
        <f>BK86</f>
        <v>0</v>
      </c>
    </row>
    <row r="86" spans="2:65" s="11" customFormat="1" ht="37.35" customHeight="1">
      <c r="B86" s="187"/>
      <c r="C86" s="188"/>
      <c r="D86" s="189" t="s">
        <v>77</v>
      </c>
      <c r="E86" s="190" t="s">
        <v>346</v>
      </c>
      <c r="F86" s="190" t="s">
        <v>2203</v>
      </c>
      <c r="G86" s="188"/>
      <c r="H86" s="188"/>
      <c r="I86" s="191"/>
      <c r="J86" s="192">
        <f>BK86</f>
        <v>0</v>
      </c>
      <c r="K86" s="188"/>
      <c r="L86" s="193"/>
      <c r="M86" s="194"/>
      <c r="N86" s="195"/>
      <c r="O86" s="195"/>
      <c r="P86" s="196">
        <f>P87+P98</f>
        <v>0</v>
      </c>
      <c r="Q86" s="195"/>
      <c r="R86" s="196">
        <f>R87+R98</f>
        <v>0</v>
      </c>
      <c r="S86" s="195"/>
      <c r="T86" s="197">
        <f>T87+T98</f>
        <v>0</v>
      </c>
      <c r="AR86" s="198" t="s">
        <v>85</v>
      </c>
      <c r="AT86" s="199" t="s">
        <v>77</v>
      </c>
      <c r="AU86" s="199" t="s">
        <v>78</v>
      </c>
      <c r="AY86" s="198" t="s">
        <v>197</v>
      </c>
      <c r="BK86" s="200">
        <f>BK87+BK98</f>
        <v>0</v>
      </c>
    </row>
    <row r="87" spans="2:65" s="11" customFormat="1" ht="19.899999999999999" customHeight="1">
      <c r="B87" s="187"/>
      <c r="C87" s="188"/>
      <c r="D87" s="201" t="s">
        <v>77</v>
      </c>
      <c r="E87" s="202" t="s">
        <v>85</v>
      </c>
      <c r="F87" s="202" t="s">
        <v>2204</v>
      </c>
      <c r="G87" s="188"/>
      <c r="H87" s="188"/>
      <c r="I87" s="191"/>
      <c r="J87" s="203">
        <f>BK87</f>
        <v>0</v>
      </c>
      <c r="K87" s="188"/>
      <c r="L87" s="193"/>
      <c r="M87" s="194"/>
      <c r="N87" s="195"/>
      <c r="O87" s="195"/>
      <c r="P87" s="196">
        <f>SUM(P88:P97)</f>
        <v>0</v>
      </c>
      <c r="Q87" s="195"/>
      <c r="R87" s="196">
        <f>SUM(R88:R97)</f>
        <v>0</v>
      </c>
      <c r="S87" s="195"/>
      <c r="T87" s="197">
        <f>SUM(T88:T97)</f>
        <v>0</v>
      </c>
      <c r="AR87" s="198" t="s">
        <v>85</v>
      </c>
      <c r="AT87" s="199" t="s">
        <v>77</v>
      </c>
      <c r="AU87" s="199" t="s">
        <v>85</v>
      </c>
      <c r="AY87" s="198" t="s">
        <v>197</v>
      </c>
      <c r="BK87" s="200">
        <f>SUM(BK88:BK97)</f>
        <v>0</v>
      </c>
    </row>
    <row r="88" spans="2:65" s="1" customFormat="1" ht="16.5" customHeight="1">
      <c r="B88" s="43"/>
      <c r="C88" s="204" t="s">
        <v>85</v>
      </c>
      <c r="D88" s="204" t="s">
        <v>200</v>
      </c>
      <c r="E88" s="205" t="s">
        <v>372</v>
      </c>
      <c r="F88" s="206" t="s">
        <v>373</v>
      </c>
      <c r="G88" s="207" t="s">
        <v>362</v>
      </c>
      <c r="H88" s="208">
        <v>2</v>
      </c>
      <c r="I88" s="209"/>
      <c r="J88" s="210">
        <f>ROUND(I88*H88,2)</f>
        <v>0</v>
      </c>
      <c r="K88" s="206" t="s">
        <v>352</v>
      </c>
      <c r="L88" s="63"/>
      <c r="M88" s="211" t="s">
        <v>34</v>
      </c>
      <c r="N88" s="212" t="s">
        <v>49</v>
      </c>
      <c r="O88" s="44"/>
      <c r="P88" s="213">
        <f>O88*H88</f>
        <v>0</v>
      </c>
      <c r="Q88" s="213">
        <v>0</v>
      </c>
      <c r="R88" s="213">
        <f>Q88*H88</f>
        <v>0</v>
      </c>
      <c r="S88" s="213">
        <v>0</v>
      </c>
      <c r="T88" s="214">
        <f>S88*H88</f>
        <v>0</v>
      </c>
      <c r="AR88" s="25" t="s">
        <v>126</v>
      </c>
      <c r="AT88" s="25" t="s">
        <v>200</v>
      </c>
      <c r="AU88" s="25" t="s">
        <v>87</v>
      </c>
      <c r="AY88" s="25" t="s">
        <v>197</v>
      </c>
      <c r="BE88" s="215">
        <f>IF(N88="základní",J88,0)</f>
        <v>0</v>
      </c>
      <c r="BF88" s="215">
        <f>IF(N88="snížená",J88,0)</f>
        <v>0</v>
      </c>
      <c r="BG88" s="215">
        <f>IF(N88="zákl. přenesená",J88,0)</f>
        <v>0</v>
      </c>
      <c r="BH88" s="215">
        <f>IF(N88="sníž. přenesená",J88,0)</f>
        <v>0</v>
      </c>
      <c r="BI88" s="215">
        <f>IF(N88="nulová",J88,0)</f>
        <v>0</v>
      </c>
      <c r="BJ88" s="25" t="s">
        <v>85</v>
      </c>
      <c r="BK88" s="215">
        <f>ROUND(I88*H88,2)</f>
        <v>0</v>
      </c>
      <c r="BL88" s="25" t="s">
        <v>126</v>
      </c>
      <c r="BM88" s="25" t="s">
        <v>4847</v>
      </c>
    </row>
    <row r="89" spans="2:65" s="13" customFormat="1">
      <c r="B89" s="231"/>
      <c r="C89" s="232"/>
      <c r="D89" s="216" t="s">
        <v>210</v>
      </c>
      <c r="E89" s="260" t="s">
        <v>34</v>
      </c>
      <c r="F89" s="261" t="s">
        <v>87</v>
      </c>
      <c r="G89" s="232"/>
      <c r="H89" s="262">
        <v>2</v>
      </c>
      <c r="I89" s="236"/>
      <c r="J89" s="232"/>
      <c r="K89" s="232"/>
      <c r="L89" s="237"/>
      <c r="M89" s="238"/>
      <c r="N89" s="239"/>
      <c r="O89" s="239"/>
      <c r="P89" s="239"/>
      <c r="Q89" s="239"/>
      <c r="R89" s="239"/>
      <c r="S89" s="239"/>
      <c r="T89" s="240"/>
      <c r="AT89" s="241" t="s">
        <v>210</v>
      </c>
      <c r="AU89" s="241" t="s">
        <v>87</v>
      </c>
      <c r="AV89" s="13" t="s">
        <v>87</v>
      </c>
      <c r="AW89" s="13" t="s">
        <v>41</v>
      </c>
      <c r="AX89" s="13" t="s">
        <v>85</v>
      </c>
      <c r="AY89" s="241" t="s">
        <v>197</v>
      </c>
    </row>
    <row r="90" spans="2:65" s="1" customFormat="1" ht="16.5" customHeight="1">
      <c r="B90" s="43"/>
      <c r="C90" s="204" t="s">
        <v>87</v>
      </c>
      <c r="D90" s="204" t="s">
        <v>200</v>
      </c>
      <c r="E90" s="205" t="s">
        <v>4848</v>
      </c>
      <c r="F90" s="206" t="s">
        <v>4849</v>
      </c>
      <c r="G90" s="207" t="s">
        <v>362</v>
      </c>
      <c r="H90" s="208">
        <v>2</v>
      </c>
      <c r="I90" s="209"/>
      <c r="J90" s="210">
        <f>ROUND(I90*H90,2)</f>
        <v>0</v>
      </c>
      <c r="K90" s="206" t="s">
        <v>352</v>
      </c>
      <c r="L90" s="63"/>
      <c r="M90" s="211" t="s">
        <v>34</v>
      </c>
      <c r="N90" s="212" t="s">
        <v>49</v>
      </c>
      <c r="O90" s="44"/>
      <c r="P90" s="213">
        <f>O90*H90</f>
        <v>0</v>
      </c>
      <c r="Q90" s="213">
        <v>0</v>
      </c>
      <c r="R90" s="213">
        <f>Q90*H90</f>
        <v>0</v>
      </c>
      <c r="S90" s="213">
        <v>0</v>
      </c>
      <c r="T90" s="214">
        <f>S90*H90</f>
        <v>0</v>
      </c>
      <c r="AR90" s="25" t="s">
        <v>126</v>
      </c>
      <c r="AT90" s="25" t="s">
        <v>200</v>
      </c>
      <c r="AU90" s="25" t="s">
        <v>87</v>
      </c>
      <c r="AY90" s="25" t="s">
        <v>197</v>
      </c>
      <c r="BE90" s="215">
        <f>IF(N90="základní",J90,0)</f>
        <v>0</v>
      </c>
      <c r="BF90" s="215">
        <f>IF(N90="snížená",J90,0)</f>
        <v>0</v>
      </c>
      <c r="BG90" s="215">
        <f>IF(N90="zákl. přenesená",J90,0)</f>
        <v>0</v>
      </c>
      <c r="BH90" s="215">
        <f>IF(N90="sníž. přenesená",J90,0)</f>
        <v>0</v>
      </c>
      <c r="BI90" s="215">
        <f>IF(N90="nulová",J90,0)</f>
        <v>0</v>
      </c>
      <c r="BJ90" s="25" t="s">
        <v>85</v>
      </c>
      <c r="BK90" s="215">
        <f>ROUND(I90*H90,2)</f>
        <v>0</v>
      </c>
      <c r="BL90" s="25" t="s">
        <v>126</v>
      </c>
      <c r="BM90" s="25" t="s">
        <v>4850</v>
      </c>
    </row>
    <row r="91" spans="2:65" s="13" customFormat="1">
      <c r="B91" s="231"/>
      <c r="C91" s="232"/>
      <c r="D91" s="216" t="s">
        <v>210</v>
      </c>
      <c r="E91" s="260" t="s">
        <v>34</v>
      </c>
      <c r="F91" s="261" t="s">
        <v>87</v>
      </c>
      <c r="G91" s="232"/>
      <c r="H91" s="262">
        <v>2</v>
      </c>
      <c r="I91" s="236"/>
      <c r="J91" s="232"/>
      <c r="K91" s="232"/>
      <c r="L91" s="237"/>
      <c r="M91" s="238"/>
      <c r="N91" s="239"/>
      <c r="O91" s="239"/>
      <c r="P91" s="239"/>
      <c r="Q91" s="239"/>
      <c r="R91" s="239"/>
      <c r="S91" s="239"/>
      <c r="T91" s="240"/>
      <c r="AT91" s="241" t="s">
        <v>210</v>
      </c>
      <c r="AU91" s="241" t="s">
        <v>87</v>
      </c>
      <c r="AV91" s="13" t="s">
        <v>87</v>
      </c>
      <c r="AW91" s="13" t="s">
        <v>41</v>
      </c>
      <c r="AX91" s="13" t="s">
        <v>85</v>
      </c>
      <c r="AY91" s="241" t="s">
        <v>197</v>
      </c>
    </row>
    <row r="92" spans="2:65" s="1" customFormat="1" ht="16.5" customHeight="1">
      <c r="B92" s="43"/>
      <c r="C92" s="204" t="s">
        <v>107</v>
      </c>
      <c r="D92" s="204" t="s">
        <v>200</v>
      </c>
      <c r="E92" s="205" t="s">
        <v>380</v>
      </c>
      <c r="F92" s="206" t="s">
        <v>381</v>
      </c>
      <c r="G92" s="207" t="s">
        <v>362</v>
      </c>
      <c r="H92" s="208">
        <v>2</v>
      </c>
      <c r="I92" s="209"/>
      <c r="J92" s="210">
        <f>ROUND(I92*H92,2)</f>
        <v>0</v>
      </c>
      <c r="K92" s="206" t="s">
        <v>352</v>
      </c>
      <c r="L92" s="63"/>
      <c r="M92" s="211" t="s">
        <v>34</v>
      </c>
      <c r="N92" s="212" t="s">
        <v>49</v>
      </c>
      <c r="O92" s="44"/>
      <c r="P92" s="213">
        <f>O92*H92</f>
        <v>0</v>
      </c>
      <c r="Q92" s="213">
        <v>0</v>
      </c>
      <c r="R92" s="213">
        <f>Q92*H92</f>
        <v>0</v>
      </c>
      <c r="S92" s="213">
        <v>0</v>
      </c>
      <c r="T92" s="214">
        <f>S92*H92</f>
        <v>0</v>
      </c>
      <c r="AR92" s="25" t="s">
        <v>126</v>
      </c>
      <c r="AT92" s="25" t="s">
        <v>200</v>
      </c>
      <c r="AU92" s="25" t="s">
        <v>87</v>
      </c>
      <c r="AY92" s="25" t="s">
        <v>197</v>
      </c>
      <c r="BE92" s="215">
        <f>IF(N92="základní",J92,0)</f>
        <v>0</v>
      </c>
      <c r="BF92" s="215">
        <f>IF(N92="snížená",J92,0)</f>
        <v>0</v>
      </c>
      <c r="BG92" s="215">
        <f>IF(N92="zákl. přenesená",J92,0)</f>
        <v>0</v>
      </c>
      <c r="BH92" s="215">
        <f>IF(N92="sníž. přenesená",J92,0)</f>
        <v>0</v>
      </c>
      <c r="BI92" s="215">
        <f>IF(N92="nulová",J92,0)</f>
        <v>0</v>
      </c>
      <c r="BJ92" s="25" t="s">
        <v>85</v>
      </c>
      <c r="BK92" s="215">
        <f>ROUND(I92*H92,2)</f>
        <v>0</v>
      </c>
      <c r="BL92" s="25" t="s">
        <v>126</v>
      </c>
      <c r="BM92" s="25" t="s">
        <v>4851</v>
      </c>
    </row>
    <row r="93" spans="2:65" s="13" customFormat="1">
      <c r="B93" s="231"/>
      <c r="C93" s="232"/>
      <c r="D93" s="216" t="s">
        <v>210</v>
      </c>
      <c r="E93" s="260" t="s">
        <v>34</v>
      </c>
      <c r="F93" s="261" t="s">
        <v>87</v>
      </c>
      <c r="G93" s="232"/>
      <c r="H93" s="262">
        <v>2</v>
      </c>
      <c r="I93" s="236"/>
      <c r="J93" s="232"/>
      <c r="K93" s="232"/>
      <c r="L93" s="237"/>
      <c r="M93" s="238"/>
      <c r="N93" s="239"/>
      <c r="O93" s="239"/>
      <c r="P93" s="239"/>
      <c r="Q93" s="239"/>
      <c r="R93" s="239"/>
      <c r="S93" s="239"/>
      <c r="T93" s="240"/>
      <c r="AT93" s="241" t="s">
        <v>210</v>
      </c>
      <c r="AU93" s="241" t="s">
        <v>87</v>
      </c>
      <c r="AV93" s="13" t="s">
        <v>87</v>
      </c>
      <c r="AW93" s="13" t="s">
        <v>41</v>
      </c>
      <c r="AX93" s="13" t="s">
        <v>85</v>
      </c>
      <c r="AY93" s="241" t="s">
        <v>197</v>
      </c>
    </row>
    <row r="94" spans="2:65" s="1" customFormat="1" ht="16.5" customHeight="1">
      <c r="B94" s="43"/>
      <c r="C94" s="204" t="s">
        <v>126</v>
      </c>
      <c r="D94" s="204" t="s">
        <v>200</v>
      </c>
      <c r="E94" s="205" t="s">
        <v>2234</v>
      </c>
      <c r="F94" s="206" t="s">
        <v>2235</v>
      </c>
      <c r="G94" s="207" t="s">
        <v>362</v>
      </c>
      <c r="H94" s="208">
        <v>2</v>
      </c>
      <c r="I94" s="209"/>
      <c r="J94" s="210">
        <f>ROUND(I94*H94,2)</f>
        <v>0</v>
      </c>
      <c r="K94" s="206" t="s">
        <v>352</v>
      </c>
      <c r="L94" s="63"/>
      <c r="M94" s="211" t="s">
        <v>34</v>
      </c>
      <c r="N94" s="212" t="s">
        <v>49</v>
      </c>
      <c r="O94" s="44"/>
      <c r="P94" s="213">
        <f>O94*H94</f>
        <v>0</v>
      </c>
      <c r="Q94" s="213">
        <v>0</v>
      </c>
      <c r="R94" s="213">
        <f>Q94*H94</f>
        <v>0</v>
      </c>
      <c r="S94" s="213">
        <v>0</v>
      </c>
      <c r="T94" s="214">
        <f>S94*H94</f>
        <v>0</v>
      </c>
      <c r="AR94" s="25" t="s">
        <v>126</v>
      </c>
      <c r="AT94" s="25" t="s">
        <v>200</v>
      </c>
      <c r="AU94" s="25" t="s">
        <v>87</v>
      </c>
      <c r="AY94" s="25" t="s">
        <v>197</v>
      </c>
      <c r="BE94" s="215">
        <f>IF(N94="základní",J94,0)</f>
        <v>0</v>
      </c>
      <c r="BF94" s="215">
        <f>IF(N94="snížená",J94,0)</f>
        <v>0</v>
      </c>
      <c r="BG94" s="215">
        <f>IF(N94="zákl. přenesená",J94,0)</f>
        <v>0</v>
      </c>
      <c r="BH94" s="215">
        <f>IF(N94="sníž. přenesená",J94,0)</f>
        <v>0</v>
      </c>
      <c r="BI94" s="215">
        <f>IF(N94="nulová",J94,0)</f>
        <v>0</v>
      </c>
      <c r="BJ94" s="25" t="s">
        <v>85</v>
      </c>
      <c r="BK94" s="215">
        <f>ROUND(I94*H94,2)</f>
        <v>0</v>
      </c>
      <c r="BL94" s="25" t="s">
        <v>126</v>
      </c>
      <c r="BM94" s="25" t="s">
        <v>4852</v>
      </c>
    </row>
    <row r="95" spans="2:65" s="13" customFormat="1">
      <c r="B95" s="231"/>
      <c r="C95" s="232"/>
      <c r="D95" s="216" t="s">
        <v>210</v>
      </c>
      <c r="E95" s="260" t="s">
        <v>34</v>
      </c>
      <c r="F95" s="261" t="s">
        <v>87</v>
      </c>
      <c r="G95" s="232"/>
      <c r="H95" s="262">
        <v>2</v>
      </c>
      <c r="I95" s="236"/>
      <c r="J95" s="232"/>
      <c r="K95" s="232"/>
      <c r="L95" s="237"/>
      <c r="M95" s="238"/>
      <c r="N95" s="239"/>
      <c r="O95" s="239"/>
      <c r="P95" s="239"/>
      <c r="Q95" s="239"/>
      <c r="R95" s="239"/>
      <c r="S95" s="239"/>
      <c r="T95" s="240"/>
      <c r="AT95" s="241" t="s">
        <v>210</v>
      </c>
      <c r="AU95" s="241" t="s">
        <v>87</v>
      </c>
      <c r="AV95" s="13" t="s">
        <v>87</v>
      </c>
      <c r="AW95" s="13" t="s">
        <v>41</v>
      </c>
      <c r="AX95" s="13" t="s">
        <v>85</v>
      </c>
      <c r="AY95" s="241" t="s">
        <v>197</v>
      </c>
    </row>
    <row r="96" spans="2:65" s="1" customFormat="1" ht="16.5" customHeight="1">
      <c r="B96" s="43"/>
      <c r="C96" s="204" t="s">
        <v>196</v>
      </c>
      <c r="D96" s="204" t="s">
        <v>200</v>
      </c>
      <c r="E96" s="205" t="s">
        <v>407</v>
      </c>
      <c r="F96" s="206" t="s">
        <v>408</v>
      </c>
      <c r="G96" s="207" t="s">
        <v>362</v>
      </c>
      <c r="H96" s="208">
        <v>2</v>
      </c>
      <c r="I96" s="209"/>
      <c r="J96" s="210">
        <f>ROUND(I96*H96,2)</f>
        <v>0</v>
      </c>
      <c r="K96" s="206" t="s">
        <v>352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87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4853</v>
      </c>
    </row>
    <row r="97" spans="2:65" s="13" customFormat="1">
      <c r="B97" s="231"/>
      <c r="C97" s="232"/>
      <c r="D97" s="221" t="s">
        <v>210</v>
      </c>
      <c r="E97" s="233" t="s">
        <v>34</v>
      </c>
      <c r="F97" s="234" t="s">
        <v>87</v>
      </c>
      <c r="G97" s="232"/>
      <c r="H97" s="235">
        <v>2</v>
      </c>
      <c r="I97" s="236"/>
      <c r="J97" s="232"/>
      <c r="K97" s="232"/>
      <c r="L97" s="237"/>
      <c r="M97" s="238"/>
      <c r="N97" s="239"/>
      <c r="O97" s="239"/>
      <c r="P97" s="239"/>
      <c r="Q97" s="239"/>
      <c r="R97" s="239"/>
      <c r="S97" s="239"/>
      <c r="T97" s="240"/>
      <c r="AT97" s="241" t="s">
        <v>210</v>
      </c>
      <c r="AU97" s="241" t="s">
        <v>87</v>
      </c>
      <c r="AV97" s="13" t="s">
        <v>87</v>
      </c>
      <c r="AW97" s="13" t="s">
        <v>41</v>
      </c>
      <c r="AX97" s="13" t="s">
        <v>85</v>
      </c>
      <c r="AY97" s="241" t="s">
        <v>197</v>
      </c>
    </row>
    <row r="98" spans="2:65" s="11" customFormat="1" ht="29.85" customHeight="1">
      <c r="B98" s="187"/>
      <c r="C98" s="188"/>
      <c r="D98" s="201" t="s">
        <v>77</v>
      </c>
      <c r="E98" s="202" t="s">
        <v>244</v>
      </c>
      <c r="F98" s="202" t="s">
        <v>2268</v>
      </c>
      <c r="G98" s="188"/>
      <c r="H98" s="188"/>
      <c r="I98" s="191"/>
      <c r="J98" s="203">
        <f>BK98</f>
        <v>0</v>
      </c>
      <c r="K98" s="188"/>
      <c r="L98" s="193"/>
      <c r="M98" s="194"/>
      <c r="N98" s="195"/>
      <c r="O98" s="195"/>
      <c r="P98" s="196">
        <f>SUM(P99:P101)</f>
        <v>0</v>
      </c>
      <c r="Q98" s="195"/>
      <c r="R98" s="196">
        <f>SUM(R99:R101)</f>
        <v>0</v>
      </c>
      <c r="S98" s="195"/>
      <c r="T98" s="197">
        <f>SUM(T99:T101)</f>
        <v>0</v>
      </c>
      <c r="AR98" s="198" t="s">
        <v>85</v>
      </c>
      <c r="AT98" s="199" t="s">
        <v>77</v>
      </c>
      <c r="AU98" s="199" t="s">
        <v>85</v>
      </c>
      <c r="AY98" s="198" t="s">
        <v>197</v>
      </c>
      <c r="BK98" s="200">
        <f>SUM(BK99:BK101)</f>
        <v>0</v>
      </c>
    </row>
    <row r="99" spans="2:65" s="1" customFormat="1" ht="16.5" customHeight="1">
      <c r="B99" s="43"/>
      <c r="C99" s="204" t="s">
        <v>234</v>
      </c>
      <c r="D99" s="204" t="s">
        <v>200</v>
      </c>
      <c r="E99" s="205" t="s">
        <v>4854</v>
      </c>
      <c r="F99" s="206" t="s">
        <v>4855</v>
      </c>
      <c r="G99" s="207" t="s">
        <v>536</v>
      </c>
      <c r="H99" s="208">
        <v>1</v>
      </c>
      <c r="I99" s="209"/>
      <c r="J99" s="210">
        <f>ROUND(I99*H99,2)</f>
        <v>0</v>
      </c>
      <c r="K99" s="206" t="s">
        <v>34</v>
      </c>
      <c r="L99" s="63"/>
      <c r="M99" s="211" t="s">
        <v>34</v>
      </c>
      <c r="N99" s="212" t="s">
        <v>49</v>
      </c>
      <c r="O99" s="44"/>
      <c r="P99" s="213">
        <f>O99*H99</f>
        <v>0</v>
      </c>
      <c r="Q99" s="213">
        <v>0</v>
      </c>
      <c r="R99" s="213">
        <f>Q99*H99</f>
        <v>0</v>
      </c>
      <c r="S99" s="213">
        <v>0</v>
      </c>
      <c r="T99" s="214">
        <f>S99*H99</f>
        <v>0</v>
      </c>
      <c r="AR99" s="25" t="s">
        <v>126</v>
      </c>
      <c r="AT99" s="25" t="s">
        <v>200</v>
      </c>
      <c r="AU99" s="25" t="s">
        <v>87</v>
      </c>
      <c r="AY99" s="25" t="s">
        <v>197</v>
      </c>
      <c r="BE99" s="215">
        <f>IF(N99="základní",J99,0)</f>
        <v>0</v>
      </c>
      <c r="BF99" s="215">
        <f>IF(N99="snížená",J99,0)</f>
        <v>0</v>
      </c>
      <c r="BG99" s="215">
        <f>IF(N99="zákl. přenesená",J99,0)</f>
        <v>0</v>
      </c>
      <c r="BH99" s="215">
        <f>IF(N99="sníž. přenesená",J99,0)</f>
        <v>0</v>
      </c>
      <c r="BI99" s="215">
        <f>IF(N99="nulová",J99,0)</f>
        <v>0</v>
      </c>
      <c r="BJ99" s="25" t="s">
        <v>85</v>
      </c>
      <c r="BK99" s="215">
        <f>ROUND(I99*H99,2)</f>
        <v>0</v>
      </c>
      <c r="BL99" s="25" t="s">
        <v>126</v>
      </c>
      <c r="BM99" s="25" t="s">
        <v>4856</v>
      </c>
    </row>
    <row r="100" spans="2:65" s="12" customFormat="1">
      <c r="B100" s="219"/>
      <c r="C100" s="220"/>
      <c r="D100" s="221" t="s">
        <v>210</v>
      </c>
      <c r="E100" s="222" t="s">
        <v>34</v>
      </c>
      <c r="F100" s="223" t="s">
        <v>4857</v>
      </c>
      <c r="G100" s="220"/>
      <c r="H100" s="224" t="s">
        <v>34</v>
      </c>
      <c r="I100" s="225"/>
      <c r="J100" s="220"/>
      <c r="K100" s="220"/>
      <c r="L100" s="226"/>
      <c r="M100" s="227"/>
      <c r="N100" s="228"/>
      <c r="O100" s="228"/>
      <c r="P100" s="228"/>
      <c r="Q100" s="228"/>
      <c r="R100" s="228"/>
      <c r="S100" s="228"/>
      <c r="T100" s="229"/>
      <c r="AT100" s="230" t="s">
        <v>210</v>
      </c>
      <c r="AU100" s="230" t="s">
        <v>87</v>
      </c>
      <c r="AV100" s="12" t="s">
        <v>85</v>
      </c>
      <c r="AW100" s="12" t="s">
        <v>41</v>
      </c>
      <c r="AX100" s="12" t="s">
        <v>78</v>
      </c>
      <c r="AY100" s="230" t="s">
        <v>197</v>
      </c>
    </row>
    <row r="101" spans="2:65" s="13" customFormat="1">
      <c r="B101" s="231"/>
      <c r="C101" s="232"/>
      <c r="D101" s="221" t="s">
        <v>210</v>
      </c>
      <c r="E101" s="233" t="s">
        <v>34</v>
      </c>
      <c r="F101" s="234" t="s">
        <v>85</v>
      </c>
      <c r="G101" s="232"/>
      <c r="H101" s="235">
        <v>1</v>
      </c>
      <c r="I101" s="236"/>
      <c r="J101" s="232"/>
      <c r="K101" s="232"/>
      <c r="L101" s="237"/>
      <c r="M101" s="294"/>
      <c r="N101" s="295"/>
      <c r="O101" s="295"/>
      <c r="P101" s="295"/>
      <c r="Q101" s="295"/>
      <c r="R101" s="295"/>
      <c r="S101" s="295"/>
      <c r="T101" s="296"/>
      <c r="AT101" s="241" t="s">
        <v>210</v>
      </c>
      <c r="AU101" s="241" t="s">
        <v>87</v>
      </c>
      <c r="AV101" s="13" t="s">
        <v>87</v>
      </c>
      <c r="AW101" s="13" t="s">
        <v>41</v>
      </c>
      <c r="AX101" s="13" t="s">
        <v>85</v>
      </c>
      <c r="AY101" s="241" t="s">
        <v>197</v>
      </c>
    </row>
    <row r="102" spans="2:65" s="1" customFormat="1" ht="6.95" customHeight="1">
      <c r="B102" s="58"/>
      <c r="C102" s="59"/>
      <c r="D102" s="59"/>
      <c r="E102" s="59"/>
      <c r="F102" s="59"/>
      <c r="G102" s="59"/>
      <c r="H102" s="59"/>
      <c r="I102" s="150"/>
      <c r="J102" s="59"/>
      <c r="K102" s="59"/>
      <c r="L102" s="63"/>
    </row>
  </sheetData>
  <sheetProtection algorithmName="SHA-512" hashValue="4Ljla/y9977URYF1u1KQNxCyuSpts7Snes9LKFkGm0sp9iUErJY0lpsar8rbYHTfsnNWe0NhVyIpC6wZR0y2/A==" saltValue="GevXt44esc/7CigI/aeaZw==" spinCount="100000" sheet="1" objects="1" scenarios="1" formatCells="0" formatColumns="0" formatRows="0" sort="0" autoFilter="0"/>
  <autoFilter ref="C84:K101"/>
  <mergeCells count="13">
    <mergeCell ref="E77:H77"/>
    <mergeCell ref="G1:H1"/>
    <mergeCell ref="L2:V2"/>
    <mergeCell ref="E49:H49"/>
    <mergeCell ref="E51:H51"/>
    <mergeCell ref="J55:J56"/>
    <mergeCell ref="E73:H73"/>
    <mergeCell ref="E75:H75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84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67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158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4732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4858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ROUND(J87,2)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ROUND(SUM(BE87:BE166), 2)</f>
        <v>0</v>
      </c>
      <c r="G32" s="44"/>
      <c r="H32" s="44"/>
      <c r="I32" s="142">
        <v>0.21</v>
      </c>
      <c r="J32" s="141">
        <f>ROUND(ROUND((SUM(BE87:BE166)),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ROUND(SUM(BF87:BF166), 2)</f>
        <v>0</v>
      </c>
      <c r="G33" s="44"/>
      <c r="H33" s="44"/>
      <c r="I33" s="142">
        <v>0.15</v>
      </c>
      <c r="J33" s="141">
        <f>ROUND(ROUND((SUM(BF87:BF166)),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ROUND(SUM(BG87:BG166),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ROUND(SUM(BH87:BH166),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ROUND(SUM(BI87:BI166),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4732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IO 03 - Dešťová a splašková kanalizace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J87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2182</v>
      </c>
      <c r="E61" s="163"/>
      <c r="F61" s="163"/>
      <c r="G61" s="163"/>
      <c r="H61" s="163"/>
      <c r="I61" s="164"/>
      <c r="J61" s="165">
        <f>J88</f>
        <v>0</v>
      </c>
      <c r="K61" s="166"/>
    </row>
    <row r="62" spans="2:47" s="9" customFormat="1" ht="19.899999999999999" customHeight="1">
      <c r="B62" s="167"/>
      <c r="C62" s="168"/>
      <c r="D62" s="169" t="s">
        <v>2183</v>
      </c>
      <c r="E62" s="170"/>
      <c r="F62" s="170"/>
      <c r="G62" s="170"/>
      <c r="H62" s="170"/>
      <c r="I62" s="171"/>
      <c r="J62" s="172">
        <f>J89</f>
        <v>0</v>
      </c>
      <c r="K62" s="173"/>
    </row>
    <row r="63" spans="2:47" s="9" customFormat="1" ht="19.899999999999999" customHeight="1">
      <c r="B63" s="167"/>
      <c r="C63" s="168"/>
      <c r="D63" s="169" t="s">
        <v>2186</v>
      </c>
      <c r="E63" s="170"/>
      <c r="F63" s="170"/>
      <c r="G63" s="170"/>
      <c r="H63" s="170"/>
      <c r="I63" s="171"/>
      <c r="J63" s="172">
        <f>J125</f>
        <v>0</v>
      </c>
      <c r="K63" s="173"/>
    </row>
    <row r="64" spans="2:47" s="9" customFormat="1" ht="19.899999999999999" customHeight="1">
      <c r="B64" s="167"/>
      <c r="C64" s="168"/>
      <c r="D64" s="169" t="s">
        <v>2187</v>
      </c>
      <c r="E64" s="170"/>
      <c r="F64" s="170"/>
      <c r="G64" s="170"/>
      <c r="H64" s="170"/>
      <c r="I64" s="171"/>
      <c r="J64" s="172">
        <f>J158</f>
        <v>0</v>
      </c>
      <c r="K64" s="173"/>
    </row>
    <row r="65" spans="2:12" s="9" customFormat="1" ht="14.85" customHeight="1">
      <c r="B65" s="167"/>
      <c r="C65" s="168"/>
      <c r="D65" s="169" t="s">
        <v>2188</v>
      </c>
      <c r="E65" s="170"/>
      <c r="F65" s="170"/>
      <c r="G65" s="170"/>
      <c r="H65" s="170"/>
      <c r="I65" s="171"/>
      <c r="J65" s="172">
        <f>J161</f>
        <v>0</v>
      </c>
      <c r="K65" s="173"/>
    </row>
    <row r="66" spans="2:12" s="1" customFormat="1" ht="21.75" customHeight="1">
      <c r="B66" s="43"/>
      <c r="C66" s="44"/>
      <c r="D66" s="44"/>
      <c r="E66" s="44"/>
      <c r="F66" s="44"/>
      <c r="G66" s="44"/>
      <c r="H66" s="44"/>
      <c r="I66" s="129"/>
      <c r="J66" s="44"/>
      <c r="K66" s="47"/>
    </row>
    <row r="67" spans="2:12" s="1" customFormat="1" ht="6.95" customHeight="1">
      <c r="B67" s="58"/>
      <c r="C67" s="59"/>
      <c r="D67" s="59"/>
      <c r="E67" s="59"/>
      <c r="F67" s="59"/>
      <c r="G67" s="59"/>
      <c r="H67" s="59"/>
      <c r="I67" s="150"/>
      <c r="J67" s="59"/>
      <c r="K67" s="60"/>
    </row>
    <row r="71" spans="2:12" s="1" customFormat="1" ht="6.95" customHeight="1">
      <c r="B71" s="61"/>
      <c r="C71" s="62"/>
      <c r="D71" s="62"/>
      <c r="E71" s="62"/>
      <c r="F71" s="62"/>
      <c r="G71" s="62"/>
      <c r="H71" s="62"/>
      <c r="I71" s="153"/>
      <c r="J71" s="62"/>
      <c r="K71" s="62"/>
      <c r="L71" s="63"/>
    </row>
    <row r="72" spans="2:12" s="1" customFormat="1" ht="36.950000000000003" customHeight="1">
      <c r="B72" s="43"/>
      <c r="C72" s="64" t="s">
        <v>181</v>
      </c>
      <c r="D72" s="65"/>
      <c r="E72" s="65"/>
      <c r="F72" s="65"/>
      <c r="G72" s="65"/>
      <c r="H72" s="65"/>
      <c r="I72" s="174"/>
      <c r="J72" s="65"/>
      <c r="K72" s="65"/>
      <c r="L72" s="63"/>
    </row>
    <row r="73" spans="2:12" s="1" customFormat="1" ht="6.95" customHeight="1">
      <c r="B73" s="43"/>
      <c r="C73" s="65"/>
      <c r="D73" s="65"/>
      <c r="E73" s="65"/>
      <c r="F73" s="65"/>
      <c r="G73" s="65"/>
      <c r="H73" s="65"/>
      <c r="I73" s="174"/>
      <c r="J73" s="65"/>
      <c r="K73" s="65"/>
      <c r="L73" s="63"/>
    </row>
    <row r="74" spans="2:12" s="1" customFormat="1" ht="14.45" customHeight="1">
      <c r="B74" s="43"/>
      <c r="C74" s="67" t="s">
        <v>18</v>
      </c>
      <c r="D74" s="65"/>
      <c r="E74" s="65"/>
      <c r="F74" s="65"/>
      <c r="G74" s="65"/>
      <c r="H74" s="65"/>
      <c r="I74" s="174"/>
      <c r="J74" s="65"/>
      <c r="K74" s="65"/>
      <c r="L74" s="63"/>
    </row>
    <row r="75" spans="2:12" s="1" customFormat="1" ht="16.5" customHeight="1">
      <c r="B75" s="43"/>
      <c r="C75" s="65"/>
      <c r="D75" s="65"/>
      <c r="E75" s="420" t="str">
        <f>E7</f>
        <v>CENTRUM SPOLEČNÝCH AKTIVIT JESENÍK</v>
      </c>
      <c r="F75" s="421"/>
      <c r="G75" s="421"/>
      <c r="H75" s="421"/>
      <c r="I75" s="174"/>
      <c r="J75" s="65"/>
      <c r="K75" s="65"/>
      <c r="L75" s="63"/>
    </row>
    <row r="76" spans="2:12" ht="15">
      <c r="B76" s="29"/>
      <c r="C76" s="67" t="s">
        <v>171</v>
      </c>
      <c r="D76" s="258"/>
      <c r="E76" s="258"/>
      <c r="F76" s="258"/>
      <c r="G76" s="258"/>
      <c r="H76" s="258"/>
      <c r="J76" s="258"/>
      <c r="K76" s="258"/>
      <c r="L76" s="259"/>
    </row>
    <row r="77" spans="2:12" s="1" customFormat="1" ht="16.5" customHeight="1">
      <c r="B77" s="43"/>
      <c r="C77" s="65"/>
      <c r="D77" s="65"/>
      <c r="E77" s="420" t="s">
        <v>4732</v>
      </c>
      <c r="F77" s="422"/>
      <c r="G77" s="422"/>
      <c r="H77" s="422"/>
      <c r="I77" s="174"/>
      <c r="J77" s="65"/>
      <c r="K77" s="65"/>
      <c r="L77" s="63"/>
    </row>
    <row r="78" spans="2:12" s="1" customFormat="1" ht="14.45" customHeight="1">
      <c r="B78" s="43"/>
      <c r="C78" s="67" t="s">
        <v>314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17.25" customHeight="1">
      <c r="B79" s="43"/>
      <c r="C79" s="65"/>
      <c r="D79" s="65"/>
      <c r="E79" s="391" t="str">
        <f>E11</f>
        <v>IO 03 - Dešťová a splašková kanalizace</v>
      </c>
      <c r="F79" s="422"/>
      <c r="G79" s="422"/>
      <c r="H79" s="422"/>
      <c r="I79" s="174"/>
      <c r="J79" s="65"/>
      <c r="K79" s="65"/>
      <c r="L79" s="63"/>
    </row>
    <row r="80" spans="2:12" s="1" customFormat="1" ht="6.95" customHeight="1">
      <c r="B80" s="43"/>
      <c r="C80" s="65"/>
      <c r="D80" s="65"/>
      <c r="E80" s="65"/>
      <c r="F80" s="65"/>
      <c r="G80" s="65"/>
      <c r="H80" s="65"/>
      <c r="I80" s="174"/>
      <c r="J80" s="65"/>
      <c r="K80" s="65"/>
      <c r="L80" s="63"/>
    </row>
    <row r="81" spans="2:65" s="1" customFormat="1" ht="18" customHeight="1">
      <c r="B81" s="43"/>
      <c r="C81" s="67" t="s">
        <v>24</v>
      </c>
      <c r="D81" s="65"/>
      <c r="E81" s="65"/>
      <c r="F81" s="175" t="str">
        <f>F14</f>
        <v>Jeseník</v>
      </c>
      <c r="G81" s="65"/>
      <c r="H81" s="65"/>
      <c r="I81" s="176" t="s">
        <v>26</v>
      </c>
      <c r="J81" s="75" t="str">
        <f>IF(J14="","",J14)</f>
        <v>11.10.2016</v>
      </c>
      <c r="K81" s="65"/>
      <c r="L81" s="63"/>
    </row>
    <row r="82" spans="2:65" s="1" customFormat="1" ht="6.95" customHeight="1">
      <c r="B82" s="43"/>
      <c r="C82" s="65"/>
      <c r="D82" s="65"/>
      <c r="E82" s="65"/>
      <c r="F82" s="65"/>
      <c r="G82" s="65"/>
      <c r="H82" s="65"/>
      <c r="I82" s="174"/>
      <c r="J82" s="65"/>
      <c r="K82" s="65"/>
      <c r="L82" s="63"/>
    </row>
    <row r="83" spans="2:65" s="1" customFormat="1" ht="15">
      <c r="B83" s="43"/>
      <c r="C83" s="67" t="s">
        <v>32</v>
      </c>
      <c r="D83" s="65"/>
      <c r="E83" s="65"/>
      <c r="F83" s="175" t="str">
        <f>E17</f>
        <v>MĚSTO JESENÍK</v>
      </c>
      <c r="G83" s="65"/>
      <c r="H83" s="65"/>
      <c r="I83" s="176" t="s">
        <v>39</v>
      </c>
      <c r="J83" s="175" t="str">
        <f>E23</f>
        <v>KANIA a.s. , Ostrava</v>
      </c>
      <c r="K83" s="65"/>
      <c r="L83" s="63"/>
    </row>
    <row r="84" spans="2:65" s="1" customFormat="1" ht="14.45" customHeight="1">
      <c r="B84" s="43"/>
      <c r="C84" s="67" t="s">
        <v>37</v>
      </c>
      <c r="D84" s="65"/>
      <c r="E84" s="65"/>
      <c r="F84" s="175" t="str">
        <f>IF(E20="","",E20)</f>
        <v/>
      </c>
      <c r="G84" s="65"/>
      <c r="H84" s="65"/>
      <c r="I84" s="174"/>
      <c r="J84" s="65"/>
      <c r="K84" s="65"/>
      <c r="L84" s="63"/>
    </row>
    <row r="85" spans="2:65" s="1" customFormat="1" ht="10.35" customHeight="1">
      <c r="B85" s="43"/>
      <c r="C85" s="65"/>
      <c r="D85" s="65"/>
      <c r="E85" s="65"/>
      <c r="F85" s="65"/>
      <c r="G85" s="65"/>
      <c r="H85" s="65"/>
      <c r="I85" s="174"/>
      <c r="J85" s="65"/>
      <c r="K85" s="65"/>
      <c r="L85" s="63"/>
    </row>
    <row r="86" spans="2:65" s="10" customFormat="1" ht="29.25" customHeight="1">
      <c r="B86" s="177"/>
      <c r="C86" s="178" t="s">
        <v>182</v>
      </c>
      <c r="D86" s="179" t="s">
        <v>63</v>
      </c>
      <c r="E86" s="179" t="s">
        <v>59</v>
      </c>
      <c r="F86" s="179" t="s">
        <v>183</v>
      </c>
      <c r="G86" s="179" t="s">
        <v>184</v>
      </c>
      <c r="H86" s="179" t="s">
        <v>185</v>
      </c>
      <c r="I86" s="180" t="s">
        <v>186</v>
      </c>
      <c r="J86" s="179" t="s">
        <v>175</v>
      </c>
      <c r="K86" s="181" t="s">
        <v>187</v>
      </c>
      <c r="L86" s="182"/>
      <c r="M86" s="83" t="s">
        <v>188</v>
      </c>
      <c r="N86" s="84" t="s">
        <v>48</v>
      </c>
      <c r="O86" s="84" t="s">
        <v>189</v>
      </c>
      <c r="P86" s="84" t="s">
        <v>190</v>
      </c>
      <c r="Q86" s="84" t="s">
        <v>191</v>
      </c>
      <c r="R86" s="84" t="s">
        <v>192</v>
      </c>
      <c r="S86" s="84" t="s">
        <v>193</v>
      </c>
      <c r="T86" s="85" t="s">
        <v>194</v>
      </c>
    </row>
    <row r="87" spans="2:65" s="1" customFormat="1" ht="29.25" customHeight="1">
      <c r="B87" s="43"/>
      <c r="C87" s="89" t="s">
        <v>176</v>
      </c>
      <c r="D87" s="65"/>
      <c r="E87" s="65"/>
      <c r="F87" s="65"/>
      <c r="G87" s="65"/>
      <c r="H87" s="65"/>
      <c r="I87" s="174"/>
      <c r="J87" s="183">
        <f>BK87</f>
        <v>0</v>
      </c>
      <c r="K87" s="65"/>
      <c r="L87" s="63"/>
      <c r="M87" s="86"/>
      <c r="N87" s="87"/>
      <c r="O87" s="87"/>
      <c r="P87" s="184">
        <f>P88</f>
        <v>0</v>
      </c>
      <c r="Q87" s="87"/>
      <c r="R87" s="184">
        <f>R88</f>
        <v>5.68479475</v>
      </c>
      <c r="S87" s="87"/>
      <c r="T87" s="185">
        <f>T88</f>
        <v>4.0400000000000005E-2</v>
      </c>
      <c r="AT87" s="25" t="s">
        <v>77</v>
      </c>
      <c r="AU87" s="25" t="s">
        <v>177</v>
      </c>
      <c r="BK87" s="186">
        <f>BK88</f>
        <v>0</v>
      </c>
    </row>
    <row r="88" spans="2:65" s="11" customFormat="1" ht="37.35" customHeight="1">
      <c r="B88" s="187"/>
      <c r="C88" s="188"/>
      <c r="D88" s="189" t="s">
        <v>77</v>
      </c>
      <c r="E88" s="190" t="s">
        <v>346</v>
      </c>
      <c r="F88" s="190" t="s">
        <v>2203</v>
      </c>
      <c r="G88" s="188"/>
      <c r="H88" s="188"/>
      <c r="I88" s="191"/>
      <c r="J88" s="192">
        <f>BK88</f>
        <v>0</v>
      </c>
      <c r="K88" s="188"/>
      <c r="L88" s="193"/>
      <c r="M88" s="194"/>
      <c r="N88" s="195"/>
      <c r="O88" s="195"/>
      <c r="P88" s="196">
        <f>P89+P125+P158</f>
        <v>0</v>
      </c>
      <c r="Q88" s="195"/>
      <c r="R88" s="196">
        <f>R89+R125+R158</f>
        <v>5.68479475</v>
      </c>
      <c r="S88" s="195"/>
      <c r="T88" s="197">
        <f>T89+T125+T158</f>
        <v>4.0400000000000005E-2</v>
      </c>
      <c r="AR88" s="198" t="s">
        <v>85</v>
      </c>
      <c r="AT88" s="199" t="s">
        <v>77</v>
      </c>
      <c r="AU88" s="199" t="s">
        <v>78</v>
      </c>
      <c r="AY88" s="198" t="s">
        <v>197</v>
      </c>
      <c r="BK88" s="200">
        <f>BK89+BK125+BK158</f>
        <v>0</v>
      </c>
    </row>
    <row r="89" spans="2:65" s="11" customFormat="1" ht="19.899999999999999" customHeight="1">
      <c r="B89" s="187"/>
      <c r="C89" s="188"/>
      <c r="D89" s="201" t="s">
        <v>77</v>
      </c>
      <c r="E89" s="202" t="s">
        <v>85</v>
      </c>
      <c r="F89" s="202" t="s">
        <v>2204</v>
      </c>
      <c r="G89" s="188"/>
      <c r="H89" s="188"/>
      <c r="I89" s="191"/>
      <c r="J89" s="203">
        <f>BK89</f>
        <v>0</v>
      </c>
      <c r="K89" s="188"/>
      <c r="L89" s="193"/>
      <c r="M89" s="194"/>
      <c r="N89" s="195"/>
      <c r="O89" s="195"/>
      <c r="P89" s="196">
        <f>SUM(P90:P124)</f>
        <v>0</v>
      </c>
      <c r="Q89" s="195"/>
      <c r="R89" s="196">
        <f>SUM(R90:R124)</f>
        <v>7.369175E-2</v>
      </c>
      <c r="S89" s="195"/>
      <c r="T89" s="197">
        <f>SUM(T90:T124)</f>
        <v>0</v>
      </c>
      <c r="AR89" s="198" t="s">
        <v>85</v>
      </c>
      <c r="AT89" s="199" t="s">
        <v>77</v>
      </c>
      <c r="AU89" s="199" t="s">
        <v>85</v>
      </c>
      <c r="AY89" s="198" t="s">
        <v>197</v>
      </c>
      <c r="BK89" s="200">
        <f>SUM(BK90:BK124)</f>
        <v>0</v>
      </c>
    </row>
    <row r="90" spans="2:65" s="1" customFormat="1" ht="16.5" customHeight="1">
      <c r="B90" s="43"/>
      <c r="C90" s="204" t="s">
        <v>85</v>
      </c>
      <c r="D90" s="204" t="s">
        <v>200</v>
      </c>
      <c r="E90" s="205" t="s">
        <v>372</v>
      </c>
      <c r="F90" s="206" t="s">
        <v>373</v>
      </c>
      <c r="G90" s="207" t="s">
        <v>362</v>
      </c>
      <c r="H90" s="208">
        <v>3</v>
      </c>
      <c r="I90" s="209"/>
      <c r="J90" s="210">
        <f>ROUND(I90*H90,2)</f>
        <v>0</v>
      </c>
      <c r="K90" s="206" t="s">
        <v>352</v>
      </c>
      <c r="L90" s="63"/>
      <c r="M90" s="211" t="s">
        <v>34</v>
      </c>
      <c r="N90" s="212" t="s">
        <v>49</v>
      </c>
      <c r="O90" s="44"/>
      <c r="P90" s="213">
        <f>O90*H90</f>
        <v>0</v>
      </c>
      <c r="Q90" s="213">
        <v>0</v>
      </c>
      <c r="R90" s="213">
        <f>Q90*H90</f>
        <v>0</v>
      </c>
      <c r="S90" s="213">
        <v>0</v>
      </c>
      <c r="T90" s="214">
        <f>S90*H90</f>
        <v>0</v>
      </c>
      <c r="AR90" s="25" t="s">
        <v>126</v>
      </c>
      <c r="AT90" s="25" t="s">
        <v>200</v>
      </c>
      <c r="AU90" s="25" t="s">
        <v>87</v>
      </c>
      <c r="AY90" s="25" t="s">
        <v>197</v>
      </c>
      <c r="BE90" s="215">
        <f>IF(N90="základní",J90,0)</f>
        <v>0</v>
      </c>
      <c r="BF90" s="215">
        <f>IF(N90="snížená",J90,0)</f>
        <v>0</v>
      </c>
      <c r="BG90" s="215">
        <f>IF(N90="zákl. přenesená",J90,0)</f>
        <v>0</v>
      </c>
      <c r="BH90" s="215">
        <f>IF(N90="sníž. přenesená",J90,0)</f>
        <v>0</v>
      </c>
      <c r="BI90" s="215">
        <f>IF(N90="nulová",J90,0)</f>
        <v>0</v>
      </c>
      <c r="BJ90" s="25" t="s">
        <v>85</v>
      </c>
      <c r="BK90" s="215">
        <f>ROUND(I90*H90,2)</f>
        <v>0</v>
      </c>
      <c r="BL90" s="25" t="s">
        <v>126</v>
      </c>
      <c r="BM90" s="25" t="s">
        <v>4859</v>
      </c>
    </row>
    <row r="91" spans="2:65" s="13" customFormat="1">
      <c r="B91" s="231"/>
      <c r="C91" s="232"/>
      <c r="D91" s="216" t="s">
        <v>210</v>
      </c>
      <c r="E91" s="260" t="s">
        <v>34</v>
      </c>
      <c r="F91" s="261" t="s">
        <v>107</v>
      </c>
      <c r="G91" s="232"/>
      <c r="H91" s="262">
        <v>3</v>
      </c>
      <c r="I91" s="236"/>
      <c r="J91" s="232"/>
      <c r="K91" s="232"/>
      <c r="L91" s="237"/>
      <c r="M91" s="238"/>
      <c r="N91" s="239"/>
      <c r="O91" s="239"/>
      <c r="P91" s="239"/>
      <c r="Q91" s="239"/>
      <c r="R91" s="239"/>
      <c r="S91" s="239"/>
      <c r="T91" s="240"/>
      <c r="AT91" s="241" t="s">
        <v>210</v>
      </c>
      <c r="AU91" s="241" t="s">
        <v>87</v>
      </c>
      <c r="AV91" s="13" t="s">
        <v>87</v>
      </c>
      <c r="AW91" s="13" t="s">
        <v>41</v>
      </c>
      <c r="AX91" s="13" t="s">
        <v>85</v>
      </c>
      <c r="AY91" s="241" t="s">
        <v>197</v>
      </c>
    </row>
    <row r="92" spans="2:65" s="1" customFormat="1" ht="16.5" customHeight="1">
      <c r="B92" s="43"/>
      <c r="C92" s="204" t="s">
        <v>87</v>
      </c>
      <c r="D92" s="204" t="s">
        <v>200</v>
      </c>
      <c r="E92" s="205" t="s">
        <v>4848</v>
      </c>
      <c r="F92" s="206" t="s">
        <v>4849</v>
      </c>
      <c r="G92" s="207" t="s">
        <v>362</v>
      </c>
      <c r="H92" s="208">
        <v>3</v>
      </c>
      <c r="I92" s="209"/>
      <c r="J92" s="210">
        <f>ROUND(I92*H92,2)</f>
        <v>0</v>
      </c>
      <c r="K92" s="206" t="s">
        <v>352</v>
      </c>
      <c r="L92" s="63"/>
      <c r="M92" s="211" t="s">
        <v>34</v>
      </c>
      <c r="N92" s="212" t="s">
        <v>49</v>
      </c>
      <c r="O92" s="44"/>
      <c r="P92" s="213">
        <f>O92*H92</f>
        <v>0</v>
      </c>
      <c r="Q92" s="213">
        <v>0</v>
      </c>
      <c r="R92" s="213">
        <f>Q92*H92</f>
        <v>0</v>
      </c>
      <c r="S92" s="213">
        <v>0</v>
      </c>
      <c r="T92" s="214">
        <f>S92*H92</f>
        <v>0</v>
      </c>
      <c r="AR92" s="25" t="s">
        <v>126</v>
      </c>
      <c r="AT92" s="25" t="s">
        <v>200</v>
      </c>
      <c r="AU92" s="25" t="s">
        <v>87</v>
      </c>
      <c r="AY92" s="25" t="s">
        <v>197</v>
      </c>
      <c r="BE92" s="215">
        <f>IF(N92="základní",J92,0)</f>
        <v>0</v>
      </c>
      <c r="BF92" s="215">
        <f>IF(N92="snížená",J92,0)</f>
        <v>0</v>
      </c>
      <c r="BG92" s="215">
        <f>IF(N92="zákl. přenesená",J92,0)</f>
        <v>0</v>
      </c>
      <c r="BH92" s="215">
        <f>IF(N92="sníž. přenesená",J92,0)</f>
        <v>0</v>
      </c>
      <c r="BI92" s="215">
        <f>IF(N92="nulová",J92,0)</f>
        <v>0</v>
      </c>
      <c r="BJ92" s="25" t="s">
        <v>85</v>
      </c>
      <c r="BK92" s="215">
        <f>ROUND(I92*H92,2)</f>
        <v>0</v>
      </c>
      <c r="BL92" s="25" t="s">
        <v>126</v>
      </c>
      <c r="BM92" s="25" t="s">
        <v>4860</v>
      </c>
    </row>
    <row r="93" spans="2:65" s="13" customFormat="1">
      <c r="B93" s="231"/>
      <c r="C93" s="232"/>
      <c r="D93" s="216" t="s">
        <v>210</v>
      </c>
      <c r="E93" s="260" t="s">
        <v>34</v>
      </c>
      <c r="F93" s="261" t="s">
        <v>107</v>
      </c>
      <c r="G93" s="232"/>
      <c r="H93" s="262">
        <v>3</v>
      </c>
      <c r="I93" s="236"/>
      <c r="J93" s="232"/>
      <c r="K93" s="232"/>
      <c r="L93" s="237"/>
      <c r="M93" s="238"/>
      <c r="N93" s="239"/>
      <c r="O93" s="239"/>
      <c r="P93" s="239"/>
      <c r="Q93" s="239"/>
      <c r="R93" s="239"/>
      <c r="S93" s="239"/>
      <c r="T93" s="240"/>
      <c r="AT93" s="241" t="s">
        <v>210</v>
      </c>
      <c r="AU93" s="241" t="s">
        <v>87</v>
      </c>
      <c r="AV93" s="13" t="s">
        <v>87</v>
      </c>
      <c r="AW93" s="13" t="s">
        <v>41</v>
      </c>
      <c r="AX93" s="13" t="s">
        <v>85</v>
      </c>
      <c r="AY93" s="241" t="s">
        <v>197</v>
      </c>
    </row>
    <row r="94" spans="2:65" s="1" customFormat="1" ht="16.5" customHeight="1">
      <c r="B94" s="43"/>
      <c r="C94" s="204" t="s">
        <v>107</v>
      </c>
      <c r="D94" s="204" t="s">
        <v>200</v>
      </c>
      <c r="E94" s="205" t="s">
        <v>2208</v>
      </c>
      <c r="F94" s="206" t="s">
        <v>2209</v>
      </c>
      <c r="G94" s="207" t="s">
        <v>362</v>
      </c>
      <c r="H94" s="208">
        <v>34</v>
      </c>
      <c r="I94" s="209"/>
      <c r="J94" s="210">
        <f>ROUND(I94*H94,2)</f>
        <v>0</v>
      </c>
      <c r="K94" s="206" t="s">
        <v>352</v>
      </c>
      <c r="L94" s="63"/>
      <c r="M94" s="211" t="s">
        <v>34</v>
      </c>
      <c r="N94" s="212" t="s">
        <v>49</v>
      </c>
      <c r="O94" s="44"/>
      <c r="P94" s="213">
        <f>O94*H94</f>
        <v>0</v>
      </c>
      <c r="Q94" s="213">
        <v>0</v>
      </c>
      <c r="R94" s="213">
        <f>Q94*H94</f>
        <v>0</v>
      </c>
      <c r="S94" s="213">
        <v>0</v>
      </c>
      <c r="T94" s="214">
        <f>S94*H94</f>
        <v>0</v>
      </c>
      <c r="AR94" s="25" t="s">
        <v>126</v>
      </c>
      <c r="AT94" s="25" t="s">
        <v>200</v>
      </c>
      <c r="AU94" s="25" t="s">
        <v>87</v>
      </c>
      <c r="AY94" s="25" t="s">
        <v>197</v>
      </c>
      <c r="BE94" s="215">
        <f>IF(N94="základní",J94,0)</f>
        <v>0</v>
      </c>
      <c r="BF94" s="215">
        <f>IF(N94="snížená",J94,0)</f>
        <v>0</v>
      </c>
      <c r="BG94" s="215">
        <f>IF(N94="zákl. přenesená",J94,0)</f>
        <v>0</v>
      </c>
      <c r="BH94" s="215">
        <f>IF(N94="sníž. přenesená",J94,0)</f>
        <v>0</v>
      </c>
      <c r="BI94" s="215">
        <f>IF(N94="nulová",J94,0)</f>
        <v>0</v>
      </c>
      <c r="BJ94" s="25" t="s">
        <v>85</v>
      </c>
      <c r="BK94" s="215">
        <f>ROUND(I94*H94,2)</f>
        <v>0</v>
      </c>
      <c r="BL94" s="25" t="s">
        <v>126</v>
      </c>
      <c r="BM94" s="25" t="s">
        <v>4861</v>
      </c>
    </row>
    <row r="95" spans="2:65" s="13" customFormat="1">
      <c r="B95" s="231"/>
      <c r="C95" s="232"/>
      <c r="D95" s="216" t="s">
        <v>210</v>
      </c>
      <c r="E95" s="260" t="s">
        <v>34</v>
      </c>
      <c r="F95" s="261" t="s">
        <v>503</v>
      </c>
      <c r="G95" s="232"/>
      <c r="H95" s="262">
        <v>34</v>
      </c>
      <c r="I95" s="236"/>
      <c r="J95" s="232"/>
      <c r="K95" s="232"/>
      <c r="L95" s="237"/>
      <c r="M95" s="238"/>
      <c r="N95" s="239"/>
      <c r="O95" s="239"/>
      <c r="P95" s="239"/>
      <c r="Q95" s="239"/>
      <c r="R95" s="239"/>
      <c r="S95" s="239"/>
      <c r="T95" s="240"/>
      <c r="AT95" s="241" t="s">
        <v>210</v>
      </c>
      <c r="AU95" s="241" t="s">
        <v>87</v>
      </c>
      <c r="AV95" s="13" t="s">
        <v>87</v>
      </c>
      <c r="AW95" s="13" t="s">
        <v>41</v>
      </c>
      <c r="AX95" s="13" t="s">
        <v>85</v>
      </c>
      <c r="AY95" s="241" t="s">
        <v>197</v>
      </c>
    </row>
    <row r="96" spans="2:65" s="1" customFormat="1" ht="16.5" customHeight="1">
      <c r="B96" s="43"/>
      <c r="C96" s="204" t="s">
        <v>126</v>
      </c>
      <c r="D96" s="204" t="s">
        <v>200</v>
      </c>
      <c r="E96" s="205" t="s">
        <v>4862</v>
      </c>
      <c r="F96" s="206" t="s">
        <v>4863</v>
      </c>
      <c r="G96" s="207" t="s">
        <v>362</v>
      </c>
      <c r="H96" s="208">
        <v>34</v>
      </c>
      <c r="I96" s="209"/>
      <c r="J96" s="210">
        <f>ROUND(I96*H96,2)</f>
        <v>0</v>
      </c>
      <c r="K96" s="206" t="s">
        <v>352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87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4864</v>
      </c>
    </row>
    <row r="97" spans="2:65" s="13" customFormat="1">
      <c r="B97" s="231"/>
      <c r="C97" s="232"/>
      <c r="D97" s="216" t="s">
        <v>210</v>
      </c>
      <c r="E97" s="260" t="s">
        <v>34</v>
      </c>
      <c r="F97" s="261" t="s">
        <v>503</v>
      </c>
      <c r="G97" s="232"/>
      <c r="H97" s="262">
        <v>34</v>
      </c>
      <c r="I97" s="236"/>
      <c r="J97" s="232"/>
      <c r="K97" s="232"/>
      <c r="L97" s="237"/>
      <c r="M97" s="238"/>
      <c r="N97" s="239"/>
      <c r="O97" s="239"/>
      <c r="P97" s="239"/>
      <c r="Q97" s="239"/>
      <c r="R97" s="239"/>
      <c r="S97" s="239"/>
      <c r="T97" s="240"/>
      <c r="AT97" s="241" t="s">
        <v>210</v>
      </c>
      <c r="AU97" s="241" t="s">
        <v>87</v>
      </c>
      <c r="AV97" s="13" t="s">
        <v>87</v>
      </c>
      <c r="AW97" s="13" t="s">
        <v>41</v>
      </c>
      <c r="AX97" s="13" t="s">
        <v>85</v>
      </c>
      <c r="AY97" s="241" t="s">
        <v>197</v>
      </c>
    </row>
    <row r="98" spans="2:65" s="1" customFormat="1" ht="16.5" customHeight="1">
      <c r="B98" s="43"/>
      <c r="C98" s="204" t="s">
        <v>196</v>
      </c>
      <c r="D98" s="204" t="s">
        <v>200</v>
      </c>
      <c r="E98" s="205" t="s">
        <v>2213</v>
      </c>
      <c r="F98" s="206" t="s">
        <v>2214</v>
      </c>
      <c r="G98" s="207" t="s">
        <v>423</v>
      </c>
      <c r="H98" s="208">
        <v>5</v>
      </c>
      <c r="I98" s="209"/>
      <c r="J98" s="210">
        <f>ROUND(I98*H98,2)</f>
        <v>0</v>
      </c>
      <c r="K98" s="206" t="s">
        <v>352</v>
      </c>
      <c r="L98" s="63"/>
      <c r="M98" s="211" t="s">
        <v>34</v>
      </c>
      <c r="N98" s="212" t="s">
        <v>49</v>
      </c>
      <c r="O98" s="44"/>
      <c r="P98" s="213">
        <f>O98*H98</f>
        <v>0</v>
      </c>
      <c r="Q98" s="213">
        <v>8.3850999999999999E-4</v>
      </c>
      <c r="R98" s="213">
        <f>Q98*H98</f>
        <v>4.1925499999999997E-3</v>
      </c>
      <c r="S98" s="213">
        <v>0</v>
      </c>
      <c r="T98" s="214">
        <f>S98*H98</f>
        <v>0</v>
      </c>
      <c r="AR98" s="25" t="s">
        <v>126</v>
      </c>
      <c r="AT98" s="25" t="s">
        <v>200</v>
      </c>
      <c r="AU98" s="25" t="s">
        <v>87</v>
      </c>
      <c r="AY98" s="25" t="s">
        <v>197</v>
      </c>
      <c r="BE98" s="215">
        <f>IF(N98="základní",J98,0)</f>
        <v>0</v>
      </c>
      <c r="BF98" s="215">
        <f>IF(N98="snížená",J98,0)</f>
        <v>0</v>
      </c>
      <c r="BG98" s="215">
        <f>IF(N98="zákl. přenesená",J98,0)</f>
        <v>0</v>
      </c>
      <c r="BH98" s="215">
        <f>IF(N98="sníž. přenesená",J98,0)</f>
        <v>0</v>
      </c>
      <c r="BI98" s="215">
        <f>IF(N98="nulová",J98,0)</f>
        <v>0</v>
      </c>
      <c r="BJ98" s="25" t="s">
        <v>85</v>
      </c>
      <c r="BK98" s="215">
        <f>ROUND(I98*H98,2)</f>
        <v>0</v>
      </c>
      <c r="BL98" s="25" t="s">
        <v>126</v>
      </c>
      <c r="BM98" s="25" t="s">
        <v>4865</v>
      </c>
    </row>
    <row r="99" spans="2:65" s="13" customFormat="1">
      <c r="B99" s="231"/>
      <c r="C99" s="232"/>
      <c r="D99" s="216" t="s">
        <v>210</v>
      </c>
      <c r="E99" s="260" t="s">
        <v>34</v>
      </c>
      <c r="F99" s="261" t="s">
        <v>196</v>
      </c>
      <c r="G99" s="232"/>
      <c r="H99" s="262">
        <v>5</v>
      </c>
      <c r="I99" s="236"/>
      <c r="J99" s="232"/>
      <c r="K99" s="232"/>
      <c r="L99" s="237"/>
      <c r="M99" s="238"/>
      <c r="N99" s="239"/>
      <c r="O99" s="239"/>
      <c r="P99" s="239"/>
      <c r="Q99" s="239"/>
      <c r="R99" s="239"/>
      <c r="S99" s="239"/>
      <c r="T99" s="240"/>
      <c r="AT99" s="241" t="s">
        <v>210</v>
      </c>
      <c r="AU99" s="241" t="s">
        <v>87</v>
      </c>
      <c r="AV99" s="13" t="s">
        <v>87</v>
      </c>
      <c r="AW99" s="13" t="s">
        <v>41</v>
      </c>
      <c r="AX99" s="13" t="s">
        <v>85</v>
      </c>
      <c r="AY99" s="241" t="s">
        <v>197</v>
      </c>
    </row>
    <row r="100" spans="2:65" s="1" customFormat="1" ht="16.5" customHeight="1">
      <c r="B100" s="43"/>
      <c r="C100" s="204" t="s">
        <v>234</v>
      </c>
      <c r="D100" s="204" t="s">
        <v>200</v>
      </c>
      <c r="E100" s="205" t="s">
        <v>2217</v>
      </c>
      <c r="F100" s="206" t="s">
        <v>2218</v>
      </c>
      <c r="G100" s="207" t="s">
        <v>423</v>
      </c>
      <c r="H100" s="208">
        <v>5</v>
      </c>
      <c r="I100" s="209"/>
      <c r="J100" s="210">
        <f>ROUND(I100*H100,2)</f>
        <v>0</v>
      </c>
      <c r="K100" s="206" t="s">
        <v>352</v>
      </c>
      <c r="L100" s="63"/>
      <c r="M100" s="211" t="s">
        <v>34</v>
      </c>
      <c r="N100" s="212" t="s">
        <v>49</v>
      </c>
      <c r="O100" s="44"/>
      <c r="P100" s="213">
        <f>O100*H100</f>
        <v>0</v>
      </c>
      <c r="Q100" s="213">
        <v>0</v>
      </c>
      <c r="R100" s="213">
        <f>Q100*H100</f>
        <v>0</v>
      </c>
      <c r="S100" s="213">
        <v>0</v>
      </c>
      <c r="T100" s="214">
        <f>S100*H100</f>
        <v>0</v>
      </c>
      <c r="AR100" s="25" t="s">
        <v>126</v>
      </c>
      <c r="AT100" s="25" t="s">
        <v>200</v>
      </c>
      <c r="AU100" s="25" t="s">
        <v>87</v>
      </c>
      <c r="AY100" s="25" t="s">
        <v>197</v>
      </c>
      <c r="BE100" s="215">
        <f>IF(N100="základní",J100,0)</f>
        <v>0</v>
      </c>
      <c r="BF100" s="215">
        <f>IF(N100="snížená",J100,0)</f>
        <v>0</v>
      </c>
      <c r="BG100" s="215">
        <f>IF(N100="zákl. přenesená",J100,0)</f>
        <v>0</v>
      </c>
      <c r="BH100" s="215">
        <f>IF(N100="sníž. přenesená",J100,0)</f>
        <v>0</v>
      </c>
      <c r="BI100" s="215">
        <f>IF(N100="nulová",J100,0)</f>
        <v>0</v>
      </c>
      <c r="BJ100" s="25" t="s">
        <v>85</v>
      </c>
      <c r="BK100" s="215">
        <f>ROUND(I100*H100,2)</f>
        <v>0</v>
      </c>
      <c r="BL100" s="25" t="s">
        <v>126</v>
      </c>
      <c r="BM100" s="25" t="s">
        <v>4866</v>
      </c>
    </row>
    <row r="101" spans="2:65" s="13" customFormat="1">
      <c r="B101" s="231"/>
      <c r="C101" s="232"/>
      <c r="D101" s="216" t="s">
        <v>210</v>
      </c>
      <c r="E101" s="260" t="s">
        <v>34</v>
      </c>
      <c r="F101" s="261" t="s">
        <v>196</v>
      </c>
      <c r="G101" s="232"/>
      <c r="H101" s="262">
        <v>5</v>
      </c>
      <c r="I101" s="236"/>
      <c r="J101" s="232"/>
      <c r="K101" s="232"/>
      <c r="L101" s="237"/>
      <c r="M101" s="238"/>
      <c r="N101" s="239"/>
      <c r="O101" s="239"/>
      <c r="P101" s="239"/>
      <c r="Q101" s="239"/>
      <c r="R101" s="239"/>
      <c r="S101" s="239"/>
      <c r="T101" s="240"/>
      <c r="AT101" s="241" t="s">
        <v>210</v>
      </c>
      <c r="AU101" s="241" t="s">
        <v>87</v>
      </c>
      <c r="AV101" s="13" t="s">
        <v>87</v>
      </c>
      <c r="AW101" s="13" t="s">
        <v>41</v>
      </c>
      <c r="AX101" s="13" t="s">
        <v>85</v>
      </c>
      <c r="AY101" s="241" t="s">
        <v>197</v>
      </c>
    </row>
    <row r="102" spans="2:65" s="1" customFormat="1" ht="16.5" customHeight="1">
      <c r="B102" s="43"/>
      <c r="C102" s="204" t="s">
        <v>240</v>
      </c>
      <c r="D102" s="204" t="s">
        <v>200</v>
      </c>
      <c r="E102" s="205" t="s">
        <v>2220</v>
      </c>
      <c r="F102" s="206" t="s">
        <v>2221</v>
      </c>
      <c r="G102" s="207" t="s">
        <v>423</v>
      </c>
      <c r="H102" s="208">
        <v>60</v>
      </c>
      <c r="I102" s="209"/>
      <c r="J102" s="210">
        <f>ROUND(I102*H102,2)</f>
        <v>0</v>
      </c>
      <c r="K102" s="206" t="s">
        <v>352</v>
      </c>
      <c r="L102" s="63"/>
      <c r="M102" s="211" t="s">
        <v>34</v>
      </c>
      <c r="N102" s="212" t="s">
        <v>49</v>
      </c>
      <c r="O102" s="44"/>
      <c r="P102" s="213">
        <f>O102*H102</f>
        <v>0</v>
      </c>
      <c r="Q102" s="213">
        <v>7.0100000000000002E-4</v>
      </c>
      <c r="R102" s="213">
        <f>Q102*H102</f>
        <v>4.206E-2</v>
      </c>
      <c r="S102" s="213">
        <v>0</v>
      </c>
      <c r="T102" s="214">
        <f>S102*H102</f>
        <v>0</v>
      </c>
      <c r="AR102" s="25" t="s">
        <v>126</v>
      </c>
      <c r="AT102" s="25" t="s">
        <v>200</v>
      </c>
      <c r="AU102" s="25" t="s">
        <v>87</v>
      </c>
      <c r="AY102" s="25" t="s">
        <v>197</v>
      </c>
      <c r="BE102" s="215">
        <f>IF(N102="základní",J102,0)</f>
        <v>0</v>
      </c>
      <c r="BF102" s="215">
        <f>IF(N102="snížená",J102,0)</f>
        <v>0</v>
      </c>
      <c r="BG102" s="215">
        <f>IF(N102="zákl. přenesená",J102,0)</f>
        <v>0</v>
      </c>
      <c r="BH102" s="215">
        <f>IF(N102="sníž. přenesená",J102,0)</f>
        <v>0</v>
      </c>
      <c r="BI102" s="215">
        <f>IF(N102="nulová",J102,0)</f>
        <v>0</v>
      </c>
      <c r="BJ102" s="25" t="s">
        <v>85</v>
      </c>
      <c r="BK102" s="215">
        <f>ROUND(I102*H102,2)</f>
        <v>0</v>
      </c>
      <c r="BL102" s="25" t="s">
        <v>126</v>
      </c>
      <c r="BM102" s="25" t="s">
        <v>4867</v>
      </c>
    </row>
    <row r="103" spans="2:65" s="13" customFormat="1">
      <c r="B103" s="231"/>
      <c r="C103" s="232"/>
      <c r="D103" s="216" t="s">
        <v>210</v>
      </c>
      <c r="E103" s="260" t="s">
        <v>34</v>
      </c>
      <c r="F103" s="261" t="s">
        <v>631</v>
      </c>
      <c r="G103" s="232"/>
      <c r="H103" s="262">
        <v>60</v>
      </c>
      <c r="I103" s="236"/>
      <c r="J103" s="232"/>
      <c r="K103" s="232"/>
      <c r="L103" s="237"/>
      <c r="M103" s="238"/>
      <c r="N103" s="239"/>
      <c r="O103" s="239"/>
      <c r="P103" s="239"/>
      <c r="Q103" s="239"/>
      <c r="R103" s="239"/>
      <c r="S103" s="239"/>
      <c r="T103" s="240"/>
      <c r="AT103" s="241" t="s">
        <v>210</v>
      </c>
      <c r="AU103" s="241" t="s">
        <v>87</v>
      </c>
      <c r="AV103" s="13" t="s">
        <v>87</v>
      </c>
      <c r="AW103" s="13" t="s">
        <v>41</v>
      </c>
      <c r="AX103" s="13" t="s">
        <v>85</v>
      </c>
      <c r="AY103" s="241" t="s">
        <v>197</v>
      </c>
    </row>
    <row r="104" spans="2:65" s="1" customFormat="1" ht="16.5" customHeight="1">
      <c r="B104" s="43"/>
      <c r="C104" s="204" t="s">
        <v>244</v>
      </c>
      <c r="D104" s="204" t="s">
        <v>200</v>
      </c>
      <c r="E104" s="205" t="s">
        <v>2223</v>
      </c>
      <c r="F104" s="206" t="s">
        <v>2224</v>
      </c>
      <c r="G104" s="207" t="s">
        <v>423</v>
      </c>
      <c r="H104" s="208">
        <v>60</v>
      </c>
      <c r="I104" s="209"/>
      <c r="J104" s="210">
        <f>ROUND(I104*H104,2)</f>
        <v>0</v>
      </c>
      <c r="K104" s="206" t="s">
        <v>352</v>
      </c>
      <c r="L104" s="63"/>
      <c r="M104" s="211" t="s">
        <v>34</v>
      </c>
      <c r="N104" s="212" t="s">
        <v>49</v>
      </c>
      <c r="O104" s="44"/>
      <c r="P104" s="213">
        <f>O104*H104</f>
        <v>0</v>
      </c>
      <c r="Q104" s="213">
        <v>0</v>
      </c>
      <c r="R104" s="213">
        <f>Q104*H104</f>
        <v>0</v>
      </c>
      <c r="S104" s="213">
        <v>0</v>
      </c>
      <c r="T104" s="214">
        <f>S104*H104</f>
        <v>0</v>
      </c>
      <c r="AR104" s="25" t="s">
        <v>126</v>
      </c>
      <c r="AT104" s="25" t="s">
        <v>200</v>
      </c>
      <c r="AU104" s="25" t="s">
        <v>87</v>
      </c>
      <c r="AY104" s="25" t="s">
        <v>197</v>
      </c>
      <c r="BE104" s="215">
        <f>IF(N104="základní",J104,0)</f>
        <v>0</v>
      </c>
      <c r="BF104" s="215">
        <f>IF(N104="snížená",J104,0)</f>
        <v>0</v>
      </c>
      <c r="BG104" s="215">
        <f>IF(N104="zákl. přenesená",J104,0)</f>
        <v>0</v>
      </c>
      <c r="BH104" s="215">
        <f>IF(N104="sníž. přenesená",J104,0)</f>
        <v>0</v>
      </c>
      <c r="BI104" s="215">
        <f>IF(N104="nulová",J104,0)</f>
        <v>0</v>
      </c>
      <c r="BJ104" s="25" t="s">
        <v>85</v>
      </c>
      <c r="BK104" s="215">
        <f>ROUND(I104*H104,2)</f>
        <v>0</v>
      </c>
      <c r="BL104" s="25" t="s">
        <v>126</v>
      </c>
      <c r="BM104" s="25" t="s">
        <v>4868</v>
      </c>
    </row>
    <row r="105" spans="2:65" s="13" customFormat="1">
      <c r="B105" s="231"/>
      <c r="C105" s="232"/>
      <c r="D105" s="216" t="s">
        <v>210</v>
      </c>
      <c r="E105" s="260" t="s">
        <v>34</v>
      </c>
      <c r="F105" s="261" t="s">
        <v>631</v>
      </c>
      <c r="G105" s="232"/>
      <c r="H105" s="262">
        <v>60</v>
      </c>
      <c r="I105" s="236"/>
      <c r="J105" s="232"/>
      <c r="K105" s="232"/>
      <c r="L105" s="237"/>
      <c r="M105" s="238"/>
      <c r="N105" s="239"/>
      <c r="O105" s="239"/>
      <c r="P105" s="239"/>
      <c r="Q105" s="239"/>
      <c r="R105" s="239"/>
      <c r="S105" s="239"/>
      <c r="T105" s="240"/>
      <c r="AT105" s="241" t="s">
        <v>210</v>
      </c>
      <c r="AU105" s="241" t="s">
        <v>87</v>
      </c>
      <c r="AV105" s="13" t="s">
        <v>87</v>
      </c>
      <c r="AW105" s="13" t="s">
        <v>41</v>
      </c>
      <c r="AX105" s="13" t="s">
        <v>85</v>
      </c>
      <c r="AY105" s="241" t="s">
        <v>197</v>
      </c>
    </row>
    <row r="106" spans="2:65" s="1" customFormat="1" ht="16.5" customHeight="1">
      <c r="B106" s="43"/>
      <c r="C106" s="204" t="s">
        <v>248</v>
      </c>
      <c r="D106" s="204" t="s">
        <v>200</v>
      </c>
      <c r="E106" s="205" t="s">
        <v>2226</v>
      </c>
      <c r="F106" s="206" t="s">
        <v>2227</v>
      </c>
      <c r="G106" s="207" t="s">
        <v>362</v>
      </c>
      <c r="H106" s="208">
        <v>60</v>
      </c>
      <c r="I106" s="209"/>
      <c r="J106" s="210">
        <f>ROUND(I106*H106,2)</f>
        <v>0</v>
      </c>
      <c r="K106" s="206" t="s">
        <v>352</v>
      </c>
      <c r="L106" s="63"/>
      <c r="M106" s="211" t="s">
        <v>34</v>
      </c>
      <c r="N106" s="212" t="s">
        <v>49</v>
      </c>
      <c r="O106" s="44"/>
      <c r="P106" s="213">
        <f>O106*H106</f>
        <v>0</v>
      </c>
      <c r="Q106" s="213">
        <v>4.5731999999999999E-4</v>
      </c>
      <c r="R106" s="213">
        <f>Q106*H106</f>
        <v>2.74392E-2</v>
      </c>
      <c r="S106" s="213">
        <v>0</v>
      </c>
      <c r="T106" s="214">
        <f>S106*H106</f>
        <v>0</v>
      </c>
      <c r="AR106" s="25" t="s">
        <v>126</v>
      </c>
      <c r="AT106" s="25" t="s">
        <v>200</v>
      </c>
      <c r="AU106" s="25" t="s">
        <v>87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4869</v>
      </c>
    </row>
    <row r="107" spans="2:65" s="13" customFormat="1">
      <c r="B107" s="231"/>
      <c r="C107" s="232"/>
      <c r="D107" s="216" t="s">
        <v>210</v>
      </c>
      <c r="E107" s="260" t="s">
        <v>34</v>
      </c>
      <c r="F107" s="261" t="s">
        <v>631</v>
      </c>
      <c r="G107" s="232"/>
      <c r="H107" s="262">
        <v>60</v>
      </c>
      <c r="I107" s="236"/>
      <c r="J107" s="232"/>
      <c r="K107" s="232"/>
      <c r="L107" s="237"/>
      <c r="M107" s="238"/>
      <c r="N107" s="239"/>
      <c r="O107" s="239"/>
      <c r="P107" s="239"/>
      <c r="Q107" s="239"/>
      <c r="R107" s="239"/>
      <c r="S107" s="239"/>
      <c r="T107" s="240"/>
      <c r="AT107" s="241" t="s">
        <v>210</v>
      </c>
      <c r="AU107" s="241" t="s">
        <v>87</v>
      </c>
      <c r="AV107" s="13" t="s">
        <v>87</v>
      </c>
      <c r="AW107" s="13" t="s">
        <v>41</v>
      </c>
      <c r="AX107" s="13" t="s">
        <v>85</v>
      </c>
      <c r="AY107" s="241" t="s">
        <v>197</v>
      </c>
    </row>
    <row r="108" spans="2:65" s="1" customFormat="1" ht="16.5" customHeight="1">
      <c r="B108" s="43"/>
      <c r="C108" s="204" t="s">
        <v>252</v>
      </c>
      <c r="D108" s="204" t="s">
        <v>200</v>
      </c>
      <c r="E108" s="205" t="s">
        <v>2229</v>
      </c>
      <c r="F108" s="206" t="s">
        <v>2230</v>
      </c>
      <c r="G108" s="207" t="s">
        <v>362</v>
      </c>
      <c r="H108" s="208">
        <v>60</v>
      </c>
      <c r="I108" s="209"/>
      <c r="J108" s="210">
        <f>ROUND(I108*H108,2)</f>
        <v>0</v>
      </c>
      <c r="K108" s="206" t="s">
        <v>352</v>
      </c>
      <c r="L108" s="63"/>
      <c r="M108" s="211" t="s">
        <v>34</v>
      </c>
      <c r="N108" s="212" t="s">
        <v>49</v>
      </c>
      <c r="O108" s="44"/>
      <c r="P108" s="213">
        <f>O108*H108</f>
        <v>0</v>
      </c>
      <c r="Q108" s="213">
        <v>0</v>
      </c>
      <c r="R108" s="213">
        <f>Q108*H108</f>
        <v>0</v>
      </c>
      <c r="S108" s="213">
        <v>0</v>
      </c>
      <c r="T108" s="214">
        <f>S108*H108</f>
        <v>0</v>
      </c>
      <c r="AR108" s="25" t="s">
        <v>126</v>
      </c>
      <c r="AT108" s="25" t="s">
        <v>200</v>
      </c>
      <c r="AU108" s="25" t="s">
        <v>87</v>
      </c>
      <c r="AY108" s="25" t="s">
        <v>197</v>
      </c>
      <c r="BE108" s="215">
        <f>IF(N108="základní",J108,0)</f>
        <v>0</v>
      </c>
      <c r="BF108" s="215">
        <f>IF(N108="snížená",J108,0)</f>
        <v>0</v>
      </c>
      <c r="BG108" s="215">
        <f>IF(N108="zákl. přenesená",J108,0)</f>
        <v>0</v>
      </c>
      <c r="BH108" s="215">
        <f>IF(N108="sníž. přenesená",J108,0)</f>
        <v>0</v>
      </c>
      <c r="BI108" s="215">
        <f>IF(N108="nulová",J108,0)</f>
        <v>0</v>
      </c>
      <c r="BJ108" s="25" t="s">
        <v>85</v>
      </c>
      <c r="BK108" s="215">
        <f>ROUND(I108*H108,2)</f>
        <v>0</v>
      </c>
      <c r="BL108" s="25" t="s">
        <v>126</v>
      </c>
      <c r="BM108" s="25" t="s">
        <v>4870</v>
      </c>
    </row>
    <row r="109" spans="2:65" s="13" customFormat="1">
      <c r="B109" s="231"/>
      <c r="C109" s="232"/>
      <c r="D109" s="216" t="s">
        <v>210</v>
      </c>
      <c r="E109" s="260" t="s">
        <v>34</v>
      </c>
      <c r="F109" s="261" t="s">
        <v>631</v>
      </c>
      <c r="G109" s="232"/>
      <c r="H109" s="262">
        <v>60</v>
      </c>
      <c r="I109" s="236"/>
      <c r="J109" s="232"/>
      <c r="K109" s="232"/>
      <c r="L109" s="237"/>
      <c r="M109" s="238"/>
      <c r="N109" s="239"/>
      <c r="O109" s="239"/>
      <c r="P109" s="239"/>
      <c r="Q109" s="239"/>
      <c r="R109" s="239"/>
      <c r="S109" s="239"/>
      <c r="T109" s="240"/>
      <c r="AT109" s="241" t="s">
        <v>210</v>
      </c>
      <c r="AU109" s="241" t="s">
        <v>87</v>
      </c>
      <c r="AV109" s="13" t="s">
        <v>87</v>
      </c>
      <c r="AW109" s="13" t="s">
        <v>41</v>
      </c>
      <c r="AX109" s="13" t="s">
        <v>85</v>
      </c>
      <c r="AY109" s="241" t="s">
        <v>197</v>
      </c>
    </row>
    <row r="110" spans="2:65" s="1" customFormat="1" ht="16.5" customHeight="1">
      <c r="B110" s="43"/>
      <c r="C110" s="204" t="s">
        <v>256</v>
      </c>
      <c r="D110" s="204" t="s">
        <v>200</v>
      </c>
      <c r="E110" s="205" t="s">
        <v>380</v>
      </c>
      <c r="F110" s="206" t="s">
        <v>381</v>
      </c>
      <c r="G110" s="207" t="s">
        <v>362</v>
      </c>
      <c r="H110" s="208">
        <v>37</v>
      </c>
      <c r="I110" s="209"/>
      <c r="J110" s="210">
        <f>ROUND(I110*H110,2)</f>
        <v>0</v>
      </c>
      <c r="K110" s="206" t="s">
        <v>352</v>
      </c>
      <c r="L110" s="63"/>
      <c r="M110" s="211" t="s">
        <v>34</v>
      </c>
      <c r="N110" s="212" t="s">
        <v>49</v>
      </c>
      <c r="O110" s="44"/>
      <c r="P110" s="213">
        <f>O110*H110</f>
        <v>0</v>
      </c>
      <c r="Q110" s="213">
        <v>0</v>
      </c>
      <c r="R110" s="213">
        <f>Q110*H110</f>
        <v>0</v>
      </c>
      <c r="S110" s="213">
        <v>0</v>
      </c>
      <c r="T110" s="214">
        <f>S110*H110</f>
        <v>0</v>
      </c>
      <c r="AR110" s="25" t="s">
        <v>126</v>
      </c>
      <c r="AT110" s="25" t="s">
        <v>200</v>
      </c>
      <c r="AU110" s="25" t="s">
        <v>87</v>
      </c>
      <c r="AY110" s="25" t="s">
        <v>197</v>
      </c>
      <c r="BE110" s="215">
        <f>IF(N110="základní",J110,0)</f>
        <v>0</v>
      </c>
      <c r="BF110" s="215">
        <f>IF(N110="snížená",J110,0)</f>
        <v>0</v>
      </c>
      <c r="BG110" s="215">
        <f>IF(N110="zákl. přenesená",J110,0)</f>
        <v>0</v>
      </c>
      <c r="BH110" s="215">
        <f>IF(N110="sníž. přenesená",J110,0)</f>
        <v>0</v>
      </c>
      <c r="BI110" s="215">
        <f>IF(N110="nulová",J110,0)</f>
        <v>0</v>
      </c>
      <c r="BJ110" s="25" t="s">
        <v>85</v>
      </c>
      <c r="BK110" s="215">
        <f>ROUND(I110*H110,2)</f>
        <v>0</v>
      </c>
      <c r="BL110" s="25" t="s">
        <v>126</v>
      </c>
      <c r="BM110" s="25" t="s">
        <v>4871</v>
      </c>
    </row>
    <row r="111" spans="2:65" s="13" customFormat="1">
      <c r="B111" s="231"/>
      <c r="C111" s="232"/>
      <c r="D111" s="216" t="s">
        <v>210</v>
      </c>
      <c r="E111" s="260" t="s">
        <v>34</v>
      </c>
      <c r="F111" s="261" t="s">
        <v>4872</v>
      </c>
      <c r="G111" s="232"/>
      <c r="H111" s="262">
        <v>37</v>
      </c>
      <c r="I111" s="236"/>
      <c r="J111" s="232"/>
      <c r="K111" s="232"/>
      <c r="L111" s="237"/>
      <c r="M111" s="238"/>
      <c r="N111" s="239"/>
      <c r="O111" s="239"/>
      <c r="P111" s="239"/>
      <c r="Q111" s="239"/>
      <c r="R111" s="239"/>
      <c r="S111" s="239"/>
      <c r="T111" s="240"/>
      <c r="AT111" s="241" t="s">
        <v>210</v>
      </c>
      <c r="AU111" s="241" t="s">
        <v>87</v>
      </c>
      <c r="AV111" s="13" t="s">
        <v>87</v>
      </c>
      <c r="AW111" s="13" t="s">
        <v>41</v>
      </c>
      <c r="AX111" s="13" t="s">
        <v>85</v>
      </c>
      <c r="AY111" s="241" t="s">
        <v>197</v>
      </c>
    </row>
    <row r="112" spans="2:65" s="1" customFormat="1" ht="16.5" customHeight="1">
      <c r="B112" s="43"/>
      <c r="C112" s="204" t="s">
        <v>260</v>
      </c>
      <c r="D112" s="204" t="s">
        <v>200</v>
      </c>
      <c r="E112" s="205" t="s">
        <v>2234</v>
      </c>
      <c r="F112" s="206" t="s">
        <v>2235</v>
      </c>
      <c r="G112" s="207" t="s">
        <v>362</v>
      </c>
      <c r="H112" s="208">
        <v>36</v>
      </c>
      <c r="I112" s="209"/>
      <c r="J112" s="210">
        <f>ROUND(I112*H112,2)</f>
        <v>0</v>
      </c>
      <c r="K112" s="206" t="s">
        <v>352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87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4873</v>
      </c>
    </row>
    <row r="113" spans="2:65" s="13" customFormat="1">
      <c r="B113" s="231"/>
      <c r="C113" s="232"/>
      <c r="D113" s="216" t="s">
        <v>210</v>
      </c>
      <c r="E113" s="260" t="s">
        <v>34</v>
      </c>
      <c r="F113" s="261" t="s">
        <v>4874</v>
      </c>
      <c r="G113" s="232"/>
      <c r="H113" s="262">
        <v>36</v>
      </c>
      <c r="I113" s="236"/>
      <c r="J113" s="232"/>
      <c r="K113" s="232"/>
      <c r="L113" s="237"/>
      <c r="M113" s="238"/>
      <c r="N113" s="239"/>
      <c r="O113" s="239"/>
      <c r="P113" s="239"/>
      <c r="Q113" s="239"/>
      <c r="R113" s="239"/>
      <c r="S113" s="239"/>
      <c r="T113" s="240"/>
      <c r="AT113" s="241" t="s">
        <v>210</v>
      </c>
      <c r="AU113" s="241" t="s">
        <v>87</v>
      </c>
      <c r="AV113" s="13" t="s">
        <v>87</v>
      </c>
      <c r="AW113" s="13" t="s">
        <v>41</v>
      </c>
      <c r="AX113" s="13" t="s">
        <v>85</v>
      </c>
      <c r="AY113" s="241" t="s">
        <v>197</v>
      </c>
    </row>
    <row r="114" spans="2:65" s="1" customFormat="1" ht="16.5" customHeight="1">
      <c r="B114" s="43"/>
      <c r="C114" s="204" t="s">
        <v>264</v>
      </c>
      <c r="D114" s="204" t="s">
        <v>200</v>
      </c>
      <c r="E114" s="205" t="s">
        <v>396</v>
      </c>
      <c r="F114" s="206" t="s">
        <v>397</v>
      </c>
      <c r="G114" s="207" t="s">
        <v>362</v>
      </c>
      <c r="H114" s="208">
        <v>1.3</v>
      </c>
      <c r="I114" s="209"/>
      <c r="J114" s="210">
        <f>ROUND(I114*H114,2)</f>
        <v>0</v>
      </c>
      <c r="K114" s="206" t="s">
        <v>352</v>
      </c>
      <c r="L114" s="63"/>
      <c r="M114" s="211" t="s">
        <v>34</v>
      </c>
      <c r="N114" s="212" t="s">
        <v>49</v>
      </c>
      <c r="O114" s="44"/>
      <c r="P114" s="213">
        <f>O114*H114</f>
        <v>0</v>
      </c>
      <c r="Q114" s="213">
        <v>0</v>
      </c>
      <c r="R114" s="213">
        <f>Q114*H114</f>
        <v>0</v>
      </c>
      <c r="S114" s="213">
        <v>0</v>
      </c>
      <c r="T114" s="214">
        <f>S114*H114</f>
        <v>0</v>
      </c>
      <c r="AR114" s="25" t="s">
        <v>126</v>
      </c>
      <c r="AT114" s="25" t="s">
        <v>200</v>
      </c>
      <c r="AU114" s="25" t="s">
        <v>87</v>
      </c>
      <c r="AY114" s="25" t="s">
        <v>197</v>
      </c>
      <c r="BE114" s="215">
        <f>IF(N114="základní",J114,0)</f>
        <v>0</v>
      </c>
      <c r="BF114" s="215">
        <f>IF(N114="snížená",J114,0)</f>
        <v>0</v>
      </c>
      <c r="BG114" s="215">
        <f>IF(N114="zákl. přenesená",J114,0)</f>
        <v>0</v>
      </c>
      <c r="BH114" s="215">
        <f>IF(N114="sníž. přenesená",J114,0)</f>
        <v>0</v>
      </c>
      <c r="BI114" s="215">
        <f>IF(N114="nulová",J114,0)</f>
        <v>0</v>
      </c>
      <c r="BJ114" s="25" t="s">
        <v>85</v>
      </c>
      <c r="BK114" s="215">
        <f>ROUND(I114*H114,2)</f>
        <v>0</v>
      </c>
      <c r="BL114" s="25" t="s">
        <v>126</v>
      </c>
      <c r="BM114" s="25" t="s">
        <v>4875</v>
      </c>
    </row>
    <row r="115" spans="2:65" s="13" customFormat="1">
      <c r="B115" s="231"/>
      <c r="C115" s="232"/>
      <c r="D115" s="216" t="s">
        <v>210</v>
      </c>
      <c r="E115" s="260" t="s">
        <v>34</v>
      </c>
      <c r="F115" s="261" t="s">
        <v>4876</v>
      </c>
      <c r="G115" s="232"/>
      <c r="H115" s="262">
        <v>1.3</v>
      </c>
      <c r="I115" s="236"/>
      <c r="J115" s="232"/>
      <c r="K115" s="232"/>
      <c r="L115" s="237"/>
      <c r="M115" s="238"/>
      <c r="N115" s="239"/>
      <c r="O115" s="239"/>
      <c r="P115" s="239"/>
      <c r="Q115" s="239"/>
      <c r="R115" s="239"/>
      <c r="S115" s="239"/>
      <c r="T115" s="240"/>
      <c r="AT115" s="241" t="s">
        <v>210</v>
      </c>
      <c r="AU115" s="241" t="s">
        <v>87</v>
      </c>
      <c r="AV115" s="13" t="s">
        <v>87</v>
      </c>
      <c r="AW115" s="13" t="s">
        <v>41</v>
      </c>
      <c r="AX115" s="13" t="s">
        <v>85</v>
      </c>
      <c r="AY115" s="241" t="s">
        <v>197</v>
      </c>
    </row>
    <row r="116" spans="2:65" s="1" customFormat="1" ht="16.5" customHeight="1">
      <c r="B116" s="43"/>
      <c r="C116" s="204" t="s">
        <v>268</v>
      </c>
      <c r="D116" s="204" t="s">
        <v>200</v>
      </c>
      <c r="E116" s="205" t="s">
        <v>2239</v>
      </c>
      <c r="F116" s="206" t="s">
        <v>2240</v>
      </c>
      <c r="G116" s="207" t="s">
        <v>362</v>
      </c>
      <c r="H116" s="208">
        <v>1.3</v>
      </c>
      <c r="I116" s="209"/>
      <c r="J116" s="210">
        <f>ROUND(I116*H116,2)</f>
        <v>0</v>
      </c>
      <c r="K116" s="206" t="s">
        <v>352</v>
      </c>
      <c r="L116" s="63"/>
      <c r="M116" s="211" t="s">
        <v>34</v>
      </c>
      <c r="N116" s="212" t="s">
        <v>49</v>
      </c>
      <c r="O116" s="44"/>
      <c r="P116" s="213">
        <f>O116*H116</f>
        <v>0</v>
      </c>
      <c r="Q116" s="213">
        <v>0</v>
      </c>
      <c r="R116" s="213">
        <f>Q116*H116</f>
        <v>0</v>
      </c>
      <c r="S116" s="213">
        <v>0</v>
      </c>
      <c r="T116" s="214">
        <f>S116*H116</f>
        <v>0</v>
      </c>
      <c r="AR116" s="25" t="s">
        <v>126</v>
      </c>
      <c r="AT116" s="25" t="s">
        <v>200</v>
      </c>
      <c r="AU116" s="25" t="s">
        <v>87</v>
      </c>
      <c r="AY116" s="25" t="s">
        <v>197</v>
      </c>
      <c r="BE116" s="215">
        <f>IF(N116="základní",J116,0)</f>
        <v>0</v>
      </c>
      <c r="BF116" s="215">
        <f>IF(N116="snížená",J116,0)</f>
        <v>0</v>
      </c>
      <c r="BG116" s="215">
        <f>IF(N116="zákl. přenesená",J116,0)</f>
        <v>0</v>
      </c>
      <c r="BH116" s="215">
        <f>IF(N116="sníž. přenesená",J116,0)</f>
        <v>0</v>
      </c>
      <c r="BI116" s="215">
        <f>IF(N116="nulová",J116,0)</f>
        <v>0</v>
      </c>
      <c r="BJ116" s="25" t="s">
        <v>85</v>
      </c>
      <c r="BK116" s="215">
        <f>ROUND(I116*H116,2)</f>
        <v>0</v>
      </c>
      <c r="BL116" s="25" t="s">
        <v>126</v>
      </c>
      <c r="BM116" s="25" t="s">
        <v>4877</v>
      </c>
    </row>
    <row r="117" spans="2:65" s="13" customFormat="1">
      <c r="B117" s="231"/>
      <c r="C117" s="232"/>
      <c r="D117" s="216" t="s">
        <v>210</v>
      </c>
      <c r="E117" s="260" t="s">
        <v>34</v>
      </c>
      <c r="F117" s="261" t="s">
        <v>4876</v>
      </c>
      <c r="G117" s="232"/>
      <c r="H117" s="262">
        <v>1.3</v>
      </c>
      <c r="I117" s="236"/>
      <c r="J117" s="232"/>
      <c r="K117" s="232"/>
      <c r="L117" s="237"/>
      <c r="M117" s="238"/>
      <c r="N117" s="239"/>
      <c r="O117" s="239"/>
      <c r="P117" s="239"/>
      <c r="Q117" s="239"/>
      <c r="R117" s="239"/>
      <c r="S117" s="239"/>
      <c r="T117" s="240"/>
      <c r="AT117" s="241" t="s">
        <v>210</v>
      </c>
      <c r="AU117" s="241" t="s">
        <v>87</v>
      </c>
      <c r="AV117" s="13" t="s">
        <v>87</v>
      </c>
      <c r="AW117" s="13" t="s">
        <v>41</v>
      </c>
      <c r="AX117" s="13" t="s">
        <v>85</v>
      </c>
      <c r="AY117" s="241" t="s">
        <v>197</v>
      </c>
    </row>
    <row r="118" spans="2:65" s="1" customFormat="1" ht="16.5" customHeight="1">
      <c r="B118" s="43"/>
      <c r="C118" s="204" t="s">
        <v>10</v>
      </c>
      <c r="D118" s="204" t="s">
        <v>200</v>
      </c>
      <c r="E118" s="205" t="s">
        <v>399</v>
      </c>
      <c r="F118" s="206" t="s">
        <v>400</v>
      </c>
      <c r="G118" s="207" t="s">
        <v>362</v>
      </c>
      <c r="H118" s="208">
        <v>1.3</v>
      </c>
      <c r="I118" s="209"/>
      <c r="J118" s="210">
        <f>ROUND(I118*H118,2)</f>
        <v>0</v>
      </c>
      <c r="K118" s="206" t="s">
        <v>352</v>
      </c>
      <c r="L118" s="63"/>
      <c r="M118" s="211" t="s">
        <v>34</v>
      </c>
      <c r="N118" s="212" t="s">
        <v>49</v>
      </c>
      <c r="O118" s="44"/>
      <c r="P118" s="213">
        <f>O118*H118</f>
        <v>0</v>
      </c>
      <c r="Q118" s="213">
        <v>0</v>
      </c>
      <c r="R118" s="213">
        <f>Q118*H118</f>
        <v>0</v>
      </c>
      <c r="S118" s="213">
        <v>0</v>
      </c>
      <c r="T118" s="214">
        <f>S118*H118</f>
        <v>0</v>
      </c>
      <c r="AR118" s="25" t="s">
        <v>126</v>
      </c>
      <c r="AT118" s="25" t="s">
        <v>200</v>
      </c>
      <c r="AU118" s="25" t="s">
        <v>87</v>
      </c>
      <c r="AY118" s="25" t="s">
        <v>197</v>
      </c>
      <c r="BE118" s="215">
        <f>IF(N118="základní",J118,0)</f>
        <v>0</v>
      </c>
      <c r="BF118" s="215">
        <f>IF(N118="snížená",J118,0)</f>
        <v>0</v>
      </c>
      <c r="BG118" s="215">
        <f>IF(N118="zákl. přenesená",J118,0)</f>
        <v>0</v>
      </c>
      <c r="BH118" s="215">
        <f>IF(N118="sníž. přenesená",J118,0)</f>
        <v>0</v>
      </c>
      <c r="BI118" s="215">
        <f>IF(N118="nulová",J118,0)</f>
        <v>0</v>
      </c>
      <c r="BJ118" s="25" t="s">
        <v>85</v>
      </c>
      <c r="BK118" s="215">
        <f>ROUND(I118*H118,2)</f>
        <v>0</v>
      </c>
      <c r="BL118" s="25" t="s">
        <v>126</v>
      </c>
      <c r="BM118" s="25" t="s">
        <v>4878</v>
      </c>
    </row>
    <row r="119" spans="2:65" s="13" customFormat="1">
      <c r="B119" s="231"/>
      <c r="C119" s="232"/>
      <c r="D119" s="216" t="s">
        <v>210</v>
      </c>
      <c r="E119" s="260" t="s">
        <v>34</v>
      </c>
      <c r="F119" s="261" t="s">
        <v>4876</v>
      </c>
      <c r="G119" s="232"/>
      <c r="H119" s="262">
        <v>1.3</v>
      </c>
      <c r="I119" s="236"/>
      <c r="J119" s="232"/>
      <c r="K119" s="232"/>
      <c r="L119" s="237"/>
      <c r="M119" s="238"/>
      <c r="N119" s="239"/>
      <c r="O119" s="239"/>
      <c r="P119" s="239"/>
      <c r="Q119" s="239"/>
      <c r="R119" s="239"/>
      <c r="S119" s="239"/>
      <c r="T119" s="240"/>
      <c r="AT119" s="241" t="s">
        <v>210</v>
      </c>
      <c r="AU119" s="241" t="s">
        <v>87</v>
      </c>
      <c r="AV119" s="13" t="s">
        <v>87</v>
      </c>
      <c r="AW119" s="13" t="s">
        <v>41</v>
      </c>
      <c r="AX119" s="13" t="s">
        <v>85</v>
      </c>
      <c r="AY119" s="241" t="s">
        <v>197</v>
      </c>
    </row>
    <row r="120" spans="2:65" s="1" customFormat="1" ht="16.5" customHeight="1">
      <c r="B120" s="43"/>
      <c r="C120" s="204" t="s">
        <v>275</v>
      </c>
      <c r="D120" s="204" t="s">
        <v>200</v>
      </c>
      <c r="E120" s="205" t="s">
        <v>402</v>
      </c>
      <c r="F120" s="206" t="s">
        <v>2243</v>
      </c>
      <c r="G120" s="207" t="s">
        <v>362</v>
      </c>
      <c r="H120" s="208">
        <v>1.3</v>
      </c>
      <c r="I120" s="209"/>
      <c r="J120" s="210">
        <f>ROUND(I120*H120,2)</f>
        <v>0</v>
      </c>
      <c r="K120" s="206" t="s">
        <v>34</v>
      </c>
      <c r="L120" s="63"/>
      <c r="M120" s="211" t="s">
        <v>34</v>
      </c>
      <c r="N120" s="212" t="s">
        <v>49</v>
      </c>
      <c r="O120" s="44"/>
      <c r="P120" s="213">
        <f>O120*H120</f>
        <v>0</v>
      </c>
      <c r="Q120" s="213">
        <v>0</v>
      </c>
      <c r="R120" s="213">
        <f>Q120*H120</f>
        <v>0</v>
      </c>
      <c r="S120" s="213">
        <v>0</v>
      </c>
      <c r="T120" s="214">
        <f>S120*H120</f>
        <v>0</v>
      </c>
      <c r="AR120" s="25" t="s">
        <v>126</v>
      </c>
      <c r="AT120" s="25" t="s">
        <v>200</v>
      </c>
      <c r="AU120" s="25" t="s">
        <v>87</v>
      </c>
      <c r="AY120" s="25" t="s">
        <v>197</v>
      </c>
      <c r="BE120" s="215">
        <f>IF(N120="základní",J120,0)</f>
        <v>0</v>
      </c>
      <c r="BF120" s="215">
        <f>IF(N120="snížená",J120,0)</f>
        <v>0</v>
      </c>
      <c r="BG120" s="215">
        <f>IF(N120="zákl. přenesená",J120,0)</f>
        <v>0</v>
      </c>
      <c r="BH120" s="215">
        <f>IF(N120="sníž. přenesená",J120,0)</f>
        <v>0</v>
      </c>
      <c r="BI120" s="215">
        <f>IF(N120="nulová",J120,0)</f>
        <v>0</v>
      </c>
      <c r="BJ120" s="25" t="s">
        <v>85</v>
      </c>
      <c r="BK120" s="215">
        <f>ROUND(I120*H120,2)</f>
        <v>0</v>
      </c>
      <c r="BL120" s="25" t="s">
        <v>126</v>
      </c>
      <c r="BM120" s="25" t="s">
        <v>4879</v>
      </c>
    </row>
    <row r="121" spans="2:65" s="12" customFormat="1">
      <c r="B121" s="219"/>
      <c r="C121" s="220"/>
      <c r="D121" s="221" t="s">
        <v>210</v>
      </c>
      <c r="E121" s="222" t="s">
        <v>34</v>
      </c>
      <c r="F121" s="223" t="s">
        <v>2245</v>
      </c>
      <c r="G121" s="220"/>
      <c r="H121" s="224" t="s">
        <v>34</v>
      </c>
      <c r="I121" s="225"/>
      <c r="J121" s="220"/>
      <c r="K121" s="220"/>
      <c r="L121" s="226"/>
      <c r="M121" s="227"/>
      <c r="N121" s="228"/>
      <c r="O121" s="228"/>
      <c r="P121" s="228"/>
      <c r="Q121" s="228"/>
      <c r="R121" s="228"/>
      <c r="S121" s="228"/>
      <c r="T121" s="229"/>
      <c r="AT121" s="230" t="s">
        <v>210</v>
      </c>
      <c r="AU121" s="230" t="s">
        <v>87</v>
      </c>
      <c r="AV121" s="12" t="s">
        <v>85</v>
      </c>
      <c r="AW121" s="12" t="s">
        <v>41</v>
      </c>
      <c r="AX121" s="12" t="s">
        <v>78</v>
      </c>
      <c r="AY121" s="230" t="s">
        <v>197</v>
      </c>
    </row>
    <row r="122" spans="2:65" s="13" customFormat="1">
      <c r="B122" s="231"/>
      <c r="C122" s="232"/>
      <c r="D122" s="216" t="s">
        <v>210</v>
      </c>
      <c r="E122" s="260" t="s">
        <v>34</v>
      </c>
      <c r="F122" s="261" t="s">
        <v>4876</v>
      </c>
      <c r="G122" s="232"/>
      <c r="H122" s="262">
        <v>1.3</v>
      </c>
      <c r="I122" s="236"/>
      <c r="J122" s="232"/>
      <c r="K122" s="232"/>
      <c r="L122" s="237"/>
      <c r="M122" s="238"/>
      <c r="N122" s="239"/>
      <c r="O122" s="239"/>
      <c r="P122" s="239"/>
      <c r="Q122" s="239"/>
      <c r="R122" s="239"/>
      <c r="S122" s="239"/>
      <c r="T122" s="240"/>
      <c r="AT122" s="241" t="s">
        <v>210</v>
      </c>
      <c r="AU122" s="241" t="s">
        <v>87</v>
      </c>
      <c r="AV122" s="13" t="s">
        <v>87</v>
      </c>
      <c r="AW122" s="13" t="s">
        <v>41</v>
      </c>
      <c r="AX122" s="13" t="s">
        <v>85</v>
      </c>
      <c r="AY122" s="241" t="s">
        <v>197</v>
      </c>
    </row>
    <row r="123" spans="2:65" s="1" customFormat="1" ht="16.5" customHeight="1">
      <c r="B123" s="43"/>
      <c r="C123" s="204" t="s">
        <v>279</v>
      </c>
      <c r="D123" s="204" t="s">
        <v>200</v>
      </c>
      <c r="E123" s="205" t="s">
        <v>407</v>
      </c>
      <c r="F123" s="206" t="s">
        <v>408</v>
      </c>
      <c r="G123" s="207" t="s">
        <v>362</v>
      </c>
      <c r="H123" s="208">
        <v>36</v>
      </c>
      <c r="I123" s="209"/>
      <c r="J123" s="210">
        <f>ROUND(I123*H123,2)</f>
        <v>0</v>
      </c>
      <c r="K123" s="206" t="s">
        <v>352</v>
      </c>
      <c r="L123" s="63"/>
      <c r="M123" s="211" t="s">
        <v>34</v>
      </c>
      <c r="N123" s="212" t="s">
        <v>49</v>
      </c>
      <c r="O123" s="44"/>
      <c r="P123" s="213">
        <f>O123*H123</f>
        <v>0</v>
      </c>
      <c r="Q123" s="213">
        <v>0</v>
      </c>
      <c r="R123" s="213">
        <f>Q123*H123</f>
        <v>0</v>
      </c>
      <c r="S123" s="213">
        <v>0</v>
      </c>
      <c r="T123" s="214">
        <f>S123*H123</f>
        <v>0</v>
      </c>
      <c r="AR123" s="25" t="s">
        <v>126</v>
      </c>
      <c r="AT123" s="25" t="s">
        <v>200</v>
      </c>
      <c r="AU123" s="25" t="s">
        <v>87</v>
      </c>
      <c r="AY123" s="25" t="s">
        <v>197</v>
      </c>
      <c r="BE123" s="215">
        <f>IF(N123="základní",J123,0)</f>
        <v>0</v>
      </c>
      <c r="BF123" s="215">
        <f>IF(N123="snížená",J123,0)</f>
        <v>0</v>
      </c>
      <c r="BG123" s="215">
        <f>IF(N123="zákl. přenesená",J123,0)</f>
        <v>0</v>
      </c>
      <c r="BH123" s="215">
        <f>IF(N123="sníž. přenesená",J123,0)</f>
        <v>0</v>
      </c>
      <c r="BI123" s="215">
        <f>IF(N123="nulová",J123,0)</f>
        <v>0</v>
      </c>
      <c r="BJ123" s="25" t="s">
        <v>85</v>
      </c>
      <c r="BK123" s="215">
        <f>ROUND(I123*H123,2)</f>
        <v>0</v>
      </c>
      <c r="BL123" s="25" t="s">
        <v>126</v>
      </c>
      <c r="BM123" s="25" t="s">
        <v>4880</v>
      </c>
    </row>
    <row r="124" spans="2:65" s="13" customFormat="1">
      <c r="B124" s="231"/>
      <c r="C124" s="232"/>
      <c r="D124" s="221" t="s">
        <v>210</v>
      </c>
      <c r="E124" s="233" t="s">
        <v>34</v>
      </c>
      <c r="F124" s="234" t="s">
        <v>515</v>
      </c>
      <c r="G124" s="232"/>
      <c r="H124" s="235">
        <v>36</v>
      </c>
      <c r="I124" s="236"/>
      <c r="J124" s="232"/>
      <c r="K124" s="232"/>
      <c r="L124" s="237"/>
      <c r="M124" s="238"/>
      <c r="N124" s="239"/>
      <c r="O124" s="239"/>
      <c r="P124" s="239"/>
      <c r="Q124" s="239"/>
      <c r="R124" s="239"/>
      <c r="S124" s="239"/>
      <c r="T124" s="240"/>
      <c r="AT124" s="241" t="s">
        <v>210</v>
      </c>
      <c r="AU124" s="241" t="s">
        <v>87</v>
      </c>
      <c r="AV124" s="13" t="s">
        <v>87</v>
      </c>
      <c r="AW124" s="13" t="s">
        <v>41</v>
      </c>
      <c r="AX124" s="13" t="s">
        <v>85</v>
      </c>
      <c r="AY124" s="241" t="s">
        <v>197</v>
      </c>
    </row>
    <row r="125" spans="2:65" s="11" customFormat="1" ht="29.85" customHeight="1">
      <c r="B125" s="187"/>
      <c r="C125" s="188"/>
      <c r="D125" s="201" t="s">
        <v>77</v>
      </c>
      <c r="E125" s="202" t="s">
        <v>244</v>
      </c>
      <c r="F125" s="202" t="s">
        <v>2268</v>
      </c>
      <c r="G125" s="188"/>
      <c r="H125" s="188"/>
      <c r="I125" s="191"/>
      <c r="J125" s="203">
        <f>BK125</f>
        <v>0</v>
      </c>
      <c r="K125" s="188"/>
      <c r="L125" s="193"/>
      <c r="M125" s="194"/>
      <c r="N125" s="195"/>
      <c r="O125" s="195"/>
      <c r="P125" s="196">
        <f>SUM(P126:P157)</f>
        <v>0</v>
      </c>
      <c r="Q125" s="195"/>
      <c r="R125" s="196">
        <f>SUM(R126:R157)</f>
        <v>5.609979</v>
      </c>
      <c r="S125" s="195"/>
      <c r="T125" s="197">
        <f>SUM(T126:T157)</f>
        <v>0</v>
      </c>
      <c r="AR125" s="198" t="s">
        <v>85</v>
      </c>
      <c r="AT125" s="199" t="s">
        <v>77</v>
      </c>
      <c r="AU125" s="199" t="s">
        <v>85</v>
      </c>
      <c r="AY125" s="198" t="s">
        <v>197</v>
      </c>
      <c r="BK125" s="200">
        <f>SUM(BK126:BK157)</f>
        <v>0</v>
      </c>
    </row>
    <row r="126" spans="2:65" s="1" customFormat="1" ht="25.5" customHeight="1">
      <c r="B126" s="43"/>
      <c r="C126" s="204" t="s">
        <v>287</v>
      </c>
      <c r="D126" s="204" t="s">
        <v>200</v>
      </c>
      <c r="E126" s="205" t="s">
        <v>2283</v>
      </c>
      <c r="F126" s="206" t="s">
        <v>2284</v>
      </c>
      <c r="G126" s="207" t="s">
        <v>536</v>
      </c>
      <c r="H126" s="208">
        <v>2</v>
      </c>
      <c r="I126" s="209"/>
      <c r="J126" s="210">
        <f>ROUND(I126*H126,2)</f>
        <v>0</v>
      </c>
      <c r="K126" s="206" t="s">
        <v>34</v>
      </c>
      <c r="L126" s="63"/>
      <c r="M126" s="211" t="s">
        <v>34</v>
      </c>
      <c r="N126" s="212" t="s">
        <v>49</v>
      </c>
      <c r="O126" s="44"/>
      <c r="P126" s="213">
        <f>O126*H126</f>
        <v>0</v>
      </c>
      <c r="Q126" s="213">
        <v>1.0000000000000001E-5</v>
      </c>
      <c r="R126" s="213">
        <f>Q126*H126</f>
        <v>2.0000000000000002E-5</v>
      </c>
      <c r="S126" s="213">
        <v>0</v>
      </c>
      <c r="T126" s="214">
        <f>S126*H126</f>
        <v>0</v>
      </c>
      <c r="AR126" s="25" t="s">
        <v>126</v>
      </c>
      <c r="AT126" s="25" t="s">
        <v>200</v>
      </c>
      <c r="AU126" s="25" t="s">
        <v>87</v>
      </c>
      <c r="AY126" s="25" t="s">
        <v>197</v>
      </c>
      <c r="BE126" s="215">
        <f>IF(N126="základní",J126,0)</f>
        <v>0</v>
      </c>
      <c r="BF126" s="215">
        <f>IF(N126="snížená",J126,0)</f>
        <v>0</v>
      </c>
      <c r="BG126" s="215">
        <f>IF(N126="zákl. přenesená",J126,0)</f>
        <v>0</v>
      </c>
      <c r="BH126" s="215">
        <f>IF(N126="sníž. přenesená",J126,0)</f>
        <v>0</v>
      </c>
      <c r="BI126" s="215">
        <f>IF(N126="nulová",J126,0)</f>
        <v>0</v>
      </c>
      <c r="BJ126" s="25" t="s">
        <v>85</v>
      </c>
      <c r="BK126" s="215">
        <f>ROUND(I126*H126,2)</f>
        <v>0</v>
      </c>
      <c r="BL126" s="25" t="s">
        <v>126</v>
      </c>
      <c r="BM126" s="25" t="s">
        <v>4881</v>
      </c>
    </row>
    <row r="127" spans="2:65" s="1" customFormat="1" ht="16.5" customHeight="1">
      <c r="B127" s="43"/>
      <c r="C127" s="263" t="s">
        <v>291</v>
      </c>
      <c r="D127" s="263" t="s">
        <v>415</v>
      </c>
      <c r="E127" s="264" t="s">
        <v>4882</v>
      </c>
      <c r="F127" s="265" t="s">
        <v>4883</v>
      </c>
      <c r="G127" s="266" t="s">
        <v>536</v>
      </c>
      <c r="H127" s="267">
        <v>2</v>
      </c>
      <c r="I127" s="268"/>
      <c r="J127" s="269">
        <f>ROUND(I127*H127,2)</f>
        <v>0</v>
      </c>
      <c r="K127" s="265" t="s">
        <v>352</v>
      </c>
      <c r="L127" s="270"/>
      <c r="M127" s="271" t="s">
        <v>34</v>
      </c>
      <c r="N127" s="272" t="s">
        <v>49</v>
      </c>
      <c r="O127" s="44"/>
      <c r="P127" s="213">
        <f>O127*H127</f>
        <v>0</v>
      </c>
      <c r="Q127" s="213">
        <v>5.9000000000000003E-4</v>
      </c>
      <c r="R127" s="213">
        <f>Q127*H127</f>
        <v>1.1800000000000001E-3</v>
      </c>
      <c r="S127" s="213">
        <v>0</v>
      </c>
      <c r="T127" s="214">
        <f>S127*H127</f>
        <v>0</v>
      </c>
      <c r="AR127" s="25" t="s">
        <v>244</v>
      </c>
      <c r="AT127" s="25" t="s">
        <v>415</v>
      </c>
      <c r="AU127" s="25" t="s">
        <v>87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4884</v>
      </c>
    </row>
    <row r="128" spans="2:65" s="13" customFormat="1">
      <c r="B128" s="231"/>
      <c r="C128" s="232"/>
      <c r="D128" s="216" t="s">
        <v>210</v>
      </c>
      <c r="E128" s="260" t="s">
        <v>34</v>
      </c>
      <c r="F128" s="261" t="s">
        <v>87</v>
      </c>
      <c r="G128" s="232"/>
      <c r="H128" s="262">
        <v>2</v>
      </c>
      <c r="I128" s="236"/>
      <c r="J128" s="232"/>
      <c r="K128" s="232"/>
      <c r="L128" s="237"/>
      <c r="M128" s="238"/>
      <c r="N128" s="239"/>
      <c r="O128" s="239"/>
      <c r="P128" s="239"/>
      <c r="Q128" s="239"/>
      <c r="R128" s="239"/>
      <c r="S128" s="239"/>
      <c r="T128" s="240"/>
      <c r="AT128" s="241" t="s">
        <v>210</v>
      </c>
      <c r="AU128" s="241" t="s">
        <v>87</v>
      </c>
      <c r="AV128" s="13" t="s">
        <v>87</v>
      </c>
      <c r="AW128" s="13" t="s">
        <v>41</v>
      </c>
      <c r="AX128" s="13" t="s">
        <v>85</v>
      </c>
      <c r="AY128" s="241" t="s">
        <v>197</v>
      </c>
    </row>
    <row r="129" spans="2:65" s="1" customFormat="1" ht="25.5" customHeight="1">
      <c r="B129" s="43"/>
      <c r="C129" s="204" t="s">
        <v>295</v>
      </c>
      <c r="D129" s="204" t="s">
        <v>200</v>
      </c>
      <c r="E129" s="205" t="s">
        <v>4885</v>
      </c>
      <c r="F129" s="206" t="s">
        <v>4886</v>
      </c>
      <c r="G129" s="207" t="s">
        <v>536</v>
      </c>
      <c r="H129" s="208">
        <v>1</v>
      </c>
      <c r="I129" s="209"/>
      <c r="J129" s="210">
        <f>ROUND(I129*H129,2)</f>
        <v>0</v>
      </c>
      <c r="K129" s="206" t="s">
        <v>352</v>
      </c>
      <c r="L129" s="63"/>
      <c r="M129" s="211" t="s">
        <v>34</v>
      </c>
      <c r="N129" s="212" t="s">
        <v>49</v>
      </c>
      <c r="O129" s="44"/>
      <c r="P129" s="213">
        <f>O129*H129</f>
        <v>0</v>
      </c>
      <c r="Q129" s="213">
        <v>7.3999999999999996E-5</v>
      </c>
      <c r="R129" s="213">
        <f>Q129*H129</f>
        <v>7.3999999999999996E-5</v>
      </c>
      <c r="S129" s="213">
        <v>0</v>
      </c>
      <c r="T129" s="214">
        <f>S129*H129</f>
        <v>0</v>
      </c>
      <c r="AR129" s="25" t="s">
        <v>126</v>
      </c>
      <c r="AT129" s="25" t="s">
        <v>200</v>
      </c>
      <c r="AU129" s="25" t="s">
        <v>87</v>
      </c>
      <c r="AY129" s="25" t="s">
        <v>197</v>
      </c>
      <c r="BE129" s="215">
        <f>IF(N129="základní",J129,0)</f>
        <v>0</v>
      </c>
      <c r="BF129" s="215">
        <f>IF(N129="snížená",J129,0)</f>
        <v>0</v>
      </c>
      <c r="BG129" s="215">
        <f>IF(N129="zákl. přenesená",J129,0)</f>
        <v>0</v>
      </c>
      <c r="BH129" s="215">
        <f>IF(N129="sníž. přenesená",J129,0)</f>
        <v>0</v>
      </c>
      <c r="BI129" s="215">
        <f>IF(N129="nulová",J129,0)</f>
        <v>0</v>
      </c>
      <c r="BJ129" s="25" t="s">
        <v>85</v>
      </c>
      <c r="BK129" s="215">
        <f>ROUND(I129*H129,2)</f>
        <v>0</v>
      </c>
      <c r="BL129" s="25" t="s">
        <v>126</v>
      </c>
      <c r="BM129" s="25" t="s">
        <v>4887</v>
      </c>
    </row>
    <row r="130" spans="2:65" s="1" customFormat="1" ht="16.5" customHeight="1">
      <c r="B130" s="43"/>
      <c r="C130" s="263" t="s">
        <v>9</v>
      </c>
      <c r="D130" s="263" t="s">
        <v>415</v>
      </c>
      <c r="E130" s="264" t="s">
        <v>2306</v>
      </c>
      <c r="F130" s="265" t="s">
        <v>2307</v>
      </c>
      <c r="G130" s="266" t="s">
        <v>1598</v>
      </c>
      <c r="H130" s="267">
        <v>1</v>
      </c>
      <c r="I130" s="268"/>
      <c r="J130" s="269">
        <f>ROUND(I130*H130,2)</f>
        <v>0</v>
      </c>
      <c r="K130" s="265" t="s">
        <v>34</v>
      </c>
      <c r="L130" s="270"/>
      <c r="M130" s="271" t="s">
        <v>34</v>
      </c>
      <c r="N130" s="272" t="s">
        <v>49</v>
      </c>
      <c r="O130" s="44"/>
      <c r="P130" s="213">
        <f>O130*H130</f>
        <v>0</v>
      </c>
      <c r="Q130" s="213">
        <v>1.6670000000000001E-3</v>
      </c>
      <c r="R130" s="213">
        <f>Q130*H130</f>
        <v>1.6670000000000001E-3</v>
      </c>
      <c r="S130" s="213">
        <v>0</v>
      </c>
      <c r="T130" s="214">
        <f>S130*H130</f>
        <v>0</v>
      </c>
      <c r="AR130" s="25" t="s">
        <v>244</v>
      </c>
      <c r="AT130" s="25" t="s">
        <v>415</v>
      </c>
      <c r="AU130" s="25" t="s">
        <v>87</v>
      </c>
      <c r="AY130" s="25" t="s">
        <v>197</v>
      </c>
      <c r="BE130" s="215">
        <f>IF(N130="základní",J130,0)</f>
        <v>0</v>
      </c>
      <c r="BF130" s="215">
        <f>IF(N130="snížená",J130,0)</f>
        <v>0</v>
      </c>
      <c r="BG130" s="215">
        <f>IF(N130="zákl. přenesená",J130,0)</f>
        <v>0</v>
      </c>
      <c r="BH130" s="215">
        <f>IF(N130="sníž. přenesená",J130,0)</f>
        <v>0</v>
      </c>
      <c r="BI130" s="215">
        <f>IF(N130="nulová",J130,0)</f>
        <v>0</v>
      </c>
      <c r="BJ130" s="25" t="s">
        <v>85</v>
      </c>
      <c r="BK130" s="215">
        <f>ROUND(I130*H130,2)</f>
        <v>0</v>
      </c>
      <c r="BL130" s="25" t="s">
        <v>126</v>
      </c>
      <c r="BM130" s="25" t="s">
        <v>4888</v>
      </c>
    </row>
    <row r="131" spans="2:65" s="13" customFormat="1">
      <c r="B131" s="231"/>
      <c r="C131" s="232"/>
      <c r="D131" s="216" t="s">
        <v>210</v>
      </c>
      <c r="E131" s="260" t="s">
        <v>34</v>
      </c>
      <c r="F131" s="261" t="s">
        <v>85</v>
      </c>
      <c r="G131" s="232"/>
      <c r="H131" s="262">
        <v>1</v>
      </c>
      <c r="I131" s="236"/>
      <c r="J131" s="232"/>
      <c r="K131" s="232"/>
      <c r="L131" s="237"/>
      <c r="M131" s="238"/>
      <c r="N131" s="239"/>
      <c r="O131" s="239"/>
      <c r="P131" s="239"/>
      <c r="Q131" s="239"/>
      <c r="R131" s="239"/>
      <c r="S131" s="239"/>
      <c r="T131" s="240"/>
      <c r="AT131" s="241" t="s">
        <v>210</v>
      </c>
      <c r="AU131" s="241" t="s">
        <v>87</v>
      </c>
      <c r="AV131" s="13" t="s">
        <v>87</v>
      </c>
      <c r="AW131" s="13" t="s">
        <v>41</v>
      </c>
      <c r="AX131" s="13" t="s">
        <v>85</v>
      </c>
      <c r="AY131" s="241" t="s">
        <v>197</v>
      </c>
    </row>
    <row r="132" spans="2:65" s="1" customFormat="1" ht="16.5" customHeight="1">
      <c r="B132" s="43"/>
      <c r="C132" s="204" t="s">
        <v>305</v>
      </c>
      <c r="D132" s="204" t="s">
        <v>200</v>
      </c>
      <c r="E132" s="205" t="s">
        <v>4889</v>
      </c>
      <c r="F132" s="206" t="s">
        <v>4890</v>
      </c>
      <c r="G132" s="207" t="s">
        <v>445</v>
      </c>
      <c r="H132" s="208">
        <v>29</v>
      </c>
      <c r="I132" s="209"/>
      <c r="J132" s="210">
        <f>ROUND(I132*H132,2)</f>
        <v>0</v>
      </c>
      <c r="K132" s="206" t="s">
        <v>34</v>
      </c>
      <c r="L132" s="63"/>
      <c r="M132" s="211" t="s">
        <v>34</v>
      </c>
      <c r="N132" s="212" t="s">
        <v>49</v>
      </c>
      <c r="O132" s="44"/>
      <c r="P132" s="213">
        <f>O132*H132</f>
        <v>0</v>
      </c>
      <c r="Q132" s="213">
        <v>0</v>
      </c>
      <c r="R132" s="213">
        <f>Q132*H132</f>
        <v>0</v>
      </c>
      <c r="S132" s="213">
        <v>0</v>
      </c>
      <c r="T132" s="214">
        <f>S132*H132</f>
        <v>0</v>
      </c>
      <c r="AR132" s="25" t="s">
        <v>126</v>
      </c>
      <c r="AT132" s="25" t="s">
        <v>200</v>
      </c>
      <c r="AU132" s="25" t="s">
        <v>87</v>
      </c>
      <c r="AY132" s="25" t="s">
        <v>197</v>
      </c>
      <c r="BE132" s="215">
        <f>IF(N132="základní",J132,0)</f>
        <v>0</v>
      </c>
      <c r="BF132" s="215">
        <f>IF(N132="snížená",J132,0)</f>
        <v>0</v>
      </c>
      <c r="BG132" s="215">
        <f>IF(N132="zákl. přenesená",J132,0)</f>
        <v>0</v>
      </c>
      <c r="BH132" s="215">
        <f>IF(N132="sníž. přenesená",J132,0)</f>
        <v>0</v>
      </c>
      <c r="BI132" s="215">
        <f>IF(N132="nulová",J132,0)</f>
        <v>0</v>
      </c>
      <c r="BJ132" s="25" t="s">
        <v>85</v>
      </c>
      <c r="BK132" s="215">
        <f>ROUND(I132*H132,2)</f>
        <v>0</v>
      </c>
      <c r="BL132" s="25" t="s">
        <v>126</v>
      </c>
      <c r="BM132" s="25" t="s">
        <v>4891</v>
      </c>
    </row>
    <row r="133" spans="2:65" s="12" customFormat="1">
      <c r="B133" s="219"/>
      <c r="C133" s="220"/>
      <c r="D133" s="221" t="s">
        <v>210</v>
      </c>
      <c r="E133" s="222" t="s">
        <v>34</v>
      </c>
      <c r="F133" s="223" t="s">
        <v>4892</v>
      </c>
      <c r="G133" s="220"/>
      <c r="H133" s="224" t="s">
        <v>34</v>
      </c>
      <c r="I133" s="225"/>
      <c r="J133" s="220"/>
      <c r="K133" s="220"/>
      <c r="L133" s="226"/>
      <c r="M133" s="227"/>
      <c r="N133" s="228"/>
      <c r="O133" s="228"/>
      <c r="P133" s="228"/>
      <c r="Q133" s="228"/>
      <c r="R133" s="228"/>
      <c r="S133" s="228"/>
      <c r="T133" s="229"/>
      <c r="AT133" s="230" t="s">
        <v>210</v>
      </c>
      <c r="AU133" s="230" t="s">
        <v>87</v>
      </c>
      <c r="AV133" s="12" t="s">
        <v>85</v>
      </c>
      <c r="AW133" s="12" t="s">
        <v>41</v>
      </c>
      <c r="AX133" s="12" t="s">
        <v>78</v>
      </c>
      <c r="AY133" s="230" t="s">
        <v>197</v>
      </c>
    </row>
    <row r="134" spans="2:65" s="13" customFormat="1">
      <c r="B134" s="231"/>
      <c r="C134" s="232"/>
      <c r="D134" s="216" t="s">
        <v>210</v>
      </c>
      <c r="E134" s="260" t="s">
        <v>34</v>
      </c>
      <c r="F134" s="261" t="s">
        <v>480</v>
      </c>
      <c r="G134" s="232"/>
      <c r="H134" s="262">
        <v>29</v>
      </c>
      <c r="I134" s="236"/>
      <c r="J134" s="232"/>
      <c r="K134" s="232"/>
      <c r="L134" s="237"/>
      <c r="M134" s="238"/>
      <c r="N134" s="239"/>
      <c r="O134" s="239"/>
      <c r="P134" s="239"/>
      <c r="Q134" s="239"/>
      <c r="R134" s="239"/>
      <c r="S134" s="239"/>
      <c r="T134" s="240"/>
      <c r="AT134" s="241" t="s">
        <v>210</v>
      </c>
      <c r="AU134" s="241" t="s">
        <v>87</v>
      </c>
      <c r="AV134" s="13" t="s">
        <v>87</v>
      </c>
      <c r="AW134" s="13" t="s">
        <v>41</v>
      </c>
      <c r="AX134" s="13" t="s">
        <v>85</v>
      </c>
      <c r="AY134" s="241" t="s">
        <v>197</v>
      </c>
    </row>
    <row r="135" spans="2:65" s="1" customFormat="1" ht="16.5" customHeight="1">
      <c r="B135" s="43"/>
      <c r="C135" s="204" t="s">
        <v>309</v>
      </c>
      <c r="D135" s="204" t="s">
        <v>200</v>
      </c>
      <c r="E135" s="205" t="s">
        <v>4893</v>
      </c>
      <c r="F135" s="206" t="s">
        <v>4894</v>
      </c>
      <c r="G135" s="207" t="s">
        <v>445</v>
      </c>
      <c r="H135" s="208">
        <v>29</v>
      </c>
      <c r="I135" s="209"/>
      <c r="J135" s="210">
        <f>ROUND(I135*H135,2)</f>
        <v>0</v>
      </c>
      <c r="K135" s="206" t="s">
        <v>34</v>
      </c>
      <c r="L135" s="63"/>
      <c r="M135" s="211" t="s">
        <v>34</v>
      </c>
      <c r="N135" s="212" t="s">
        <v>49</v>
      </c>
      <c r="O135" s="44"/>
      <c r="P135" s="213">
        <f>O135*H135</f>
        <v>0</v>
      </c>
      <c r="Q135" s="213">
        <v>0</v>
      </c>
      <c r="R135" s="213">
        <f>Q135*H135</f>
        <v>0</v>
      </c>
      <c r="S135" s="213">
        <v>0</v>
      </c>
      <c r="T135" s="214">
        <f>S135*H135</f>
        <v>0</v>
      </c>
      <c r="AR135" s="25" t="s">
        <v>126</v>
      </c>
      <c r="AT135" s="25" t="s">
        <v>200</v>
      </c>
      <c r="AU135" s="25" t="s">
        <v>87</v>
      </c>
      <c r="AY135" s="25" t="s">
        <v>197</v>
      </c>
      <c r="BE135" s="215">
        <f>IF(N135="základní",J135,0)</f>
        <v>0</v>
      </c>
      <c r="BF135" s="215">
        <f>IF(N135="snížená",J135,0)</f>
        <v>0</v>
      </c>
      <c r="BG135" s="215">
        <f>IF(N135="zákl. přenesená",J135,0)</f>
        <v>0</v>
      </c>
      <c r="BH135" s="215">
        <f>IF(N135="sníž. přenesená",J135,0)</f>
        <v>0</v>
      </c>
      <c r="BI135" s="215">
        <f>IF(N135="nulová",J135,0)</f>
        <v>0</v>
      </c>
      <c r="BJ135" s="25" t="s">
        <v>85</v>
      </c>
      <c r="BK135" s="215">
        <f>ROUND(I135*H135,2)</f>
        <v>0</v>
      </c>
      <c r="BL135" s="25" t="s">
        <v>126</v>
      </c>
      <c r="BM135" s="25" t="s">
        <v>4895</v>
      </c>
    </row>
    <row r="136" spans="2:65" s="12" customFormat="1">
      <c r="B136" s="219"/>
      <c r="C136" s="220"/>
      <c r="D136" s="221" t="s">
        <v>210</v>
      </c>
      <c r="E136" s="222" t="s">
        <v>34</v>
      </c>
      <c r="F136" s="223" t="s">
        <v>4892</v>
      </c>
      <c r="G136" s="220"/>
      <c r="H136" s="224" t="s">
        <v>34</v>
      </c>
      <c r="I136" s="225"/>
      <c r="J136" s="220"/>
      <c r="K136" s="220"/>
      <c r="L136" s="226"/>
      <c r="M136" s="227"/>
      <c r="N136" s="228"/>
      <c r="O136" s="228"/>
      <c r="P136" s="228"/>
      <c r="Q136" s="228"/>
      <c r="R136" s="228"/>
      <c r="S136" s="228"/>
      <c r="T136" s="229"/>
      <c r="AT136" s="230" t="s">
        <v>210</v>
      </c>
      <c r="AU136" s="230" t="s">
        <v>87</v>
      </c>
      <c r="AV136" s="12" t="s">
        <v>85</v>
      </c>
      <c r="AW136" s="12" t="s">
        <v>41</v>
      </c>
      <c r="AX136" s="12" t="s">
        <v>78</v>
      </c>
      <c r="AY136" s="230" t="s">
        <v>197</v>
      </c>
    </row>
    <row r="137" spans="2:65" s="13" customFormat="1">
      <c r="B137" s="231"/>
      <c r="C137" s="232"/>
      <c r="D137" s="216" t="s">
        <v>210</v>
      </c>
      <c r="E137" s="260" t="s">
        <v>34</v>
      </c>
      <c r="F137" s="261" t="s">
        <v>480</v>
      </c>
      <c r="G137" s="232"/>
      <c r="H137" s="262">
        <v>29</v>
      </c>
      <c r="I137" s="236"/>
      <c r="J137" s="232"/>
      <c r="K137" s="232"/>
      <c r="L137" s="237"/>
      <c r="M137" s="238"/>
      <c r="N137" s="239"/>
      <c r="O137" s="239"/>
      <c r="P137" s="239"/>
      <c r="Q137" s="239"/>
      <c r="R137" s="239"/>
      <c r="S137" s="239"/>
      <c r="T137" s="240"/>
      <c r="AT137" s="241" t="s">
        <v>210</v>
      </c>
      <c r="AU137" s="241" t="s">
        <v>87</v>
      </c>
      <c r="AV137" s="13" t="s">
        <v>87</v>
      </c>
      <c r="AW137" s="13" t="s">
        <v>41</v>
      </c>
      <c r="AX137" s="13" t="s">
        <v>85</v>
      </c>
      <c r="AY137" s="241" t="s">
        <v>197</v>
      </c>
    </row>
    <row r="138" spans="2:65" s="1" customFormat="1" ht="16.5" customHeight="1">
      <c r="B138" s="43"/>
      <c r="C138" s="204" t="s">
        <v>448</v>
      </c>
      <c r="D138" s="204" t="s">
        <v>200</v>
      </c>
      <c r="E138" s="205" t="s">
        <v>4896</v>
      </c>
      <c r="F138" s="206" t="s">
        <v>4897</v>
      </c>
      <c r="G138" s="207" t="s">
        <v>536</v>
      </c>
      <c r="H138" s="208">
        <v>1</v>
      </c>
      <c r="I138" s="209"/>
      <c r="J138" s="210">
        <f>ROUND(I138*H138,2)</f>
        <v>0</v>
      </c>
      <c r="K138" s="206" t="s">
        <v>352</v>
      </c>
      <c r="L138" s="63"/>
      <c r="M138" s="211" t="s">
        <v>34</v>
      </c>
      <c r="N138" s="212" t="s">
        <v>49</v>
      </c>
      <c r="O138" s="44"/>
      <c r="P138" s="213">
        <f>O138*H138</f>
        <v>0</v>
      </c>
      <c r="Q138" s="213">
        <v>1.4244E-2</v>
      </c>
      <c r="R138" s="213">
        <f>Q138*H138</f>
        <v>1.4244E-2</v>
      </c>
      <c r="S138" s="213">
        <v>0</v>
      </c>
      <c r="T138" s="214">
        <f>S138*H138</f>
        <v>0</v>
      </c>
      <c r="AR138" s="25" t="s">
        <v>126</v>
      </c>
      <c r="AT138" s="25" t="s">
        <v>200</v>
      </c>
      <c r="AU138" s="25" t="s">
        <v>87</v>
      </c>
      <c r="AY138" s="25" t="s">
        <v>197</v>
      </c>
      <c r="BE138" s="215">
        <f>IF(N138="základní",J138,0)</f>
        <v>0</v>
      </c>
      <c r="BF138" s="215">
        <f>IF(N138="snížená",J138,0)</f>
        <v>0</v>
      </c>
      <c r="BG138" s="215">
        <f>IF(N138="zákl. přenesená",J138,0)</f>
        <v>0</v>
      </c>
      <c r="BH138" s="215">
        <f>IF(N138="sníž. přenesená",J138,0)</f>
        <v>0</v>
      </c>
      <c r="BI138" s="215">
        <f>IF(N138="nulová",J138,0)</f>
        <v>0</v>
      </c>
      <c r="BJ138" s="25" t="s">
        <v>85</v>
      </c>
      <c r="BK138" s="215">
        <f>ROUND(I138*H138,2)</f>
        <v>0</v>
      </c>
      <c r="BL138" s="25" t="s">
        <v>126</v>
      </c>
      <c r="BM138" s="25" t="s">
        <v>4898</v>
      </c>
    </row>
    <row r="139" spans="2:65" s="1" customFormat="1" ht="16.5" customHeight="1">
      <c r="B139" s="43"/>
      <c r="C139" s="263" t="s">
        <v>454</v>
      </c>
      <c r="D139" s="263" t="s">
        <v>415</v>
      </c>
      <c r="E139" s="264" t="s">
        <v>4899</v>
      </c>
      <c r="F139" s="265" t="s">
        <v>4900</v>
      </c>
      <c r="G139" s="266" t="s">
        <v>536</v>
      </c>
      <c r="H139" s="267">
        <v>1</v>
      </c>
      <c r="I139" s="268"/>
      <c r="J139" s="269">
        <f>ROUND(I139*H139,2)</f>
        <v>0</v>
      </c>
      <c r="K139" s="265" t="s">
        <v>352</v>
      </c>
      <c r="L139" s="270"/>
      <c r="M139" s="271" t="s">
        <v>34</v>
      </c>
      <c r="N139" s="272" t="s">
        <v>49</v>
      </c>
      <c r="O139" s="44"/>
      <c r="P139" s="213">
        <f>O139*H139</f>
        <v>0</v>
      </c>
      <c r="Q139" s="213">
        <v>0.50600000000000001</v>
      </c>
      <c r="R139" s="213">
        <f>Q139*H139</f>
        <v>0.50600000000000001</v>
      </c>
      <c r="S139" s="213">
        <v>0</v>
      </c>
      <c r="T139" s="214">
        <f>S139*H139</f>
        <v>0</v>
      </c>
      <c r="AR139" s="25" t="s">
        <v>244</v>
      </c>
      <c r="AT139" s="25" t="s">
        <v>415</v>
      </c>
      <c r="AU139" s="25" t="s">
        <v>87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4901</v>
      </c>
    </row>
    <row r="140" spans="2:65" s="1" customFormat="1" ht="16.5" customHeight="1">
      <c r="B140" s="43"/>
      <c r="C140" s="263" t="s">
        <v>461</v>
      </c>
      <c r="D140" s="263" t="s">
        <v>415</v>
      </c>
      <c r="E140" s="264" t="s">
        <v>4902</v>
      </c>
      <c r="F140" s="265" t="s">
        <v>4903</v>
      </c>
      <c r="G140" s="266" t="s">
        <v>536</v>
      </c>
      <c r="H140" s="267">
        <v>1</v>
      </c>
      <c r="I140" s="268"/>
      <c r="J140" s="269">
        <f>ROUND(I140*H140,2)</f>
        <v>0</v>
      </c>
      <c r="K140" s="265" t="s">
        <v>352</v>
      </c>
      <c r="L140" s="270"/>
      <c r="M140" s="271" t="s">
        <v>34</v>
      </c>
      <c r="N140" s="272" t="s">
        <v>49</v>
      </c>
      <c r="O140" s="44"/>
      <c r="P140" s="213">
        <f>O140*H140</f>
        <v>0</v>
      </c>
      <c r="Q140" s="213">
        <v>0.254</v>
      </c>
      <c r="R140" s="213">
        <f>Q140*H140</f>
        <v>0.254</v>
      </c>
      <c r="S140" s="213">
        <v>0</v>
      </c>
      <c r="T140" s="214">
        <f>S140*H140</f>
        <v>0</v>
      </c>
      <c r="AR140" s="25" t="s">
        <v>244</v>
      </c>
      <c r="AT140" s="25" t="s">
        <v>415</v>
      </c>
      <c r="AU140" s="25" t="s">
        <v>87</v>
      </c>
      <c r="AY140" s="25" t="s">
        <v>197</v>
      </c>
      <c r="BE140" s="215">
        <f>IF(N140="základní",J140,0)</f>
        <v>0</v>
      </c>
      <c r="BF140" s="215">
        <f>IF(N140="snížená",J140,0)</f>
        <v>0</v>
      </c>
      <c r="BG140" s="215">
        <f>IF(N140="zákl. přenesená",J140,0)</f>
        <v>0</v>
      </c>
      <c r="BH140" s="215">
        <f>IF(N140="sníž. přenesená",J140,0)</f>
        <v>0</v>
      </c>
      <c r="BI140" s="215">
        <f>IF(N140="nulová",J140,0)</f>
        <v>0</v>
      </c>
      <c r="BJ140" s="25" t="s">
        <v>85</v>
      </c>
      <c r="BK140" s="215">
        <f>ROUND(I140*H140,2)</f>
        <v>0</v>
      </c>
      <c r="BL140" s="25" t="s">
        <v>126</v>
      </c>
      <c r="BM140" s="25" t="s">
        <v>4904</v>
      </c>
    </row>
    <row r="141" spans="2:65" s="1" customFormat="1" ht="16.5" customHeight="1">
      <c r="B141" s="43"/>
      <c r="C141" s="204" t="s">
        <v>467</v>
      </c>
      <c r="D141" s="204" t="s">
        <v>200</v>
      </c>
      <c r="E141" s="205" t="s">
        <v>4905</v>
      </c>
      <c r="F141" s="206" t="s">
        <v>4906</v>
      </c>
      <c r="G141" s="207" t="s">
        <v>536</v>
      </c>
      <c r="H141" s="208">
        <v>1</v>
      </c>
      <c r="I141" s="209"/>
      <c r="J141" s="210">
        <f>ROUND(I141*H141,2)</f>
        <v>0</v>
      </c>
      <c r="K141" s="206" t="s">
        <v>352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2.1366E-2</v>
      </c>
      <c r="R141" s="213">
        <f>Q141*H141</f>
        <v>2.1366E-2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87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4907</v>
      </c>
    </row>
    <row r="142" spans="2:65" s="1" customFormat="1" ht="16.5" customHeight="1">
      <c r="B142" s="43"/>
      <c r="C142" s="263" t="s">
        <v>474</v>
      </c>
      <c r="D142" s="263" t="s">
        <v>415</v>
      </c>
      <c r="E142" s="264" t="s">
        <v>4908</v>
      </c>
      <c r="F142" s="265" t="s">
        <v>4909</v>
      </c>
      <c r="G142" s="266" t="s">
        <v>536</v>
      </c>
      <c r="H142" s="267">
        <v>1</v>
      </c>
      <c r="I142" s="268"/>
      <c r="J142" s="269">
        <f>ROUND(I142*H142,2)</f>
        <v>0</v>
      </c>
      <c r="K142" s="265" t="s">
        <v>352</v>
      </c>
      <c r="L142" s="270"/>
      <c r="M142" s="271" t="s">
        <v>34</v>
      </c>
      <c r="N142" s="272" t="s">
        <v>49</v>
      </c>
      <c r="O142" s="44"/>
      <c r="P142" s="213">
        <f>O142*H142</f>
        <v>0</v>
      </c>
      <c r="Q142" s="213">
        <v>0.56999999999999995</v>
      </c>
      <c r="R142" s="213">
        <f>Q142*H142</f>
        <v>0.56999999999999995</v>
      </c>
      <c r="S142" s="213">
        <v>0</v>
      </c>
      <c r="T142" s="214">
        <f>S142*H142</f>
        <v>0</v>
      </c>
      <c r="AR142" s="25" t="s">
        <v>244</v>
      </c>
      <c r="AT142" s="25" t="s">
        <v>415</v>
      </c>
      <c r="AU142" s="25" t="s">
        <v>87</v>
      </c>
      <c r="AY142" s="25" t="s">
        <v>197</v>
      </c>
      <c r="BE142" s="215">
        <f>IF(N142="základní",J142,0)</f>
        <v>0</v>
      </c>
      <c r="BF142" s="215">
        <f>IF(N142="snížená",J142,0)</f>
        <v>0</v>
      </c>
      <c r="BG142" s="215">
        <f>IF(N142="zákl. přenesená",J142,0)</f>
        <v>0</v>
      </c>
      <c r="BH142" s="215">
        <f>IF(N142="sníž. přenesená",J142,0)</f>
        <v>0</v>
      </c>
      <c r="BI142" s="215">
        <f>IF(N142="nulová",J142,0)</f>
        <v>0</v>
      </c>
      <c r="BJ142" s="25" t="s">
        <v>85</v>
      </c>
      <c r="BK142" s="215">
        <f>ROUND(I142*H142,2)</f>
        <v>0</v>
      </c>
      <c r="BL142" s="25" t="s">
        <v>126</v>
      </c>
      <c r="BM142" s="25" t="s">
        <v>4910</v>
      </c>
    </row>
    <row r="143" spans="2:65" s="13" customFormat="1">
      <c r="B143" s="231"/>
      <c r="C143" s="232"/>
      <c r="D143" s="216" t="s">
        <v>210</v>
      </c>
      <c r="E143" s="260" t="s">
        <v>34</v>
      </c>
      <c r="F143" s="261" t="s">
        <v>85</v>
      </c>
      <c r="G143" s="232"/>
      <c r="H143" s="262">
        <v>1</v>
      </c>
      <c r="I143" s="236"/>
      <c r="J143" s="232"/>
      <c r="K143" s="232"/>
      <c r="L143" s="237"/>
      <c r="M143" s="238"/>
      <c r="N143" s="239"/>
      <c r="O143" s="239"/>
      <c r="P143" s="239"/>
      <c r="Q143" s="239"/>
      <c r="R143" s="239"/>
      <c r="S143" s="239"/>
      <c r="T143" s="240"/>
      <c r="AT143" s="241" t="s">
        <v>210</v>
      </c>
      <c r="AU143" s="241" t="s">
        <v>87</v>
      </c>
      <c r="AV143" s="13" t="s">
        <v>87</v>
      </c>
      <c r="AW143" s="13" t="s">
        <v>41</v>
      </c>
      <c r="AX143" s="13" t="s">
        <v>85</v>
      </c>
      <c r="AY143" s="241" t="s">
        <v>197</v>
      </c>
    </row>
    <row r="144" spans="2:65" s="1" customFormat="1" ht="16.5" customHeight="1">
      <c r="B144" s="43"/>
      <c r="C144" s="204" t="s">
        <v>480</v>
      </c>
      <c r="D144" s="204" t="s">
        <v>200</v>
      </c>
      <c r="E144" s="205" t="s">
        <v>4911</v>
      </c>
      <c r="F144" s="206" t="s">
        <v>4912</v>
      </c>
      <c r="G144" s="207" t="s">
        <v>536</v>
      </c>
      <c r="H144" s="208">
        <v>1</v>
      </c>
      <c r="I144" s="209"/>
      <c r="J144" s="210">
        <f>ROUND(I144*H144,2)</f>
        <v>0</v>
      </c>
      <c r="K144" s="206" t="s">
        <v>352</v>
      </c>
      <c r="L144" s="63"/>
      <c r="M144" s="211" t="s">
        <v>34</v>
      </c>
      <c r="N144" s="212" t="s">
        <v>49</v>
      </c>
      <c r="O144" s="44"/>
      <c r="P144" s="213">
        <f>O144*H144</f>
        <v>0</v>
      </c>
      <c r="Q144" s="213">
        <v>2.7528E-2</v>
      </c>
      <c r="R144" s="213">
        <f>Q144*H144</f>
        <v>2.7528E-2</v>
      </c>
      <c r="S144" s="213">
        <v>0</v>
      </c>
      <c r="T144" s="214">
        <f>S144*H144</f>
        <v>0</v>
      </c>
      <c r="AR144" s="25" t="s">
        <v>126</v>
      </c>
      <c r="AT144" s="25" t="s">
        <v>200</v>
      </c>
      <c r="AU144" s="25" t="s">
        <v>87</v>
      </c>
      <c r="AY144" s="25" t="s">
        <v>197</v>
      </c>
      <c r="BE144" s="215">
        <f>IF(N144="základní",J144,0)</f>
        <v>0</v>
      </c>
      <c r="BF144" s="215">
        <f>IF(N144="snížená",J144,0)</f>
        <v>0</v>
      </c>
      <c r="BG144" s="215">
        <f>IF(N144="zákl. přenesená",J144,0)</f>
        <v>0</v>
      </c>
      <c r="BH144" s="215">
        <f>IF(N144="sníž. přenesená",J144,0)</f>
        <v>0</v>
      </c>
      <c r="BI144" s="215">
        <f>IF(N144="nulová",J144,0)</f>
        <v>0</v>
      </c>
      <c r="BJ144" s="25" t="s">
        <v>85</v>
      </c>
      <c r="BK144" s="215">
        <f>ROUND(I144*H144,2)</f>
        <v>0</v>
      </c>
      <c r="BL144" s="25" t="s">
        <v>126</v>
      </c>
      <c r="BM144" s="25" t="s">
        <v>4913</v>
      </c>
    </row>
    <row r="145" spans="2:65" s="1" customFormat="1" ht="25.5" customHeight="1">
      <c r="B145" s="43"/>
      <c r="C145" s="263" t="s">
        <v>484</v>
      </c>
      <c r="D145" s="263" t="s">
        <v>415</v>
      </c>
      <c r="E145" s="264" t="s">
        <v>4914</v>
      </c>
      <c r="F145" s="265" t="s">
        <v>4915</v>
      </c>
      <c r="G145" s="266" t="s">
        <v>536</v>
      </c>
      <c r="H145" s="267">
        <v>1</v>
      </c>
      <c r="I145" s="268"/>
      <c r="J145" s="269">
        <f>ROUND(I145*H145,2)</f>
        <v>0</v>
      </c>
      <c r="K145" s="265" t="s">
        <v>352</v>
      </c>
      <c r="L145" s="270"/>
      <c r="M145" s="271" t="s">
        <v>34</v>
      </c>
      <c r="N145" s="272" t="s">
        <v>49</v>
      </c>
      <c r="O145" s="44"/>
      <c r="P145" s="213">
        <f>O145*H145</f>
        <v>0</v>
      </c>
      <c r="Q145" s="213">
        <v>1.87</v>
      </c>
      <c r="R145" s="213">
        <f>Q145*H145</f>
        <v>1.87</v>
      </c>
      <c r="S145" s="213">
        <v>0</v>
      </c>
      <c r="T145" s="214">
        <f>S145*H145</f>
        <v>0</v>
      </c>
      <c r="AR145" s="25" t="s">
        <v>244</v>
      </c>
      <c r="AT145" s="25" t="s">
        <v>415</v>
      </c>
      <c r="AU145" s="25" t="s">
        <v>87</v>
      </c>
      <c r="AY145" s="25" t="s">
        <v>197</v>
      </c>
      <c r="BE145" s="215">
        <f>IF(N145="základní",J145,0)</f>
        <v>0</v>
      </c>
      <c r="BF145" s="215">
        <f>IF(N145="snížená",J145,0)</f>
        <v>0</v>
      </c>
      <c r="BG145" s="215">
        <f>IF(N145="zákl. přenesená",J145,0)</f>
        <v>0</v>
      </c>
      <c r="BH145" s="215">
        <f>IF(N145="sníž. přenesená",J145,0)</f>
        <v>0</v>
      </c>
      <c r="BI145" s="215">
        <f>IF(N145="nulová",J145,0)</f>
        <v>0</v>
      </c>
      <c r="BJ145" s="25" t="s">
        <v>85</v>
      </c>
      <c r="BK145" s="215">
        <f>ROUND(I145*H145,2)</f>
        <v>0</v>
      </c>
      <c r="BL145" s="25" t="s">
        <v>126</v>
      </c>
      <c r="BM145" s="25" t="s">
        <v>4916</v>
      </c>
    </row>
    <row r="146" spans="2:65" s="1" customFormat="1" ht="25.5" customHeight="1">
      <c r="B146" s="43"/>
      <c r="C146" s="204" t="s">
        <v>487</v>
      </c>
      <c r="D146" s="204" t="s">
        <v>200</v>
      </c>
      <c r="E146" s="205" t="s">
        <v>4917</v>
      </c>
      <c r="F146" s="206" t="s">
        <v>4918</v>
      </c>
      <c r="G146" s="207" t="s">
        <v>536</v>
      </c>
      <c r="H146" s="208">
        <v>1</v>
      </c>
      <c r="I146" s="209"/>
      <c r="J146" s="210">
        <f>ROUND(I146*H146,2)</f>
        <v>0</v>
      </c>
      <c r="K146" s="206" t="s">
        <v>352</v>
      </c>
      <c r="L146" s="63"/>
      <c r="M146" s="211" t="s">
        <v>34</v>
      </c>
      <c r="N146" s="212" t="s">
        <v>49</v>
      </c>
      <c r="O146" s="44"/>
      <c r="P146" s="213">
        <f>O146*H146</f>
        <v>0</v>
      </c>
      <c r="Q146" s="213">
        <v>7.0200000000000002E-3</v>
      </c>
      <c r="R146" s="213">
        <f>Q146*H146</f>
        <v>7.0200000000000002E-3</v>
      </c>
      <c r="S146" s="213">
        <v>0</v>
      </c>
      <c r="T146" s="214">
        <f>S146*H146</f>
        <v>0</v>
      </c>
      <c r="AR146" s="25" t="s">
        <v>126</v>
      </c>
      <c r="AT146" s="25" t="s">
        <v>200</v>
      </c>
      <c r="AU146" s="25" t="s">
        <v>87</v>
      </c>
      <c r="AY146" s="25" t="s">
        <v>197</v>
      </c>
      <c r="BE146" s="215">
        <f>IF(N146="základní",J146,0)</f>
        <v>0</v>
      </c>
      <c r="BF146" s="215">
        <f>IF(N146="snížená",J146,0)</f>
        <v>0</v>
      </c>
      <c r="BG146" s="215">
        <f>IF(N146="zákl. přenesená",J146,0)</f>
        <v>0</v>
      </c>
      <c r="BH146" s="215">
        <f>IF(N146="sníž. přenesená",J146,0)</f>
        <v>0</v>
      </c>
      <c r="BI146" s="215">
        <f>IF(N146="nulová",J146,0)</f>
        <v>0</v>
      </c>
      <c r="BJ146" s="25" t="s">
        <v>85</v>
      </c>
      <c r="BK146" s="215">
        <f>ROUND(I146*H146,2)</f>
        <v>0</v>
      </c>
      <c r="BL146" s="25" t="s">
        <v>126</v>
      </c>
      <c r="BM146" s="25" t="s">
        <v>4919</v>
      </c>
    </row>
    <row r="147" spans="2:65" s="1" customFormat="1" ht="16.5" customHeight="1">
      <c r="B147" s="43"/>
      <c r="C147" s="263" t="s">
        <v>491</v>
      </c>
      <c r="D147" s="263" t="s">
        <v>415</v>
      </c>
      <c r="E147" s="264" t="s">
        <v>4920</v>
      </c>
      <c r="F147" s="265" t="s">
        <v>4921</v>
      </c>
      <c r="G147" s="266" t="s">
        <v>536</v>
      </c>
      <c r="H147" s="267">
        <v>1</v>
      </c>
      <c r="I147" s="268"/>
      <c r="J147" s="269">
        <f>ROUND(I147*H147,2)</f>
        <v>0</v>
      </c>
      <c r="K147" s="265" t="s">
        <v>352</v>
      </c>
      <c r="L147" s="270"/>
      <c r="M147" s="271" t="s">
        <v>34</v>
      </c>
      <c r="N147" s="272" t="s">
        <v>49</v>
      </c>
      <c r="O147" s="44"/>
      <c r="P147" s="213">
        <f>O147*H147</f>
        <v>0</v>
      </c>
      <c r="Q147" s="213">
        <v>0.06</v>
      </c>
      <c r="R147" s="213">
        <f>Q147*H147</f>
        <v>0.06</v>
      </c>
      <c r="S147" s="213">
        <v>0</v>
      </c>
      <c r="T147" s="214">
        <f>S147*H147</f>
        <v>0</v>
      </c>
      <c r="AR147" s="25" t="s">
        <v>244</v>
      </c>
      <c r="AT147" s="25" t="s">
        <v>415</v>
      </c>
      <c r="AU147" s="25" t="s">
        <v>87</v>
      </c>
      <c r="AY147" s="25" t="s">
        <v>197</v>
      </c>
      <c r="BE147" s="215">
        <f>IF(N147="základní",J147,0)</f>
        <v>0</v>
      </c>
      <c r="BF147" s="215">
        <f>IF(N147="snížená",J147,0)</f>
        <v>0</v>
      </c>
      <c r="BG147" s="215">
        <f>IF(N147="zákl. přenesená",J147,0)</f>
        <v>0</v>
      </c>
      <c r="BH147" s="215">
        <f>IF(N147="sníž. přenesená",J147,0)</f>
        <v>0</v>
      </c>
      <c r="BI147" s="215">
        <f>IF(N147="nulová",J147,0)</f>
        <v>0</v>
      </c>
      <c r="BJ147" s="25" t="s">
        <v>85</v>
      </c>
      <c r="BK147" s="215">
        <f>ROUND(I147*H147,2)</f>
        <v>0</v>
      </c>
      <c r="BL147" s="25" t="s">
        <v>126</v>
      </c>
      <c r="BM147" s="25" t="s">
        <v>4922</v>
      </c>
    </row>
    <row r="148" spans="2:65" s="13" customFormat="1">
      <c r="B148" s="231"/>
      <c r="C148" s="232"/>
      <c r="D148" s="216" t="s">
        <v>210</v>
      </c>
      <c r="E148" s="260" t="s">
        <v>34</v>
      </c>
      <c r="F148" s="261" t="s">
        <v>85</v>
      </c>
      <c r="G148" s="232"/>
      <c r="H148" s="262">
        <v>1</v>
      </c>
      <c r="I148" s="236"/>
      <c r="J148" s="232"/>
      <c r="K148" s="232"/>
      <c r="L148" s="237"/>
      <c r="M148" s="238"/>
      <c r="N148" s="239"/>
      <c r="O148" s="239"/>
      <c r="P148" s="239"/>
      <c r="Q148" s="239"/>
      <c r="R148" s="239"/>
      <c r="S148" s="239"/>
      <c r="T148" s="240"/>
      <c r="AT148" s="241" t="s">
        <v>210</v>
      </c>
      <c r="AU148" s="241" t="s">
        <v>87</v>
      </c>
      <c r="AV148" s="13" t="s">
        <v>87</v>
      </c>
      <c r="AW148" s="13" t="s">
        <v>41</v>
      </c>
      <c r="AX148" s="13" t="s">
        <v>85</v>
      </c>
      <c r="AY148" s="241" t="s">
        <v>197</v>
      </c>
    </row>
    <row r="149" spans="2:65" s="1" customFormat="1" ht="16.5" customHeight="1">
      <c r="B149" s="43"/>
      <c r="C149" s="263" t="s">
        <v>498</v>
      </c>
      <c r="D149" s="263" t="s">
        <v>415</v>
      </c>
      <c r="E149" s="264" t="s">
        <v>4923</v>
      </c>
      <c r="F149" s="265" t="s">
        <v>4924</v>
      </c>
      <c r="G149" s="266" t="s">
        <v>536</v>
      </c>
      <c r="H149" s="267">
        <v>1</v>
      </c>
      <c r="I149" s="268"/>
      <c r="J149" s="269">
        <f>ROUND(I149*H149,2)</f>
        <v>0</v>
      </c>
      <c r="K149" s="265" t="s">
        <v>352</v>
      </c>
      <c r="L149" s="270"/>
      <c r="M149" s="271" t="s">
        <v>34</v>
      </c>
      <c r="N149" s="272" t="s">
        <v>49</v>
      </c>
      <c r="O149" s="44"/>
      <c r="P149" s="213">
        <f>O149*H149</f>
        <v>0</v>
      </c>
      <c r="Q149" s="213">
        <v>0.16200000000000001</v>
      </c>
      <c r="R149" s="213">
        <f>Q149*H149</f>
        <v>0.16200000000000001</v>
      </c>
      <c r="S149" s="213">
        <v>0</v>
      </c>
      <c r="T149" s="214">
        <f>S149*H149</f>
        <v>0</v>
      </c>
      <c r="AR149" s="25" t="s">
        <v>244</v>
      </c>
      <c r="AT149" s="25" t="s">
        <v>415</v>
      </c>
      <c r="AU149" s="25" t="s">
        <v>87</v>
      </c>
      <c r="AY149" s="25" t="s">
        <v>197</v>
      </c>
      <c r="BE149" s="215">
        <f>IF(N149="základní",J149,0)</f>
        <v>0</v>
      </c>
      <c r="BF149" s="215">
        <f>IF(N149="snížená",J149,0)</f>
        <v>0</v>
      </c>
      <c r="BG149" s="215">
        <f>IF(N149="zákl. přenesená",J149,0)</f>
        <v>0</v>
      </c>
      <c r="BH149" s="215">
        <f>IF(N149="sníž. přenesená",J149,0)</f>
        <v>0</v>
      </c>
      <c r="BI149" s="215">
        <f>IF(N149="nulová",J149,0)</f>
        <v>0</v>
      </c>
      <c r="BJ149" s="25" t="s">
        <v>85</v>
      </c>
      <c r="BK149" s="215">
        <f>ROUND(I149*H149,2)</f>
        <v>0</v>
      </c>
      <c r="BL149" s="25" t="s">
        <v>126</v>
      </c>
      <c r="BM149" s="25" t="s">
        <v>4925</v>
      </c>
    </row>
    <row r="150" spans="2:65" s="13" customFormat="1">
      <c r="B150" s="231"/>
      <c r="C150" s="232"/>
      <c r="D150" s="216" t="s">
        <v>210</v>
      </c>
      <c r="E150" s="260" t="s">
        <v>34</v>
      </c>
      <c r="F150" s="261" t="s">
        <v>85</v>
      </c>
      <c r="G150" s="232"/>
      <c r="H150" s="262">
        <v>1</v>
      </c>
      <c r="I150" s="236"/>
      <c r="J150" s="232"/>
      <c r="K150" s="232"/>
      <c r="L150" s="237"/>
      <c r="M150" s="238"/>
      <c r="N150" s="239"/>
      <c r="O150" s="239"/>
      <c r="P150" s="239"/>
      <c r="Q150" s="239"/>
      <c r="R150" s="239"/>
      <c r="S150" s="239"/>
      <c r="T150" s="240"/>
      <c r="AT150" s="241" t="s">
        <v>210</v>
      </c>
      <c r="AU150" s="241" t="s">
        <v>87</v>
      </c>
      <c r="AV150" s="13" t="s">
        <v>87</v>
      </c>
      <c r="AW150" s="13" t="s">
        <v>41</v>
      </c>
      <c r="AX150" s="13" t="s">
        <v>85</v>
      </c>
      <c r="AY150" s="241" t="s">
        <v>197</v>
      </c>
    </row>
    <row r="151" spans="2:65" s="1" customFormat="1" ht="25.5" customHeight="1">
      <c r="B151" s="43"/>
      <c r="C151" s="204" t="s">
        <v>503</v>
      </c>
      <c r="D151" s="204" t="s">
        <v>200</v>
      </c>
      <c r="E151" s="205" t="s">
        <v>4926</v>
      </c>
      <c r="F151" s="206" t="s">
        <v>4927</v>
      </c>
      <c r="G151" s="207" t="s">
        <v>536</v>
      </c>
      <c r="H151" s="208">
        <v>1</v>
      </c>
      <c r="I151" s="209"/>
      <c r="J151" s="210">
        <f>ROUND(I151*H151,2)</f>
        <v>0</v>
      </c>
      <c r="K151" s="206" t="s">
        <v>34</v>
      </c>
      <c r="L151" s="63"/>
      <c r="M151" s="211" t="s">
        <v>34</v>
      </c>
      <c r="N151" s="212" t="s">
        <v>49</v>
      </c>
      <c r="O151" s="44"/>
      <c r="P151" s="213">
        <f>O151*H151</f>
        <v>0</v>
      </c>
      <c r="Q151" s="213">
        <v>0.35248000000000002</v>
      </c>
      <c r="R151" s="213">
        <f>Q151*H151</f>
        <v>0.35248000000000002</v>
      </c>
      <c r="S151" s="213">
        <v>0</v>
      </c>
      <c r="T151" s="214">
        <f>S151*H151</f>
        <v>0</v>
      </c>
      <c r="AR151" s="25" t="s">
        <v>126</v>
      </c>
      <c r="AT151" s="25" t="s">
        <v>200</v>
      </c>
      <c r="AU151" s="25" t="s">
        <v>87</v>
      </c>
      <c r="AY151" s="25" t="s">
        <v>197</v>
      </c>
      <c r="BE151" s="215">
        <f>IF(N151="základní",J151,0)</f>
        <v>0</v>
      </c>
      <c r="BF151" s="215">
        <f>IF(N151="snížená",J151,0)</f>
        <v>0</v>
      </c>
      <c r="BG151" s="215">
        <f>IF(N151="zákl. přenesená",J151,0)</f>
        <v>0</v>
      </c>
      <c r="BH151" s="215">
        <f>IF(N151="sníž. přenesená",J151,0)</f>
        <v>0</v>
      </c>
      <c r="BI151" s="215">
        <f>IF(N151="nulová",J151,0)</f>
        <v>0</v>
      </c>
      <c r="BJ151" s="25" t="s">
        <v>85</v>
      </c>
      <c r="BK151" s="215">
        <f>ROUND(I151*H151,2)</f>
        <v>0</v>
      </c>
      <c r="BL151" s="25" t="s">
        <v>126</v>
      </c>
      <c r="BM151" s="25" t="s">
        <v>4928</v>
      </c>
    </row>
    <row r="152" spans="2:65" s="13" customFormat="1">
      <c r="B152" s="231"/>
      <c r="C152" s="232"/>
      <c r="D152" s="216" t="s">
        <v>210</v>
      </c>
      <c r="E152" s="260" t="s">
        <v>34</v>
      </c>
      <c r="F152" s="261" t="s">
        <v>85</v>
      </c>
      <c r="G152" s="232"/>
      <c r="H152" s="262">
        <v>1</v>
      </c>
      <c r="I152" s="236"/>
      <c r="J152" s="232"/>
      <c r="K152" s="232"/>
      <c r="L152" s="237"/>
      <c r="M152" s="238"/>
      <c r="N152" s="239"/>
      <c r="O152" s="239"/>
      <c r="P152" s="239"/>
      <c r="Q152" s="239"/>
      <c r="R152" s="239"/>
      <c r="S152" s="239"/>
      <c r="T152" s="240"/>
      <c r="AT152" s="241" t="s">
        <v>210</v>
      </c>
      <c r="AU152" s="241" t="s">
        <v>87</v>
      </c>
      <c r="AV152" s="13" t="s">
        <v>87</v>
      </c>
      <c r="AW152" s="13" t="s">
        <v>41</v>
      </c>
      <c r="AX152" s="13" t="s">
        <v>85</v>
      </c>
      <c r="AY152" s="241" t="s">
        <v>197</v>
      </c>
    </row>
    <row r="153" spans="2:65" s="1" customFormat="1" ht="25.5" customHeight="1">
      <c r="B153" s="43"/>
      <c r="C153" s="204" t="s">
        <v>510</v>
      </c>
      <c r="D153" s="204" t="s">
        <v>200</v>
      </c>
      <c r="E153" s="205" t="s">
        <v>4929</v>
      </c>
      <c r="F153" s="206" t="s">
        <v>4930</v>
      </c>
      <c r="G153" s="207" t="s">
        <v>536</v>
      </c>
      <c r="H153" s="208">
        <v>3</v>
      </c>
      <c r="I153" s="209"/>
      <c r="J153" s="210">
        <f>ROUND(I153*H153,2)</f>
        <v>0</v>
      </c>
      <c r="K153" s="206" t="s">
        <v>34</v>
      </c>
      <c r="L153" s="63"/>
      <c r="M153" s="211" t="s">
        <v>34</v>
      </c>
      <c r="N153" s="212" t="s">
        <v>49</v>
      </c>
      <c r="O153" s="44"/>
      <c r="P153" s="213">
        <f>O153*H153</f>
        <v>0</v>
      </c>
      <c r="Q153" s="213">
        <v>0.35248000000000002</v>
      </c>
      <c r="R153" s="213">
        <f>Q153*H153</f>
        <v>1.0574400000000002</v>
      </c>
      <c r="S153" s="213">
        <v>0</v>
      </c>
      <c r="T153" s="214">
        <f>S153*H153</f>
        <v>0</v>
      </c>
      <c r="AR153" s="25" t="s">
        <v>126</v>
      </c>
      <c r="AT153" s="25" t="s">
        <v>200</v>
      </c>
      <c r="AU153" s="25" t="s">
        <v>87</v>
      </c>
      <c r="AY153" s="25" t="s">
        <v>197</v>
      </c>
      <c r="BE153" s="215">
        <f>IF(N153="základní",J153,0)</f>
        <v>0</v>
      </c>
      <c r="BF153" s="215">
        <f>IF(N153="snížená",J153,0)</f>
        <v>0</v>
      </c>
      <c r="BG153" s="215">
        <f>IF(N153="zákl. přenesená",J153,0)</f>
        <v>0</v>
      </c>
      <c r="BH153" s="215">
        <f>IF(N153="sníž. přenesená",J153,0)</f>
        <v>0</v>
      </c>
      <c r="BI153" s="215">
        <f>IF(N153="nulová",J153,0)</f>
        <v>0</v>
      </c>
      <c r="BJ153" s="25" t="s">
        <v>85</v>
      </c>
      <c r="BK153" s="215">
        <f>ROUND(I153*H153,2)</f>
        <v>0</v>
      </c>
      <c r="BL153" s="25" t="s">
        <v>126</v>
      </c>
      <c r="BM153" s="25" t="s">
        <v>4931</v>
      </c>
    </row>
    <row r="154" spans="2:65" s="13" customFormat="1">
      <c r="B154" s="231"/>
      <c r="C154" s="232"/>
      <c r="D154" s="216" t="s">
        <v>210</v>
      </c>
      <c r="E154" s="260" t="s">
        <v>34</v>
      </c>
      <c r="F154" s="261" t="s">
        <v>107</v>
      </c>
      <c r="G154" s="232"/>
      <c r="H154" s="262">
        <v>3</v>
      </c>
      <c r="I154" s="236"/>
      <c r="J154" s="232"/>
      <c r="K154" s="232"/>
      <c r="L154" s="237"/>
      <c r="M154" s="238"/>
      <c r="N154" s="239"/>
      <c r="O154" s="239"/>
      <c r="P154" s="239"/>
      <c r="Q154" s="239"/>
      <c r="R154" s="239"/>
      <c r="S154" s="239"/>
      <c r="T154" s="240"/>
      <c r="AT154" s="241" t="s">
        <v>210</v>
      </c>
      <c r="AU154" s="241" t="s">
        <v>87</v>
      </c>
      <c r="AV154" s="13" t="s">
        <v>87</v>
      </c>
      <c r="AW154" s="13" t="s">
        <v>41</v>
      </c>
      <c r="AX154" s="13" t="s">
        <v>85</v>
      </c>
      <c r="AY154" s="241" t="s">
        <v>197</v>
      </c>
    </row>
    <row r="155" spans="2:65" s="1" customFormat="1" ht="16.5" customHeight="1">
      <c r="B155" s="43"/>
      <c r="C155" s="204" t="s">
        <v>515</v>
      </c>
      <c r="D155" s="204" t="s">
        <v>200</v>
      </c>
      <c r="E155" s="205" t="s">
        <v>4932</v>
      </c>
      <c r="F155" s="206" t="s">
        <v>4933</v>
      </c>
      <c r="G155" s="207" t="s">
        <v>536</v>
      </c>
      <c r="H155" s="208">
        <v>2</v>
      </c>
      <c r="I155" s="209"/>
      <c r="J155" s="210">
        <f>ROUND(I155*H155,2)</f>
        <v>0</v>
      </c>
      <c r="K155" s="206" t="s">
        <v>34</v>
      </c>
      <c r="L155" s="63"/>
      <c r="M155" s="211" t="s">
        <v>34</v>
      </c>
      <c r="N155" s="212" t="s">
        <v>49</v>
      </c>
      <c r="O155" s="44"/>
      <c r="P155" s="213">
        <f>O155*H155</f>
        <v>0</v>
      </c>
      <c r="Q155" s="213">
        <v>0.35248000000000002</v>
      </c>
      <c r="R155" s="213">
        <f>Q155*H155</f>
        <v>0.70496000000000003</v>
      </c>
      <c r="S155" s="213">
        <v>0</v>
      </c>
      <c r="T155" s="214">
        <f>S155*H155</f>
        <v>0</v>
      </c>
      <c r="AR155" s="25" t="s">
        <v>126</v>
      </c>
      <c r="AT155" s="25" t="s">
        <v>200</v>
      </c>
      <c r="AU155" s="25" t="s">
        <v>87</v>
      </c>
      <c r="AY155" s="25" t="s">
        <v>197</v>
      </c>
      <c r="BE155" s="215">
        <f>IF(N155="základní",J155,0)</f>
        <v>0</v>
      </c>
      <c r="BF155" s="215">
        <f>IF(N155="snížená",J155,0)</f>
        <v>0</v>
      </c>
      <c r="BG155" s="215">
        <f>IF(N155="zákl. přenesená",J155,0)</f>
        <v>0</v>
      </c>
      <c r="BH155" s="215">
        <f>IF(N155="sníž. přenesená",J155,0)</f>
        <v>0</v>
      </c>
      <c r="BI155" s="215">
        <f>IF(N155="nulová",J155,0)</f>
        <v>0</v>
      </c>
      <c r="BJ155" s="25" t="s">
        <v>85</v>
      </c>
      <c r="BK155" s="215">
        <f>ROUND(I155*H155,2)</f>
        <v>0</v>
      </c>
      <c r="BL155" s="25" t="s">
        <v>126</v>
      </c>
      <c r="BM155" s="25" t="s">
        <v>4934</v>
      </c>
    </row>
    <row r="156" spans="2:65" s="12" customFormat="1">
      <c r="B156" s="219"/>
      <c r="C156" s="220"/>
      <c r="D156" s="221" t="s">
        <v>210</v>
      </c>
      <c r="E156" s="222" t="s">
        <v>34</v>
      </c>
      <c r="F156" s="223" t="s">
        <v>4935</v>
      </c>
      <c r="G156" s="220"/>
      <c r="H156" s="224" t="s">
        <v>34</v>
      </c>
      <c r="I156" s="225"/>
      <c r="J156" s="220"/>
      <c r="K156" s="220"/>
      <c r="L156" s="226"/>
      <c r="M156" s="227"/>
      <c r="N156" s="228"/>
      <c r="O156" s="228"/>
      <c r="P156" s="228"/>
      <c r="Q156" s="228"/>
      <c r="R156" s="228"/>
      <c r="S156" s="228"/>
      <c r="T156" s="229"/>
      <c r="AT156" s="230" t="s">
        <v>210</v>
      </c>
      <c r="AU156" s="230" t="s">
        <v>87</v>
      </c>
      <c r="AV156" s="12" t="s">
        <v>85</v>
      </c>
      <c r="AW156" s="12" t="s">
        <v>41</v>
      </c>
      <c r="AX156" s="12" t="s">
        <v>78</v>
      </c>
      <c r="AY156" s="230" t="s">
        <v>197</v>
      </c>
    </row>
    <row r="157" spans="2:65" s="13" customFormat="1">
      <c r="B157" s="231"/>
      <c r="C157" s="232"/>
      <c r="D157" s="221" t="s">
        <v>210</v>
      </c>
      <c r="E157" s="233" t="s">
        <v>34</v>
      </c>
      <c r="F157" s="234" t="s">
        <v>87</v>
      </c>
      <c r="G157" s="232"/>
      <c r="H157" s="235">
        <v>2</v>
      </c>
      <c r="I157" s="236"/>
      <c r="J157" s="232"/>
      <c r="K157" s="232"/>
      <c r="L157" s="237"/>
      <c r="M157" s="238"/>
      <c r="N157" s="239"/>
      <c r="O157" s="239"/>
      <c r="P157" s="239"/>
      <c r="Q157" s="239"/>
      <c r="R157" s="239"/>
      <c r="S157" s="239"/>
      <c r="T157" s="240"/>
      <c r="AT157" s="241" t="s">
        <v>210</v>
      </c>
      <c r="AU157" s="241" t="s">
        <v>87</v>
      </c>
      <c r="AV157" s="13" t="s">
        <v>87</v>
      </c>
      <c r="AW157" s="13" t="s">
        <v>41</v>
      </c>
      <c r="AX157" s="13" t="s">
        <v>85</v>
      </c>
      <c r="AY157" s="241" t="s">
        <v>197</v>
      </c>
    </row>
    <row r="158" spans="2:65" s="11" customFormat="1" ht="29.85" customHeight="1">
      <c r="B158" s="187"/>
      <c r="C158" s="188"/>
      <c r="D158" s="201" t="s">
        <v>77</v>
      </c>
      <c r="E158" s="202" t="s">
        <v>248</v>
      </c>
      <c r="F158" s="202" t="s">
        <v>2334</v>
      </c>
      <c r="G158" s="188"/>
      <c r="H158" s="188"/>
      <c r="I158" s="191"/>
      <c r="J158" s="203">
        <f>BK158</f>
        <v>0</v>
      </c>
      <c r="K158" s="188"/>
      <c r="L158" s="193"/>
      <c r="M158" s="194"/>
      <c r="N158" s="195"/>
      <c r="O158" s="195"/>
      <c r="P158" s="196">
        <f>P159+P160+P161</f>
        <v>0</v>
      </c>
      <c r="Q158" s="195"/>
      <c r="R158" s="196">
        <f>R159+R160+R161</f>
        <v>1.124E-3</v>
      </c>
      <c r="S158" s="195"/>
      <c r="T158" s="197">
        <f>T159+T160+T161</f>
        <v>4.0400000000000005E-2</v>
      </c>
      <c r="AR158" s="198" t="s">
        <v>85</v>
      </c>
      <c r="AT158" s="199" t="s">
        <v>77</v>
      </c>
      <c r="AU158" s="199" t="s">
        <v>85</v>
      </c>
      <c r="AY158" s="198" t="s">
        <v>197</v>
      </c>
      <c r="BK158" s="200">
        <f>BK159+BK160+BK161</f>
        <v>0</v>
      </c>
    </row>
    <row r="159" spans="2:65" s="1" customFormat="1" ht="16.5" customHeight="1">
      <c r="B159" s="43"/>
      <c r="C159" s="204" t="s">
        <v>519</v>
      </c>
      <c r="D159" s="204" t="s">
        <v>200</v>
      </c>
      <c r="E159" s="205" t="s">
        <v>4936</v>
      </c>
      <c r="F159" s="206" t="s">
        <v>4937</v>
      </c>
      <c r="G159" s="207" t="s">
        <v>445</v>
      </c>
      <c r="H159" s="208">
        <v>0.4</v>
      </c>
      <c r="I159" s="209"/>
      <c r="J159" s="210">
        <f>ROUND(I159*H159,2)</f>
        <v>0</v>
      </c>
      <c r="K159" s="206" t="s">
        <v>352</v>
      </c>
      <c r="L159" s="63"/>
      <c r="M159" s="211" t="s">
        <v>34</v>
      </c>
      <c r="N159" s="212" t="s">
        <v>49</v>
      </c>
      <c r="O159" s="44"/>
      <c r="P159" s="213">
        <f>O159*H159</f>
        <v>0</v>
      </c>
      <c r="Q159" s="213">
        <v>2.81E-3</v>
      </c>
      <c r="R159" s="213">
        <f>Q159*H159</f>
        <v>1.124E-3</v>
      </c>
      <c r="S159" s="213">
        <v>0.10100000000000001</v>
      </c>
      <c r="T159" s="214">
        <f>S159*H159</f>
        <v>4.0400000000000005E-2</v>
      </c>
      <c r="AR159" s="25" t="s">
        <v>126</v>
      </c>
      <c r="AT159" s="25" t="s">
        <v>200</v>
      </c>
      <c r="AU159" s="25" t="s">
        <v>87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126</v>
      </c>
      <c r="BM159" s="25" t="s">
        <v>4938</v>
      </c>
    </row>
    <row r="160" spans="2:65" s="13" customFormat="1">
      <c r="B160" s="231"/>
      <c r="C160" s="232"/>
      <c r="D160" s="221" t="s">
        <v>210</v>
      </c>
      <c r="E160" s="233" t="s">
        <v>34</v>
      </c>
      <c r="F160" s="234" t="s">
        <v>4939</v>
      </c>
      <c r="G160" s="232"/>
      <c r="H160" s="235">
        <v>0.4</v>
      </c>
      <c r="I160" s="236"/>
      <c r="J160" s="232"/>
      <c r="K160" s="232"/>
      <c r="L160" s="237"/>
      <c r="M160" s="238"/>
      <c r="N160" s="239"/>
      <c r="O160" s="239"/>
      <c r="P160" s="239"/>
      <c r="Q160" s="239"/>
      <c r="R160" s="239"/>
      <c r="S160" s="239"/>
      <c r="T160" s="240"/>
      <c r="AT160" s="241" t="s">
        <v>210</v>
      </c>
      <c r="AU160" s="241" t="s">
        <v>87</v>
      </c>
      <c r="AV160" s="13" t="s">
        <v>87</v>
      </c>
      <c r="AW160" s="13" t="s">
        <v>41</v>
      </c>
      <c r="AX160" s="13" t="s">
        <v>85</v>
      </c>
      <c r="AY160" s="241" t="s">
        <v>197</v>
      </c>
    </row>
    <row r="161" spans="2:65" s="11" customFormat="1" ht="22.35" customHeight="1">
      <c r="B161" s="187"/>
      <c r="C161" s="188"/>
      <c r="D161" s="201" t="s">
        <v>77</v>
      </c>
      <c r="E161" s="202" t="s">
        <v>838</v>
      </c>
      <c r="F161" s="202" t="s">
        <v>2335</v>
      </c>
      <c r="G161" s="188"/>
      <c r="H161" s="188"/>
      <c r="I161" s="191"/>
      <c r="J161" s="203">
        <f>BK161</f>
        <v>0</v>
      </c>
      <c r="K161" s="188"/>
      <c r="L161" s="193"/>
      <c r="M161" s="194"/>
      <c r="N161" s="195"/>
      <c r="O161" s="195"/>
      <c r="P161" s="196">
        <f>SUM(P162:P166)</f>
        <v>0</v>
      </c>
      <c r="Q161" s="195"/>
      <c r="R161" s="196">
        <f>SUM(R162:R166)</f>
        <v>0</v>
      </c>
      <c r="S161" s="195"/>
      <c r="T161" s="197">
        <f>SUM(T162:T166)</f>
        <v>0</v>
      </c>
      <c r="AR161" s="198" t="s">
        <v>85</v>
      </c>
      <c r="AT161" s="199" t="s">
        <v>77</v>
      </c>
      <c r="AU161" s="199" t="s">
        <v>87</v>
      </c>
      <c r="AY161" s="198" t="s">
        <v>197</v>
      </c>
      <c r="BK161" s="200">
        <f>SUM(BK162:BK166)</f>
        <v>0</v>
      </c>
    </row>
    <row r="162" spans="2:65" s="1" customFormat="1" ht="16.5" customHeight="1">
      <c r="B162" s="43"/>
      <c r="C162" s="204" t="s">
        <v>523</v>
      </c>
      <c r="D162" s="204" t="s">
        <v>200</v>
      </c>
      <c r="E162" s="205" t="s">
        <v>4940</v>
      </c>
      <c r="F162" s="206" t="s">
        <v>4941</v>
      </c>
      <c r="G162" s="207" t="s">
        <v>404</v>
      </c>
      <c r="H162" s="208">
        <v>0.04</v>
      </c>
      <c r="I162" s="209"/>
      <c r="J162" s="210">
        <f>ROUND(I162*H162,2)</f>
        <v>0</v>
      </c>
      <c r="K162" s="206" t="s">
        <v>352</v>
      </c>
      <c r="L162" s="63"/>
      <c r="M162" s="211" t="s">
        <v>34</v>
      </c>
      <c r="N162" s="212" t="s">
        <v>49</v>
      </c>
      <c r="O162" s="44"/>
      <c r="P162" s="213">
        <f>O162*H162</f>
        <v>0</v>
      </c>
      <c r="Q162" s="213">
        <v>0</v>
      </c>
      <c r="R162" s="213">
        <f>Q162*H162</f>
        <v>0</v>
      </c>
      <c r="S162" s="213">
        <v>0</v>
      </c>
      <c r="T162" s="214">
        <f>S162*H162</f>
        <v>0</v>
      </c>
      <c r="AR162" s="25" t="s">
        <v>126</v>
      </c>
      <c r="AT162" s="25" t="s">
        <v>200</v>
      </c>
      <c r="AU162" s="25" t="s">
        <v>107</v>
      </c>
      <c r="AY162" s="25" t="s">
        <v>197</v>
      </c>
      <c r="BE162" s="215">
        <f>IF(N162="základní",J162,0)</f>
        <v>0</v>
      </c>
      <c r="BF162" s="215">
        <f>IF(N162="snížená",J162,0)</f>
        <v>0</v>
      </c>
      <c r="BG162" s="215">
        <f>IF(N162="zákl. přenesená",J162,0)</f>
        <v>0</v>
      </c>
      <c r="BH162" s="215">
        <f>IF(N162="sníž. přenesená",J162,0)</f>
        <v>0</v>
      </c>
      <c r="BI162" s="215">
        <f>IF(N162="nulová",J162,0)</f>
        <v>0</v>
      </c>
      <c r="BJ162" s="25" t="s">
        <v>85</v>
      </c>
      <c r="BK162" s="215">
        <f>ROUND(I162*H162,2)</f>
        <v>0</v>
      </c>
      <c r="BL162" s="25" t="s">
        <v>126</v>
      </c>
      <c r="BM162" s="25" t="s">
        <v>4942</v>
      </c>
    </row>
    <row r="163" spans="2:65" s="1" customFormat="1" ht="16.5" customHeight="1">
      <c r="B163" s="43"/>
      <c r="C163" s="204" t="s">
        <v>529</v>
      </c>
      <c r="D163" s="204" t="s">
        <v>200</v>
      </c>
      <c r="E163" s="205" t="s">
        <v>4943</v>
      </c>
      <c r="F163" s="206" t="s">
        <v>4944</v>
      </c>
      <c r="G163" s="207" t="s">
        <v>404</v>
      </c>
      <c r="H163" s="208">
        <v>0.36</v>
      </c>
      <c r="I163" s="209"/>
      <c r="J163" s="210">
        <f>ROUND(I163*H163,2)</f>
        <v>0</v>
      </c>
      <c r="K163" s="206" t="s">
        <v>352</v>
      </c>
      <c r="L163" s="63"/>
      <c r="M163" s="211" t="s">
        <v>34</v>
      </c>
      <c r="N163" s="212" t="s">
        <v>49</v>
      </c>
      <c r="O163" s="44"/>
      <c r="P163" s="213">
        <f>O163*H163</f>
        <v>0</v>
      </c>
      <c r="Q163" s="213">
        <v>0</v>
      </c>
      <c r="R163" s="213">
        <f>Q163*H163</f>
        <v>0</v>
      </c>
      <c r="S163" s="213">
        <v>0</v>
      </c>
      <c r="T163" s="214">
        <f>S163*H163</f>
        <v>0</v>
      </c>
      <c r="AR163" s="25" t="s">
        <v>126</v>
      </c>
      <c r="AT163" s="25" t="s">
        <v>200</v>
      </c>
      <c r="AU163" s="25" t="s">
        <v>107</v>
      </c>
      <c r="AY163" s="25" t="s">
        <v>197</v>
      </c>
      <c r="BE163" s="215">
        <f>IF(N163="základní",J163,0)</f>
        <v>0</v>
      </c>
      <c r="BF163" s="215">
        <f>IF(N163="snížená",J163,0)</f>
        <v>0</v>
      </c>
      <c r="BG163" s="215">
        <f>IF(N163="zákl. přenesená",J163,0)</f>
        <v>0</v>
      </c>
      <c r="BH163" s="215">
        <f>IF(N163="sníž. přenesená",J163,0)</f>
        <v>0</v>
      </c>
      <c r="BI163" s="215">
        <f>IF(N163="nulová",J163,0)</f>
        <v>0</v>
      </c>
      <c r="BJ163" s="25" t="s">
        <v>85</v>
      </c>
      <c r="BK163" s="215">
        <f>ROUND(I163*H163,2)</f>
        <v>0</v>
      </c>
      <c r="BL163" s="25" t="s">
        <v>126</v>
      </c>
      <c r="BM163" s="25" t="s">
        <v>4945</v>
      </c>
    </row>
    <row r="164" spans="2:65" s="1" customFormat="1" ht="16.5" customHeight="1">
      <c r="B164" s="43"/>
      <c r="C164" s="204" t="s">
        <v>533</v>
      </c>
      <c r="D164" s="204" t="s">
        <v>200</v>
      </c>
      <c r="E164" s="205" t="s">
        <v>4946</v>
      </c>
      <c r="F164" s="206" t="s">
        <v>4947</v>
      </c>
      <c r="G164" s="207" t="s">
        <v>404</v>
      </c>
      <c r="H164" s="208">
        <v>0.04</v>
      </c>
      <c r="I164" s="209"/>
      <c r="J164" s="210">
        <f>ROUND(I164*H164,2)</f>
        <v>0</v>
      </c>
      <c r="K164" s="206" t="s">
        <v>352</v>
      </c>
      <c r="L164" s="63"/>
      <c r="M164" s="211" t="s">
        <v>34</v>
      </c>
      <c r="N164" s="212" t="s">
        <v>49</v>
      </c>
      <c r="O164" s="44"/>
      <c r="P164" s="213">
        <f>O164*H164</f>
        <v>0</v>
      </c>
      <c r="Q164" s="213">
        <v>0</v>
      </c>
      <c r="R164" s="213">
        <f>Q164*H164</f>
        <v>0</v>
      </c>
      <c r="S164" s="213">
        <v>0</v>
      </c>
      <c r="T164" s="214">
        <f>S164*H164</f>
        <v>0</v>
      </c>
      <c r="AR164" s="25" t="s">
        <v>126</v>
      </c>
      <c r="AT164" s="25" t="s">
        <v>200</v>
      </c>
      <c r="AU164" s="25" t="s">
        <v>107</v>
      </c>
      <c r="AY164" s="25" t="s">
        <v>197</v>
      </c>
      <c r="BE164" s="215">
        <f>IF(N164="základní",J164,0)</f>
        <v>0</v>
      </c>
      <c r="BF164" s="215">
        <f>IF(N164="snížená",J164,0)</f>
        <v>0</v>
      </c>
      <c r="BG164" s="215">
        <f>IF(N164="zákl. přenesená",J164,0)</f>
        <v>0</v>
      </c>
      <c r="BH164" s="215">
        <f>IF(N164="sníž. přenesená",J164,0)</f>
        <v>0</v>
      </c>
      <c r="BI164" s="215">
        <f>IF(N164="nulová",J164,0)</f>
        <v>0</v>
      </c>
      <c r="BJ164" s="25" t="s">
        <v>85</v>
      </c>
      <c r="BK164" s="215">
        <f>ROUND(I164*H164,2)</f>
        <v>0</v>
      </c>
      <c r="BL164" s="25" t="s">
        <v>126</v>
      </c>
      <c r="BM164" s="25" t="s">
        <v>4948</v>
      </c>
    </row>
    <row r="165" spans="2:65" s="1" customFormat="1" ht="16.5" customHeight="1">
      <c r="B165" s="43"/>
      <c r="C165" s="204" t="s">
        <v>538</v>
      </c>
      <c r="D165" s="204" t="s">
        <v>200</v>
      </c>
      <c r="E165" s="205" t="s">
        <v>4949</v>
      </c>
      <c r="F165" s="206" t="s">
        <v>4950</v>
      </c>
      <c r="G165" s="207" t="s">
        <v>404</v>
      </c>
      <c r="H165" s="208">
        <v>0.04</v>
      </c>
      <c r="I165" s="209"/>
      <c r="J165" s="210">
        <f>ROUND(I165*H165,2)</f>
        <v>0</v>
      </c>
      <c r="K165" s="206" t="s">
        <v>352</v>
      </c>
      <c r="L165" s="63"/>
      <c r="M165" s="211" t="s">
        <v>34</v>
      </c>
      <c r="N165" s="212" t="s">
        <v>49</v>
      </c>
      <c r="O165" s="44"/>
      <c r="P165" s="213">
        <f>O165*H165</f>
        <v>0</v>
      </c>
      <c r="Q165" s="213">
        <v>0</v>
      </c>
      <c r="R165" s="213">
        <f>Q165*H165</f>
        <v>0</v>
      </c>
      <c r="S165" s="213">
        <v>0</v>
      </c>
      <c r="T165" s="214">
        <f>S165*H165</f>
        <v>0</v>
      </c>
      <c r="AR165" s="25" t="s">
        <v>126</v>
      </c>
      <c r="AT165" s="25" t="s">
        <v>200</v>
      </c>
      <c r="AU165" s="25" t="s">
        <v>107</v>
      </c>
      <c r="AY165" s="25" t="s">
        <v>197</v>
      </c>
      <c r="BE165" s="215">
        <f>IF(N165="základní",J165,0)</f>
        <v>0</v>
      </c>
      <c r="BF165" s="215">
        <f>IF(N165="snížená",J165,0)</f>
        <v>0</v>
      </c>
      <c r="BG165" s="215">
        <f>IF(N165="zákl. přenesená",J165,0)</f>
        <v>0</v>
      </c>
      <c r="BH165" s="215">
        <f>IF(N165="sníž. přenesená",J165,0)</f>
        <v>0</v>
      </c>
      <c r="BI165" s="215">
        <f>IF(N165="nulová",J165,0)</f>
        <v>0</v>
      </c>
      <c r="BJ165" s="25" t="s">
        <v>85</v>
      </c>
      <c r="BK165" s="215">
        <f>ROUND(I165*H165,2)</f>
        <v>0</v>
      </c>
      <c r="BL165" s="25" t="s">
        <v>126</v>
      </c>
      <c r="BM165" s="25" t="s">
        <v>4951</v>
      </c>
    </row>
    <row r="166" spans="2:65" s="1" customFormat="1" ht="16.5" customHeight="1">
      <c r="B166" s="43"/>
      <c r="C166" s="204" t="s">
        <v>543</v>
      </c>
      <c r="D166" s="204" t="s">
        <v>200</v>
      </c>
      <c r="E166" s="205" t="s">
        <v>2336</v>
      </c>
      <c r="F166" s="206" t="s">
        <v>2337</v>
      </c>
      <c r="G166" s="207" t="s">
        <v>404</v>
      </c>
      <c r="H166" s="208">
        <v>5.6849999999999996</v>
      </c>
      <c r="I166" s="209"/>
      <c r="J166" s="210">
        <f>ROUND(I166*H166,2)</f>
        <v>0</v>
      </c>
      <c r="K166" s="206" t="s">
        <v>352</v>
      </c>
      <c r="L166" s="63"/>
      <c r="M166" s="211" t="s">
        <v>34</v>
      </c>
      <c r="N166" s="254" t="s">
        <v>49</v>
      </c>
      <c r="O166" s="255"/>
      <c r="P166" s="256">
        <f>O166*H166</f>
        <v>0</v>
      </c>
      <c r="Q166" s="256">
        <v>0</v>
      </c>
      <c r="R166" s="256">
        <f>Q166*H166</f>
        <v>0</v>
      </c>
      <c r="S166" s="256">
        <v>0</v>
      </c>
      <c r="T166" s="257">
        <f>S166*H166</f>
        <v>0</v>
      </c>
      <c r="AR166" s="25" t="s">
        <v>126</v>
      </c>
      <c r="AT166" s="25" t="s">
        <v>200</v>
      </c>
      <c r="AU166" s="25" t="s">
        <v>107</v>
      </c>
      <c r="AY166" s="25" t="s">
        <v>197</v>
      </c>
      <c r="BE166" s="215">
        <f>IF(N166="základní",J166,0)</f>
        <v>0</v>
      </c>
      <c r="BF166" s="215">
        <f>IF(N166="snížená",J166,0)</f>
        <v>0</v>
      </c>
      <c r="BG166" s="215">
        <f>IF(N166="zákl. přenesená",J166,0)</f>
        <v>0</v>
      </c>
      <c r="BH166" s="215">
        <f>IF(N166="sníž. přenesená",J166,0)</f>
        <v>0</v>
      </c>
      <c r="BI166" s="215">
        <f>IF(N166="nulová",J166,0)</f>
        <v>0</v>
      </c>
      <c r="BJ166" s="25" t="s">
        <v>85</v>
      </c>
      <c r="BK166" s="215">
        <f>ROUND(I166*H166,2)</f>
        <v>0</v>
      </c>
      <c r="BL166" s="25" t="s">
        <v>126</v>
      </c>
      <c r="BM166" s="25" t="s">
        <v>4952</v>
      </c>
    </row>
    <row r="167" spans="2:65" s="1" customFormat="1" ht="6.95" customHeight="1">
      <c r="B167" s="58"/>
      <c r="C167" s="59"/>
      <c r="D167" s="59"/>
      <c r="E167" s="59"/>
      <c r="F167" s="59"/>
      <c r="G167" s="59"/>
      <c r="H167" s="59"/>
      <c r="I167" s="150"/>
      <c r="J167" s="59"/>
      <c r="K167" s="59"/>
      <c r="L167" s="63"/>
    </row>
  </sheetData>
  <sheetProtection algorithmName="SHA-512" hashValue="NA6AnEs6z2W68oCD/kyc/KECPPYjObRKUUV0WNqRrdK3GMO+nEmF6D3kUIaKM64Wkb0aymUz61XmaXZICeczQA==" saltValue="uDy79Kwnp+rgfxsvu8klRg==" spinCount="100000" sheet="1" objects="1" scenarios="1" formatCells="0" formatColumns="0" formatRows="0" sort="0" autoFilter="0"/>
  <autoFilter ref="C86:K166"/>
  <mergeCells count="13">
    <mergeCell ref="E79:H79"/>
    <mergeCell ref="G1:H1"/>
    <mergeCell ref="L2:V2"/>
    <mergeCell ref="E49:H49"/>
    <mergeCell ref="E51:H51"/>
    <mergeCell ref="J55:J56"/>
    <mergeCell ref="E75:H75"/>
    <mergeCell ref="E77:H77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86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96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161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4732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4953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ROUND(J82,2)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ROUND(SUM(BE82:BE95), 2)</f>
        <v>0</v>
      </c>
      <c r="G32" s="44"/>
      <c r="H32" s="44"/>
      <c r="I32" s="142">
        <v>0.21</v>
      </c>
      <c r="J32" s="141">
        <f>ROUND(ROUND((SUM(BE82:BE95)),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ROUND(SUM(BF82:BF95), 2)</f>
        <v>0</v>
      </c>
      <c r="G33" s="44"/>
      <c r="H33" s="44"/>
      <c r="I33" s="142">
        <v>0.15</v>
      </c>
      <c r="J33" s="141">
        <f>ROUND(ROUND((SUM(BF82:BF95)),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ROUND(SUM(BG82:BG95),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ROUND(SUM(BH82:BH95),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ROUND(SUM(BI82:BI95),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4732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IO 04 - Přípojka NN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J82</f>
        <v>0</v>
      </c>
      <c r="K60" s="47"/>
      <c r="AU60" s="25" t="s">
        <v>177</v>
      </c>
    </row>
    <row r="61" spans="2:47" s="1" customFormat="1" ht="21.75" customHeight="1">
      <c r="B61" s="43"/>
      <c r="C61" s="44"/>
      <c r="D61" s="44"/>
      <c r="E61" s="44"/>
      <c r="F61" s="44"/>
      <c r="G61" s="44"/>
      <c r="H61" s="44"/>
      <c r="I61" s="129"/>
      <c r="J61" s="44"/>
      <c r="K61" s="47"/>
    </row>
    <row r="62" spans="2:47" s="1" customFormat="1" ht="6.95" customHeight="1">
      <c r="B62" s="58"/>
      <c r="C62" s="59"/>
      <c r="D62" s="59"/>
      <c r="E62" s="59"/>
      <c r="F62" s="59"/>
      <c r="G62" s="59"/>
      <c r="H62" s="59"/>
      <c r="I62" s="150"/>
      <c r="J62" s="59"/>
      <c r="K62" s="60"/>
    </row>
    <row r="66" spans="2:12" s="1" customFormat="1" ht="6.95" customHeight="1">
      <c r="B66" s="61"/>
      <c r="C66" s="62"/>
      <c r="D66" s="62"/>
      <c r="E66" s="62"/>
      <c r="F66" s="62"/>
      <c r="G66" s="62"/>
      <c r="H66" s="62"/>
      <c r="I66" s="153"/>
      <c r="J66" s="62"/>
      <c r="K66" s="62"/>
      <c r="L66" s="63"/>
    </row>
    <row r="67" spans="2:12" s="1" customFormat="1" ht="36.950000000000003" customHeight="1">
      <c r="B67" s="43"/>
      <c r="C67" s="64" t="s">
        <v>181</v>
      </c>
      <c r="D67" s="65"/>
      <c r="E67" s="65"/>
      <c r="F67" s="65"/>
      <c r="G67" s="65"/>
      <c r="H67" s="65"/>
      <c r="I67" s="174"/>
      <c r="J67" s="65"/>
      <c r="K67" s="65"/>
      <c r="L67" s="63"/>
    </row>
    <row r="68" spans="2:12" s="1" customFormat="1" ht="6.95" customHeight="1">
      <c r="B68" s="43"/>
      <c r="C68" s="65"/>
      <c r="D68" s="65"/>
      <c r="E68" s="65"/>
      <c r="F68" s="65"/>
      <c r="G68" s="65"/>
      <c r="H68" s="65"/>
      <c r="I68" s="174"/>
      <c r="J68" s="65"/>
      <c r="K68" s="65"/>
      <c r="L68" s="63"/>
    </row>
    <row r="69" spans="2:12" s="1" customFormat="1" ht="14.45" customHeight="1">
      <c r="B69" s="43"/>
      <c r="C69" s="67" t="s">
        <v>18</v>
      </c>
      <c r="D69" s="65"/>
      <c r="E69" s="65"/>
      <c r="F69" s="65"/>
      <c r="G69" s="65"/>
      <c r="H69" s="65"/>
      <c r="I69" s="174"/>
      <c r="J69" s="65"/>
      <c r="K69" s="65"/>
      <c r="L69" s="63"/>
    </row>
    <row r="70" spans="2:12" s="1" customFormat="1" ht="16.5" customHeight="1">
      <c r="B70" s="43"/>
      <c r="C70" s="65"/>
      <c r="D70" s="65"/>
      <c r="E70" s="420" t="str">
        <f>E7</f>
        <v>CENTRUM SPOLEČNÝCH AKTIVIT JESENÍK</v>
      </c>
      <c r="F70" s="421"/>
      <c r="G70" s="421"/>
      <c r="H70" s="421"/>
      <c r="I70" s="174"/>
      <c r="J70" s="65"/>
      <c r="K70" s="65"/>
      <c r="L70" s="63"/>
    </row>
    <row r="71" spans="2:12" ht="15">
      <c r="B71" s="29"/>
      <c r="C71" s="67" t="s">
        <v>171</v>
      </c>
      <c r="D71" s="258"/>
      <c r="E71" s="258"/>
      <c r="F71" s="258"/>
      <c r="G71" s="258"/>
      <c r="H71" s="258"/>
      <c r="J71" s="258"/>
      <c r="K71" s="258"/>
      <c r="L71" s="259"/>
    </row>
    <row r="72" spans="2:12" s="1" customFormat="1" ht="16.5" customHeight="1">
      <c r="B72" s="43"/>
      <c r="C72" s="65"/>
      <c r="D72" s="65"/>
      <c r="E72" s="420" t="s">
        <v>4732</v>
      </c>
      <c r="F72" s="422"/>
      <c r="G72" s="422"/>
      <c r="H72" s="422"/>
      <c r="I72" s="174"/>
      <c r="J72" s="65"/>
      <c r="K72" s="65"/>
      <c r="L72" s="63"/>
    </row>
    <row r="73" spans="2:12" s="1" customFormat="1" ht="14.45" customHeight="1">
      <c r="B73" s="43"/>
      <c r="C73" s="67" t="s">
        <v>314</v>
      </c>
      <c r="D73" s="65"/>
      <c r="E73" s="65"/>
      <c r="F73" s="65"/>
      <c r="G73" s="65"/>
      <c r="H73" s="65"/>
      <c r="I73" s="174"/>
      <c r="J73" s="65"/>
      <c r="K73" s="65"/>
      <c r="L73" s="63"/>
    </row>
    <row r="74" spans="2:12" s="1" customFormat="1" ht="17.25" customHeight="1">
      <c r="B74" s="43"/>
      <c r="C74" s="65"/>
      <c r="D74" s="65"/>
      <c r="E74" s="391" t="str">
        <f>E11</f>
        <v>IO 04 - Přípojka NN</v>
      </c>
      <c r="F74" s="422"/>
      <c r="G74" s="422"/>
      <c r="H74" s="422"/>
      <c r="I74" s="174"/>
      <c r="J74" s="65"/>
      <c r="K74" s="65"/>
      <c r="L74" s="63"/>
    </row>
    <row r="75" spans="2:12" s="1" customFormat="1" ht="6.95" customHeight="1">
      <c r="B75" s="43"/>
      <c r="C75" s="65"/>
      <c r="D75" s="65"/>
      <c r="E75" s="65"/>
      <c r="F75" s="65"/>
      <c r="G75" s="65"/>
      <c r="H75" s="65"/>
      <c r="I75" s="174"/>
      <c r="J75" s="65"/>
      <c r="K75" s="65"/>
      <c r="L75" s="63"/>
    </row>
    <row r="76" spans="2:12" s="1" customFormat="1" ht="18" customHeight="1">
      <c r="B76" s="43"/>
      <c r="C76" s="67" t="s">
        <v>24</v>
      </c>
      <c r="D76" s="65"/>
      <c r="E76" s="65"/>
      <c r="F76" s="175" t="str">
        <f>F14</f>
        <v>Jeseník</v>
      </c>
      <c r="G76" s="65"/>
      <c r="H76" s="65"/>
      <c r="I76" s="176" t="s">
        <v>26</v>
      </c>
      <c r="J76" s="75" t="str">
        <f>IF(J14="","",J14)</f>
        <v>11.10.2016</v>
      </c>
      <c r="K76" s="65"/>
      <c r="L76" s="63"/>
    </row>
    <row r="77" spans="2:12" s="1" customFormat="1" ht="6.95" customHeight="1">
      <c r="B77" s="43"/>
      <c r="C77" s="65"/>
      <c r="D77" s="65"/>
      <c r="E77" s="65"/>
      <c r="F77" s="65"/>
      <c r="G77" s="65"/>
      <c r="H77" s="65"/>
      <c r="I77" s="174"/>
      <c r="J77" s="65"/>
      <c r="K77" s="65"/>
      <c r="L77" s="63"/>
    </row>
    <row r="78" spans="2:12" s="1" customFormat="1" ht="15">
      <c r="B78" s="43"/>
      <c r="C78" s="67" t="s">
        <v>32</v>
      </c>
      <c r="D78" s="65"/>
      <c r="E78" s="65"/>
      <c r="F78" s="175" t="str">
        <f>E17</f>
        <v>MĚSTO JESENÍK</v>
      </c>
      <c r="G78" s="65"/>
      <c r="H78" s="65"/>
      <c r="I78" s="176" t="s">
        <v>39</v>
      </c>
      <c r="J78" s="175" t="str">
        <f>E23</f>
        <v>KANIA a.s. , Ostrava</v>
      </c>
      <c r="K78" s="65"/>
      <c r="L78" s="63"/>
    </row>
    <row r="79" spans="2:12" s="1" customFormat="1" ht="14.45" customHeight="1">
      <c r="B79" s="43"/>
      <c r="C79" s="67" t="s">
        <v>37</v>
      </c>
      <c r="D79" s="65"/>
      <c r="E79" s="65"/>
      <c r="F79" s="175" t="str">
        <f>IF(E20="","",E20)</f>
        <v/>
      </c>
      <c r="G79" s="65"/>
      <c r="H79" s="65"/>
      <c r="I79" s="174"/>
      <c r="J79" s="65"/>
      <c r="K79" s="65"/>
      <c r="L79" s="63"/>
    </row>
    <row r="80" spans="2:12" s="1" customFormat="1" ht="10.35" customHeight="1">
      <c r="B80" s="43"/>
      <c r="C80" s="65"/>
      <c r="D80" s="65"/>
      <c r="E80" s="65"/>
      <c r="F80" s="65"/>
      <c r="G80" s="65"/>
      <c r="H80" s="65"/>
      <c r="I80" s="174"/>
      <c r="J80" s="65"/>
      <c r="K80" s="65"/>
      <c r="L80" s="63"/>
    </row>
    <row r="81" spans="2:65" s="10" customFormat="1" ht="29.25" customHeight="1">
      <c r="B81" s="177"/>
      <c r="C81" s="178" t="s">
        <v>182</v>
      </c>
      <c r="D81" s="179" t="s">
        <v>63</v>
      </c>
      <c r="E81" s="179" t="s">
        <v>59</v>
      </c>
      <c r="F81" s="179" t="s">
        <v>183</v>
      </c>
      <c r="G81" s="179" t="s">
        <v>184</v>
      </c>
      <c r="H81" s="179" t="s">
        <v>185</v>
      </c>
      <c r="I81" s="180" t="s">
        <v>186</v>
      </c>
      <c r="J81" s="179" t="s">
        <v>175</v>
      </c>
      <c r="K81" s="181" t="s">
        <v>187</v>
      </c>
      <c r="L81" s="182"/>
      <c r="M81" s="83" t="s">
        <v>188</v>
      </c>
      <c r="N81" s="84" t="s">
        <v>48</v>
      </c>
      <c r="O81" s="84" t="s">
        <v>189</v>
      </c>
      <c r="P81" s="84" t="s">
        <v>190</v>
      </c>
      <c r="Q81" s="84" t="s">
        <v>191</v>
      </c>
      <c r="R81" s="84" t="s">
        <v>192</v>
      </c>
      <c r="S81" s="84" t="s">
        <v>193</v>
      </c>
      <c r="T81" s="85" t="s">
        <v>194</v>
      </c>
    </row>
    <row r="82" spans="2:65" s="1" customFormat="1" ht="29.25" customHeight="1">
      <c r="B82" s="43"/>
      <c r="C82" s="297" t="s">
        <v>176</v>
      </c>
      <c r="D82" s="65"/>
      <c r="E82" s="65"/>
      <c r="F82" s="65"/>
      <c r="G82" s="65"/>
      <c r="H82" s="65"/>
      <c r="I82" s="174"/>
      <c r="J82" s="183">
        <f>BK82</f>
        <v>0</v>
      </c>
      <c r="K82" s="65"/>
      <c r="L82" s="63"/>
      <c r="M82" s="86"/>
      <c r="N82" s="87"/>
      <c r="O82" s="87"/>
      <c r="P82" s="184">
        <f>SUM(P83:P95)</f>
        <v>0</v>
      </c>
      <c r="Q82" s="87"/>
      <c r="R82" s="184">
        <f>SUM(R83:R95)</f>
        <v>0</v>
      </c>
      <c r="S82" s="87"/>
      <c r="T82" s="185">
        <f>SUM(T83:T95)</f>
        <v>0</v>
      </c>
      <c r="AT82" s="25" t="s">
        <v>77</v>
      </c>
      <c r="AU82" s="25" t="s">
        <v>177</v>
      </c>
      <c r="BK82" s="186">
        <f>SUM(BK83:BK95)</f>
        <v>0</v>
      </c>
    </row>
    <row r="83" spans="2:65" s="1" customFormat="1" ht="16.5" customHeight="1">
      <c r="B83" s="43"/>
      <c r="C83" s="204" t="s">
        <v>85</v>
      </c>
      <c r="D83" s="204" t="s">
        <v>200</v>
      </c>
      <c r="E83" s="205" t="s">
        <v>85</v>
      </c>
      <c r="F83" s="206" t="s">
        <v>4954</v>
      </c>
      <c r="G83" s="207" t="s">
        <v>1598</v>
      </c>
      <c r="H83" s="208">
        <v>1</v>
      </c>
      <c r="I83" s="209"/>
      <c r="J83" s="210">
        <f t="shared" ref="J83:J95" si="0">ROUND(I83*H83,2)</f>
        <v>0</v>
      </c>
      <c r="K83" s="206" t="s">
        <v>34</v>
      </c>
      <c r="L83" s="63"/>
      <c r="M83" s="211" t="s">
        <v>34</v>
      </c>
      <c r="N83" s="212" t="s">
        <v>49</v>
      </c>
      <c r="O83" s="44"/>
      <c r="P83" s="213">
        <f t="shared" ref="P83:P95" si="1">O83*H83</f>
        <v>0</v>
      </c>
      <c r="Q83" s="213">
        <v>0</v>
      </c>
      <c r="R83" s="213">
        <f t="shared" ref="R83:R95" si="2">Q83*H83</f>
        <v>0</v>
      </c>
      <c r="S83" s="213">
        <v>0</v>
      </c>
      <c r="T83" s="214">
        <f t="shared" ref="T83:T95" si="3">S83*H83</f>
        <v>0</v>
      </c>
      <c r="AR83" s="25" t="s">
        <v>126</v>
      </c>
      <c r="AT83" s="25" t="s">
        <v>200</v>
      </c>
      <c r="AU83" s="25" t="s">
        <v>78</v>
      </c>
      <c r="AY83" s="25" t="s">
        <v>197</v>
      </c>
      <c r="BE83" s="215">
        <f t="shared" ref="BE83:BE95" si="4">IF(N83="základní",J83,0)</f>
        <v>0</v>
      </c>
      <c r="BF83" s="215">
        <f t="shared" ref="BF83:BF95" si="5">IF(N83="snížená",J83,0)</f>
        <v>0</v>
      </c>
      <c r="BG83" s="215">
        <f t="shared" ref="BG83:BG95" si="6">IF(N83="zákl. přenesená",J83,0)</f>
        <v>0</v>
      </c>
      <c r="BH83" s="215">
        <f t="shared" ref="BH83:BH95" si="7">IF(N83="sníž. přenesená",J83,0)</f>
        <v>0</v>
      </c>
      <c r="BI83" s="215">
        <f t="shared" ref="BI83:BI95" si="8">IF(N83="nulová",J83,0)</f>
        <v>0</v>
      </c>
      <c r="BJ83" s="25" t="s">
        <v>85</v>
      </c>
      <c r="BK83" s="215">
        <f t="shared" ref="BK83:BK95" si="9">ROUND(I83*H83,2)</f>
        <v>0</v>
      </c>
      <c r="BL83" s="25" t="s">
        <v>126</v>
      </c>
      <c r="BM83" s="25" t="s">
        <v>4955</v>
      </c>
    </row>
    <row r="84" spans="2:65" s="1" customFormat="1" ht="16.5" customHeight="1">
      <c r="B84" s="43"/>
      <c r="C84" s="204" t="s">
        <v>87</v>
      </c>
      <c r="D84" s="204" t="s">
        <v>200</v>
      </c>
      <c r="E84" s="205" t="s">
        <v>87</v>
      </c>
      <c r="F84" s="206" t="s">
        <v>4956</v>
      </c>
      <c r="G84" s="207" t="s">
        <v>1598</v>
      </c>
      <c r="H84" s="208">
        <v>1</v>
      </c>
      <c r="I84" s="209"/>
      <c r="J84" s="210">
        <f t="shared" si="0"/>
        <v>0</v>
      </c>
      <c r="K84" s="206" t="s">
        <v>34</v>
      </c>
      <c r="L84" s="63"/>
      <c r="M84" s="211" t="s">
        <v>34</v>
      </c>
      <c r="N84" s="212" t="s">
        <v>49</v>
      </c>
      <c r="O84" s="44"/>
      <c r="P84" s="213">
        <f t="shared" si="1"/>
        <v>0</v>
      </c>
      <c r="Q84" s="213">
        <v>0</v>
      </c>
      <c r="R84" s="213">
        <f t="shared" si="2"/>
        <v>0</v>
      </c>
      <c r="S84" s="213">
        <v>0</v>
      </c>
      <c r="T84" s="214">
        <f t="shared" si="3"/>
        <v>0</v>
      </c>
      <c r="AR84" s="25" t="s">
        <v>126</v>
      </c>
      <c r="AT84" s="25" t="s">
        <v>200</v>
      </c>
      <c r="AU84" s="25" t="s">
        <v>78</v>
      </c>
      <c r="AY84" s="25" t="s">
        <v>197</v>
      </c>
      <c r="BE84" s="215">
        <f t="shared" si="4"/>
        <v>0</v>
      </c>
      <c r="BF84" s="215">
        <f t="shared" si="5"/>
        <v>0</v>
      </c>
      <c r="BG84" s="215">
        <f t="shared" si="6"/>
        <v>0</v>
      </c>
      <c r="BH84" s="215">
        <f t="shared" si="7"/>
        <v>0</v>
      </c>
      <c r="BI84" s="215">
        <f t="shared" si="8"/>
        <v>0</v>
      </c>
      <c r="BJ84" s="25" t="s">
        <v>85</v>
      </c>
      <c r="BK84" s="215">
        <f t="shared" si="9"/>
        <v>0</v>
      </c>
      <c r="BL84" s="25" t="s">
        <v>126</v>
      </c>
      <c r="BM84" s="25" t="s">
        <v>4957</v>
      </c>
    </row>
    <row r="85" spans="2:65" s="1" customFormat="1" ht="16.5" customHeight="1">
      <c r="B85" s="43"/>
      <c r="C85" s="204" t="s">
        <v>107</v>
      </c>
      <c r="D85" s="204" t="s">
        <v>200</v>
      </c>
      <c r="E85" s="205" t="s">
        <v>107</v>
      </c>
      <c r="F85" s="206" t="s">
        <v>4958</v>
      </c>
      <c r="G85" s="207" t="s">
        <v>445</v>
      </c>
      <c r="H85" s="208">
        <v>50</v>
      </c>
      <c r="I85" s="209"/>
      <c r="J85" s="210">
        <f t="shared" si="0"/>
        <v>0</v>
      </c>
      <c r="K85" s="206" t="s">
        <v>34</v>
      </c>
      <c r="L85" s="63"/>
      <c r="M85" s="211" t="s">
        <v>34</v>
      </c>
      <c r="N85" s="212" t="s">
        <v>49</v>
      </c>
      <c r="O85" s="44"/>
      <c r="P85" s="213">
        <f t="shared" si="1"/>
        <v>0</v>
      </c>
      <c r="Q85" s="213">
        <v>0</v>
      </c>
      <c r="R85" s="213">
        <f t="shared" si="2"/>
        <v>0</v>
      </c>
      <c r="S85" s="213">
        <v>0</v>
      </c>
      <c r="T85" s="214">
        <f t="shared" si="3"/>
        <v>0</v>
      </c>
      <c r="AR85" s="25" t="s">
        <v>126</v>
      </c>
      <c r="AT85" s="25" t="s">
        <v>200</v>
      </c>
      <c r="AU85" s="25" t="s">
        <v>78</v>
      </c>
      <c r="AY85" s="25" t="s">
        <v>197</v>
      </c>
      <c r="BE85" s="215">
        <f t="shared" si="4"/>
        <v>0</v>
      </c>
      <c r="BF85" s="215">
        <f t="shared" si="5"/>
        <v>0</v>
      </c>
      <c r="BG85" s="215">
        <f t="shared" si="6"/>
        <v>0</v>
      </c>
      <c r="BH85" s="215">
        <f t="shared" si="7"/>
        <v>0</v>
      </c>
      <c r="BI85" s="215">
        <f t="shared" si="8"/>
        <v>0</v>
      </c>
      <c r="BJ85" s="25" t="s">
        <v>85</v>
      </c>
      <c r="BK85" s="215">
        <f t="shared" si="9"/>
        <v>0</v>
      </c>
      <c r="BL85" s="25" t="s">
        <v>126</v>
      </c>
      <c r="BM85" s="25" t="s">
        <v>4959</v>
      </c>
    </row>
    <row r="86" spans="2:65" s="1" customFormat="1" ht="16.5" customHeight="1">
      <c r="B86" s="43"/>
      <c r="C86" s="204" t="s">
        <v>126</v>
      </c>
      <c r="D86" s="204" t="s">
        <v>200</v>
      </c>
      <c r="E86" s="205" t="s">
        <v>126</v>
      </c>
      <c r="F86" s="206" t="s">
        <v>4960</v>
      </c>
      <c r="G86" s="207" t="s">
        <v>445</v>
      </c>
      <c r="H86" s="208">
        <v>14</v>
      </c>
      <c r="I86" s="209"/>
      <c r="J86" s="210">
        <f t="shared" si="0"/>
        <v>0</v>
      </c>
      <c r="K86" s="206" t="s">
        <v>34</v>
      </c>
      <c r="L86" s="63"/>
      <c r="M86" s="211" t="s">
        <v>34</v>
      </c>
      <c r="N86" s="212" t="s">
        <v>49</v>
      </c>
      <c r="O86" s="44"/>
      <c r="P86" s="213">
        <f t="shared" si="1"/>
        <v>0</v>
      </c>
      <c r="Q86" s="213">
        <v>0</v>
      </c>
      <c r="R86" s="213">
        <f t="shared" si="2"/>
        <v>0</v>
      </c>
      <c r="S86" s="213">
        <v>0</v>
      </c>
      <c r="T86" s="214">
        <f t="shared" si="3"/>
        <v>0</v>
      </c>
      <c r="AR86" s="25" t="s">
        <v>126</v>
      </c>
      <c r="AT86" s="25" t="s">
        <v>200</v>
      </c>
      <c r="AU86" s="25" t="s">
        <v>78</v>
      </c>
      <c r="AY86" s="25" t="s">
        <v>197</v>
      </c>
      <c r="BE86" s="215">
        <f t="shared" si="4"/>
        <v>0</v>
      </c>
      <c r="BF86" s="215">
        <f t="shared" si="5"/>
        <v>0</v>
      </c>
      <c r="BG86" s="215">
        <f t="shared" si="6"/>
        <v>0</v>
      </c>
      <c r="BH86" s="215">
        <f t="shared" si="7"/>
        <v>0</v>
      </c>
      <c r="BI86" s="215">
        <f t="shared" si="8"/>
        <v>0</v>
      </c>
      <c r="BJ86" s="25" t="s">
        <v>85</v>
      </c>
      <c r="BK86" s="215">
        <f t="shared" si="9"/>
        <v>0</v>
      </c>
      <c r="BL86" s="25" t="s">
        <v>126</v>
      </c>
      <c r="BM86" s="25" t="s">
        <v>4961</v>
      </c>
    </row>
    <row r="87" spans="2:65" s="1" customFormat="1" ht="16.5" customHeight="1">
      <c r="B87" s="43"/>
      <c r="C87" s="204" t="s">
        <v>196</v>
      </c>
      <c r="D87" s="204" t="s">
        <v>200</v>
      </c>
      <c r="E87" s="205" t="s">
        <v>196</v>
      </c>
      <c r="F87" s="206" t="s">
        <v>3827</v>
      </c>
      <c r="G87" s="207" t="s">
        <v>445</v>
      </c>
      <c r="H87" s="208">
        <v>36</v>
      </c>
      <c r="I87" s="209"/>
      <c r="J87" s="210">
        <f t="shared" si="0"/>
        <v>0</v>
      </c>
      <c r="K87" s="206" t="s">
        <v>34</v>
      </c>
      <c r="L87" s="63"/>
      <c r="M87" s="211" t="s">
        <v>34</v>
      </c>
      <c r="N87" s="212" t="s">
        <v>49</v>
      </c>
      <c r="O87" s="44"/>
      <c r="P87" s="213">
        <f t="shared" si="1"/>
        <v>0</v>
      </c>
      <c r="Q87" s="213">
        <v>0</v>
      </c>
      <c r="R87" s="213">
        <f t="shared" si="2"/>
        <v>0</v>
      </c>
      <c r="S87" s="213">
        <v>0</v>
      </c>
      <c r="T87" s="214">
        <f t="shared" si="3"/>
        <v>0</v>
      </c>
      <c r="AR87" s="25" t="s">
        <v>126</v>
      </c>
      <c r="AT87" s="25" t="s">
        <v>200</v>
      </c>
      <c r="AU87" s="25" t="s">
        <v>78</v>
      </c>
      <c r="AY87" s="25" t="s">
        <v>197</v>
      </c>
      <c r="BE87" s="215">
        <f t="shared" si="4"/>
        <v>0</v>
      </c>
      <c r="BF87" s="215">
        <f t="shared" si="5"/>
        <v>0</v>
      </c>
      <c r="BG87" s="215">
        <f t="shared" si="6"/>
        <v>0</v>
      </c>
      <c r="BH87" s="215">
        <f t="shared" si="7"/>
        <v>0</v>
      </c>
      <c r="BI87" s="215">
        <f t="shared" si="8"/>
        <v>0</v>
      </c>
      <c r="BJ87" s="25" t="s">
        <v>85</v>
      </c>
      <c r="BK87" s="215">
        <f t="shared" si="9"/>
        <v>0</v>
      </c>
      <c r="BL87" s="25" t="s">
        <v>126</v>
      </c>
      <c r="BM87" s="25" t="s">
        <v>4962</v>
      </c>
    </row>
    <row r="88" spans="2:65" s="1" customFormat="1" ht="16.5" customHeight="1">
      <c r="B88" s="43"/>
      <c r="C88" s="204" t="s">
        <v>234</v>
      </c>
      <c r="D88" s="204" t="s">
        <v>200</v>
      </c>
      <c r="E88" s="205" t="s">
        <v>234</v>
      </c>
      <c r="F88" s="206" t="s">
        <v>4963</v>
      </c>
      <c r="G88" s="207" t="s">
        <v>1598</v>
      </c>
      <c r="H88" s="208">
        <v>1</v>
      </c>
      <c r="I88" s="209"/>
      <c r="J88" s="210">
        <f t="shared" si="0"/>
        <v>0</v>
      </c>
      <c r="K88" s="206" t="s">
        <v>34</v>
      </c>
      <c r="L88" s="63"/>
      <c r="M88" s="211" t="s">
        <v>34</v>
      </c>
      <c r="N88" s="212" t="s">
        <v>49</v>
      </c>
      <c r="O88" s="44"/>
      <c r="P88" s="213">
        <f t="shared" si="1"/>
        <v>0</v>
      </c>
      <c r="Q88" s="213">
        <v>0</v>
      </c>
      <c r="R88" s="213">
        <f t="shared" si="2"/>
        <v>0</v>
      </c>
      <c r="S88" s="213">
        <v>0</v>
      </c>
      <c r="T88" s="214">
        <f t="shared" si="3"/>
        <v>0</v>
      </c>
      <c r="AR88" s="25" t="s">
        <v>126</v>
      </c>
      <c r="AT88" s="25" t="s">
        <v>200</v>
      </c>
      <c r="AU88" s="25" t="s">
        <v>78</v>
      </c>
      <c r="AY88" s="25" t="s">
        <v>197</v>
      </c>
      <c r="BE88" s="215">
        <f t="shared" si="4"/>
        <v>0</v>
      </c>
      <c r="BF88" s="215">
        <f t="shared" si="5"/>
        <v>0</v>
      </c>
      <c r="BG88" s="215">
        <f t="shared" si="6"/>
        <v>0</v>
      </c>
      <c r="BH88" s="215">
        <f t="shared" si="7"/>
        <v>0</v>
      </c>
      <c r="BI88" s="215">
        <f t="shared" si="8"/>
        <v>0</v>
      </c>
      <c r="BJ88" s="25" t="s">
        <v>85</v>
      </c>
      <c r="BK88" s="215">
        <f t="shared" si="9"/>
        <v>0</v>
      </c>
      <c r="BL88" s="25" t="s">
        <v>126</v>
      </c>
      <c r="BM88" s="25" t="s">
        <v>4964</v>
      </c>
    </row>
    <row r="89" spans="2:65" s="1" customFormat="1" ht="16.5" customHeight="1">
      <c r="B89" s="43"/>
      <c r="C89" s="204" t="s">
        <v>240</v>
      </c>
      <c r="D89" s="204" t="s">
        <v>200</v>
      </c>
      <c r="E89" s="205" t="s">
        <v>240</v>
      </c>
      <c r="F89" s="206" t="s">
        <v>4965</v>
      </c>
      <c r="G89" s="207" t="s">
        <v>1598</v>
      </c>
      <c r="H89" s="208">
        <v>1</v>
      </c>
      <c r="I89" s="209"/>
      <c r="J89" s="210">
        <f t="shared" si="0"/>
        <v>0</v>
      </c>
      <c r="K89" s="206" t="s">
        <v>34</v>
      </c>
      <c r="L89" s="63"/>
      <c r="M89" s="211" t="s">
        <v>34</v>
      </c>
      <c r="N89" s="212" t="s">
        <v>49</v>
      </c>
      <c r="O89" s="44"/>
      <c r="P89" s="213">
        <f t="shared" si="1"/>
        <v>0</v>
      </c>
      <c r="Q89" s="213">
        <v>0</v>
      </c>
      <c r="R89" s="213">
        <f t="shared" si="2"/>
        <v>0</v>
      </c>
      <c r="S89" s="213">
        <v>0</v>
      </c>
      <c r="T89" s="214">
        <f t="shared" si="3"/>
        <v>0</v>
      </c>
      <c r="AR89" s="25" t="s">
        <v>126</v>
      </c>
      <c r="AT89" s="25" t="s">
        <v>200</v>
      </c>
      <c r="AU89" s="25" t="s">
        <v>78</v>
      </c>
      <c r="AY89" s="25" t="s">
        <v>197</v>
      </c>
      <c r="BE89" s="215">
        <f t="shared" si="4"/>
        <v>0</v>
      </c>
      <c r="BF89" s="215">
        <f t="shared" si="5"/>
        <v>0</v>
      </c>
      <c r="BG89" s="215">
        <f t="shared" si="6"/>
        <v>0</v>
      </c>
      <c r="BH89" s="215">
        <f t="shared" si="7"/>
        <v>0</v>
      </c>
      <c r="BI89" s="215">
        <f t="shared" si="8"/>
        <v>0</v>
      </c>
      <c r="BJ89" s="25" t="s">
        <v>85</v>
      </c>
      <c r="BK89" s="215">
        <f t="shared" si="9"/>
        <v>0</v>
      </c>
      <c r="BL89" s="25" t="s">
        <v>126</v>
      </c>
      <c r="BM89" s="25" t="s">
        <v>4966</v>
      </c>
    </row>
    <row r="90" spans="2:65" s="1" customFormat="1" ht="16.5" customHeight="1">
      <c r="B90" s="43"/>
      <c r="C90" s="204" t="s">
        <v>244</v>
      </c>
      <c r="D90" s="204" t="s">
        <v>200</v>
      </c>
      <c r="E90" s="205" t="s">
        <v>244</v>
      </c>
      <c r="F90" s="206" t="s">
        <v>4967</v>
      </c>
      <c r="G90" s="207" t="s">
        <v>1598</v>
      </c>
      <c r="H90" s="208">
        <v>1</v>
      </c>
      <c r="I90" s="209"/>
      <c r="J90" s="210">
        <f t="shared" si="0"/>
        <v>0</v>
      </c>
      <c r="K90" s="206" t="s">
        <v>34</v>
      </c>
      <c r="L90" s="63"/>
      <c r="M90" s="211" t="s">
        <v>34</v>
      </c>
      <c r="N90" s="212" t="s">
        <v>49</v>
      </c>
      <c r="O90" s="44"/>
      <c r="P90" s="213">
        <f t="shared" si="1"/>
        <v>0</v>
      </c>
      <c r="Q90" s="213">
        <v>0</v>
      </c>
      <c r="R90" s="213">
        <f t="shared" si="2"/>
        <v>0</v>
      </c>
      <c r="S90" s="213">
        <v>0</v>
      </c>
      <c r="T90" s="214">
        <f t="shared" si="3"/>
        <v>0</v>
      </c>
      <c r="AR90" s="25" t="s">
        <v>126</v>
      </c>
      <c r="AT90" s="25" t="s">
        <v>200</v>
      </c>
      <c r="AU90" s="25" t="s">
        <v>78</v>
      </c>
      <c r="AY90" s="25" t="s">
        <v>197</v>
      </c>
      <c r="BE90" s="215">
        <f t="shared" si="4"/>
        <v>0</v>
      </c>
      <c r="BF90" s="215">
        <f t="shared" si="5"/>
        <v>0</v>
      </c>
      <c r="BG90" s="215">
        <f t="shared" si="6"/>
        <v>0</v>
      </c>
      <c r="BH90" s="215">
        <f t="shared" si="7"/>
        <v>0</v>
      </c>
      <c r="BI90" s="215">
        <f t="shared" si="8"/>
        <v>0</v>
      </c>
      <c r="BJ90" s="25" t="s">
        <v>85</v>
      </c>
      <c r="BK90" s="215">
        <f t="shared" si="9"/>
        <v>0</v>
      </c>
      <c r="BL90" s="25" t="s">
        <v>126</v>
      </c>
      <c r="BM90" s="25" t="s">
        <v>4968</v>
      </c>
    </row>
    <row r="91" spans="2:65" s="1" customFormat="1" ht="16.5" customHeight="1">
      <c r="B91" s="43"/>
      <c r="C91" s="204" t="s">
        <v>248</v>
      </c>
      <c r="D91" s="204" t="s">
        <v>200</v>
      </c>
      <c r="E91" s="205" t="s">
        <v>248</v>
      </c>
      <c r="F91" s="206" t="s">
        <v>3831</v>
      </c>
      <c r="G91" s="207" t="s">
        <v>1598</v>
      </c>
      <c r="H91" s="208">
        <v>1</v>
      </c>
      <c r="I91" s="209"/>
      <c r="J91" s="210">
        <f t="shared" si="0"/>
        <v>0</v>
      </c>
      <c r="K91" s="206" t="s">
        <v>34</v>
      </c>
      <c r="L91" s="63"/>
      <c r="M91" s="211" t="s">
        <v>34</v>
      </c>
      <c r="N91" s="212" t="s">
        <v>49</v>
      </c>
      <c r="O91" s="44"/>
      <c r="P91" s="213">
        <f t="shared" si="1"/>
        <v>0</v>
      </c>
      <c r="Q91" s="213">
        <v>0</v>
      </c>
      <c r="R91" s="213">
        <f t="shared" si="2"/>
        <v>0</v>
      </c>
      <c r="S91" s="213">
        <v>0</v>
      </c>
      <c r="T91" s="214">
        <f t="shared" si="3"/>
        <v>0</v>
      </c>
      <c r="AR91" s="25" t="s">
        <v>126</v>
      </c>
      <c r="AT91" s="25" t="s">
        <v>200</v>
      </c>
      <c r="AU91" s="25" t="s">
        <v>78</v>
      </c>
      <c r="AY91" s="25" t="s">
        <v>197</v>
      </c>
      <c r="BE91" s="215">
        <f t="shared" si="4"/>
        <v>0</v>
      </c>
      <c r="BF91" s="215">
        <f t="shared" si="5"/>
        <v>0</v>
      </c>
      <c r="BG91" s="215">
        <f t="shared" si="6"/>
        <v>0</v>
      </c>
      <c r="BH91" s="215">
        <f t="shared" si="7"/>
        <v>0</v>
      </c>
      <c r="BI91" s="215">
        <f t="shared" si="8"/>
        <v>0</v>
      </c>
      <c r="BJ91" s="25" t="s">
        <v>85</v>
      </c>
      <c r="BK91" s="215">
        <f t="shared" si="9"/>
        <v>0</v>
      </c>
      <c r="BL91" s="25" t="s">
        <v>126</v>
      </c>
      <c r="BM91" s="25" t="s">
        <v>4969</v>
      </c>
    </row>
    <row r="92" spans="2:65" s="1" customFormat="1" ht="16.5" customHeight="1">
      <c r="B92" s="43"/>
      <c r="C92" s="204" t="s">
        <v>252</v>
      </c>
      <c r="D92" s="204" t="s">
        <v>200</v>
      </c>
      <c r="E92" s="205" t="s">
        <v>252</v>
      </c>
      <c r="F92" s="206" t="s">
        <v>3833</v>
      </c>
      <c r="G92" s="207" t="s">
        <v>1985</v>
      </c>
      <c r="H92" s="208">
        <v>1</v>
      </c>
      <c r="I92" s="209"/>
      <c r="J92" s="210">
        <f t="shared" si="0"/>
        <v>0</v>
      </c>
      <c r="K92" s="206" t="s">
        <v>34</v>
      </c>
      <c r="L92" s="63"/>
      <c r="M92" s="211" t="s">
        <v>34</v>
      </c>
      <c r="N92" s="212" t="s">
        <v>49</v>
      </c>
      <c r="O92" s="44"/>
      <c r="P92" s="213">
        <f t="shared" si="1"/>
        <v>0</v>
      </c>
      <c r="Q92" s="213">
        <v>0</v>
      </c>
      <c r="R92" s="213">
        <f t="shared" si="2"/>
        <v>0</v>
      </c>
      <c r="S92" s="213">
        <v>0</v>
      </c>
      <c r="T92" s="214">
        <f t="shared" si="3"/>
        <v>0</v>
      </c>
      <c r="AR92" s="25" t="s">
        <v>126</v>
      </c>
      <c r="AT92" s="25" t="s">
        <v>200</v>
      </c>
      <c r="AU92" s="25" t="s">
        <v>78</v>
      </c>
      <c r="AY92" s="25" t="s">
        <v>197</v>
      </c>
      <c r="BE92" s="215">
        <f t="shared" si="4"/>
        <v>0</v>
      </c>
      <c r="BF92" s="215">
        <f t="shared" si="5"/>
        <v>0</v>
      </c>
      <c r="BG92" s="215">
        <f t="shared" si="6"/>
        <v>0</v>
      </c>
      <c r="BH92" s="215">
        <f t="shared" si="7"/>
        <v>0</v>
      </c>
      <c r="BI92" s="215">
        <f t="shared" si="8"/>
        <v>0</v>
      </c>
      <c r="BJ92" s="25" t="s">
        <v>85</v>
      </c>
      <c r="BK92" s="215">
        <f t="shared" si="9"/>
        <v>0</v>
      </c>
      <c r="BL92" s="25" t="s">
        <v>126</v>
      </c>
      <c r="BM92" s="25" t="s">
        <v>4970</v>
      </c>
    </row>
    <row r="93" spans="2:65" s="1" customFormat="1" ht="16.5" customHeight="1">
      <c r="B93" s="43"/>
      <c r="C93" s="204" t="s">
        <v>256</v>
      </c>
      <c r="D93" s="204" t="s">
        <v>200</v>
      </c>
      <c r="E93" s="205" t="s">
        <v>256</v>
      </c>
      <c r="F93" s="206" t="s">
        <v>3836</v>
      </c>
      <c r="G93" s="207" t="s">
        <v>1985</v>
      </c>
      <c r="H93" s="208">
        <v>1</v>
      </c>
      <c r="I93" s="209"/>
      <c r="J93" s="210">
        <f t="shared" si="0"/>
        <v>0</v>
      </c>
      <c r="K93" s="206" t="s">
        <v>34</v>
      </c>
      <c r="L93" s="63"/>
      <c r="M93" s="211" t="s">
        <v>34</v>
      </c>
      <c r="N93" s="212" t="s">
        <v>49</v>
      </c>
      <c r="O93" s="44"/>
      <c r="P93" s="213">
        <f t="shared" si="1"/>
        <v>0</v>
      </c>
      <c r="Q93" s="213">
        <v>0</v>
      </c>
      <c r="R93" s="213">
        <f t="shared" si="2"/>
        <v>0</v>
      </c>
      <c r="S93" s="213">
        <v>0</v>
      </c>
      <c r="T93" s="214">
        <f t="shared" si="3"/>
        <v>0</v>
      </c>
      <c r="AR93" s="25" t="s">
        <v>126</v>
      </c>
      <c r="AT93" s="25" t="s">
        <v>200</v>
      </c>
      <c r="AU93" s="25" t="s">
        <v>78</v>
      </c>
      <c r="AY93" s="25" t="s">
        <v>197</v>
      </c>
      <c r="BE93" s="215">
        <f t="shared" si="4"/>
        <v>0</v>
      </c>
      <c r="BF93" s="215">
        <f t="shared" si="5"/>
        <v>0</v>
      </c>
      <c r="BG93" s="215">
        <f t="shared" si="6"/>
        <v>0</v>
      </c>
      <c r="BH93" s="215">
        <f t="shared" si="7"/>
        <v>0</v>
      </c>
      <c r="BI93" s="215">
        <f t="shared" si="8"/>
        <v>0</v>
      </c>
      <c r="BJ93" s="25" t="s">
        <v>85</v>
      </c>
      <c r="BK93" s="215">
        <f t="shared" si="9"/>
        <v>0</v>
      </c>
      <c r="BL93" s="25" t="s">
        <v>126</v>
      </c>
      <c r="BM93" s="25" t="s">
        <v>4971</v>
      </c>
    </row>
    <row r="94" spans="2:65" s="1" customFormat="1" ht="16.5" customHeight="1">
      <c r="B94" s="43"/>
      <c r="C94" s="204" t="s">
        <v>260</v>
      </c>
      <c r="D94" s="204" t="s">
        <v>200</v>
      </c>
      <c r="E94" s="205" t="s">
        <v>260</v>
      </c>
      <c r="F94" s="206" t="s">
        <v>3838</v>
      </c>
      <c r="G94" s="207" t="s">
        <v>1598</v>
      </c>
      <c r="H94" s="208">
        <v>1</v>
      </c>
      <c r="I94" s="209"/>
      <c r="J94" s="210">
        <f t="shared" si="0"/>
        <v>0</v>
      </c>
      <c r="K94" s="206" t="s">
        <v>34</v>
      </c>
      <c r="L94" s="63"/>
      <c r="M94" s="211" t="s">
        <v>34</v>
      </c>
      <c r="N94" s="212" t="s">
        <v>49</v>
      </c>
      <c r="O94" s="44"/>
      <c r="P94" s="213">
        <f t="shared" si="1"/>
        <v>0</v>
      </c>
      <c r="Q94" s="213">
        <v>0</v>
      </c>
      <c r="R94" s="213">
        <f t="shared" si="2"/>
        <v>0</v>
      </c>
      <c r="S94" s="213">
        <v>0</v>
      </c>
      <c r="T94" s="214">
        <f t="shared" si="3"/>
        <v>0</v>
      </c>
      <c r="AR94" s="25" t="s">
        <v>126</v>
      </c>
      <c r="AT94" s="25" t="s">
        <v>200</v>
      </c>
      <c r="AU94" s="25" t="s">
        <v>78</v>
      </c>
      <c r="AY94" s="25" t="s">
        <v>197</v>
      </c>
      <c r="BE94" s="215">
        <f t="shared" si="4"/>
        <v>0</v>
      </c>
      <c r="BF94" s="215">
        <f t="shared" si="5"/>
        <v>0</v>
      </c>
      <c r="BG94" s="215">
        <f t="shared" si="6"/>
        <v>0</v>
      </c>
      <c r="BH94" s="215">
        <f t="shared" si="7"/>
        <v>0</v>
      </c>
      <c r="BI94" s="215">
        <f t="shared" si="8"/>
        <v>0</v>
      </c>
      <c r="BJ94" s="25" t="s">
        <v>85</v>
      </c>
      <c r="BK94" s="215">
        <f t="shared" si="9"/>
        <v>0</v>
      </c>
      <c r="BL94" s="25" t="s">
        <v>126</v>
      </c>
      <c r="BM94" s="25" t="s">
        <v>4972</v>
      </c>
    </row>
    <row r="95" spans="2:65" s="1" customFormat="1" ht="16.5" customHeight="1">
      <c r="B95" s="43"/>
      <c r="C95" s="204" t="s">
        <v>264</v>
      </c>
      <c r="D95" s="204" t="s">
        <v>200</v>
      </c>
      <c r="E95" s="205" t="s">
        <v>264</v>
      </c>
      <c r="F95" s="206" t="s">
        <v>4275</v>
      </c>
      <c r="G95" s="207" t="s">
        <v>1598</v>
      </c>
      <c r="H95" s="208">
        <v>1</v>
      </c>
      <c r="I95" s="209"/>
      <c r="J95" s="210">
        <f t="shared" si="0"/>
        <v>0</v>
      </c>
      <c r="K95" s="206" t="s">
        <v>34</v>
      </c>
      <c r="L95" s="63"/>
      <c r="M95" s="211" t="s">
        <v>34</v>
      </c>
      <c r="N95" s="254" t="s">
        <v>49</v>
      </c>
      <c r="O95" s="255"/>
      <c r="P95" s="256">
        <f t="shared" si="1"/>
        <v>0</v>
      </c>
      <c r="Q95" s="256">
        <v>0</v>
      </c>
      <c r="R95" s="256">
        <f t="shared" si="2"/>
        <v>0</v>
      </c>
      <c r="S95" s="256">
        <v>0</v>
      </c>
      <c r="T95" s="257">
        <f t="shared" si="3"/>
        <v>0</v>
      </c>
      <c r="AR95" s="25" t="s">
        <v>126</v>
      </c>
      <c r="AT95" s="25" t="s">
        <v>200</v>
      </c>
      <c r="AU95" s="25" t="s">
        <v>78</v>
      </c>
      <c r="AY95" s="25" t="s">
        <v>197</v>
      </c>
      <c r="BE95" s="215">
        <f t="shared" si="4"/>
        <v>0</v>
      </c>
      <c r="BF95" s="215">
        <f t="shared" si="5"/>
        <v>0</v>
      </c>
      <c r="BG95" s="215">
        <f t="shared" si="6"/>
        <v>0</v>
      </c>
      <c r="BH95" s="215">
        <f t="shared" si="7"/>
        <v>0</v>
      </c>
      <c r="BI95" s="215">
        <f t="shared" si="8"/>
        <v>0</v>
      </c>
      <c r="BJ95" s="25" t="s">
        <v>85</v>
      </c>
      <c r="BK95" s="215">
        <f t="shared" si="9"/>
        <v>0</v>
      </c>
      <c r="BL95" s="25" t="s">
        <v>126</v>
      </c>
      <c r="BM95" s="25" t="s">
        <v>4973</v>
      </c>
    </row>
    <row r="96" spans="2:65" s="1" customFormat="1" ht="6.95" customHeight="1">
      <c r="B96" s="58"/>
      <c r="C96" s="59"/>
      <c r="D96" s="59"/>
      <c r="E96" s="59"/>
      <c r="F96" s="59"/>
      <c r="G96" s="59"/>
      <c r="H96" s="59"/>
      <c r="I96" s="150"/>
      <c r="J96" s="59"/>
      <c r="K96" s="59"/>
      <c r="L96" s="63"/>
    </row>
  </sheetData>
  <sheetProtection algorithmName="SHA-512" hashValue="tFkxVMVfcpFV0rjMhtknw4s5vDAg8myogFQSNjV0GgzpUoESiwMMMVY/dGyknTyMkg+2EprsU6RL9O5dWcswHQ==" saltValue="25Bzh1G1k5JhnKcLwVmwhQ==" spinCount="100000" sheet="1" objects="1" scenarios="1" formatCells="0" formatColumns="0" formatRows="0" sort="0" autoFilter="0"/>
  <autoFilter ref="C81:K95"/>
  <mergeCells count="13">
    <mergeCell ref="E74:H74"/>
    <mergeCell ref="G1:H1"/>
    <mergeCell ref="L2:V2"/>
    <mergeCell ref="E49:H49"/>
    <mergeCell ref="E51:H51"/>
    <mergeCell ref="J55:J56"/>
    <mergeCell ref="E70:H70"/>
    <mergeCell ref="E72:H72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81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64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75" customWidth="1"/>
    <col min="7" max="7" width="8.6640625" customWidth="1"/>
    <col min="8" max="8" width="11.1640625" customWidth="1"/>
    <col min="9" max="9" width="12.6640625" style="122" customWidth="1"/>
    <col min="10" max="10" width="23.5" customWidth="1"/>
    <col min="11" max="11" width="15.5" customWidth="1"/>
    <col min="13" max="18" width="9.33203125" hidden="1"/>
    <col min="19" max="19" width="8.1640625" hidden="1" customWidth="1"/>
    <col min="20" max="20" width="29.6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70" ht="21.75" customHeight="1">
      <c r="A1" s="22"/>
      <c r="B1" s="123"/>
      <c r="C1" s="123"/>
      <c r="D1" s="124" t="s">
        <v>1</v>
      </c>
      <c r="E1" s="123"/>
      <c r="F1" s="125" t="s">
        <v>165</v>
      </c>
      <c r="G1" s="423" t="s">
        <v>166</v>
      </c>
      <c r="H1" s="423"/>
      <c r="I1" s="126"/>
      <c r="J1" s="125" t="s">
        <v>167</v>
      </c>
      <c r="K1" s="124" t="s">
        <v>168</v>
      </c>
      <c r="L1" s="125" t="s">
        <v>169</v>
      </c>
      <c r="M1" s="125"/>
      <c r="N1" s="125"/>
      <c r="O1" s="125"/>
      <c r="P1" s="125"/>
      <c r="Q1" s="125"/>
      <c r="R1" s="125"/>
      <c r="S1" s="125"/>
      <c r="T1" s="125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</row>
    <row r="2" spans="1:70" ht="36.950000000000003" customHeight="1"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AT2" s="25" t="s">
        <v>164</v>
      </c>
    </row>
    <row r="3" spans="1:70" ht="6.95" customHeight="1">
      <c r="B3" s="26"/>
      <c r="C3" s="27"/>
      <c r="D3" s="27"/>
      <c r="E3" s="27"/>
      <c r="F3" s="27"/>
      <c r="G3" s="27"/>
      <c r="H3" s="27"/>
      <c r="I3" s="127"/>
      <c r="J3" s="27"/>
      <c r="K3" s="28"/>
      <c r="AT3" s="25" t="s">
        <v>87</v>
      </c>
    </row>
    <row r="4" spans="1:70" ht="36.950000000000003" customHeight="1">
      <c r="B4" s="29"/>
      <c r="C4" s="30"/>
      <c r="D4" s="31" t="s">
        <v>170</v>
      </c>
      <c r="E4" s="30"/>
      <c r="F4" s="30"/>
      <c r="G4" s="30"/>
      <c r="H4" s="30"/>
      <c r="I4" s="128"/>
      <c r="J4" s="30"/>
      <c r="K4" s="32"/>
      <c r="M4" s="33" t="s">
        <v>12</v>
      </c>
      <c r="AT4" s="25" t="s">
        <v>6</v>
      </c>
    </row>
    <row r="5" spans="1:70" ht="6.95" customHeight="1">
      <c r="B5" s="29"/>
      <c r="C5" s="30"/>
      <c r="D5" s="30"/>
      <c r="E5" s="30"/>
      <c r="F5" s="30"/>
      <c r="G5" s="30"/>
      <c r="H5" s="30"/>
      <c r="I5" s="128"/>
      <c r="J5" s="30"/>
      <c r="K5" s="32"/>
    </row>
    <row r="6" spans="1:70" ht="15">
      <c r="B6" s="29"/>
      <c r="C6" s="30"/>
      <c r="D6" s="38" t="s">
        <v>18</v>
      </c>
      <c r="E6" s="30"/>
      <c r="F6" s="30"/>
      <c r="G6" s="30"/>
      <c r="H6" s="30"/>
      <c r="I6" s="128"/>
      <c r="J6" s="30"/>
      <c r="K6" s="32"/>
    </row>
    <row r="7" spans="1:70" ht="16.5" customHeight="1">
      <c r="B7" s="29"/>
      <c r="C7" s="30"/>
      <c r="D7" s="30"/>
      <c r="E7" s="424" t="str">
        <f>'Rekapitulace stavby'!K6</f>
        <v>CENTRUM SPOLEČNÝCH AKTIVIT JESENÍK</v>
      </c>
      <c r="F7" s="425"/>
      <c r="G7" s="425"/>
      <c r="H7" s="425"/>
      <c r="I7" s="128"/>
      <c r="J7" s="30"/>
      <c r="K7" s="32"/>
    </row>
    <row r="8" spans="1:70" ht="15">
      <c r="B8" s="29"/>
      <c r="C8" s="30"/>
      <c r="D8" s="38" t="s">
        <v>171</v>
      </c>
      <c r="E8" s="30"/>
      <c r="F8" s="30"/>
      <c r="G8" s="30"/>
      <c r="H8" s="30"/>
      <c r="I8" s="128"/>
      <c r="J8" s="30"/>
      <c r="K8" s="32"/>
    </row>
    <row r="9" spans="1:70" s="1" customFormat="1" ht="16.5" customHeight="1">
      <c r="B9" s="43"/>
      <c r="C9" s="44"/>
      <c r="D9" s="44"/>
      <c r="E9" s="424" t="s">
        <v>4732</v>
      </c>
      <c r="F9" s="427"/>
      <c r="G9" s="427"/>
      <c r="H9" s="427"/>
      <c r="I9" s="129"/>
      <c r="J9" s="44"/>
      <c r="K9" s="47"/>
    </row>
    <row r="10" spans="1:70" s="1" customFormat="1" ht="15">
      <c r="B10" s="43"/>
      <c r="C10" s="44"/>
      <c r="D10" s="38" t="s">
        <v>314</v>
      </c>
      <c r="E10" s="44"/>
      <c r="F10" s="44"/>
      <c r="G10" s="44"/>
      <c r="H10" s="44"/>
      <c r="I10" s="129"/>
      <c r="J10" s="44"/>
      <c r="K10" s="47"/>
    </row>
    <row r="11" spans="1:70" s="1" customFormat="1" ht="36.950000000000003" customHeight="1">
      <c r="B11" s="43"/>
      <c r="C11" s="44"/>
      <c r="D11" s="44"/>
      <c r="E11" s="426" t="s">
        <v>4974</v>
      </c>
      <c r="F11" s="427"/>
      <c r="G11" s="427"/>
      <c r="H11" s="427"/>
      <c r="I11" s="129"/>
      <c r="J11" s="44"/>
      <c r="K11" s="47"/>
    </row>
    <row r="12" spans="1:70" s="1" customFormat="1">
      <c r="B12" s="43"/>
      <c r="C12" s="44"/>
      <c r="D12" s="44"/>
      <c r="E12" s="44"/>
      <c r="F12" s="44"/>
      <c r="G12" s="44"/>
      <c r="H12" s="44"/>
      <c r="I12" s="129"/>
      <c r="J12" s="44"/>
      <c r="K12" s="47"/>
    </row>
    <row r="13" spans="1:70" s="1" customFormat="1" ht="14.45" customHeight="1">
      <c r="B13" s="43"/>
      <c r="C13" s="44"/>
      <c r="D13" s="38" t="s">
        <v>20</v>
      </c>
      <c r="E13" s="44"/>
      <c r="F13" s="36" t="s">
        <v>34</v>
      </c>
      <c r="G13" s="44"/>
      <c r="H13" s="44"/>
      <c r="I13" s="130" t="s">
        <v>22</v>
      </c>
      <c r="J13" s="36" t="s">
        <v>34</v>
      </c>
      <c r="K13" s="47"/>
    </row>
    <row r="14" spans="1:70" s="1" customFormat="1" ht="14.45" customHeight="1">
      <c r="B14" s="43"/>
      <c r="C14" s="44"/>
      <c r="D14" s="38" t="s">
        <v>24</v>
      </c>
      <c r="E14" s="44"/>
      <c r="F14" s="36" t="s">
        <v>25</v>
      </c>
      <c r="G14" s="44"/>
      <c r="H14" s="44"/>
      <c r="I14" s="130" t="s">
        <v>26</v>
      </c>
      <c r="J14" s="131" t="str">
        <f>'Rekapitulace stavby'!AN8</f>
        <v>11.10.2016</v>
      </c>
      <c r="K14" s="47"/>
    </row>
    <row r="15" spans="1:70" s="1" customFormat="1" ht="10.9" customHeight="1">
      <c r="B15" s="43"/>
      <c r="C15" s="44"/>
      <c r="D15" s="44"/>
      <c r="E15" s="44"/>
      <c r="F15" s="44"/>
      <c r="G15" s="44"/>
      <c r="H15" s="44"/>
      <c r="I15" s="129"/>
      <c r="J15" s="44"/>
      <c r="K15" s="47"/>
    </row>
    <row r="16" spans="1:70" s="1" customFormat="1" ht="14.45" customHeight="1">
      <c r="B16" s="43"/>
      <c r="C16" s="44"/>
      <c r="D16" s="38" t="s">
        <v>32</v>
      </c>
      <c r="E16" s="44"/>
      <c r="F16" s="44"/>
      <c r="G16" s="44"/>
      <c r="H16" s="44"/>
      <c r="I16" s="130" t="s">
        <v>33</v>
      </c>
      <c r="J16" s="36" t="s">
        <v>34</v>
      </c>
      <c r="K16" s="47"/>
    </row>
    <row r="17" spans="2:11" s="1" customFormat="1" ht="18" customHeight="1">
      <c r="B17" s="43"/>
      <c r="C17" s="44"/>
      <c r="D17" s="44"/>
      <c r="E17" s="36" t="s">
        <v>35</v>
      </c>
      <c r="F17" s="44"/>
      <c r="G17" s="44"/>
      <c r="H17" s="44"/>
      <c r="I17" s="130" t="s">
        <v>36</v>
      </c>
      <c r="J17" s="36" t="s">
        <v>34</v>
      </c>
      <c r="K17" s="47"/>
    </row>
    <row r="18" spans="2:11" s="1" customFormat="1" ht="6.95" customHeight="1">
      <c r="B18" s="43"/>
      <c r="C18" s="44"/>
      <c r="D18" s="44"/>
      <c r="E18" s="44"/>
      <c r="F18" s="44"/>
      <c r="G18" s="44"/>
      <c r="H18" s="44"/>
      <c r="I18" s="129"/>
      <c r="J18" s="44"/>
      <c r="K18" s="47"/>
    </row>
    <row r="19" spans="2:11" s="1" customFormat="1" ht="14.45" customHeight="1">
      <c r="B19" s="43"/>
      <c r="C19" s="44"/>
      <c r="D19" s="38" t="s">
        <v>37</v>
      </c>
      <c r="E19" s="44"/>
      <c r="F19" s="44"/>
      <c r="G19" s="44"/>
      <c r="H19" s="44"/>
      <c r="I19" s="130" t="s">
        <v>33</v>
      </c>
      <c r="J19" s="36" t="str">
        <f>IF('Rekapitulace stavby'!AN13="Vyplň údaj","",IF('Rekapitulace stavby'!AN13="","",'Rekapitulace stavby'!AN13))</f>
        <v/>
      </c>
      <c r="K19" s="47"/>
    </row>
    <row r="20" spans="2:11" s="1" customFormat="1" ht="18" customHeight="1">
      <c r="B20" s="43"/>
      <c r="C20" s="44"/>
      <c r="D20" s="44"/>
      <c r="E20" s="36" t="str">
        <f>IF('Rekapitulace stavby'!E14="Vyplň údaj","",IF('Rekapitulace stavby'!E14="","",'Rekapitulace stavby'!E14))</f>
        <v/>
      </c>
      <c r="F20" s="44"/>
      <c r="G20" s="44"/>
      <c r="H20" s="44"/>
      <c r="I20" s="130" t="s">
        <v>36</v>
      </c>
      <c r="J20" s="36" t="str">
        <f>IF('Rekapitulace stavby'!AN14="Vyplň údaj","",IF('Rekapitulace stavby'!AN14="","",'Rekapitulace stavby'!AN14))</f>
        <v/>
      </c>
      <c r="K20" s="47"/>
    </row>
    <row r="21" spans="2:11" s="1" customFormat="1" ht="6.95" customHeight="1">
      <c r="B21" s="43"/>
      <c r="C21" s="44"/>
      <c r="D21" s="44"/>
      <c r="E21" s="44"/>
      <c r="F21" s="44"/>
      <c r="G21" s="44"/>
      <c r="H21" s="44"/>
      <c r="I21" s="129"/>
      <c r="J21" s="44"/>
      <c r="K21" s="47"/>
    </row>
    <row r="22" spans="2:11" s="1" customFormat="1" ht="14.45" customHeight="1">
      <c r="B22" s="43"/>
      <c r="C22" s="44"/>
      <c r="D22" s="38" t="s">
        <v>39</v>
      </c>
      <c r="E22" s="44"/>
      <c r="F22" s="44"/>
      <c r="G22" s="44"/>
      <c r="H22" s="44"/>
      <c r="I22" s="130" t="s">
        <v>33</v>
      </c>
      <c r="J22" s="36" t="s">
        <v>34</v>
      </c>
      <c r="K22" s="47"/>
    </row>
    <row r="23" spans="2:11" s="1" customFormat="1" ht="18" customHeight="1">
      <c r="B23" s="43"/>
      <c r="C23" s="44"/>
      <c r="D23" s="44"/>
      <c r="E23" s="36" t="s">
        <v>40</v>
      </c>
      <c r="F23" s="44"/>
      <c r="G23" s="44"/>
      <c r="H23" s="44"/>
      <c r="I23" s="130" t="s">
        <v>36</v>
      </c>
      <c r="J23" s="36" t="s">
        <v>34</v>
      </c>
      <c r="K23" s="47"/>
    </row>
    <row r="24" spans="2:11" s="1" customFormat="1" ht="6.95" customHeight="1">
      <c r="B24" s="43"/>
      <c r="C24" s="44"/>
      <c r="D24" s="44"/>
      <c r="E24" s="44"/>
      <c r="F24" s="44"/>
      <c r="G24" s="44"/>
      <c r="H24" s="44"/>
      <c r="I24" s="129"/>
      <c r="J24" s="44"/>
      <c r="K24" s="47"/>
    </row>
    <row r="25" spans="2:11" s="1" customFormat="1" ht="14.45" customHeight="1">
      <c r="B25" s="43"/>
      <c r="C25" s="44"/>
      <c r="D25" s="38" t="s">
        <v>42</v>
      </c>
      <c r="E25" s="44"/>
      <c r="F25" s="44"/>
      <c r="G25" s="44"/>
      <c r="H25" s="44"/>
      <c r="I25" s="129"/>
      <c r="J25" s="44"/>
      <c r="K25" s="47"/>
    </row>
    <row r="26" spans="2:11" s="7" customFormat="1" ht="114" customHeight="1">
      <c r="B26" s="132"/>
      <c r="C26" s="133"/>
      <c r="D26" s="133"/>
      <c r="E26" s="412" t="s">
        <v>43</v>
      </c>
      <c r="F26" s="412"/>
      <c r="G26" s="412"/>
      <c r="H26" s="412"/>
      <c r="I26" s="134"/>
      <c r="J26" s="133"/>
      <c r="K26" s="135"/>
    </row>
    <row r="27" spans="2:11" s="1" customFormat="1" ht="6.95" customHeight="1">
      <c r="B27" s="43"/>
      <c r="C27" s="44"/>
      <c r="D27" s="44"/>
      <c r="E27" s="44"/>
      <c r="F27" s="44"/>
      <c r="G27" s="44"/>
      <c r="H27" s="44"/>
      <c r="I27" s="129"/>
      <c r="J27" s="44"/>
      <c r="K27" s="47"/>
    </row>
    <row r="28" spans="2:11" s="1" customFormat="1" ht="6.95" customHeight="1">
      <c r="B28" s="43"/>
      <c r="C28" s="44"/>
      <c r="D28" s="87"/>
      <c r="E28" s="87"/>
      <c r="F28" s="87"/>
      <c r="G28" s="87"/>
      <c r="H28" s="87"/>
      <c r="I28" s="136"/>
      <c r="J28" s="87"/>
      <c r="K28" s="137"/>
    </row>
    <row r="29" spans="2:11" s="1" customFormat="1" ht="25.35" customHeight="1">
      <c r="B29" s="43"/>
      <c r="C29" s="44"/>
      <c r="D29" s="138" t="s">
        <v>44</v>
      </c>
      <c r="E29" s="44"/>
      <c r="F29" s="44"/>
      <c r="G29" s="44"/>
      <c r="H29" s="44"/>
      <c r="I29" s="129"/>
      <c r="J29" s="139">
        <f>ROUND(J93,2)</f>
        <v>0</v>
      </c>
      <c r="K29" s="47"/>
    </row>
    <row r="30" spans="2:11" s="1" customFormat="1" ht="6.95" customHeight="1">
      <c r="B30" s="43"/>
      <c r="C30" s="44"/>
      <c r="D30" s="87"/>
      <c r="E30" s="87"/>
      <c r="F30" s="87"/>
      <c r="G30" s="87"/>
      <c r="H30" s="87"/>
      <c r="I30" s="136"/>
      <c r="J30" s="87"/>
      <c r="K30" s="137"/>
    </row>
    <row r="31" spans="2:11" s="1" customFormat="1" ht="14.45" customHeight="1">
      <c r="B31" s="43"/>
      <c r="C31" s="44"/>
      <c r="D31" s="44"/>
      <c r="E31" s="44"/>
      <c r="F31" s="48" t="s">
        <v>46</v>
      </c>
      <c r="G31" s="44"/>
      <c r="H31" s="44"/>
      <c r="I31" s="140" t="s">
        <v>45</v>
      </c>
      <c r="J31" s="48" t="s">
        <v>47</v>
      </c>
      <c r="K31" s="47"/>
    </row>
    <row r="32" spans="2:11" s="1" customFormat="1" ht="14.45" customHeight="1">
      <c r="B32" s="43"/>
      <c r="C32" s="44"/>
      <c r="D32" s="51" t="s">
        <v>48</v>
      </c>
      <c r="E32" s="51" t="s">
        <v>49</v>
      </c>
      <c r="F32" s="141">
        <f>ROUND(SUM(BE93:BE163), 2)</f>
        <v>0</v>
      </c>
      <c r="G32" s="44"/>
      <c r="H32" s="44"/>
      <c r="I32" s="142">
        <v>0.21</v>
      </c>
      <c r="J32" s="141">
        <f>ROUND(ROUND((SUM(BE93:BE163)), 2)*I32, 2)</f>
        <v>0</v>
      </c>
      <c r="K32" s="47"/>
    </row>
    <row r="33" spans="2:11" s="1" customFormat="1" ht="14.45" customHeight="1">
      <c r="B33" s="43"/>
      <c r="C33" s="44"/>
      <c r="D33" s="44"/>
      <c r="E33" s="51" t="s">
        <v>50</v>
      </c>
      <c r="F33" s="141">
        <f>ROUND(SUM(BF93:BF163), 2)</f>
        <v>0</v>
      </c>
      <c r="G33" s="44"/>
      <c r="H33" s="44"/>
      <c r="I33" s="142">
        <v>0.15</v>
      </c>
      <c r="J33" s="141">
        <f>ROUND(ROUND((SUM(BF93:BF163)), 2)*I33, 2)</f>
        <v>0</v>
      </c>
      <c r="K33" s="47"/>
    </row>
    <row r="34" spans="2:11" s="1" customFormat="1" ht="14.45" hidden="1" customHeight="1">
      <c r="B34" s="43"/>
      <c r="C34" s="44"/>
      <c r="D34" s="44"/>
      <c r="E34" s="51" t="s">
        <v>51</v>
      </c>
      <c r="F34" s="141">
        <f>ROUND(SUM(BG93:BG163), 2)</f>
        <v>0</v>
      </c>
      <c r="G34" s="44"/>
      <c r="H34" s="44"/>
      <c r="I34" s="142">
        <v>0.21</v>
      </c>
      <c r="J34" s="141">
        <v>0</v>
      </c>
      <c r="K34" s="47"/>
    </row>
    <row r="35" spans="2:11" s="1" customFormat="1" ht="14.45" hidden="1" customHeight="1">
      <c r="B35" s="43"/>
      <c r="C35" s="44"/>
      <c r="D35" s="44"/>
      <c r="E35" s="51" t="s">
        <v>52</v>
      </c>
      <c r="F35" s="141">
        <f>ROUND(SUM(BH93:BH163), 2)</f>
        <v>0</v>
      </c>
      <c r="G35" s="44"/>
      <c r="H35" s="44"/>
      <c r="I35" s="142">
        <v>0.15</v>
      </c>
      <c r="J35" s="141">
        <v>0</v>
      </c>
      <c r="K35" s="47"/>
    </row>
    <row r="36" spans="2:11" s="1" customFormat="1" ht="14.45" hidden="1" customHeight="1">
      <c r="B36" s="43"/>
      <c r="C36" s="44"/>
      <c r="D36" s="44"/>
      <c r="E36" s="51" t="s">
        <v>53</v>
      </c>
      <c r="F36" s="141">
        <f>ROUND(SUM(BI93:BI163), 2)</f>
        <v>0</v>
      </c>
      <c r="G36" s="44"/>
      <c r="H36" s="44"/>
      <c r="I36" s="142">
        <v>0</v>
      </c>
      <c r="J36" s="141">
        <v>0</v>
      </c>
      <c r="K36" s="47"/>
    </row>
    <row r="37" spans="2:11" s="1" customFormat="1" ht="6.95" customHeight="1">
      <c r="B37" s="43"/>
      <c r="C37" s="44"/>
      <c r="D37" s="44"/>
      <c r="E37" s="44"/>
      <c r="F37" s="44"/>
      <c r="G37" s="44"/>
      <c r="H37" s="44"/>
      <c r="I37" s="129"/>
      <c r="J37" s="44"/>
      <c r="K37" s="47"/>
    </row>
    <row r="38" spans="2:11" s="1" customFormat="1" ht="25.35" customHeight="1">
      <c r="B38" s="43"/>
      <c r="C38" s="143"/>
      <c r="D38" s="144" t="s">
        <v>54</v>
      </c>
      <c r="E38" s="81"/>
      <c r="F38" s="81"/>
      <c r="G38" s="145" t="s">
        <v>55</v>
      </c>
      <c r="H38" s="146" t="s">
        <v>56</v>
      </c>
      <c r="I38" s="147"/>
      <c r="J38" s="148">
        <f>SUM(J29:J36)</f>
        <v>0</v>
      </c>
      <c r="K38" s="149"/>
    </row>
    <row r="39" spans="2:11" s="1" customFormat="1" ht="14.45" customHeight="1">
      <c r="B39" s="58"/>
      <c r="C39" s="59"/>
      <c r="D39" s="59"/>
      <c r="E39" s="59"/>
      <c r="F39" s="59"/>
      <c r="G39" s="59"/>
      <c r="H39" s="59"/>
      <c r="I39" s="150"/>
      <c r="J39" s="59"/>
      <c r="K39" s="60"/>
    </row>
    <row r="43" spans="2:11" s="1" customFormat="1" ht="6.95" customHeight="1">
      <c r="B43" s="151"/>
      <c r="C43" s="152"/>
      <c r="D43" s="152"/>
      <c r="E43" s="152"/>
      <c r="F43" s="152"/>
      <c r="G43" s="152"/>
      <c r="H43" s="152"/>
      <c r="I43" s="153"/>
      <c r="J43" s="152"/>
      <c r="K43" s="154"/>
    </row>
    <row r="44" spans="2:11" s="1" customFormat="1" ht="36.950000000000003" customHeight="1">
      <c r="B44" s="43"/>
      <c r="C44" s="31" t="s">
        <v>173</v>
      </c>
      <c r="D44" s="44"/>
      <c r="E44" s="44"/>
      <c r="F44" s="44"/>
      <c r="G44" s="44"/>
      <c r="H44" s="44"/>
      <c r="I44" s="129"/>
      <c r="J44" s="44"/>
      <c r="K44" s="47"/>
    </row>
    <row r="45" spans="2:11" s="1" customFormat="1" ht="6.95" customHeight="1">
      <c r="B45" s="43"/>
      <c r="C45" s="44"/>
      <c r="D45" s="44"/>
      <c r="E45" s="44"/>
      <c r="F45" s="44"/>
      <c r="G45" s="44"/>
      <c r="H45" s="44"/>
      <c r="I45" s="129"/>
      <c r="J45" s="44"/>
      <c r="K45" s="47"/>
    </row>
    <row r="46" spans="2:11" s="1" customFormat="1" ht="14.45" customHeight="1">
      <c r="B46" s="43"/>
      <c r="C46" s="38" t="s">
        <v>18</v>
      </c>
      <c r="D46" s="44"/>
      <c r="E46" s="44"/>
      <c r="F46" s="44"/>
      <c r="G46" s="44"/>
      <c r="H46" s="44"/>
      <c r="I46" s="129"/>
      <c r="J46" s="44"/>
      <c r="K46" s="47"/>
    </row>
    <row r="47" spans="2:11" s="1" customFormat="1" ht="16.5" customHeight="1">
      <c r="B47" s="43"/>
      <c r="C47" s="44"/>
      <c r="D47" s="44"/>
      <c r="E47" s="424" t="str">
        <f>E7</f>
        <v>CENTRUM SPOLEČNÝCH AKTIVIT JESENÍK</v>
      </c>
      <c r="F47" s="425"/>
      <c r="G47" s="425"/>
      <c r="H47" s="425"/>
      <c r="I47" s="129"/>
      <c r="J47" s="44"/>
      <c r="K47" s="47"/>
    </row>
    <row r="48" spans="2:11" ht="15">
      <c r="B48" s="29"/>
      <c r="C48" s="38" t="s">
        <v>171</v>
      </c>
      <c r="D48" s="30"/>
      <c r="E48" s="30"/>
      <c r="F48" s="30"/>
      <c r="G48" s="30"/>
      <c r="H48" s="30"/>
      <c r="I48" s="128"/>
      <c r="J48" s="30"/>
      <c r="K48" s="32"/>
    </row>
    <row r="49" spans="2:47" s="1" customFormat="1" ht="16.5" customHeight="1">
      <c r="B49" s="43"/>
      <c r="C49" s="44"/>
      <c r="D49" s="44"/>
      <c r="E49" s="424" t="s">
        <v>4732</v>
      </c>
      <c r="F49" s="427"/>
      <c r="G49" s="427"/>
      <c r="H49" s="427"/>
      <c r="I49" s="129"/>
      <c r="J49" s="44"/>
      <c r="K49" s="47"/>
    </row>
    <row r="50" spans="2:47" s="1" customFormat="1" ht="14.45" customHeight="1">
      <c r="B50" s="43"/>
      <c r="C50" s="38" t="s">
        <v>314</v>
      </c>
      <c r="D50" s="44"/>
      <c r="E50" s="44"/>
      <c r="F50" s="44"/>
      <c r="G50" s="44"/>
      <c r="H50" s="44"/>
      <c r="I50" s="129"/>
      <c r="J50" s="44"/>
      <c r="K50" s="47"/>
    </row>
    <row r="51" spans="2:47" s="1" customFormat="1" ht="17.25" customHeight="1">
      <c r="B51" s="43"/>
      <c r="C51" s="44"/>
      <c r="D51" s="44"/>
      <c r="E51" s="426" t="str">
        <f>E11</f>
        <v>IO 05 - Přípojka vodovodu</v>
      </c>
      <c r="F51" s="427"/>
      <c r="G51" s="427"/>
      <c r="H51" s="427"/>
      <c r="I51" s="129"/>
      <c r="J51" s="44"/>
      <c r="K51" s="47"/>
    </row>
    <row r="52" spans="2:47" s="1" customFormat="1" ht="6.95" customHeight="1">
      <c r="B52" s="43"/>
      <c r="C52" s="44"/>
      <c r="D52" s="44"/>
      <c r="E52" s="44"/>
      <c r="F52" s="44"/>
      <c r="G52" s="44"/>
      <c r="H52" s="44"/>
      <c r="I52" s="129"/>
      <c r="J52" s="44"/>
      <c r="K52" s="47"/>
    </row>
    <row r="53" spans="2:47" s="1" customFormat="1" ht="18" customHeight="1">
      <c r="B53" s="43"/>
      <c r="C53" s="38" t="s">
        <v>24</v>
      </c>
      <c r="D53" s="44"/>
      <c r="E53" s="44"/>
      <c r="F53" s="36" t="str">
        <f>F14</f>
        <v>Jeseník</v>
      </c>
      <c r="G53" s="44"/>
      <c r="H53" s="44"/>
      <c r="I53" s="130" t="s">
        <v>26</v>
      </c>
      <c r="J53" s="131" t="str">
        <f>IF(J14="","",J14)</f>
        <v>11.10.2016</v>
      </c>
      <c r="K53" s="47"/>
    </row>
    <row r="54" spans="2:47" s="1" customFormat="1" ht="6.95" customHeight="1">
      <c r="B54" s="43"/>
      <c r="C54" s="44"/>
      <c r="D54" s="44"/>
      <c r="E54" s="44"/>
      <c r="F54" s="44"/>
      <c r="G54" s="44"/>
      <c r="H54" s="44"/>
      <c r="I54" s="129"/>
      <c r="J54" s="44"/>
      <c r="K54" s="47"/>
    </row>
    <row r="55" spans="2:47" s="1" customFormat="1" ht="15">
      <c r="B55" s="43"/>
      <c r="C55" s="38" t="s">
        <v>32</v>
      </c>
      <c r="D55" s="44"/>
      <c r="E55" s="44"/>
      <c r="F55" s="36" t="str">
        <f>E17</f>
        <v>MĚSTO JESENÍK</v>
      </c>
      <c r="G55" s="44"/>
      <c r="H55" s="44"/>
      <c r="I55" s="130" t="s">
        <v>39</v>
      </c>
      <c r="J55" s="412" t="str">
        <f>E23</f>
        <v>KANIA a.s. , Ostrava</v>
      </c>
      <c r="K55" s="47"/>
    </row>
    <row r="56" spans="2:47" s="1" customFormat="1" ht="14.45" customHeight="1">
      <c r="B56" s="43"/>
      <c r="C56" s="38" t="s">
        <v>37</v>
      </c>
      <c r="D56" s="44"/>
      <c r="E56" s="44"/>
      <c r="F56" s="36" t="str">
        <f>IF(E20="","",E20)</f>
        <v/>
      </c>
      <c r="G56" s="44"/>
      <c r="H56" s="44"/>
      <c r="I56" s="129"/>
      <c r="J56" s="419"/>
      <c r="K56" s="47"/>
    </row>
    <row r="57" spans="2:47" s="1" customFormat="1" ht="10.35" customHeight="1">
      <c r="B57" s="43"/>
      <c r="C57" s="44"/>
      <c r="D57" s="44"/>
      <c r="E57" s="44"/>
      <c r="F57" s="44"/>
      <c r="G57" s="44"/>
      <c r="H57" s="44"/>
      <c r="I57" s="129"/>
      <c r="J57" s="44"/>
      <c r="K57" s="47"/>
    </row>
    <row r="58" spans="2:47" s="1" customFormat="1" ht="29.25" customHeight="1">
      <c r="B58" s="43"/>
      <c r="C58" s="155" t="s">
        <v>174</v>
      </c>
      <c r="D58" s="143"/>
      <c r="E58" s="143"/>
      <c r="F58" s="143"/>
      <c r="G58" s="143"/>
      <c r="H58" s="143"/>
      <c r="I58" s="156"/>
      <c r="J58" s="157" t="s">
        <v>175</v>
      </c>
      <c r="K58" s="158"/>
    </row>
    <row r="59" spans="2:47" s="1" customFormat="1" ht="10.35" customHeight="1">
      <c r="B59" s="43"/>
      <c r="C59" s="44"/>
      <c r="D59" s="44"/>
      <c r="E59" s="44"/>
      <c r="F59" s="44"/>
      <c r="G59" s="44"/>
      <c r="H59" s="44"/>
      <c r="I59" s="129"/>
      <c r="J59" s="44"/>
      <c r="K59" s="47"/>
    </row>
    <row r="60" spans="2:47" s="1" customFormat="1" ht="29.25" customHeight="1">
      <c r="B60" s="43"/>
      <c r="C60" s="159" t="s">
        <v>176</v>
      </c>
      <c r="D60" s="44"/>
      <c r="E60" s="44"/>
      <c r="F60" s="44"/>
      <c r="G60" s="44"/>
      <c r="H60" s="44"/>
      <c r="I60" s="129"/>
      <c r="J60" s="139">
        <f>J93</f>
        <v>0</v>
      </c>
      <c r="K60" s="47"/>
      <c r="AU60" s="25" t="s">
        <v>177</v>
      </c>
    </row>
    <row r="61" spans="2:47" s="8" customFormat="1" ht="24.95" customHeight="1">
      <c r="B61" s="160"/>
      <c r="C61" s="161"/>
      <c r="D61" s="162" t="s">
        <v>2182</v>
      </c>
      <c r="E61" s="163"/>
      <c r="F61" s="163"/>
      <c r="G61" s="163"/>
      <c r="H61" s="163"/>
      <c r="I61" s="164"/>
      <c r="J61" s="165">
        <f>J94</f>
        <v>0</v>
      </c>
      <c r="K61" s="166"/>
    </row>
    <row r="62" spans="2:47" s="9" customFormat="1" ht="19.899999999999999" customHeight="1">
      <c r="B62" s="167"/>
      <c r="C62" s="168"/>
      <c r="D62" s="169" t="s">
        <v>2183</v>
      </c>
      <c r="E62" s="170"/>
      <c r="F62" s="170"/>
      <c r="G62" s="170"/>
      <c r="H62" s="170"/>
      <c r="I62" s="171"/>
      <c r="J62" s="172">
        <f>J95</f>
        <v>0</v>
      </c>
      <c r="K62" s="173"/>
    </row>
    <row r="63" spans="2:47" s="9" customFormat="1" ht="19.899999999999999" customHeight="1">
      <c r="B63" s="167"/>
      <c r="C63" s="168"/>
      <c r="D63" s="169" t="s">
        <v>2184</v>
      </c>
      <c r="E63" s="170"/>
      <c r="F63" s="170"/>
      <c r="G63" s="170"/>
      <c r="H63" s="170"/>
      <c r="I63" s="171"/>
      <c r="J63" s="172">
        <f>J123</f>
        <v>0</v>
      </c>
      <c r="K63" s="173"/>
    </row>
    <row r="64" spans="2:47" s="9" customFormat="1" ht="19.899999999999999" customHeight="1">
      <c r="B64" s="167"/>
      <c r="C64" s="168"/>
      <c r="D64" s="169" t="s">
        <v>2185</v>
      </c>
      <c r="E64" s="170"/>
      <c r="F64" s="170"/>
      <c r="G64" s="170"/>
      <c r="H64" s="170"/>
      <c r="I64" s="171"/>
      <c r="J64" s="172">
        <f>J126</f>
        <v>0</v>
      </c>
      <c r="K64" s="173"/>
    </row>
    <row r="65" spans="2:12" s="9" customFormat="1" ht="19.899999999999999" customHeight="1">
      <c r="B65" s="167"/>
      <c r="C65" s="168"/>
      <c r="D65" s="169" t="s">
        <v>2186</v>
      </c>
      <c r="E65" s="170"/>
      <c r="F65" s="170"/>
      <c r="G65" s="170"/>
      <c r="H65" s="170"/>
      <c r="I65" s="171"/>
      <c r="J65" s="172">
        <f>J129</f>
        <v>0</v>
      </c>
      <c r="K65" s="173"/>
    </row>
    <row r="66" spans="2:12" s="9" customFormat="1" ht="19.899999999999999" customHeight="1">
      <c r="B66" s="167"/>
      <c r="C66" s="168"/>
      <c r="D66" s="169" t="s">
        <v>2187</v>
      </c>
      <c r="E66" s="170"/>
      <c r="F66" s="170"/>
      <c r="G66" s="170"/>
      <c r="H66" s="170"/>
      <c r="I66" s="171"/>
      <c r="J66" s="172">
        <f>J152</f>
        <v>0</v>
      </c>
      <c r="K66" s="173"/>
    </row>
    <row r="67" spans="2:12" s="9" customFormat="1" ht="14.85" customHeight="1">
      <c r="B67" s="167"/>
      <c r="C67" s="168"/>
      <c r="D67" s="169" t="s">
        <v>2188</v>
      </c>
      <c r="E67" s="170"/>
      <c r="F67" s="170"/>
      <c r="G67" s="170"/>
      <c r="H67" s="170"/>
      <c r="I67" s="171"/>
      <c r="J67" s="172">
        <f>J153</f>
        <v>0</v>
      </c>
      <c r="K67" s="173"/>
    </row>
    <row r="68" spans="2:12" s="8" customFormat="1" ht="24.95" customHeight="1">
      <c r="B68" s="160"/>
      <c r="C68" s="161"/>
      <c r="D68" s="162" t="s">
        <v>2189</v>
      </c>
      <c r="E68" s="163"/>
      <c r="F68" s="163"/>
      <c r="G68" s="163"/>
      <c r="H68" s="163"/>
      <c r="I68" s="164"/>
      <c r="J68" s="165">
        <f>J155</f>
        <v>0</v>
      </c>
      <c r="K68" s="166"/>
    </row>
    <row r="69" spans="2:12" s="9" customFormat="1" ht="19.899999999999999" customHeight="1">
      <c r="B69" s="167"/>
      <c r="C69" s="168"/>
      <c r="D69" s="169" t="s">
        <v>2192</v>
      </c>
      <c r="E69" s="170"/>
      <c r="F69" s="170"/>
      <c r="G69" s="170"/>
      <c r="H69" s="170"/>
      <c r="I69" s="171"/>
      <c r="J69" s="172">
        <f>J156</f>
        <v>0</v>
      </c>
      <c r="K69" s="173"/>
    </row>
    <row r="70" spans="2:12" s="8" customFormat="1" ht="24.95" customHeight="1">
      <c r="B70" s="160"/>
      <c r="C70" s="161"/>
      <c r="D70" s="162" t="s">
        <v>2200</v>
      </c>
      <c r="E70" s="163"/>
      <c r="F70" s="163"/>
      <c r="G70" s="163"/>
      <c r="H70" s="163"/>
      <c r="I70" s="164"/>
      <c r="J70" s="165">
        <f>J160</f>
        <v>0</v>
      </c>
      <c r="K70" s="166"/>
    </row>
    <row r="71" spans="2:12" s="9" customFormat="1" ht="19.899999999999999" customHeight="1">
      <c r="B71" s="167"/>
      <c r="C71" s="168"/>
      <c r="D71" s="169" t="s">
        <v>2201</v>
      </c>
      <c r="E71" s="170"/>
      <c r="F71" s="170"/>
      <c r="G71" s="170"/>
      <c r="H71" s="170"/>
      <c r="I71" s="171"/>
      <c r="J71" s="172">
        <f>J161</f>
        <v>0</v>
      </c>
      <c r="K71" s="173"/>
    </row>
    <row r="72" spans="2:12" s="1" customFormat="1" ht="21.75" customHeight="1">
      <c r="B72" s="43"/>
      <c r="C72" s="44"/>
      <c r="D72" s="44"/>
      <c r="E72" s="44"/>
      <c r="F72" s="44"/>
      <c r="G72" s="44"/>
      <c r="H72" s="44"/>
      <c r="I72" s="129"/>
      <c r="J72" s="44"/>
      <c r="K72" s="47"/>
    </row>
    <row r="73" spans="2:12" s="1" customFormat="1" ht="6.95" customHeight="1">
      <c r="B73" s="58"/>
      <c r="C73" s="59"/>
      <c r="D73" s="59"/>
      <c r="E73" s="59"/>
      <c r="F73" s="59"/>
      <c r="G73" s="59"/>
      <c r="H73" s="59"/>
      <c r="I73" s="150"/>
      <c r="J73" s="59"/>
      <c r="K73" s="60"/>
    </row>
    <row r="77" spans="2:12" s="1" customFormat="1" ht="6.95" customHeight="1">
      <c r="B77" s="61"/>
      <c r="C77" s="62"/>
      <c r="D77" s="62"/>
      <c r="E77" s="62"/>
      <c r="F77" s="62"/>
      <c r="G77" s="62"/>
      <c r="H77" s="62"/>
      <c r="I77" s="153"/>
      <c r="J77" s="62"/>
      <c r="K77" s="62"/>
      <c r="L77" s="63"/>
    </row>
    <row r="78" spans="2:12" s="1" customFormat="1" ht="36.950000000000003" customHeight="1">
      <c r="B78" s="43"/>
      <c r="C78" s="64" t="s">
        <v>181</v>
      </c>
      <c r="D78" s="65"/>
      <c r="E78" s="65"/>
      <c r="F78" s="65"/>
      <c r="G78" s="65"/>
      <c r="H78" s="65"/>
      <c r="I78" s="174"/>
      <c r="J78" s="65"/>
      <c r="K78" s="65"/>
      <c r="L78" s="63"/>
    </row>
    <row r="79" spans="2:12" s="1" customFormat="1" ht="6.95" customHeight="1">
      <c r="B79" s="43"/>
      <c r="C79" s="65"/>
      <c r="D79" s="65"/>
      <c r="E79" s="65"/>
      <c r="F79" s="65"/>
      <c r="G79" s="65"/>
      <c r="H79" s="65"/>
      <c r="I79" s="174"/>
      <c r="J79" s="65"/>
      <c r="K79" s="65"/>
      <c r="L79" s="63"/>
    </row>
    <row r="80" spans="2:12" s="1" customFormat="1" ht="14.45" customHeight="1">
      <c r="B80" s="43"/>
      <c r="C80" s="67" t="s">
        <v>18</v>
      </c>
      <c r="D80" s="65"/>
      <c r="E80" s="65"/>
      <c r="F80" s="65"/>
      <c r="G80" s="65"/>
      <c r="H80" s="65"/>
      <c r="I80" s="174"/>
      <c r="J80" s="65"/>
      <c r="K80" s="65"/>
      <c r="L80" s="63"/>
    </row>
    <row r="81" spans="2:65" s="1" customFormat="1" ht="16.5" customHeight="1">
      <c r="B81" s="43"/>
      <c r="C81" s="65"/>
      <c r="D81" s="65"/>
      <c r="E81" s="420" t="str">
        <f>E7</f>
        <v>CENTRUM SPOLEČNÝCH AKTIVIT JESENÍK</v>
      </c>
      <c r="F81" s="421"/>
      <c r="G81" s="421"/>
      <c r="H81" s="421"/>
      <c r="I81" s="174"/>
      <c r="J81" s="65"/>
      <c r="K81" s="65"/>
      <c r="L81" s="63"/>
    </row>
    <row r="82" spans="2:65" ht="15">
      <c r="B82" s="29"/>
      <c r="C82" s="67" t="s">
        <v>171</v>
      </c>
      <c r="D82" s="258"/>
      <c r="E82" s="258"/>
      <c r="F82" s="258"/>
      <c r="G82" s="258"/>
      <c r="H82" s="258"/>
      <c r="J82" s="258"/>
      <c r="K82" s="258"/>
      <c r="L82" s="259"/>
    </row>
    <row r="83" spans="2:65" s="1" customFormat="1" ht="16.5" customHeight="1">
      <c r="B83" s="43"/>
      <c r="C83" s="65"/>
      <c r="D83" s="65"/>
      <c r="E83" s="420" t="s">
        <v>4732</v>
      </c>
      <c r="F83" s="422"/>
      <c r="G83" s="422"/>
      <c r="H83" s="422"/>
      <c r="I83" s="174"/>
      <c r="J83" s="65"/>
      <c r="K83" s="65"/>
      <c r="L83" s="63"/>
    </row>
    <row r="84" spans="2:65" s="1" customFormat="1" ht="14.45" customHeight="1">
      <c r="B84" s="43"/>
      <c r="C84" s="67" t="s">
        <v>314</v>
      </c>
      <c r="D84" s="65"/>
      <c r="E84" s="65"/>
      <c r="F84" s="65"/>
      <c r="G84" s="65"/>
      <c r="H84" s="65"/>
      <c r="I84" s="174"/>
      <c r="J84" s="65"/>
      <c r="K84" s="65"/>
      <c r="L84" s="63"/>
    </row>
    <row r="85" spans="2:65" s="1" customFormat="1" ht="17.25" customHeight="1">
      <c r="B85" s="43"/>
      <c r="C85" s="65"/>
      <c r="D85" s="65"/>
      <c r="E85" s="391" t="str">
        <f>E11</f>
        <v>IO 05 - Přípojka vodovodu</v>
      </c>
      <c r="F85" s="422"/>
      <c r="G85" s="422"/>
      <c r="H85" s="422"/>
      <c r="I85" s="174"/>
      <c r="J85" s="65"/>
      <c r="K85" s="65"/>
      <c r="L85" s="63"/>
    </row>
    <row r="86" spans="2:65" s="1" customFormat="1" ht="6.95" customHeight="1">
      <c r="B86" s="43"/>
      <c r="C86" s="65"/>
      <c r="D86" s="65"/>
      <c r="E86" s="65"/>
      <c r="F86" s="65"/>
      <c r="G86" s="65"/>
      <c r="H86" s="65"/>
      <c r="I86" s="174"/>
      <c r="J86" s="65"/>
      <c r="K86" s="65"/>
      <c r="L86" s="63"/>
    </row>
    <row r="87" spans="2:65" s="1" customFormat="1" ht="18" customHeight="1">
      <c r="B87" s="43"/>
      <c r="C87" s="67" t="s">
        <v>24</v>
      </c>
      <c r="D87" s="65"/>
      <c r="E87" s="65"/>
      <c r="F87" s="175" t="str">
        <f>F14</f>
        <v>Jeseník</v>
      </c>
      <c r="G87" s="65"/>
      <c r="H87" s="65"/>
      <c r="I87" s="176" t="s">
        <v>26</v>
      </c>
      <c r="J87" s="75" t="str">
        <f>IF(J14="","",J14)</f>
        <v>11.10.2016</v>
      </c>
      <c r="K87" s="65"/>
      <c r="L87" s="63"/>
    </row>
    <row r="88" spans="2:65" s="1" customFormat="1" ht="6.95" customHeight="1">
      <c r="B88" s="43"/>
      <c r="C88" s="65"/>
      <c r="D88" s="65"/>
      <c r="E88" s="65"/>
      <c r="F88" s="65"/>
      <c r="G88" s="65"/>
      <c r="H88" s="65"/>
      <c r="I88" s="174"/>
      <c r="J88" s="65"/>
      <c r="K88" s="65"/>
      <c r="L88" s="63"/>
    </row>
    <row r="89" spans="2:65" s="1" customFormat="1" ht="15">
      <c r="B89" s="43"/>
      <c r="C89" s="67" t="s">
        <v>32</v>
      </c>
      <c r="D89" s="65"/>
      <c r="E89" s="65"/>
      <c r="F89" s="175" t="str">
        <f>E17</f>
        <v>MĚSTO JESENÍK</v>
      </c>
      <c r="G89" s="65"/>
      <c r="H89" s="65"/>
      <c r="I89" s="176" t="s">
        <v>39</v>
      </c>
      <c r="J89" s="175" t="str">
        <f>E23</f>
        <v>KANIA a.s. , Ostrava</v>
      </c>
      <c r="K89" s="65"/>
      <c r="L89" s="63"/>
    </row>
    <row r="90" spans="2:65" s="1" customFormat="1" ht="14.45" customHeight="1">
      <c r="B90" s="43"/>
      <c r="C90" s="67" t="s">
        <v>37</v>
      </c>
      <c r="D90" s="65"/>
      <c r="E90" s="65"/>
      <c r="F90" s="175" t="str">
        <f>IF(E20="","",E20)</f>
        <v/>
      </c>
      <c r="G90" s="65"/>
      <c r="H90" s="65"/>
      <c r="I90" s="174"/>
      <c r="J90" s="65"/>
      <c r="K90" s="65"/>
      <c r="L90" s="63"/>
    </row>
    <row r="91" spans="2:65" s="1" customFormat="1" ht="10.35" customHeight="1">
      <c r="B91" s="43"/>
      <c r="C91" s="65"/>
      <c r="D91" s="65"/>
      <c r="E91" s="65"/>
      <c r="F91" s="65"/>
      <c r="G91" s="65"/>
      <c r="H91" s="65"/>
      <c r="I91" s="174"/>
      <c r="J91" s="65"/>
      <c r="K91" s="65"/>
      <c r="L91" s="63"/>
    </row>
    <row r="92" spans="2:65" s="10" customFormat="1" ht="29.25" customHeight="1">
      <c r="B92" s="177"/>
      <c r="C92" s="178" t="s">
        <v>182</v>
      </c>
      <c r="D92" s="179" t="s">
        <v>63</v>
      </c>
      <c r="E92" s="179" t="s">
        <v>59</v>
      </c>
      <c r="F92" s="179" t="s">
        <v>183</v>
      </c>
      <c r="G92" s="179" t="s">
        <v>184</v>
      </c>
      <c r="H92" s="179" t="s">
        <v>185</v>
      </c>
      <c r="I92" s="180" t="s">
        <v>186</v>
      </c>
      <c r="J92" s="179" t="s">
        <v>175</v>
      </c>
      <c r="K92" s="181" t="s">
        <v>187</v>
      </c>
      <c r="L92" s="182"/>
      <c r="M92" s="83" t="s">
        <v>188</v>
      </c>
      <c r="N92" s="84" t="s">
        <v>48</v>
      </c>
      <c r="O92" s="84" t="s">
        <v>189</v>
      </c>
      <c r="P92" s="84" t="s">
        <v>190</v>
      </c>
      <c r="Q92" s="84" t="s">
        <v>191</v>
      </c>
      <c r="R92" s="84" t="s">
        <v>192</v>
      </c>
      <c r="S92" s="84" t="s">
        <v>193</v>
      </c>
      <c r="T92" s="85" t="s">
        <v>194</v>
      </c>
    </row>
    <row r="93" spans="2:65" s="1" customFormat="1" ht="29.25" customHeight="1">
      <c r="B93" s="43"/>
      <c r="C93" s="89" t="s">
        <v>176</v>
      </c>
      <c r="D93" s="65"/>
      <c r="E93" s="65"/>
      <c r="F93" s="65"/>
      <c r="G93" s="65"/>
      <c r="H93" s="65"/>
      <c r="I93" s="174"/>
      <c r="J93" s="183">
        <f>BK93</f>
        <v>0</v>
      </c>
      <c r="K93" s="65"/>
      <c r="L93" s="63"/>
      <c r="M93" s="86"/>
      <c r="N93" s="87"/>
      <c r="O93" s="87"/>
      <c r="P93" s="184">
        <f>P94+P155+P160</f>
        <v>0</v>
      </c>
      <c r="Q93" s="87"/>
      <c r="R93" s="184">
        <f>R94+R155+R160</f>
        <v>2.00736005</v>
      </c>
      <c r="S93" s="87"/>
      <c r="T93" s="185">
        <f>T94+T155+T160</f>
        <v>0</v>
      </c>
      <c r="AT93" s="25" t="s">
        <v>77</v>
      </c>
      <c r="AU93" s="25" t="s">
        <v>177</v>
      </c>
      <c r="BK93" s="186">
        <f>BK94+BK155+BK160</f>
        <v>0</v>
      </c>
    </row>
    <row r="94" spans="2:65" s="11" customFormat="1" ht="37.35" customHeight="1">
      <c r="B94" s="187"/>
      <c r="C94" s="188"/>
      <c r="D94" s="189" t="s">
        <v>77</v>
      </c>
      <c r="E94" s="190" t="s">
        <v>346</v>
      </c>
      <c r="F94" s="190" t="s">
        <v>2203</v>
      </c>
      <c r="G94" s="188"/>
      <c r="H94" s="188"/>
      <c r="I94" s="191"/>
      <c r="J94" s="192">
        <f>BK94</f>
        <v>0</v>
      </c>
      <c r="K94" s="188"/>
      <c r="L94" s="193"/>
      <c r="M94" s="194"/>
      <c r="N94" s="195"/>
      <c r="O94" s="195"/>
      <c r="P94" s="196">
        <f>P95+P123+P126+P129+P152</f>
        <v>0</v>
      </c>
      <c r="Q94" s="195"/>
      <c r="R94" s="196">
        <f>R95+R123+R126+R129+R152</f>
        <v>2.0066549999999999</v>
      </c>
      <c r="S94" s="195"/>
      <c r="T94" s="197">
        <f>T95+T123+T126+T129+T152</f>
        <v>0</v>
      </c>
      <c r="AR94" s="198" t="s">
        <v>85</v>
      </c>
      <c r="AT94" s="199" t="s">
        <v>77</v>
      </c>
      <c r="AU94" s="199" t="s">
        <v>78</v>
      </c>
      <c r="AY94" s="198" t="s">
        <v>197</v>
      </c>
      <c r="BK94" s="200">
        <f>BK95+BK123+BK126+BK129+BK152</f>
        <v>0</v>
      </c>
    </row>
    <row r="95" spans="2:65" s="11" customFormat="1" ht="19.899999999999999" customHeight="1">
      <c r="B95" s="187"/>
      <c r="C95" s="188"/>
      <c r="D95" s="201" t="s">
        <v>77</v>
      </c>
      <c r="E95" s="202" t="s">
        <v>85</v>
      </c>
      <c r="F95" s="202" t="s">
        <v>2204</v>
      </c>
      <c r="G95" s="188"/>
      <c r="H95" s="188"/>
      <c r="I95" s="191"/>
      <c r="J95" s="203">
        <f>BK95</f>
        <v>0</v>
      </c>
      <c r="K95" s="188"/>
      <c r="L95" s="193"/>
      <c r="M95" s="194"/>
      <c r="N95" s="195"/>
      <c r="O95" s="195"/>
      <c r="P95" s="196">
        <f>SUM(P96:P122)</f>
        <v>0</v>
      </c>
      <c r="Q95" s="195"/>
      <c r="R95" s="196">
        <f>SUM(R96:R122)</f>
        <v>2</v>
      </c>
      <c r="S95" s="195"/>
      <c r="T95" s="197">
        <f>SUM(T96:T122)</f>
        <v>0</v>
      </c>
      <c r="AR95" s="198" t="s">
        <v>85</v>
      </c>
      <c r="AT95" s="199" t="s">
        <v>77</v>
      </c>
      <c r="AU95" s="199" t="s">
        <v>85</v>
      </c>
      <c r="AY95" s="198" t="s">
        <v>197</v>
      </c>
      <c r="BK95" s="200">
        <f>SUM(BK96:BK122)</f>
        <v>0</v>
      </c>
    </row>
    <row r="96" spans="2:65" s="1" customFormat="1" ht="16.5" customHeight="1">
      <c r="B96" s="43"/>
      <c r="C96" s="204" t="s">
        <v>85</v>
      </c>
      <c r="D96" s="204" t="s">
        <v>200</v>
      </c>
      <c r="E96" s="205" t="s">
        <v>372</v>
      </c>
      <c r="F96" s="206" t="s">
        <v>373</v>
      </c>
      <c r="G96" s="207" t="s">
        <v>362</v>
      </c>
      <c r="H96" s="208">
        <v>4</v>
      </c>
      <c r="I96" s="209"/>
      <c r="J96" s="210">
        <f>ROUND(I96*H96,2)</f>
        <v>0</v>
      </c>
      <c r="K96" s="206" t="s">
        <v>352</v>
      </c>
      <c r="L96" s="63"/>
      <c r="M96" s="211" t="s">
        <v>34</v>
      </c>
      <c r="N96" s="212" t="s">
        <v>49</v>
      </c>
      <c r="O96" s="44"/>
      <c r="P96" s="213">
        <f>O96*H96</f>
        <v>0</v>
      </c>
      <c r="Q96" s="213">
        <v>0</v>
      </c>
      <c r="R96" s="213">
        <f>Q96*H96</f>
        <v>0</v>
      </c>
      <c r="S96" s="213">
        <v>0</v>
      </c>
      <c r="T96" s="214">
        <f>S96*H96</f>
        <v>0</v>
      </c>
      <c r="AR96" s="25" t="s">
        <v>126</v>
      </c>
      <c r="AT96" s="25" t="s">
        <v>200</v>
      </c>
      <c r="AU96" s="25" t="s">
        <v>87</v>
      </c>
      <c r="AY96" s="25" t="s">
        <v>197</v>
      </c>
      <c r="BE96" s="215">
        <f>IF(N96="základní",J96,0)</f>
        <v>0</v>
      </c>
      <c r="BF96" s="215">
        <f>IF(N96="snížená",J96,0)</f>
        <v>0</v>
      </c>
      <c r="BG96" s="215">
        <f>IF(N96="zákl. přenesená",J96,0)</f>
        <v>0</v>
      </c>
      <c r="BH96" s="215">
        <f>IF(N96="sníž. přenesená",J96,0)</f>
        <v>0</v>
      </c>
      <c r="BI96" s="215">
        <f>IF(N96="nulová",J96,0)</f>
        <v>0</v>
      </c>
      <c r="BJ96" s="25" t="s">
        <v>85</v>
      </c>
      <c r="BK96" s="215">
        <f>ROUND(I96*H96,2)</f>
        <v>0</v>
      </c>
      <c r="BL96" s="25" t="s">
        <v>126</v>
      </c>
      <c r="BM96" s="25" t="s">
        <v>4975</v>
      </c>
    </row>
    <row r="97" spans="2:65" s="13" customFormat="1">
      <c r="B97" s="231"/>
      <c r="C97" s="232"/>
      <c r="D97" s="216" t="s">
        <v>210</v>
      </c>
      <c r="E97" s="260" t="s">
        <v>34</v>
      </c>
      <c r="F97" s="261" t="s">
        <v>126</v>
      </c>
      <c r="G97" s="232"/>
      <c r="H97" s="262">
        <v>4</v>
      </c>
      <c r="I97" s="236"/>
      <c r="J97" s="232"/>
      <c r="K97" s="232"/>
      <c r="L97" s="237"/>
      <c r="M97" s="238"/>
      <c r="N97" s="239"/>
      <c r="O97" s="239"/>
      <c r="P97" s="239"/>
      <c r="Q97" s="239"/>
      <c r="R97" s="239"/>
      <c r="S97" s="239"/>
      <c r="T97" s="240"/>
      <c r="AT97" s="241" t="s">
        <v>210</v>
      </c>
      <c r="AU97" s="241" t="s">
        <v>87</v>
      </c>
      <c r="AV97" s="13" t="s">
        <v>87</v>
      </c>
      <c r="AW97" s="13" t="s">
        <v>41</v>
      </c>
      <c r="AX97" s="13" t="s">
        <v>85</v>
      </c>
      <c r="AY97" s="241" t="s">
        <v>197</v>
      </c>
    </row>
    <row r="98" spans="2:65" s="1" customFormat="1" ht="16.5" customHeight="1">
      <c r="B98" s="43"/>
      <c r="C98" s="204" t="s">
        <v>87</v>
      </c>
      <c r="D98" s="204" t="s">
        <v>200</v>
      </c>
      <c r="E98" s="205" t="s">
        <v>4848</v>
      </c>
      <c r="F98" s="206" t="s">
        <v>4849</v>
      </c>
      <c r="G98" s="207" t="s">
        <v>362</v>
      </c>
      <c r="H98" s="208">
        <v>4</v>
      </c>
      <c r="I98" s="209"/>
      <c r="J98" s="210">
        <f>ROUND(I98*H98,2)</f>
        <v>0</v>
      </c>
      <c r="K98" s="206" t="s">
        <v>352</v>
      </c>
      <c r="L98" s="63"/>
      <c r="M98" s="211" t="s">
        <v>34</v>
      </c>
      <c r="N98" s="212" t="s">
        <v>49</v>
      </c>
      <c r="O98" s="44"/>
      <c r="P98" s="213">
        <f>O98*H98</f>
        <v>0</v>
      </c>
      <c r="Q98" s="213">
        <v>0</v>
      </c>
      <c r="R98" s="213">
        <f>Q98*H98</f>
        <v>0</v>
      </c>
      <c r="S98" s="213">
        <v>0</v>
      </c>
      <c r="T98" s="214">
        <f>S98*H98</f>
        <v>0</v>
      </c>
      <c r="AR98" s="25" t="s">
        <v>126</v>
      </c>
      <c r="AT98" s="25" t="s">
        <v>200</v>
      </c>
      <c r="AU98" s="25" t="s">
        <v>87</v>
      </c>
      <c r="AY98" s="25" t="s">
        <v>197</v>
      </c>
      <c r="BE98" s="215">
        <f>IF(N98="základní",J98,0)</f>
        <v>0</v>
      </c>
      <c r="BF98" s="215">
        <f>IF(N98="snížená",J98,0)</f>
        <v>0</v>
      </c>
      <c r="BG98" s="215">
        <f>IF(N98="zákl. přenesená",J98,0)</f>
        <v>0</v>
      </c>
      <c r="BH98" s="215">
        <f>IF(N98="sníž. přenesená",J98,0)</f>
        <v>0</v>
      </c>
      <c r="BI98" s="215">
        <f>IF(N98="nulová",J98,0)</f>
        <v>0</v>
      </c>
      <c r="BJ98" s="25" t="s">
        <v>85</v>
      </c>
      <c r="BK98" s="215">
        <f>ROUND(I98*H98,2)</f>
        <v>0</v>
      </c>
      <c r="BL98" s="25" t="s">
        <v>126</v>
      </c>
      <c r="BM98" s="25" t="s">
        <v>4976</v>
      </c>
    </row>
    <row r="99" spans="2:65" s="13" customFormat="1">
      <c r="B99" s="231"/>
      <c r="C99" s="232"/>
      <c r="D99" s="216" t="s">
        <v>210</v>
      </c>
      <c r="E99" s="260" t="s">
        <v>34</v>
      </c>
      <c r="F99" s="261" t="s">
        <v>126</v>
      </c>
      <c r="G99" s="232"/>
      <c r="H99" s="262">
        <v>4</v>
      </c>
      <c r="I99" s="236"/>
      <c r="J99" s="232"/>
      <c r="K99" s="232"/>
      <c r="L99" s="237"/>
      <c r="M99" s="238"/>
      <c r="N99" s="239"/>
      <c r="O99" s="239"/>
      <c r="P99" s="239"/>
      <c r="Q99" s="239"/>
      <c r="R99" s="239"/>
      <c r="S99" s="239"/>
      <c r="T99" s="240"/>
      <c r="AT99" s="241" t="s">
        <v>210</v>
      </c>
      <c r="AU99" s="241" t="s">
        <v>87</v>
      </c>
      <c r="AV99" s="13" t="s">
        <v>87</v>
      </c>
      <c r="AW99" s="13" t="s">
        <v>41</v>
      </c>
      <c r="AX99" s="13" t="s">
        <v>85</v>
      </c>
      <c r="AY99" s="241" t="s">
        <v>197</v>
      </c>
    </row>
    <row r="100" spans="2:65" s="1" customFormat="1" ht="16.5" customHeight="1">
      <c r="B100" s="43"/>
      <c r="C100" s="204" t="s">
        <v>107</v>
      </c>
      <c r="D100" s="204" t="s">
        <v>200</v>
      </c>
      <c r="E100" s="205" t="s">
        <v>376</v>
      </c>
      <c r="F100" s="206" t="s">
        <v>377</v>
      </c>
      <c r="G100" s="207" t="s">
        <v>362</v>
      </c>
      <c r="H100" s="208">
        <v>1</v>
      </c>
      <c r="I100" s="209"/>
      <c r="J100" s="210">
        <f>ROUND(I100*H100,2)</f>
        <v>0</v>
      </c>
      <c r="K100" s="206" t="s">
        <v>352</v>
      </c>
      <c r="L100" s="63"/>
      <c r="M100" s="211" t="s">
        <v>34</v>
      </c>
      <c r="N100" s="212" t="s">
        <v>49</v>
      </c>
      <c r="O100" s="44"/>
      <c r="P100" s="213">
        <f>O100*H100</f>
        <v>0</v>
      </c>
      <c r="Q100" s="213">
        <v>0</v>
      </c>
      <c r="R100" s="213">
        <f>Q100*H100</f>
        <v>0</v>
      </c>
      <c r="S100" s="213">
        <v>0</v>
      </c>
      <c r="T100" s="214">
        <f>S100*H100</f>
        <v>0</v>
      </c>
      <c r="AR100" s="25" t="s">
        <v>126</v>
      </c>
      <c r="AT100" s="25" t="s">
        <v>200</v>
      </c>
      <c r="AU100" s="25" t="s">
        <v>87</v>
      </c>
      <c r="AY100" s="25" t="s">
        <v>197</v>
      </c>
      <c r="BE100" s="215">
        <f>IF(N100="základní",J100,0)</f>
        <v>0</v>
      </c>
      <c r="BF100" s="215">
        <f>IF(N100="snížená",J100,0)</f>
        <v>0</v>
      </c>
      <c r="BG100" s="215">
        <f>IF(N100="zákl. přenesená",J100,0)</f>
        <v>0</v>
      </c>
      <c r="BH100" s="215">
        <f>IF(N100="sníž. přenesená",J100,0)</f>
        <v>0</v>
      </c>
      <c r="BI100" s="215">
        <f>IF(N100="nulová",J100,0)</f>
        <v>0</v>
      </c>
      <c r="BJ100" s="25" t="s">
        <v>85</v>
      </c>
      <c r="BK100" s="215">
        <f>ROUND(I100*H100,2)</f>
        <v>0</v>
      </c>
      <c r="BL100" s="25" t="s">
        <v>126</v>
      </c>
      <c r="BM100" s="25" t="s">
        <v>4977</v>
      </c>
    </row>
    <row r="101" spans="2:65" s="13" customFormat="1">
      <c r="B101" s="231"/>
      <c r="C101" s="232"/>
      <c r="D101" s="216" t="s">
        <v>210</v>
      </c>
      <c r="E101" s="260" t="s">
        <v>34</v>
      </c>
      <c r="F101" s="261" t="s">
        <v>85</v>
      </c>
      <c r="G101" s="232"/>
      <c r="H101" s="262">
        <v>1</v>
      </c>
      <c r="I101" s="236"/>
      <c r="J101" s="232"/>
      <c r="K101" s="232"/>
      <c r="L101" s="237"/>
      <c r="M101" s="238"/>
      <c r="N101" s="239"/>
      <c r="O101" s="239"/>
      <c r="P101" s="239"/>
      <c r="Q101" s="239"/>
      <c r="R101" s="239"/>
      <c r="S101" s="239"/>
      <c r="T101" s="240"/>
      <c r="AT101" s="241" t="s">
        <v>210</v>
      </c>
      <c r="AU101" s="241" t="s">
        <v>87</v>
      </c>
      <c r="AV101" s="13" t="s">
        <v>87</v>
      </c>
      <c r="AW101" s="13" t="s">
        <v>41</v>
      </c>
      <c r="AX101" s="13" t="s">
        <v>85</v>
      </c>
      <c r="AY101" s="241" t="s">
        <v>197</v>
      </c>
    </row>
    <row r="102" spans="2:65" s="1" customFormat="1" ht="16.5" customHeight="1">
      <c r="B102" s="43"/>
      <c r="C102" s="204" t="s">
        <v>126</v>
      </c>
      <c r="D102" s="204" t="s">
        <v>200</v>
      </c>
      <c r="E102" s="205" t="s">
        <v>380</v>
      </c>
      <c r="F102" s="206" t="s">
        <v>381</v>
      </c>
      <c r="G102" s="207" t="s">
        <v>362</v>
      </c>
      <c r="H102" s="208">
        <v>5</v>
      </c>
      <c r="I102" s="209"/>
      <c r="J102" s="210">
        <f>ROUND(I102*H102,2)</f>
        <v>0</v>
      </c>
      <c r="K102" s="206" t="s">
        <v>352</v>
      </c>
      <c r="L102" s="63"/>
      <c r="M102" s="211" t="s">
        <v>34</v>
      </c>
      <c r="N102" s="212" t="s">
        <v>49</v>
      </c>
      <c r="O102" s="44"/>
      <c r="P102" s="213">
        <f>O102*H102</f>
        <v>0</v>
      </c>
      <c r="Q102" s="213">
        <v>0</v>
      </c>
      <c r="R102" s="213">
        <f>Q102*H102</f>
        <v>0</v>
      </c>
      <c r="S102" s="213">
        <v>0</v>
      </c>
      <c r="T102" s="214">
        <f>S102*H102</f>
        <v>0</v>
      </c>
      <c r="AR102" s="25" t="s">
        <v>126</v>
      </c>
      <c r="AT102" s="25" t="s">
        <v>200</v>
      </c>
      <c r="AU102" s="25" t="s">
        <v>87</v>
      </c>
      <c r="AY102" s="25" t="s">
        <v>197</v>
      </c>
      <c r="BE102" s="215">
        <f>IF(N102="základní",J102,0)</f>
        <v>0</v>
      </c>
      <c r="BF102" s="215">
        <f>IF(N102="snížená",J102,0)</f>
        <v>0</v>
      </c>
      <c r="BG102" s="215">
        <f>IF(N102="zákl. přenesená",J102,0)</f>
        <v>0</v>
      </c>
      <c r="BH102" s="215">
        <f>IF(N102="sníž. přenesená",J102,0)</f>
        <v>0</v>
      </c>
      <c r="BI102" s="215">
        <f>IF(N102="nulová",J102,0)</f>
        <v>0</v>
      </c>
      <c r="BJ102" s="25" t="s">
        <v>85</v>
      </c>
      <c r="BK102" s="215">
        <f>ROUND(I102*H102,2)</f>
        <v>0</v>
      </c>
      <c r="BL102" s="25" t="s">
        <v>126</v>
      </c>
      <c r="BM102" s="25" t="s">
        <v>4978</v>
      </c>
    </row>
    <row r="103" spans="2:65" s="13" customFormat="1">
      <c r="B103" s="231"/>
      <c r="C103" s="232"/>
      <c r="D103" s="216" t="s">
        <v>210</v>
      </c>
      <c r="E103" s="260" t="s">
        <v>34</v>
      </c>
      <c r="F103" s="261" t="s">
        <v>196</v>
      </c>
      <c r="G103" s="232"/>
      <c r="H103" s="262">
        <v>5</v>
      </c>
      <c r="I103" s="236"/>
      <c r="J103" s="232"/>
      <c r="K103" s="232"/>
      <c r="L103" s="237"/>
      <c r="M103" s="238"/>
      <c r="N103" s="239"/>
      <c r="O103" s="239"/>
      <c r="P103" s="239"/>
      <c r="Q103" s="239"/>
      <c r="R103" s="239"/>
      <c r="S103" s="239"/>
      <c r="T103" s="240"/>
      <c r="AT103" s="241" t="s">
        <v>210</v>
      </c>
      <c r="AU103" s="241" t="s">
        <v>87</v>
      </c>
      <c r="AV103" s="13" t="s">
        <v>87</v>
      </c>
      <c r="AW103" s="13" t="s">
        <v>41</v>
      </c>
      <c r="AX103" s="13" t="s">
        <v>85</v>
      </c>
      <c r="AY103" s="241" t="s">
        <v>197</v>
      </c>
    </row>
    <row r="104" spans="2:65" s="1" customFormat="1" ht="16.5" customHeight="1">
      <c r="B104" s="43"/>
      <c r="C104" s="204" t="s">
        <v>196</v>
      </c>
      <c r="D104" s="204" t="s">
        <v>200</v>
      </c>
      <c r="E104" s="205" t="s">
        <v>2234</v>
      </c>
      <c r="F104" s="206" t="s">
        <v>2235</v>
      </c>
      <c r="G104" s="207" t="s">
        <v>362</v>
      </c>
      <c r="H104" s="208">
        <v>3.6</v>
      </c>
      <c r="I104" s="209"/>
      <c r="J104" s="210">
        <f>ROUND(I104*H104,2)</f>
        <v>0</v>
      </c>
      <c r="K104" s="206" t="s">
        <v>352</v>
      </c>
      <c r="L104" s="63"/>
      <c r="M104" s="211" t="s">
        <v>34</v>
      </c>
      <c r="N104" s="212" t="s">
        <v>49</v>
      </c>
      <c r="O104" s="44"/>
      <c r="P104" s="213">
        <f>O104*H104</f>
        <v>0</v>
      </c>
      <c r="Q104" s="213">
        <v>0</v>
      </c>
      <c r="R104" s="213">
        <f>Q104*H104</f>
        <v>0</v>
      </c>
      <c r="S104" s="213">
        <v>0</v>
      </c>
      <c r="T104" s="214">
        <f>S104*H104</f>
        <v>0</v>
      </c>
      <c r="AR104" s="25" t="s">
        <v>126</v>
      </c>
      <c r="AT104" s="25" t="s">
        <v>200</v>
      </c>
      <c r="AU104" s="25" t="s">
        <v>87</v>
      </c>
      <c r="AY104" s="25" t="s">
        <v>197</v>
      </c>
      <c r="BE104" s="215">
        <f>IF(N104="základní",J104,0)</f>
        <v>0</v>
      </c>
      <c r="BF104" s="215">
        <f>IF(N104="snížená",J104,0)</f>
        <v>0</v>
      </c>
      <c r="BG104" s="215">
        <f>IF(N104="zákl. přenesená",J104,0)</f>
        <v>0</v>
      </c>
      <c r="BH104" s="215">
        <f>IF(N104="sníž. přenesená",J104,0)</f>
        <v>0</v>
      </c>
      <c r="BI104" s="215">
        <f>IF(N104="nulová",J104,0)</f>
        <v>0</v>
      </c>
      <c r="BJ104" s="25" t="s">
        <v>85</v>
      </c>
      <c r="BK104" s="215">
        <f>ROUND(I104*H104,2)</f>
        <v>0</v>
      </c>
      <c r="BL104" s="25" t="s">
        <v>126</v>
      </c>
      <c r="BM104" s="25" t="s">
        <v>4979</v>
      </c>
    </row>
    <row r="105" spans="2:65" s="13" customFormat="1">
      <c r="B105" s="231"/>
      <c r="C105" s="232"/>
      <c r="D105" s="216" t="s">
        <v>210</v>
      </c>
      <c r="E105" s="260" t="s">
        <v>34</v>
      </c>
      <c r="F105" s="261" t="s">
        <v>4980</v>
      </c>
      <c r="G105" s="232"/>
      <c r="H105" s="262">
        <v>3.6</v>
      </c>
      <c r="I105" s="236"/>
      <c r="J105" s="232"/>
      <c r="K105" s="232"/>
      <c r="L105" s="237"/>
      <c r="M105" s="238"/>
      <c r="N105" s="239"/>
      <c r="O105" s="239"/>
      <c r="P105" s="239"/>
      <c r="Q105" s="239"/>
      <c r="R105" s="239"/>
      <c r="S105" s="239"/>
      <c r="T105" s="240"/>
      <c r="AT105" s="241" t="s">
        <v>210</v>
      </c>
      <c r="AU105" s="241" t="s">
        <v>87</v>
      </c>
      <c r="AV105" s="13" t="s">
        <v>87</v>
      </c>
      <c r="AW105" s="13" t="s">
        <v>41</v>
      </c>
      <c r="AX105" s="13" t="s">
        <v>85</v>
      </c>
      <c r="AY105" s="241" t="s">
        <v>197</v>
      </c>
    </row>
    <row r="106" spans="2:65" s="1" customFormat="1" ht="16.5" customHeight="1">
      <c r="B106" s="43"/>
      <c r="C106" s="204" t="s">
        <v>234</v>
      </c>
      <c r="D106" s="204" t="s">
        <v>200</v>
      </c>
      <c r="E106" s="205" t="s">
        <v>396</v>
      </c>
      <c r="F106" s="206" t="s">
        <v>397</v>
      </c>
      <c r="G106" s="207" t="s">
        <v>362</v>
      </c>
      <c r="H106" s="208">
        <v>1.4</v>
      </c>
      <c r="I106" s="209"/>
      <c r="J106" s="210">
        <f>ROUND(I106*H106,2)</f>
        <v>0</v>
      </c>
      <c r="K106" s="206" t="s">
        <v>352</v>
      </c>
      <c r="L106" s="63"/>
      <c r="M106" s="211" t="s">
        <v>34</v>
      </c>
      <c r="N106" s="212" t="s">
        <v>49</v>
      </c>
      <c r="O106" s="44"/>
      <c r="P106" s="213">
        <f>O106*H106</f>
        <v>0</v>
      </c>
      <c r="Q106" s="213">
        <v>0</v>
      </c>
      <c r="R106" s="213">
        <f>Q106*H106</f>
        <v>0</v>
      </c>
      <c r="S106" s="213">
        <v>0</v>
      </c>
      <c r="T106" s="214">
        <f>S106*H106</f>
        <v>0</v>
      </c>
      <c r="AR106" s="25" t="s">
        <v>126</v>
      </c>
      <c r="AT106" s="25" t="s">
        <v>200</v>
      </c>
      <c r="AU106" s="25" t="s">
        <v>87</v>
      </c>
      <c r="AY106" s="25" t="s">
        <v>197</v>
      </c>
      <c r="BE106" s="215">
        <f>IF(N106="základní",J106,0)</f>
        <v>0</v>
      </c>
      <c r="BF106" s="215">
        <f>IF(N106="snížená",J106,0)</f>
        <v>0</v>
      </c>
      <c r="BG106" s="215">
        <f>IF(N106="zákl. přenesená",J106,0)</f>
        <v>0</v>
      </c>
      <c r="BH106" s="215">
        <f>IF(N106="sníž. přenesená",J106,0)</f>
        <v>0</v>
      </c>
      <c r="BI106" s="215">
        <f>IF(N106="nulová",J106,0)</f>
        <v>0</v>
      </c>
      <c r="BJ106" s="25" t="s">
        <v>85</v>
      </c>
      <c r="BK106" s="215">
        <f>ROUND(I106*H106,2)</f>
        <v>0</v>
      </c>
      <c r="BL106" s="25" t="s">
        <v>126</v>
      </c>
      <c r="BM106" s="25" t="s">
        <v>4981</v>
      </c>
    </row>
    <row r="107" spans="2:65" s="13" customFormat="1">
      <c r="B107" s="231"/>
      <c r="C107" s="232"/>
      <c r="D107" s="216" t="s">
        <v>210</v>
      </c>
      <c r="E107" s="260" t="s">
        <v>34</v>
      </c>
      <c r="F107" s="261" t="s">
        <v>4982</v>
      </c>
      <c r="G107" s="232"/>
      <c r="H107" s="262">
        <v>1.4</v>
      </c>
      <c r="I107" s="236"/>
      <c r="J107" s="232"/>
      <c r="K107" s="232"/>
      <c r="L107" s="237"/>
      <c r="M107" s="238"/>
      <c r="N107" s="239"/>
      <c r="O107" s="239"/>
      <c r="P107" s="239"/>
      <c r="Q107" s="239"/>
      <c r="R107" s="239"/>
      <c r="S107" s="239"/>
      <c r="T107" s="240"/>
      <c r="AT107" s="241" t="s">
        <v>210</v>
      </c>
      <c r="AU107" s="241" t="s">
        <v>87</v>
      </c>
      <c r="AV107" s="13" t="s">
        <v>87</v>
      </c>
      <c r="AW107" s="13" t="s">
        <v>41</v>
      </c>
      <c r="AX107" s="13" t="s">
        <v>85</v>
      </c>
      <c r="AY107" s="241" t="s">
        <v>197</v>
      </c>
    </row>
    <row r="108" spans="2:65" s="1" customFormat="1" ht="16.5" customHeight="1">
      <c r="B108" s="43"/>
      <c r="C108" s="204" t="s">
        <v>240</v>
      </c>
      <c r="D108" s="204" t="s">
        <v>200</v>
      </c>
      <c r="E108" s="205" t="s">
        <v>2239</v>
      </c>
      <c r="F108" s="206" t="s">
        <v>2240</v>
      </c>
      <c r="G108" s="207" t="s">
        <v>362</v>
      </c>
      <c r="H108" s="208">
        <v>1.4</v>
      </c>
      <c r="I108" s="209"/>
      <c r="J108" s="210">
        <f>ROUND(I108*H108,2)</f>
        <v>0</v>
      </c>
      <c r="K108" s="206" t="s">
        <v>352</v>
      </c>
      <c r="L108" s="63"/>
      <c r="M108" s="211" t="s">
        <v>34</v>
      </c>
      <c r="N108" s="212" t="s">
        <v>49</v>
      </c>
      <c r="O108" s="44"/>
      <c r="P108" s="213">
        <f>O108*H108</f>
        <v>0</v>
      </c>
      <c r="Q108" s="213">
        <v>0</v>
      </c>
      <c r="R108" s="213">
        <f>Q108*H108</f>
        <v>0</v>
      </c>
      <c r="S108" s="213">
        <v>0</v>
      </c>
      <c r="T108" s="214">
        <f>S108*H108</f>
        <v>0</v>
      </c>
      <c r="AR108" s="25" t="s">
        <v>126</v>
      </c>
      <c r="AT108" s="25" t="s">
        <v>200</v>
      </c>
      <c r="AU108" s="25" t="s">
        <v>87</v>
      </c>
      <c r="AY108" s="25" t="s">
        <v>197</v>
      </c>
      <c r="BE108" s="215">
        <f>IF(N108="základní",J108,0)</f>
        <v>0</v>
      </c>
      <c r="BF108" s="215">
        <f>IF(N108="snížená",J108,0)</f>
        <v>0</v>
      </c>
      <c r="BG108" s="215">
        <f>IF(N108="zákl. přenesená",J108,0)</f>
        <v>0</v>
      </c>
      <c r="BH108" s="215">
        <f>IF(N108="sníž. přenesená",J108,0)</f>
        <v>0</v>
      </c>
      <c r="BI108" s="215">
        <f>IF(N108="nulová",J108,0)</f>
        <v>0</v>
      </c>
      <c r="BJ108" s="25" t="s">
        <v>85</v>
      </c>
      <c r="BK108" s="215">
        <f>ROUND(I108*H108,2)</f>
        <v>0</v>
      </c>
      <c r="BL108" s="25" t="s">
        <v>126</v>
      </c>
      <c r="BM108" s="25" t="s">
        <v>4983</v>
      </c>
    </row>
    <row r="109" spans="2:65" s="13" customFormat="1">
      <c r="B109" s="231"/>
      <c r="C109" s="232"/>
      <c r="D109" s="216" t="s">
        <v>210</v>
      </c>
      <c r="E109" s="260" t="s">
        <v>34</v>
      </c>
      <c r="F109" s="261" t="s">
        <v>4982</v>
      </c>
      <c r="G109" s="232"/>
      <c r="H109" s="262">
        <v>1.4</v>
      </c>
      <c r="I109" s="236"/>
      <c r="J109" s="232"/>
      <c r="K109" s="232"/>
      <c r="L109" s="237"/>
      <c r="M109" s="238"/>
      <c r="N109" s="239"/>
      <c r="O109" s="239"/>
      <c r="P109" s="239"/>
      <c r="Q109" s="239"/>
      <c r="R109" s="239"/>
      <c r="S109" s="239"/>
      <c r="T109" s="240"/>
      <c r="AT109" s="241" t="s">
        <v>210</v>
      </c>
      <c r="AU109" s="241" t="s">
        <v>87</v>
      </c>
      <c r="AV109" s="13" t="s">
        <v>87</v>
      </c>
      <c r="AW109" s="13" t="s">
        <v>41</v>
      </c>
      <c r="AX109" s="13" t="s">
        <v>85</v>
      </c>
      <c r="AY109" s="241" t="s">
        <v>197</v>
      </c>
    </row>
    <row r="110" spans="2:65" s="1" customFormat="1" ht="16.5" customHeight="1">
      <c r="B110" s="43"/>
      <c r="C110" s="204" t="s">
        <v>244</v>
      </c>
      <c r="D110" s="204" t="s">
        <v>200</v>
      </c>
      <c r="E110" s="205" t="s">
        <v>399</v>
      </c>
      <c r="F110" s="206" t="s">
        <v>400</v>
      </c>
      <c r="G110" s="207" t="s">
        <v>362</v>
      </c>
      <c r="H110" s="208">
        <v>1.4</v>
      </c>
      <c r="I110" s="209"/>
      <c r="J110" s="210">
        <f>ROUND(I110*H110,2)</f>
        <v>0</v>
      </c>
      <c r="K110" s="206" t="s">
        <v>352</v>
      </c>
      <c r="L110" s="63"/>
      <c r="M110" s="211" t="s">
        <v>34</v>
      </c>
      <c r="N110" s="212" t="s">
        <v>49</v>
      </c>
      <c r="O110" s="44"/>
      <c r="P110" s="213">
        <f>O110*H110</f>
        <v>0</v>
      </c>
      <c r="Q110" s="213">
        <v>0</v>
      </c>
      <c r="R110" s="213">
        <f>Q110*H110</f>
        <v>0</v>
      </c>
      <c r="S110" s="213">
        <v>0</v>
      </c>
      <c r="T110" s="214">
        <f>S110*H110</f>
        <v>0</v>
      </c>
      <c r="AR110" s="25" t="s">
        <v>126</v>
      </c>
      <c r="AT110" s="25" t="s">
        <v>200</v>
      </c>
      <c r="AU110" s="25" t="s">
        <v>87</v>
      </c>
      <c r="AY110" s="25" t="s">
        <v>197</v>
      </c>
      <c r="BE110" s="215">
        <f>IF(N110="základní",J110,0)</f>
        <v>0</v>
      </c>
      <c r="BF110" s="215">
        <f>IF(N110="snížená",J110,0)</f>
        <v>0</v>
      </c>
      <c r="BG110" s="215">
        <f>IF(N110="zákl. přenesená",J110,0)</f>
        <v>0</v>
      </c>
      <c r="BH110" s="215">
        <f>IF(N110="sníž. přenesená",J110,0)</f>
        <v>0</v>
      </c>
      <c r="BI110" s="215">
        <f>IF(N110="nulová",J110,0)</f>
        <v>0</v>
      </c>
      <c r="BJ110" s="25" t="s">
        <v>85</v>
      </c>
      <c r="BK110" s="215">
        <f>ROUND(I110*H110,2)</f>
        <v>0</v>
      </c>
      <c r="BL110" s="25" t="s">
        <v>126</v>
      </c>
      <c r="BM110" s="25" t="s">
        <v>4984</v>
      </c>
    </row>
    <row r="111" spans="2:65" s="13" customFormat="1">
      <c r="B111" s="231"/>
      <c r="C111" s="232"/>
      <c r="D111" s="216" t="s">
        <v>210</v>
      </c>
      <c r="E111" s="260" t="s">
        <v>34</v>
      </c>
      <c r="F111" s="261" t="s">
        <v>4982</v>
      </c>
      <c r="G111" s="232"/>
      <c r="H111" s="262">
        <v>1.4</v>
      </c>
      <c r="I111" s="236"/>
      <c r="J111" s="232"/>
      <c r="K111" s="232"/>
      <c r="L111" s="237"/>
      <c r="M111" s="238"/>
      <c r="N111" s="239"/>
      <c r="O111" s="239"/>
      <c r="P111" s="239"/>
      <c r="Q111" s="239"/>
      <c r="R111" s="239"/>
      <c r="S111" s="239"/>
      <c r="T111" s="240"/>
      <c r="AT111" s="241" t="s">
        <v>210</v>
      </c>
      <c r="AU111" s="241" t="s">
        <v>87</v>
      </c>
      <c r="AV111" s="13" t="s">
        <v>87</v>
      </c>
      <c r="AW111" s="13" t="s">
        <v>41</v>
      </c>
      <c r="AX111" s="13" t="s">
        <v>85</v>
      </c>
      <c r="AY111" s="241" t="s">
        <v>197</v>
      </c>
    </row>
    <row r="112" spans="2:65" s="1" customFormat="1" ht="16.5" customHeight="1">
      <c r="B112" s="43"/>
      <c r="C112" s="204" t="s">
        <v>248</v>
      </c>
      <c r="D112" s="204" t="s">
        <v>200</v>
      </c>
      <c r="E112" s="205" t="s">
        <v>402</v>
      </c>
      <c r="F112" s="206" t="s">
        <v>2243</v>
      </c>
      <c r="G112" s="207" t="s">
        <v>362</v>
      </c>
      <c r="H112" s="208">
        <v>1.4</v>
      </c>
      <c r="I112" s="209"/>
      <c r="J112" s="210">
        <f>ROUND(I112*H112,2)</f>
        <v>0</v>
      </c>
      <c r="K112" s="206" t="s">
        <v>34</v>
      </c>
      <c r="L112" s="63"/>
      <c r="M112" s="211" t="s">
        <v>34</v>
      </c>
      <c r="N112" s="212" t="s">
        <v>49</v>
      </c>
      <c r="O112" s="44"/>
      <c r="P112" s="213">
        <f>O112*H112</f>
        <v>0</v>
      </c>
      <c r="Q112" s="213">
        <v>0</v>
      </c>
      <c r="R112" s="213">
        <f>Q112*H112</f>
        <v>0</v>
      </c>
      <c r="S112" s="213">
        <v>0</v>
      </c>
      <c r="T112" s="214">
        <f>S112*H112</f>
        <v>0</v>
      </c>
      <c r="AR112" s="25" t="s">
        <v>126</v>
      </c>
      <c r="AT112" s="25" t="s">
        <v>200</v>
      </c>
      <c r="AU112" s="25" t="s">
        <v>87</v>
      </c>
      <c r="AY112" s="25" t="s">
        <v>197</v>
      </c>
      <c r="BE112" s="215">
        <f>IF(N112="základní",J112,0)</f>
        <v>0</v>
      </c>
      <c r="BF112" s="215">
        <f>IF(N112="snížená",J112,0)</f>
        <v>0</v>
      </c>
      <c r="BG112" s="215">
        <f>IF(N112="zákl. přenesená",J112,0)</f>
        <v>0</v>
      </c>
      <c r="BH112" s="215">
        <f>IF(N112="sníž. přenesená",J112,0)</f>
        <v>0</v>
      </c>
      <c r="BI112" s="215">
        <f>IF(N112="nulová",J112,0)</f>
        <v>0</v>
      </c>
      <c r="BJ112" s="25" t="s">
        <v>85</v>
      </c>
      <c r="BK112" s="215">
        <f>ROUND(I112*H112,2)</f>
        <v>0</v>
      </c>
      <c r="BL112" s="25" t="s">
        <v>126</v>
      </c>
      <c r="BM112" s="25" t="s">
        <v>4985</v>
      </c>
    </row>
    <row r="113" spans="2:65" s="12" customFormat="1">
      <c r="B113" s="219"/>
      <c r="C113" s="220"/>
      <c r="D113" s="221" t="s">
        <v>210</v>
      </c>
      <c r="E113" s="222" t="s">
        <v>34</v>
      </c>
      <c r="F113" s="223" t="s">
        <v>2245</v>
      </c>
      <c r="G113" s="220"/>
      <c r="H113" s="224" t="s">
        <v>34</v>
      </c>
      <c r="I113" s="225"/>
      <c r="J113" s="220"/>
      <c r="K113" s="220"/>
      <c r="L113" s="226"/>
      <c r="M113" s="227"/>
      <c r="N113" s="228"/>
      <c r="O113" s="228"/>
      <c r="P113" s="228"/>
      <c r="Q113" s="228"/>
      <c r="R113" s="228"/>
      <c r="S113" s="228"/>
      <c r="T113" s="229"/>
      <c r="AT113" s="230" t="s">
        <v>210</v>
      </c>
      <c r="AU113" s="230" t="s">
        <v>87</v>
      </c>
      <c r="AV113" s="12" t="s">
        <v>85</v>
      </c>
      <c r="AW113" s="12" t="s">
        <v>41</v>
      </c>
      <c r="AX113" s="12" t="s">
        <v>78</v>
      </c>
      <c r="AY113" s="230" t="s">
        <v>197</v>
      </c>
    </row>
    <row r="114" spans="2:65" s="13" customFormat="1">
      <c r="B114" s="231"/>
      <c r="C114" s="232"/>
      <c r="D114" s="216" t="s">
        <v>210</v>
      </c>
      <c r="E114" s="260" t="s">
        <v>34</v>
      </c>
      <c r="F114" s="261" t="s">
        <v>4982</v>
      </c>
      <c r="G114" s="232"/>
      <c r="H114" s="262">
        <v>1.4</v>
      </c>
      <c r="I114" s="236"/>
      <c r="J114" s="232"/>
      <c r="K114" s="232"/>
      <c r="L114" s="237"/>
      <c r="M114" s="238"/>
      <c r="N114" s="239"/>
      <c r="O114" s="239"/>
      <c r="P114" s="239"/>
      <c r="Q114" s="239"/>
      <c r="R114" s="239"/>
      <c r="S114" s="239"/>
      <c r="T114" s="240"/>
      <c r="AT114" s="241" t="s">
        <v>210</v>
      </c>
      <c r="AU114" s="241" t="s">
        <v>87</v>
      </c>
      <c r="AV114" s="13" t="s">
        <v>87</v>
      </c>
      <c r="AW114" s="13" t="s">
        <v>41</v>
      </c>
      <c r="AX114" s="13" t="s">
        <v>85</v>
      </c>
      <c r="AY114" s="241" t="s">
        <v>197</v>
      </c>
    </row>
    <row r="115" spans="2:65" s="1" customFormat="1" ht="16.5" customHeight="1">
      <c r="B115" s="43"/>
      <c r="C115" s="204" t="s">
        <v>252</v>
      </c>
      <c r="D115" s="204" t="s">
        <v>200</v>
      </c>
      <c r="E115" s="205" t="s">
        <v>407</v>
      </c>
      <c r="F115" s="206" t="s">
        <v>408</v>
      </c>
      <c r="G115" s="207" t="s">
        <v>362</v>
      </c>
      <c r="H115" s="208">
        <v>3.6</v>
      </c>
      <c r="I115" s="209"/>
      <c r="J115" s="210">
        <f>ROUND(I115*H115,2)</f>
        <v>0</v>
      </c>
      <c r="K115" s="206" t="s">
        <v>352</v>
      </c>
      <c r="L115" s="63"/>
      <c r="M115" s="211" t="s">
        <v>34</v>
      </c>
      <c r="N115" s="212" t="s">
        <v>49</v>
      </c>
      <c r="O115" s="44"/>
      <c r="P115" s="213">
        <f>O115*H115</f>
        <v>0</v>
      </c>
      <c r="Q115" s="213">
        <v>0</v>
      </c>
      <c r="R115" s="213">
        <f>Q115*H115</f>
        <v>0</v>
      </c>
      <c r="S115" s="213">
        <v>0</v>
      </c>
      <c r="T115" s="214">
        <f>S115*H115</f>
        <v>0</v>
      </c>
      <c r="AR115" s="25" t="s">
        <v>126</v>
      </c>
      <c r="AT115" s="25" t="s">
        <v>200</v>
      </c>
      <c r="AU115" s="25" t="s">
        <v>87</v>
      </c>
      <c r="AY115" s="25" t="s">
        <v>197</v>
      </c>
      <c r="BE115" s="215">
        <f>IF(N115="základní",J115,0)</f>
        <v>0</v>
      </c>
      <c r="BF115" s="215">
        <f>IF(N115="snížená",J115,0)</f>
        <v>0</v>
      </c>
      <c r="BG115" s="215">
        <f>IF(N115="zákl. přenesená",J115,0)</f>
        <v>0</v>
      </c>
      <c r="BH115" s="215">
        <f>IF(N115="sníž. přenesená",J115,0)</f>
        <v>0</v>
      </c>
      <c r="BI115" s="215">
        <f>IF(N115="nulová",J115,0)</f>
        <v>0</v>
      </c>
      <c r="BJ115" s="25" t="s">
        <v>85</v>
      </c>
      <c r="BK115" s="215">
        <f>ROUND(I115*H115,2)</f>
        <v>0</v>
      </c>
      <c r="BL115" s="25" t="s">
        <v>126</v>
      </c>
      <c r="BM115" s="25" t="s">
        <v>4986</v>
      </c>
    </row>
    <row r="116" spans="2:65" s="13" customFormat="1">
      <c r="B116" s="231"/>
      <c r="C116" s="232"/>
      <c r="D116" s="216" t="s">
        <v>210</v>
      </c>
      <c r="E116" s="260" t="s">
        <v>34</v>
      </c>
      <c r="F116" s="261" t="s">
        <v>4980</v>
      </c>
      <c r="G116" s="232"/>
      <c r="H116" s="262">
        <v>3.6</v>
      </c>
      <c r="I116" s="236"/>
      <c r="J116" s="232"/>
      <c r="K116" s="232"/>
      <c r="L116" s="237"/>
      <c r="M116" s="238"/>
      <c r="N116" s="239"/>
      <c r="O116" s="239"/>
      <c r="P116" s="239"/>
      <c r="Q116" s="239"/>
      <c r="R116" s="239"/>
      <c r="S116" s="239"/>
      <c r="T116" s="240"/>
      <c r="AT116" s="241" t="s">
        <v>210</v>
      </c>
      <c r="AU116" s="241" t="s">
        <v>87</v>
      </c>
      <c r="AV116" s="13" t="s">
        <v>87</v>
      </c>
      <c r="AW116" s="13" t="s">
        <v>41</v>
      </c>
      <c r="AX116" s="13" t="s">
        <v>85</v>
      </c>
      <c r="AY116" s="241" t="s">
        <v>197</v>
      </c>
    </row>
    <row r="117" spans="2:65" s="1" customFormat="1" ht="25.5" customHeight="1">
      <c r="B117" s="43"/>
      <c r="C117" s="204" t="s">
        <v>256</v>
      </c>
      <c r="D117" s="204" t="s">
        <v>200</v>
      </c>
      <c r="E117" s="205" t="s">
        <v>2247</v>
      </c>
      <c r="F117" s="206" t="s">
        <v>2248</v>
      </c>
      <c r="G117" s="207" t="s">
        <v>362</v>
      </c>
      <c r="H117" s="208">
        <v>1</v>
      </c>
      <c r="I117" s="209"/>
      <c r="J117" s="210">
        <f>ROUND(I117*H117,2)</f>
        <v>0</v>
      </c>
      <c r="K117" s="206" t="s">
        <v>34</v>
      </c>
      <c r="L117" s="63"/>
      <c r="M117" s="211" t="s">
        <v>34</v>
      </c>
      <c r="N117" s="212" t="s">
        <v>49</v>
      </c>
      <c r="O117" s="44"/>
      <c r="P117" s="213">
        <f>O117*H117</f>
        <v>0</v>
      </c>
      <c r="Q117" s="213">
        <v>0</v>
      </c>
      <c r="R117" s="213">
        <f>Q117*H117</f>
        <v>0</v>
      </c>
      <c r="S117" s="213">
        <v>0</v>
      </c>
      <c r="T117" s="214">
        <f>S117*H117</f>
        <v>0</v>
      </c>
      <c r="AR117" s="25" t="s">
        <v>126</v>
      </c>
      <c r="AT117" s="25" t="s">
        <v>200</v>
      </c>
      <c r="AU117" s="25" t="s">
        <v>87</v>
      </c>
      <c r="AY117" s="25" t="s">
        <v>197</v>
      </c>
      <c r="BE117" s="215">
        <f>IF(N117="základní",J117,0)</f>
        <v>0</v>
      </c>
      <c r="BF117" s="215">
        <f>IF(N117="snížená",J117,0)</f>
        <v>0</v>
      </c>
      <c r="BG117" s="215">
        <f>IF(N117="zákl. přenesená",J117,0)</f>
        <v>0</v>
      </c>
      <c r="BH117" s="215">
        <f>IF(N117="sníž. přenesená",J117,0)</f>
        <v>0</v>
      </c>
      <c r="BI117" s="215">
        <f>IF(N117="nulová",J117,0)</f>
        <v>0</v>
      </c>
      <c r="BJ117" s="25" t="s">
        <v>85</v>
      </c>
      <c r="BK117" s="215">
        <f>ROUND(I117*H117,2)</f>
        <v>0</v>
      </c>
      <c r="BL117" s="25" t="s">
        <v>126</v>
      </c>
      <c r="BM117" s="25" t="s">
        <v>4987</v>
      </c>
    </row>
    <row r="118" spans="2:65" s="13" customFormat="1">
      <c r="B118" s="231"/>
      <c r="C118" s="232"/>
      <c r="D118" s="216" t="s">
        <v>210</v>
      </c>
      <c r="E118" s="260" t="s">
        <v>34</v>
      </c>
      <c r="F118" s="261" t="s">
        <v>85</v>
      </c>
      <c r="G118" s="232"/>
      <c r="H118" s="262">
        <v>1</v>
      </c>
      <c r="I118" s="236"/>
      <c r="J118" s="232"/>
      <c r="K118" s="232"/>
      <c r="L118" s="237"/>
      <c r="M118" s="238"/>
      <c r="N118" s="239"/>
      <c r="O118" s="239"/>
      <c r="P118" s="239"/>
      <c r="Q118" s="239"/>
      <c r="R118" s="239"/>
      <c r="S118" s="239"/>
      <c r="T118" s="240"/>
      <c r="AT118" s="241" t="s">
        <v>210</v>
      </c>
      <c r="AU118" s="241" t="s">
        <v>87</v>
      </c>
      <c r="AV118" s="13" t="s">
        <v>87</v>
      </c>
      <c r="AW118" s="13" t="s">
        <v>41</v>
      </c>
      <c r="AX118" s="13" t="s">
        <v>85</v>
      </c>
      <c r="AY118" s="241" t="s">
        <v>197</v>
      </c>
    </row>
    <row r="119" spans="2:65" s="1" customFormat="1" ht="16.5" customHeight="1">
      <c r="B119" s="43"/>
      <c r="C119" s="263" t="s">
        <v>260</v>
      </c>
      <c r="D119" s="263" t="s">
        <v>415</v>
      </c>
      <c r="E119" s="264" t="s">
        <v>2252</v>
      </c>
      <c r="F119" s="265" t="s">
        <v>2253</v>
      </c>
      <c r="G119" s="266" t="s">
        <v>404</v>
      </c>
      <c r="H119" s="267">
        <v>2</v>
      </c>
      <c r="I119" s="268"/>
      <c r="J119" s="269">
        <f>ROUND(I119*H119,2)</f>
        <v>0</v>
      </c>
      <c r="K119" s="265" t="s">
        <v>352</v>
      </c>
      <c r="L119" s="270"/>
      <c r="M119" s="271" t="s">
        <v>34</v>
      </c>
      <c r="N119" s="272" t="s">
        <v>49</v>
      </c>
      <c r="O119" s="44"/>
      <c r="P119" s="213">
        <f>O119*H119</f>
        <v>0</v>
      </c>
      <c r="Q119" s="213">
        <v>1</v>
      </c>
      <c r="R119" s="213">
        <f>Q119*H119</f>
        <v>2</v>
      </c>
      <c r="S119" s="213">
        <v>0</v>
      </c>
      <c r="T119" s="214">
        <f>S119*H119</f>
        <v>0</v>
      </c>
      <c r="AR119" s="25" t="s">
        <v>244</v>
      </c>
      <c r="AT119" s="25" t="s">
        <v>415</v>
      </c>
      <c r="AU119" s="25" t="s">
        <v>87</v>
      </c>
      <c r="AY119" s="25" t="s">
        <v>197</v>
      </c>
      <c r="BE119" s="215">
        <f>IF(N119="základní",J119,0)</f>
        <v>0</v>
      </c>
      <c r="BF119" s="215">
        <f>IF(N119="snížená",J119,0)</f>
        <v>0</v>
      </c>
      <c r="BG119" s="215">
        <f>IF(N119="zákl. přenesená",J119,0)</f>
        <v>0</v>
      </c>
      <c r="BH119" s="215">
        <f>IF(N119="sníž. přenesená",J119,0)</f>
        <v>0</v>
      </c>
      <c r="BI119" s="215">
        <f>IF(N119="nulová",J119,0)</f>
        <v>0</v>
      </c>
      <c r="BJ119" s="25" t="s">
        <v>85</v>
      </c>
      <c r="BK119" s="215">
        <f>ROUND(I119*H119,2)</f>
        <v>0</v>
      </c>
      <c r="BL119" s="25" t="s">
        <v>126</v>
      </c>
      <c r="BM119" s="25" t="s">
        <v>4988</v>
      </c>
    </row>
    <row r="120" spans="2:65" s="13" customFormat="1">
      <c r="B120" s="231"/>
      <c r="C120" s="232"/>
      <c r="D120" s="221" t="s">
        <v>210</v>
      </c>
      <c r="E120" s="233" t="s">
        <v>34</v>
      </c>
      <c r="F120" s="234" t="s">
        <v>4989</v>
      </c>
      <c r="G120" s="232"/>
      <c r="H120" s="235">
        <v>1.75</v>
      </c>
      <c r="I120" s="236"/>
      <c r="J120" s="232"/>
      <c r="K120" s="232"/>
      <c r="L120" s="237"/>
      <c r="M120" s="238"/>
      <c r="N120" s="239"/>
      <c r="O120" s="239"/>
      <c r="P120" s="239"/>
      <c r="Q120" s="239"/>
      <c r="R120" s="239"/>
      <c r="S120" s="239"/>
      <c r="T120" s="240"/>
      <c r="AT120" s="241" t="s">
        <v>210</v>
      </c>
      <c r="AU120" s="241" t="s">
        <v>87</v>
      </c>
      <c r="AV120" s="13" t="s">
        <v>87</v>
      </c>
      <c r="AW120" s="13" t="s">
        <v>41</v>
      </c>
      <c r="AX120" s="13" t="s">
        <v>78</v>
      </c>
      <c r="AY120" s="241" t="s">
        <v>197</v>
      </c>
    </row>
    <row r="121" spans="2:65" s="14" customFormat="1">
      <c r="B121" s="242"/>
      <c r="C121" s="243"/>
      <c r="D121" s="221" t="s">
        <v>210</v>
      </c>
      <c r="E121" s="273" t="s">
        <v>34</v>
      </c>
      <c r="F121" s="274" t="s">
        <v>221</v>
      </c>
      <c r="G121" s="243"/>
      <c r="H121" s="275">
        <v>1.75</v>
      </c>
      <c r="I121" s="247"/>
      <c r="J121" s="243"/>
      <c r="K121" s="243"/>
      <c r="L121" s="248"/>
      <c r="M121" s="249"/>
      <c r="N121" s="250"/>
      <c r="O121" s="250"/>
      <c r="P121" s="250"/>
      <c r="Q121" s="250"/>
      <c r="R121" s="250"/>
      <c r="S121" s="250"/>
      <c r="T121" s="251"/>
      <c r="AT121" s="252" t="s">
        <v>210</v>
      </c>
      <c r="AU121" s="252" t="s">
        <v>87</v>
      </c>
      <c r="AV121" s="14" t="s">
        <v>126</v>
      </c>
      <c r="AW121" s="14" t="s">
        <v>41</v>
      </c>
      <c r="AX121" s="14" t="s">
        <v>78</v>
      </c>
      <c r="AY121" s="252" t="s">
        <v>197</v>
      </c>
    </row>
    <row r="122" spans="2:65" s="13" customFormat="1">
      <c r="B122" s="231"/>
      <c r="C122" s="232"/>
      <c r="D122" s="221" t="s">
        <v>210</v>
      </c>
      <c r="E122" s="233" t="s">
        <v>34</v>
      </c>
      <c r="F122" s="234" t="s">
        <v>87</v>
      </c>
      <c r="G122" s="232"/>
      <c r="H122" s="235">
        <v>2</v>
      </c>
      <c r="I122" s="236"/>
      <c r="J122" s="232"/>
      <c r="K122" s="232"/>
      <c r="L122" s="237"/>
      <c r="M122" s="238"/>
      <c r="N122" s="239"/>
      <c r="O122" s="239"/>
      <c r="P122" s="239"/>
      <c r="Q122" s="239"/>
      <c r="R122" s="239"/>
      <c r="S122" s="239"/>
      <c r="T122" s="240"/>
      <c r="AT122" s="241" t="s">
        <v>210</v>
      </c>
      <c r="AU122" s="241" t="s">
        <v>87</v>
      </c>
      <c r="AV122" s="13" t="s">
        <v>87</v>
      </c>
      <c r="AW122" s="13" t="s">
        <v>41</v>
      </c>
      <c r="AX122" s="13" t="s">
        <v>85</v>
      </c>
      <c r="AY122" s="241" t="s">
        <v>197</v>
      </c>
    </row>
    <row r="123" spans="2:65" s="11" customFormat="1" ht="29.85" customHeight="1">
      <c r="B123" s="187"/>
      <c r="C123" s="188"/>
      <c r="D123" s="201" t="s">
        <v>77</v>
      </c>
      <c r="E123" s="202" t="s">
        <v>87</v>
      </c>
      <c r="F123" s="202" t="s">
        <v>2257</v>
      </c>
      <c r="G123" s="188"/>
      <c r="H123" s="188"/>
      <c r="I123" s="191"/>
      <c r="J123" s="203">
        <f>BK123</f>
        <v>0</v>
      </c>
      <c r="K123" s="188"/>
      <c r="L123" s="193"/>
      <c r="M123" s="194"/>
      <c r="N123" s="195"/>
      <c r="O123" s="195"/>
      <c r="P123" s="196">
        <f>SUM(P124:P125)</f>
        <v>0</v>
      </c>
      <c r="Q123" s="195"/>
      <c r="R123" s="196">
        <f>SUM(R124:R125)</f>
        <v>0</v>
      </c>
      <c r="S123" s="195"/>
      <c r="T123" s="197">
        <f>SUM(T124:T125)</f>
        <v>0</v>
      </c>
      <c r="AR123" s="198" t="s">
        <v>85</v>
      </c>
      <c r="AT123" s="199" t="s">
        <v>77</v>
      </c>
      <c r="AU123" s="199" t="s">
        <v>85</v>
      </c>
      <c r="AY123" s="198" t="s">
        <v>197</v>
      </c>
      <c r="BK123" s="200">
        <f>SUM(BK124:BK125)</f>
        <v>0</v>
      </c>
    </row>
    <row r="124" spans="2:65" s="1" customFormat="1" ht="25.5" customHeight="1">
      <c r="B124" s="43"/>
      <c r="C124" s="204" t="s">
        <v>264</v>
      </c>
      <c r="D124" s="204" t="s">
        <v>200</v>
      </c>
      <c r="E124" s="205" t="s">
        <v>2258</v>
      </c>
      <c r="F124" s="206" t="s">
        <v>2259</v>
      </c>
      <c r="G124" s="207" t="s">
        <v>423</v>
      </c>
      <c r="H124" s="208">
        <v>3</v>
      </c>
      <c r="I124" s="209"/>
      <c r="J124" s="210">
        <f>ROUND(I124*H124,2)</f>
        <v>0</v>
      </c>
      <c r="K124" s="206" t="s">
        <v>352</v>
      </c>
      <c r="L124" s="63"/>
      <c r="M124" s="211" t="s">
        <v>34</v>
      </c>
      <c r="N124" s="212" t="s">
        <v>49</v>
      </c>
      <c r="O124" s="44"/>
      <c r="P124" s="213">
        <f>O124*H124</f>
        <v>0</v>
      </c>
      <c r="Q124" s="213">
        <v>0</v>
      </c>
      <c r="R124" s="213">
        <f>Q124*H124</f>
        <v>0</v>
      </c>
      <c r="S124" s="213">
        <v>0</v>
      </c>
      <c r="T124" s="214">
        <f>S124*H124</f>
        <v>0</v>
      </c>
      <c r="AR124" s="25" t="s">
        <v>126</v>
      </c>
      <c r="AT124" s="25" t="s">
        <v>200</v>
      </c>
      <c r="AU124" s="25" t="s">
        <v>87</v>
      </c>
      <c r="AY124" s="25" t="s">
        <v>197</v>
      </c>
      <c r="BE124" s="215">
        <f>IF(N124="základní",J124,0)</f>
        <v>0</v>
      </c>
      <c r="BF124" s="215">
        <f>IF(N124="snížená",J124,0)</f>
        <v>0</v>
      </c>
      <c r="BG124" s="215">
        <f>IF(N124="zákl. přenesená",J124,0)</f>
        <v>0</v>
      </c>
      <c r="BH124" s="215">
        <f>IF(N124="sníž. přenesená",J124,0)</f>
        <v>0</v>
      </c>
      <c r="BI124" s="215">
        <f>IF(N124="nulová",J124,0)</f>
        <v>0</v>
      </c>
      <c r="BJ124" s="25" t="s">
        <v>85</v>
      </c>
      <c r="BK124" s="215">
        <f>ROUND(I124*H124,2)</f>
        <v>0</v>
      </c>
      <c r="BL124" s="25" t="s">
        <v>126</v>
      </c>
      <c r="BM124" s="25" t="s">
        <v>4990</v>
      </c>
    </row>
    <row r="125" spans="2:65" s="13" customFormat="1">
      <c r="B125" s="231"/>
      <c r="C125" s="232"/>
      <c r="D125" s="221" t="s">
        <v>210</v>
      </c>
      <c r="E125" s="233" t="s">
        <v>34</v>
      </c>
      <c r="F125" s="234" t="s">
        <v>107</v>
      </c>
      <c r="G125" s="232"/>
      <c r="H125" s="235">
        <v>3</v>
      </c>
      <c r="I125" s="236"/>
      <c r="J125" s="232"/>
      <c r="K125" s="232"/>
      <c r="L125" s="237"/>
      <c r="M125" s="238"/>
      <c r="N125" s="239"/>
      <c r="O125" s="239"/>
      <c r="P125" s="239"/>
      <c r="Q125" s="239"/>
      <c r="R125" s="239"/>
      <c r="S125" s="239"/>
      <c r="T125" s="240"/>
      <c r="AT125" s="241" t="s">
        <v>210</v>
      </c>
      <c r="AU125" s="241" t="s">
        <v>87</v>
      </c>
      <c r="AV125" s="13" t="s">
        <v>87</v>
      </c>
      <c r="AW125" s="13" t="s">
        <v>41</v>
      </c>
      <c r="AX125" s="13" t="s">
        <v>85</v>
      </c>
      <c r="AY125" s="241" t="s">
        <v>197</v>
      </c>
    </row>
    <row r="126" spans="2:65" s="11" customFormat="1" ht="29.85" customHeight="1">
      <c r="B126" s="187"/>
      <c r="C126" s="188"/>
      <c r="D126" s="201" t="s">
        <v>77</v>
      </c>
      <c r="E126" s="202" t="s">
        <v>126</v>
      </c>
      <c r="F126" s="202" t="s">
        <v>2262</v>
      </c>
      <c r="G126" s="188"/>
      <c r="H126" s="188"/>
      <c r="I126" s="191"/>
      <c r="J126" s="203">
        <f>BK126</f>
        <v>0</v>
      </c>
      <c r="K126" s="188"/>
      <c r="L126" s="193"/>
      <c r="M126" s="194"/>
      <c r="N126" s="195"/>
      <c r="O126" s="195"/>
      <c r="P126" s="196">
        <f>SUM(P127:P128)</f>
        <v>0</v>
      </c>
      <c r="Q126" s="195"/>
      <c r="R126" s="196">
        <f>SUM(R127:R128)</f>
        <v>0</v>
      </c>
      <c r="S126" s="195"/>
      <c r="T126" s="197">
        <f>SUM(T127:T128)</f>
        <v>0</v>
      </c>
      <c r="AR126" s="198" t="s">
        <v>85</v>
      </c>
      <c r="AT126" s="199" t="s">
        <v>77</v>
      </c>
      <c r="AU126" s="199" t="s">
        <v>85</v>
      </c>
      <c r="AY126" s="198" t="s">
        <v>197</v>
      </c>
      <c r="BK126" s="200">
        <f>SUM(BK127:BK128)</f>
        <v>0</v>
      </c>
    </row>
    <row r="127" spans="2:65" s="1" customFormat="1" ht="16.5" customHeight="1">
      <c r="B127" s="43"/>
      <c r="C127" s="204" t="s">
        <v>268</v>
      </c>
      <c r="D127" s="204" t="s">
        <v>200</v>
      </c>
      <c r="E127" s="205" t="s">
        <v>2263</v>
      </c>
      <c r="F127" s="206" t="s">
        <v>2264</v>
      </c>
      <c r="G127" s="207" t="s">
        <v>362</v>
      </c>
      <c r="H127" s="208">
        <v>0.5</v>
      </c>
      <c r="I127" s="209"/>
      <c r="J127" s="210">
        <f>ROUND(I127*H127,2)</f>
        <v>0</v>
      </c>
      <c r="K127" s="206" t="s">
        <v>352</v>
      </c>
      <c r="L127" s="63"/>
      <c r="M127" s="211" t="s">
        <v>34</v>
      </c>
      <c r="N127" s="212" t="s">
        <v>49</v>
      </c>
      <c r="O127" s="44"/>
      <c r="P127" s="213">
        <f>O127*H127</f>
        <v>0</v>
      </c>
      <c r="Q127" s="213">
        <v>0</v>
      </c>
      <c r="R127" s="213">
        <f>Q127*H127</f>
        <v>0</v>
      </c>
      <c r="S127" s="213">
        <v>0</v>
      </c>
      <c r="T127" s="214">
        <f>S127*H127</f>
        <v>0</v>
      </c>
      <c r="AR127" s="25" t="s">
        <v>126</v>
      </c>
      <c r="AT127" s="25" t="s">
        <v>200</v>
      </c>
      <c r="AU127" s="25" t="s">
        <v>87</v>
      </c>
      <c r="AY127" s="25" t="s">
        <v>197</v>
      </c>
      <c r="BE127" s="215">
        <f>IF(N127="základní",J127,0)</f>
        <v>0</v>
      </c>
      <c r="BF127" s="215">
        <f>IF(N127="snížená",J127,0)</f>
        <v>0</v>
      </c>
      <c r="BG127" s="215">
        <f>IF(N127="zákl. přenesená",J127,0)</f>
        <v>0</v>
      </c>
      <c r="BH127" s="215">
        <f>IF(N127="sníž. přenesená",J127,0)</f>
        <v>0</v>
      </c>
      <c r="BI127" s="215">
        <f>IF(N127="nulová",J127,0)</f>
        <v>0</v>
      </c>
      <c r="BJ127" s="25" t="s">
        <v>85</v>
      </c>
      <c r="BK127" s="215">
        <f>ROUND(I127*H127,2)</f>
        <v>0</v>
      </c>
      <c r="BL127" s="25" t="s">
        <v>126</v>
      </c>
      <c r="BM127" s="25" t="s">
        <v>4991</v>
      </c>
    </row>
    <row r="128" spans="2:65" s="13" customFormat="1">
      <c r="B128" s="231"/>
      <c r="C128" s="232"/>
      <c r="D128" s="221" t="s">
        <v>210</v>
      </c>
      <c r="E128" s="233" t="s">
        <v>34</v>
      </c>
      <c r="F128" s="234" t="s">
        <v>4992</v>
      </c>
      <c r="G128" s="232"/>
      <c r="H128" s="235">
        <v>0.5</v>
      </c>
      <c r="I128" s="236"/>
      <c r="J128" s="232"/>
      <c r="K128" s="232"/>
      <c r="L128" s="237"/>
      <c r="M128" s="238"/>
      <c r="N128" s="239"/>
      <c r="O128" s="239"/>
      <c r="P128" s="239"/>
      <c r="Q128" s="239"/>
      <c r="R128" s="239"/>
      <c r="S128" s="239"/>
      <c r="T128" s="240"/>
      <c r="AT128" s="241" t="s">
        <v>210</v>
      </c>
      <c r="AU128" s="241" t="s">
        <v>87</v>
      </c>
      <c r="AV128" s="13" t="s">
        <v>87</v>
      </c>
      <c r="AW128" s="13" t="s">
        <v>41</v>
      </c>
      <c r="AX128" s="13" t="s">
        <v>85</v>
      </c>
      <c r="AY128" s="241" t="s">
        <v>197</v>
      </c>
    </row>
    <row r="129" spans="2:65" s="11" customFormat="1" ht="29.85" customHeight="1">
      <c r="B129" s="187"/>
      <c r="C129" s="188"/>
      <c r="D129" s="201" t="s">
        <v>77</v>
      </c>
      <c r="E129" s="202" t="s">
        <v>244</v>
      </c>
      <c r="F129" s="202" t="s">
        <v>2268</v>
      </c>
      <c r="G129" s="188"/>
      <c r="H129" s="188"/>
      <c r="I129" s="191"/>
      <c r="J129" s="203">
        <f>BK129</f>
        <v>0</v>
      </c>
      <c r="K129" s="188"/>
      <c r="L129" s="193"/>
      <c r="M129" s="194"/>
      <c r="N129" s="195"/>
      <c r="O129" s="195"/>
      <c r="P129" s="196">
        <f>SUM(P130:P151)</f>
        <v>0</v>
      </c>
      <c r="Q129" s="195"/>
      <c r="R129" s="196">
        <f>SUM(R130:R151)</f>
        <v>6.6550000000000003E-3</v>
      </c>
      <c r="S129" s="195"/>
      <c r="T129" s="197">
        <f>SUM(T130:T151)</f>
        <v>0</v>
      </c>
      <c r="AR129" s="198" t="s">
        <v>85</v>
      </c>
      <c r="AT129" s="199" t="s">
        <v>77</v>
      </c>
      <c r="AU129" s="199" t="s">
        <v>85</v>
      </c>
      <c r="AY129" s="198" t="s">
        <v>197</v>
      </c>
      <c r="BK129" s="200">
        <f>SUM(BK130:BK151)</f>
        <v>0</v>
      </c>
    </row>
    <row r="130" spans="2:65" s="1" customFormat="1" ht="25.5" customHeight="1">
      <c r="B130" s="43"/>
      <c r="C130" s="204" t="s">
        <v>10</v>
      </c>
      <c r="D130" s="204" t="s">
        <v>200</v>
      </c>
      <c r="E130" s="205" t="s">
        <v>4993</v>
      </c>
      <c r="F130" s="206" t="s">
        <v>4994</v>
      </c>
      <c r="G130" s="207" t="s">
        <v>445</v>
      </c>
      <c r="H130" s="208">
        <v>6</v>
      </c>
      <c r="I130" s="209"/>
      <c r="J130" s="210">
        <f>ROUND(I130*H130,2)</f>
        <v>0</v>
      </c>
      <c r="K130" s="206" t="s">
        <v>34</v>
      </c>
      <c r="L130" s="63"/>
      <c r="M130" s="211" t="s">
        <v>34</v>
      </c>
      <c r="N130" s="212" t="s">
        <v>49</v>
      </c>
      <c r="O130" s="44"/>
      <c r="P130" s="213">
        <f>O130*H130</f>
        <v>0</v>
      </c>
      <c r="Q130" s="213">
        <v>0</v>
      </c>
      <c r="R130" s="213">
        <f>Q130*H130</f>
        <v>0</v>
      </c>
      <c r="S130" s="213">
        <v>0</v>
      </c>
      <c r="T130" s="214">
        <f>S130*H130</f>
        <v>0</v>
      </c>
      <c r="AR130" s="25" t="s">
        <v>126</v>
      </c>
      <c r="AT130" s="25" t="s">
        <v>200</v>
      </c>
      <c r="AU130" s="25" t="s">
        <v>87</v>
      </c>
      <c r="AY130" s="25" t="s">
        <v>197</v>
      </c>
      <c r="BE130" s="215">
        <f>IF(N130="základní",J130,0)</f>
        <v>0</v>
      </c>
      <c r="BF130" s="215">
        <f>IF(N130="snížená",J130,0)</f>
        <v>0</v>
      </c>
      <c r="BG130" s="215">
        <f>IF(N130="zákl. přenesená",J130,0)</f>
        <v>0</v>
      </c>
      <c r="BH130" s="215">
        <f>IF(N130="sníž. přenesená",J130,0)</f>
        <v>0</v>
      </c>
      <c r="BI130" s="215">
        <f>IF(N130="nulová",J130,0)</f>
        <v>0</v>
      </c>
      <c r="BJ130" s="25" t="s">
        <v>85</v>
      </c>
      <c r="BK130" s="215">
        <f>ROUND(I130*H130,2)</f>
        <v>0</v>
      </c>
      <c r="BL130" s="25" t="s">
        <v>126</v>
      </c>
      <c r="BM130" s="25" t="s">
        <v>4995</v>
      </c>
    </row>
    <row r="131" spans="2:65" s="1" customFormat="1" ht="16.5" customHeight="1">
      <c r="B131" s="43"/>
      <c r="C131" s="263" t="s">
        <v>275</v>
      </c>
      <c r="D131" s="263" t="s">
        <v>415</v>
      </c>
      <c r="E131" s="264" t="s">
        <v>4996</v>
      </c>
      <c r="F131" s="265" t="s">
        <v>4997</v>
      </c>
      <c r="G131" s="266" t="s">
        <v>445</v>
      </c>
      <c r="H131" s="267">
        <v>6</v>
      </c>
      <c r="I131" s="268"/>
      <c r="J131" s="269">
        <f>ROUND(I131*H131,2)</f>
        <v>0</v>
      </c>
      <c r="K131" s="265" t="s">
        <v>34</v>
      </c>
      <c r="L131" s="270"/>
      <c r="M131" s="271" t="s">
        <v>34</v>
      </c>
      <c r="N131" s="272" t="s">
        <v>49</v>
      </c>
      <c r="O131" s="44"/>
      <c r="P131" s="213">
        <f>O131*H131</f>
        <v>0</v>
      </c>
      <c r="Q131" s="213">
        <v>4.3399999999999998E-4</v>
      </c>
      <c r="R131" s="213">
        <f>Q131*H131</f>
        <v>2.604E-3</v>
      </c>
      <c r="S131" s="213">
        <v>0</v>
      </c>
      <c r="T131" s="214">
        <f>S131*H131</f>
        <v>0</v>
      </c>
      <c r="AR131" s="25" t="s">
        <v>244</v>
      </c>
      <c r="AT131" s="25" t="s">
        <v>415</v>
      </c>
      <c r="AU131" s="25" t="s">
        <v>87</v>
      </c>
      <c r="AY131" s="25" t="s">
        <v>197</v>
      </c>
      <c r="BE131" s="215">
        <f>IF(N131="základní",J131,0)</f>
        <v>0</v>
      </c>
      <c r="BF131" s="215">
        <f>IF(N131="snížená",J131,0)</f>
        <v>0</v>
      </c>
      <c r="BG131" s="215">
        <f>IF(N131="zákl. přenesená",J131,0)</f>
        <v>0</v>
      </c>
      <c r="BH131" s="215">
        <f>IF(N131="sníž. přenesená",J131,0)</f>
        <v>0</v>
      </c>
      <c r="BI131" s="215">
        <f>IF(N131="nulová",J131,0)</f>
        <v>0</v>
      </c>
      <c r="BJ131" s="25" t="s">
        <v>85</v>
      </c>
      <c r="BK131" s="215">
        <f>ROUND(I131*H131,2)</f>
        <v>0</v>
      </c>
      <c r="BL131" s="25" t="s">
        <v>126</v>
      </c>
      <c r="BM131" s="25" t="s">
        <v>4998</v>
      </c>
    </row>
    <row r="132" spans="2:65" s="13" customFormat="1">
      <c r="B132" s="231"/>
      <c r="C132" s="232"/>
      <c r="D132" s="216" t="s">
        <v>210</v>
      </c>
      <c r="E132" s="260" t="s">
        <v>34</v>
      </c>
      <c r="F132" s="261" t="s">
        <v>234</v>
      </c>
      <c r="G132" s="232"/>
      <c r="H132" s="262">
        <v>6</v>
      </c>
      <c r="I132" s="236"/>
      <c r="J132" s="232"/>
      <c r="K132" s="232"/>
      <c r="L132" s="237"/>
      <c r="M132" s="238"/>
      <c r="N132" s="239"/>
      <c r="O132" s="239"/>
      <c r="P132" s="239"/>
      <c r="Q132" s="239"/>
      <c r="R132" s="239"/>
      <c r="S132" s="239"/>
      <c r="T132" s="240"/>
      <c r="AT132" s="241" t="s">
        <v>210</v>
      </c>
      <c r="AU132" s="241" t="s">
        <v>87</v>
      </c>
      <c r="AV132" s="13" t="s">
        <v>87</v>
      </c>
      <c r="AW132" s="13" t="s">
        <v>41</v>
      </c>
      <c r="AX132" s="13" t="s">
        <v>85</v>
      </c>
      <c r="AY132" s="241" t="s">
        <v>197</v>
      </c>
    </row>
    <row r="133" spans="2:65" s="1" customFormat="1" ht="25.5" customHeight="1">
      <c r="B133" s="43"/>
      <c r="C133" s="204" t="s">
        <v>279</v>
      </c>
      <c r="D133" s="204" t="s">
        <v>200</v>
      </c>
      <c r="E133" s="205" t="s">
        <v>4999</v>
      </c>
      <c r="F133" s="206" t="s">
        <v>5000</v>
      </c>
      <c r="G133" s="207" t="s">
        <v>445</v>
      </c>
      <c r="H133" s="208">
        <v>6</v>
      </c>
      <c r="I133" s="209"/>
      <c r="J133" s="210">
        <f>ROUND(I133*H133,2)</f>
        <v>0</v>
      </c>
      <c r="K133" s="206" t="s">
        <v>34</v>
      </c>
      <c r="L133" s="63"/>
      <c r="M133" s="211" t="s">
        <v>34</v>
      </c>
      <c r="N133" s="212" t="s">
        <v>49</v>
      </c>
      <c r="O133" s="44"/>
      <c r="P133" s="213">
        <f>O133*H133</f>
        <v>0</v>
      </c>
      <c r="Q133" s="213">
        <v>6.0000000000000002E-5</v>
      </c>
      <c r="R133" s="213">
        <f>Q133*H133</f>
        <v>3.6000000000000002E-4</v>
      </c>
      <c r="S133" s="213">
        <v>0</v>
      </c>
      <c r="T133" s="214">
        <f>S133*H133</f>
        <v>0</v>
      </c>
      <c r="AR133" s="25" t="s">
        <v>126</v>
      </c>
      <c r="AT133" s="25" t="s">
        <v>200</v>
      </c>
      <c r="AU133" s="25" t="s">
        <v>87</v>
      </c>
      <c r="AY133" s="25" t="s">
        <v>197</v>
      </c>
      <c r="BE133" s="215">
        <f>IF(N133="základní",J133,0)</f>
        <v>0</v>
      </c>
      <c r="BF133" s="215">
        <f>IF(N133="snížená",J133,0)</f>
        <v>0</v>
      </c>
      <c r="BG133" s="215">
        <f>IF(N133="zákl. přenesená",J133,0)</f>
        <v>0</v>
      </c>
      <c r="BH133" s="215">
        <f>IF(N133="sníž. přenesená",J133,0)</f>
        <v>0</v>
      </c>
      <c r="BI133" s="215">
        <f>IF(N133="nulová",J133,0)</f>
        <v>0</v>
      </c>
      <c r="BJ133" s="25" t="s">
        <v>85</v>
      </c>
      <c r="BK133" s="215">
        <f>ROUND(I133*H133,2)</f>
        <v>0</v>
      </c>
      <c r="BL133" s="25" t="s">
        <v>126</v>
      </c>
      <c r="BM133" s="25" t="s">
        <v>5001</v>
      </c>
    </row>
    <row r="134" spans="2:65" s="1" customFormat="1" ht="16.5" customHeight="1">
      <c r="B134" s="43"/>
      <c r="C134" s="263" t="s">
        <v>287</v>
      </c>
      <c r="D134" s="263" t="s">
        <v>415</v>
      </c>
      <c r="E134" s="264" t="s">
        <v>5002</v>
      </c>
      <c r="F134" s="265" t="s">
        <v>5003</v>
      </c>
      <c r="G134" s="266" t="s">
        <v>445</v>
      </c>
      <c r="H134" s="267">
        <v>6</v>
      </c>
      <c r="I134" s="268"/>
      <c r="J134" s="269">
        <f>ROUND(I134*H134,2)</f>
        <v>0</v>
      </c>
      <c r="K134" s="265" t="s">
        <v>34</v>
      </c>
      <c r="L134" s="270"/>
      <c r="M134" s="271" t="s">
        <v>34</v>
      </c>
      <c r="N134" s="272" t="s">
        <v>49</v>
      </c>
      <c r="O134" s="44"/>
      <c r="P134" s="213">
        <f>O134*H134</f>
        <v>0</v>
      </c>
      <c r="Q134" s="213">
        <v>4.8000000000000001E-4</v>
      </c>
      <c r="R134" s="213">
        <f>Q134*H134</f>
        <v>2.8800000000000002E-3</v>
      </c>
      <c r="S134" s="213">
        <v>0</v>
      </c>
      <c r="T134" s="214">
        <f>S134*H134</f>
        <v>0</v>
      </c>
      <c r="AR134" s="25" t="s">
        <v>244</v>
      </c>
      <c r="AT134" s="25" t="s">
        <v>415</v>
      </c>
      <c r="AU134" s="25" t="s">
        <v>87</v>
      </c>
      <c r="AY134" s="25" t="s">
        <v>197</v>
      </c>
      <c r="BE134" s="215">
        <f>IF(N134="základní",J134,0)</f>
        <v>0</v>
      </c>
      <c r="BF134" s="215">
        <f>IF(N134="snížená",J134,0)</f>
        <v>0</v>
      </c>
      <c r="BG134" s="215">
        <f>IF(N134="zákl. přenesená",J134,0)</f>
        <v>0</v>
      </c>
      <c r="BH134" s="215">
        <f>IF(N134="sníž. přenesená",J134,0)</f>
        <v>0</v>
      </c>
      <c r="BI134" s="215">
        <f>IF(N134="nulová",J134,0)</f>
        <v>0</v>
      </c>
      <c r="BJ134" s="25" t="s">
        <v>85</v>
      </c>
      <c r="BK134" s="215">
        <f>ROUND(I134*H134,2)</f>
        <v>0</v>
      </c>
      <c r="BL134" s="25" t="s">
        <v>126</v>
      </c>
      <c r="BM134" s="25" t="s">
        <v>5004</v>
      </c>
    </row>
    <row r="135" spans="2:65" s="13" customFormat="1">
      <c r="B135" s="231"/>
      <c r="C135" s="232"/>
      <c r="D135" s="216" t="s">
        <v>210</v>
      </c>
      <c r="E135" s="260" t="s">
        <v>34</v>
      </c>
      <c r="F135" s="261" t="s">
        <v>234</v>
      </c>
      <c r="G135" s="232"/>
      <c r="H135" s="262">
        <v>6</v>
      </c>
      <c r="I135" s="236"/>
      <c r="J135" s="232"/>
      <c r="K135" s="232"/>
      <c r="L135" s="237"/>
      <c r="M135" s="238"/>
      <c r="N135" s="239"/>
      <c r="O135" s="239"/>
      <c r="P135" s="239"/>
      <c r="Q135" s="239"/>
      <c r="R135" s="239"/>
      <c r="S135" s="239"/>
      <c r="T135" s="240"/>
      <c r="AT135" s="241" t="s">
        <v>210</v>
      </c>
      <c r="AU135" s="241" t="s">
        <v>87</v>
      </c>
      <c r="AV135" s="13" t="s">
        <v>87</v>
      </c>
      <c r="AW135" s="13" t="s">
        <v>41</v>
      </c>
      <c r="AX135" s="13" t="s">
        <v>85</v>
      </c>
      <c r="AY135" s="241" t="s">
        <v>197</v>
      </c>
    </row>
    <row r="136" spans="2:65" s="1" customFormat="1" ht="25.5" customHeight="1">
      <c r="B136" s="43"/>
      <c r="C136" s="204" t="s">
        <v>291</v>
      </c>
      <c r="D136" s="204" t="s">
        <v>200</v>
      </c>
      <c r="E136" s="205" t="s">
        <v>5005</v>
      </c>
      <c r="F136" s="206" t="s">
        <v>5006</v>
      </c>
      <c r="G136" s="207" t="s">
        <v>536</v>
      </c>
      <c r="H136" s="208">
        <v>4</v>
      </c>
      <c r="I136" s="209"/>
      <c r="J136" s="210">
        <f>ROUND(I136*H136,2)</f>
        <v>0</v>
      </c>
      <c r="K136" s="206" t="s">
        <v>34</v>
      </c>
      <c r="L136" s="63"/>
      <c r="M136" s="211" t="s">
        <v>34</v>
      </c>
      <c r="N136" s="212" t="s">
        <v>49</v>
      </c>
      <c r="O136" s="44"/>
      <c r="P136" s="213">
        <f>O136*H136</f>
        <v>0</v>
      </c>
      <c r="Q136" s="213">
        <v>0</v>
      </c>
      <c r="R136" s="213">
        <f>Q136*H136</f>
        <v>0</v>
      </c>
      <c r="S136" s="213">
        <v>0</v>
      </c>
      <c r="T136" s="214">
        <f>S136*H136</f>
        <v>0</v>
      </c>
      <c r="AR136" s="25" t="s">
        <v>126</v>
      </c>
      <c r="AT136" s="25" t="s">
        <v>200</v>
      </c>
      <c r="AU136" s="25" t="s">
        <v>87</v>
      </c>
      <c r="AY136" s="25" t="s">
        <v>197</v>
      </c>
      <c r="BE136" s="215">
        <f>IF(N136="základní",J136,0)</f>
        <v>0</v>
      </c>
      <c r="BF136" s="215">
        <f>IF(N136="snížená",J136,0)</f>
        <v>0</v>
      </c>
      <c r="BG136" s="215">
        <f>IF(N136="zákl. přenesená",J136,0)</f>
        <v>0</v>
      </c>
      <c r="BH136" s="215">
        <f>IF(N136="sníž. přenesená",J136,0)</f>
        <v>0</v>
      </c>
      <c r="BI136" s="215">
        <f>IF(N136="nulová",J136,0)</f>
        <v>0</v>
      </c>
      <c r="BJ136" s="25" t="s">
        <v>85</v>
      </c>
      <c r="BK136" s="215">
        <f>ROUND(I136*H136,2)</f>
        <v>0</v>
      </c>
      <c r="BL136" s="25" t="s">
        <v>126</v>
      </c>
      <c r="BM136" s="25" t="s">
        <v>5007</v>
      </c>
    </row>
    <row r="137" spans="2:65" s="1" customFormat="1" ht="16.5" customHeight="1">
      <c r="B137" s="43"/>
      <c r="C137" s="263" t="s">
        <v>295</v>
      </c>
      <c r="D137" s="263" t="s">
        <v>415</v>
      </c>
      <c r="E137" s="264" t="s">
        <v>5008</v>
      </c>
      <c r="F137" s="265" t="s">
        <v>5009</v>
      </c>
      <c r="G137" s="266" t="s">
        <v>536</v>
      </c>
      <c r="H137" s="267">
        <v>1</v>
      </c>
      <c r="I137" s="268"/>
      <c r="J137" s="269">
        <f>ROUND(I137*H137,2)</f>
        <v>0</v>
      </c>
      <c r="K137" s="265" t="s">
        <v>352</v>
      </c>
      <c r="L137" s="270"/>
      <c r="M137" s="271" t="s">
        <v>34</v>
      </c>
      <c r="N137" s="272" t="s">
        <v>49</v>
      </c>
      <c r="O137" s="44"/>
      <c r="P137" s="213">
        <f>O137*H137</f>
        <v>0</v>
      </c>
      <c r="Q137" s="213">
        <v>7.7999999999999999E-5</v>
      </c>
      <c r="R137" s="213">
        <f>Q137*H137</f>
        <v>7.7999999999999999E-5</v>
      </c>
      <c r="S137" s="213">
        <v>0</v>
      </c>
      <c r="T137" s="214">
        <f>S137*H137</f>
        <v>0</v>
      </c>
      <c r="AR137" s="25" t="s">
        <v>244</v>
      </c>
      <c r="AT137" s="25" t="s">
        <v>415</v>
      </c>
      <c r="AU137" s="25" t="s">
        <v>87</v>
      </c>
      <c r="AY137" s="25" t="s">
        <v>197</v>
      </c>
      <c r="BE137" s="215">
        <f>IF(N137="základní",J137,0)</f>
        <v>0</v>
      </c>
      <c r="BF137" s="215">
        <f>IF(N137="snížená",J137,0)</f>
        <v>0</v>
      </c>
      <c r="BG137" s="215">
        <f>IF(N137="zákl. přenesená",J137,0)</f>
        <v>0</v>
      </c>
      <c r="BH137" s="215">
        <f>IF(N137="sníž. přenesená",J137,0)</f>
        <v>0</v>
      </c>
      <c r="BI137" s="215">
        <f>IF(N137="nulová",J137,0)</f>
        <v>0</v>
      </c>
      <c r="BJ137" s="25" t="s">
        <v>85</v>
      </c>
      <c r="BK137" s="215">
        <f>ROUND(I137*H137,2)</f>
        <v>0</v>
      </c>
      <c r="BL137" s="25" t="s">
        <v>126</v>
      </c>
      <c r="BM137" s="25" t="s">
        <v>5010</v>
      </c>
    </row>
    <row r="138" spans="2:65" s="13" customFormat="1">
      <c r="B138" s="231"/>
      <c r="C138" s="232"/>
      <c r="D138" s="216" t="s">
        <v>210</v>
      </c>
      <c r="E138" s="260" t="s">
        <v>34</v>
      </c>
      <c r="F138" s="261" t="s">
        <v>85</v>
      </c>
      <c r="G138" s="232"/>
      <c r="H138" s="262">
        <v>1</v>
      </c>
      <c r="I138" s="236"/>
      <c r="J138" s="232"/>
      <c r="K138" s="232"/>
      <c r="L138" s="237"/>
      <c r="M138" s="238"/>
      <c r="N138" s="239"/>
      <c r="O138" s="239"/>
      <c r="P138" s="239"/>
      <c r="Q138" s="239"/>
      <c r="R138" s="239"/>
      <c r="S138" s="239"/>
      <c r="T138" s="240"/>
      <c r="AT138" s="241" t="s">
        <v>210</v>
      </c>
      <c r="AU138" s="241" t="s">
        <v>87</v>
      </c>
      <c r="AV138" s="13" t="s">
        <v>87</v>
      </c>
      <c r="AW138" s="13" t="s">
        <v>41</v>
      </c>
      <c r="AX138" s="13" t="s">
        <v>85</v>
      </c>
      <c r="AY138" s="241" t="s">
        <v>197</v>
      </c>
    </row>
    <row r="139" spans="2:65" s="1" customFormat="1" ht="16.5" customHeight="1">
      <c r="B139" s="43"/>
      <c r="C139" s="263" t="s">
        <v>9</v>
      </c>
      <c r="D139" s="263" t="s">
        <v>415</v>
      </c>
      <c r="E139" s="264" t="s">
        <v>5011</v>
      </c>
      <c r="F139" s="265" t="s">
        <v>5012</v>
      </c>
      <c r="G139" s="266" t="s">
        <v>536</v>
      </c>
      <c r="H139" s="267">
        <v>3</v>
      </c>
      <c r="I139" s="268"/>
      <c r="J139" s="269">
        <f>ROUND(I139*H139,2)</f>
        <v>0</v>
      </c>
      <c r="K139" s="265" t="s">
        <v>352</v>
      </c>
      <c r="L139" s="270"/>
      <c r="M139" s="271" t="s">
        <v>34</v>
      </c>
      <c r="N139" s="272" t="s">
        <v>49</v>
      </c>
      <c r="O139" s="44"/>
      <c r="P139" s="213">
        <f>O139*H139</f>
        <v>0</v>
      </c>
      <c r="Q139" s="213">
        <v>1.3100000000000001E-4</v>
      </c>
      <c r="R139" s="213">
        <f>Q139*H139</f>
        <v>3.9300000000000001E-4</v>
      </c>
      <c r="S139" s="213">
        <v>0</v>
      </c>
      <c r="T139" s="214">
        <f>S139*H139</f>
        <v>0</v>
      </c>
      <c r="AR139" s="25" t="s">
        <v>244</v>
      </c>
      <c r="AT139" s="25" t="s">
        <v>415</v>
      </c>
      <c r="AU139" s="25" t="s">
        <v>87</v>
      </c>
      <c r="AY139" s="25" t="s">
        <v>197</v>
      </c>
      <c r="BE139" s="215">
        <f>IF(N139="základní",J139,0)</f>
        <v>0</v>
      </c>
      <c r="BF139" s="215">
        <f>IF(N139="snížená",J139,0)</f>
        <v>0</v>
      </c>
      <c r="BG139" s="215">
        <f>IF(N139="zákl. přenesená",J139,0)</f>
        <v>0</v>
      </c>
      <c r="BH139" s="215">
        <f>IF(N139="sníž. přenesená",J139,0)</f>
        <v>0</v>
      </c>
      <c r="BI139" s="215">
        <f>IF(N139="nulová",J139,0)</f>
        <v>0</v>
      </c>
      <c r="BJ139" s="25" t="s">
        <v>85</v>
      </c>
      <c r="BK139" s="215">
        <f>ROUND(I139*H139,2)</f>
        <v>0</v>
      </c>
      <c r="BL139" s="25" t="s">
        <v>126</v>
      </c>
      <c r="BM139" s="25" t="s">
        <v>5013</v>
      </c>
    </row>
    <row r="140" spans="2:65" s="13" customFormat="1">
      <c r="B140" s="231"/>
      <c r="C140" s="232"/>
      <c r="D140" s="216" t="s">
        <v>210</v>
      </c>
      <c r="E140" s="260" t="s">
        <v>34</v>
      </c>
      <c r="F140" s="261" t="s">
        <v>107</v>
      </c>
      <c r="G140" s="232"/>
      <c r="H140" s="262">
        <v>3</v>
      </c>
      <c r="I140" s="236"/>
      <c r="J140" s="232"/>
      <c r="K140" s="232"/>
      <c r="L140" s="237"/>
      <c r="M140" s="238"/>
      <c r="N140" s="239"/>
      <c r="O140" s="239"/>
      <c r="P140" s="239"/>
      <c r="Q140" s="239"/>
      <c r="R140" s="239"/>
      <c r="S140" s="239"/>
      <c r="T140" s="240"/>
      <c r="AT140" s="241" t="s">
        <v>210</v>
      </c>
      <c r="AU140" s="241" t="s">
        <v>87</v>
      </c>
      <c r="AV140" s="13" t="s">
        <v>87</v>
      </c>
      <c r="AW140" s="13" t="s">
        <v>41</v>
      </c>
      <c r="AX140" s="13" t="s">
        <v>85</v>
      </c>
      <c r="AY140" s="241" t="s">
        <v>197</v>
      </c>
    </row>
    <row r="141" spans="2:65" s="1" customFormat="1" ht="16.5" customHeight="1">
      <c r="B141" s="43"/>
      <c r="C141" s="204" t="s">
        <v>305</v>
      </c>
      <c r="D141" s="204" t="s">
        <v>200</v>
      </c>
      <c r="E141" s="205" t="s">
        <v>5014</v>
      </c>
      <c r="F141" s="206" t="s">
        <v>5015</v>
      </c>
      <c r="G141" s="207" t="s">
        <v>445</v>
      </c>
      <c r="H141" s="208">
        <v>6</v>
      </c>
      <c r="I141" s="209"/>
      <c r="J141" s="210">
        <f>ROUND(I141*H141,2)</f>
        <v>0</v>
      </c>
      <c r="K141" s="206" t="s">
        <v>34</v>
      </c>
      <c r="L141" s="63"/>
      <c r="M141" s="211" t="s">
        <v>34</v>
      </c>
      <c r="N141" s="212" t="s">
        <v>49</v>
      </c>
      <c r="O141" s="44"/>
      <c r="P141" s="213">
        <f>O141*H141</f>
        <v>0</v>
      </c>
      <c r="Q141" s="213">
        <v>0</v>
      </c>
      <c r="R141" s="213">
        <f>Q141*H141</f>
        <v>0</v>
      </c>
      <c r="S141" s="213">
        <v>0</v>
      </c>
      <c r="T141" s="214">
        <f>S141*H141</f>
        <v>0</v>
      </c>
      <c r="AR141" s="25" t="s">
        <v>126</v>
      </c>
      <c r="AT141" s="25" t="s">
        <v>200</v>
      </c>
      <c r="AU141" s="25" t="s">
        <v>87</v>
      </c>
      <c r="AY141" s="25" t="s">
        <v>197</v>
      </c>
      <c r="BE141" s="215">
        <f>IF(N141="základní",J141,0)</f>
        <v>0</v>
      </c>
      <c r="BF141" s="215">
        <f>IF(N141="snížená",J141,0)</f>
        <v>0</v>
      </c>
      <c r="BG141" s="215">
        <f>IF(N141="zákl. přenesená",J141,0)</f>
        <v>0</v>
      </c>
      <c r="BH141" s="215">
        <f>IF(N141="sníž. přenesená",J141,0)</f>
        <v>0</v>
      </c>
      <c r="BI141" s="215">
        <f>IF(N141="nulová",J141,0)</f>
        <v>0</v>
      </c>
      <c r="BJ141" s="25" t="s">
        <v>85</v>
      </c>
      <c r="BK141" s="215">
        <f>ROUND(I141*H141,2)</f>
        <v>0</v>
      </c>
      <c r="BL141" s="25" t="s">
        <v>126</v>
      </c>
      <c r="BM141" s="25" t="s">
        <v>5016</v>
      </c>
    </row>
    <row r="142" spans="2:65" s="1" customFormat="1" ht="16.5" customHeight="1">
      <c r="B142" s="43"/>
      <c r="C142" s="204" t="s">
        <v>309</v>
      </c>
      <c r="D142" s="204" t="s">
        <v>200</v>
      </c>
      <c r="E142" s="205" t="s">
        <v>5017</v>
      </c>
      <c r="F142" s="206" t="s">
        <v>5018</v>
      </c>
      <c r="G142" s="207" t="s">
        <v>445</v>
      </c>
      <c r="H142" s="208">
        <v>6</v>
      </c>
      <c r="I142" s="209"/>
      <c r="J142" s="210">
        <f>ROUND(I142*H142,2)</f>
        <v>0</v>
      </c>
      <c r="K142" s="206" t="s">
        <v>352</v>
      </c>
      <c r="L142" s="63"/>
      <c r="M142" s="211" t="s">
        <v>34</v>
      </c>
      <c r="N142" s="212" t="s">
        <v>49</v>
      </c>
      <c r="O142" s="44"/>
      <c r="P142" s="213">
        <f>O142*H142</f>
        <v>0</v>
      </c>
      <c r="Q142" s="213">
        <v>0</v>
      </c>
      <c r="R142" s="213">
        <f>Q142*H142</f>
        <v>0</v>
      </c>
      <c r="S142" s="213">
        <v>0</v>
      </c>
      <c r="T142" s="214">
        <f>S142*H142</f>
        <v>0</v>
      </c>
      <c r="AR142" s="25" t="s">
        <v>126</v>
      </c>
      <c r="AT142" s="25" t="s">
        <v>200</v>
      </c>
      <c r="AU142" s="25" t="s">
        <v>87</v>
      </c>
      <c r="AY142" s="25" t="s">
        <v>197</v>
      </c>
      <c r="BE142" s="215">
        <f>IF(N142="základní",J142,0)</f>
        <v>0</v>
      </c>
      <c r="BF142" s="215">
        <f>IF(N142="snížená",J142,0)</f>
        <v>0</v>
      </c>
      <c r="BG142" s="215">
        <f>IF(N142="zákl. přenesená",J142,0)</f>
        <v>0</v>
      </c>
      <c r="BH142" s="215">
        <f>IF(N142="sníž. přenesená",J142,0)</f>
        <v>0</v>
      </c>
      <c r="BI142" s="215">
        <f>IF(N142="nulová",J142,0)</f>
        <v>0</v>
      </c>
      <c r="BJ142" s="25" t="s">
        <v>85</v>
      </c>
      <c r="BK142" s="215">
        <f>ROUND(I142*H142,2)</f>
        <v>0</v>
      </c>
      <c r="BL142" s="25" t="s">
        <v>126</v>
      </c>
      <c r="BM142" s="25" t="s">
        <v>5019</v>
      </c>
    </row>
    <row r="143" spans="2:65" s="1" customFormat="1" ht="16.5" customHeight="1">
      <c r="B143" s="43"/>
      <c r="C143" s="204" t="s">
        <v>448</v>
      </c>
      <c r="D143" s="204" t="s">
        <v>200</v>
      </c>
      <c r="E143" s="205" t="s">
        <v>5020</v>
      </c>
      <c r="F143" s="206" t="s">
        <v>5021</v>
      </c>
      <c r="G143" s="207" t="s">
        <v>445</v>
      </c>
      <c r="H143" s="208">
        <v>6</v>
      </c>
      <c r="I143" s="209"/>
      <c r="J143" s="210">
        <f>ROUND(I143*H143,2)</f>
        <v>0</v>
      </c>
      <c r="K143" s="206" t="s">
        <v>34</v>
      </c>
      <c r="L143" s="63"/>
      <c r="M143" s="211" t="s">
        <v>34</v>
      </c>
      <c r="N143" s="212" t="s">
        <v>49</v>
      </c>
      <c r="O143" s="44"/>
      <c r="P143" s="213">
        <f>O143*H143</f>
        <v>0</v>
      </c>
      <c r="Q143" s="213">
        <v>0</v>
      </c>
      <c r="R143" s="213">
        <f>Q143*H143</f>
        <v>0</v>
      </c>
      <c r="S143" s="213">
        <v>0</v>
      </c>
      <c r="T143" s="214">
        <f>S143*H143</f>
        <v>0</v>
      </c>
      <c r="AR143" s="25" t="s">
        <v>126</v>
      </c>
      <c r="AT143" s="25" t="s">
        <v>200</v>
      </c>
      <c r="AU143" s="25" t="s">
        <v>87</v>
      </c>
      <c r="AY143" s="25" t="s">
        <v>197</v>
      </c>
      <c r="BE143" s="215">
        <f>IF(N143="základní",J143,0)</f>
        <v>0</v>
      </c>
      <c r="BF143" s="215">
        <f>IF(N143="snížená",J143,0)</f>
        <v>0</v>
      </c>
      <c r="BG143" s="215">
        <f>IF(N143="zákl. přenesená",J143,0)</f>
        <v>0</v>
      </c>
      <c r="BH143" s="215">
        <f>IF(N143="sníž. přenesená",J143,0)</f>
        <v>0</v>
      </c>
      <c r="BI143" s="215">
        <f>IF(N143="nulová",J143,0)</f>
        <v>0</v>
      </c>
      <c r="BJ143" s="25" t="s">
        <v>85</v>
      </c>
      <c r="BK143" s="215">
        <f>ROUND(I143*H143,2)</f>
        <v>0</v>
      </c>
      <c r="BL143" s="25" t="s">
        <v>126</v>
      </c>
      <c r="BM143" s="25" t="s">
        <v>5022</v>
      </c>
    </row>
    <row r="144" spans="2:65" s="13" customFormat="1">
      <c r="B144" s="231"/>
      <c r="C144" s="232"/>
      <c r="D144" s="216" t="s">
        <v>210</v>
      </c>
      <c r="E144" s="260" t="s">
        <v>34</v>
      </c>
      <c r="F144" s="261" t="s">
        <v>234</v>
      </c>
      <c r="G144" s="232"/>
      <c r="H144" s="262">
        <v>6</v>
      </c>
      <c r="I144" s="236"/>
      <c r="J144" s="232"/>
      <c r="K144" s="232"/>
      <c r="L144" s="237"/>
      <c r="M144" s="238"/>
      <c r="N144" s="239"/>
      <c r="O144" s="239"/>
      <c r="P144" s="239"/>
      <c r="Q144" s="239"/>
      <c r="R144" s="239"/>
      <c r="S144" s="239"/>
      <c r="T144" s="240"/>
      <c r="AT144" s="241" t="s">
        <v>210</v>
      </c>
      <c r="AU144" s="241" t="s">
        <v>87</v>
      </c>
      <c r="AV144" s="13" t="s">
        <v>87</v>
      </c>
      <c r="AW144" s="13" t="s">
        <v>41</v>
      </c>
      <c r="AX144" s="13" t="s">
        <v>85</v>
      </c>
      <c r="AY144" s="241" t="s">
        <v>197</v>
      </c>
    </row>
    <row r="145" spans="2:65" s="1" customFormat="1" ht="16.5" customHeight="1">
      <c r="B145" s="43"/>
      <c r="C145" s="204" t="s">
        <v>454</v>
      </c>
      <c r="D145" s="204" t="s">
        <v>200</v>
      </c>
      <c r="E145" s="205" t="s">
        <v>5023</v>
      </c>
      <c r="F145" s="206" t="s">
        <v>5024</v>
      </c>
      <c r="G145" s="207" t="s">
        <v>536</v>
      </c>
      <c r="H145" s="208">
        <v>2</v>
      </c>
      <c r="I145" s="209"/>
      <c r="J145" s="210">
        <f>ROUND(I145*H145,2)</f>
        <v>0</v>
      </c>
      <c r="K145" s="206" t="s">
        <v>352</v>
      </c>
      <c r="L145" s="63"/>
      <c r="M145" s="211" t="s">
        <v>34</v>
      </c>
      <c r="N145" s="212" t="s">
        <v>49</v>
      </c>
      <c r="O145" s="44"/>
      <c r="P145" s="213">
        <f>O145*H145</f>
        <v>0</v>
      </c>
      <c r="Q145" s="213">
        <v>1.7000000000000001E-4</v>
      </c>
      <c r="R145" s="213">
        <f>Q145*H145</f>
        <v>3.4000000000000002E-4</v>
      </c>
      <c r="S145" s="213">
        <v>0</v>
      </c>
      <c r="T145" s="214">
        <f>S145*H145</f>
        <v>0</v>
      </c>
      <c r="AR145" s="25" t="s">
        <v>126</v>
      </c>
      <c r="AT145" s="25" t="s">
        <v>200</v>
      </c>
      <c r="AU145" s="25" t="s">
        <v>87</v>
      </c>
      <c r="AY145" s="25" t="s">
        <v>197</v>
      </c>
      <c r="BE145" s="215">
        <f>IF(N145="základní",J145,0)</f>
        <v>0</v>
      </c>
      <c r="BF145" s="215">
        <f>IF(N145="snížená",J145,0)</f>
        <v>0</v>
      </c>
      <c r="BG145" s="215">
        <f>IF(N145="zákl. přenesená",J145,0)</f>
        <v>0</v>
      </c>
      <c r="BH145" s="215">
        <f>IF(N145="sníž. přenesená",J145,0)</f>
        <v>0</v>
      </c>
      <c r="BI145" s="215">
        <f>IF(N145="nulová",J145,0)</f>
        <v>0</v>
      </c>
      <c r="BJ145" s="25" t="s">
        <v>85</v>
      </c>
      <c r="BK145" s="215">
        <f>ROUND(I145*H145,2)</f>
        <v>0</v>
      </c>
      <c r="BL145" s="25" t="s">
        <v>126</v>
      </c>
      <c r="BM145" s="25" t="s">
        <v>5025</v>
      </c>
    </row>
    <row r="146" spans="2:65" s="13" customFormat="1">
      <c r="B146" s="231"/>
      <c r="C146" s="232"/>
      <c r="D146" s="216" t="s">
        <v>210</v>
      </c>
      <c r="E146" s="260" t="s">
        <v>34</v>
      </c>
      <c r="F146" s="261" t="s">
        <v>87</v>
      </c>
      <c r="G146" s="232"/>
      <c r="H146" s="262">
        <v>2</v>
      </c>
      <c r="I146" s="236"/>
      <c r="J146" s="232"/>
      <c r="K146" s="232"/>
      <c r="L146" s="237"/>
      <c r="M146" s="238"/>
      <c r="N146" s="239"/>
      <c r="O146" s="239"/>
      <c r="P146" s="239"/>
      <c r="Q146" s="239"/>
      <c r="R146" s="239"/>
      <c r="S146" s="239"/>
      <c r="T146" s="240"/>
      <c r="AT146" s="241" t="s">
        <v>210</v>
      </c>
      <c r="AU146" s="241" t="s">
        <v>87</v>
      </c>
      <c r="AV146" s="13" t="s">
        <v>87</v>
      </c>
      <c r="AW146" s="13" t="s">
        <v>41</v>
      </c>
      <c r="AX146" s="13" t="s">
        <v>85</v>
      </c>
      <c r="AY146" s="241" t="s">
        <v>197</v>
      </c>
    </row>
    <row r="147" spans="2:65" s="1" customFormat="1" ht="16.5" customHeight="1">
      <c r="B147" s="43"/>
      <c r="C147" s="204" t="s">
        <v>461</v>
      </c>
      <c r="D147" s="204" t="s">
        <v>200</v>
      </c>
      <c r="E147" s="205" t="s">
        <v>4854</v>
      </c>
      <c r="F147" s="206" t="s">
        <v>5026</v>
      </c>
      <c r="G147" s="207" t="s">
        <v>536</v>
      </c>
      <c r="H147" s="208">
        <v>1</v>
      </c>
      <c r="I147" s="209"/>
      <c r="J147" s="210">
        <f>ROUND(I147*H147,2)</f>
        <v>0</v>
      </c>
      <c r="K147" s="206" t="s">
        <v>34</v>
      </c>
      <c r="L147" s="63"/>
      <c r="M147" s="211" t="s">
        <v>34</v>
      </c>
      <c r="N147" s="212" t="s">
        <v>49</v>
      </c>
      <c r="O147" s="44"/>
      <c r="P147" s="213">
        <f>O147*H147</f>
        <v>0</v>
      </c>
      <c r="Q147" s="213">
        <v>0</v>
      </c>
      <c r="R147" s="213">
        <f>Q147*H147</f>
        <v>0</v>
      </c>
      <c r="S147" s="213">
        <v>0</v>
      </c>
      <c r="T147" s="214">
        <f>S147*H147</f>
        <v>0</v>
      </c>
      <c r="AR147" s="25" t="s">
        <v>126</v>
      </c>
      <c r="AT147" s="25" t="s">
        <v>200</v>
      </c>
      <c r="AU147" s="25" t="s">
        <v>87</v>
      </c>
      <c r="AY147" s="25" t="s">
        <v>197</v>
      </c>
      <c r="BE147" s="215">
        <f>IF(N147="základní",J147,0)</f>
        <v>0</v>
      </c>
      <c r="BF147" s="215">
        <f>IF(N147="snížená",J147,0)</f>
        <v>0</v>
      </c>
      <c r="BG147" s="215">
        <f>IF(N147="zákl. přenesená",J147,0)</f>
        <v>0</v>
      </c>
      <c r="BH147" s="215">
        <f>IF(N147="sníž. přenesená",J147,0)</f>
        <v>0</v>
      </c>
      <c r="BI147" s="215">
        <f>IF(N147="nulová",J147,0)</f>
        <v>0</v>
      </c>
      <c r="BJ147" s="25" t="s">
        <v>85</v>
      </c>
      <c r="BK147" s="215">
        <f>ROUND(I147*H147,2)</f>
        <v>0</v>
      </c>
      <c r="BL147" s="25" t="s">
        <v>126</v>
      </c>
      <c r="BM147" s="25" t="s">
        <v>5027</v>
      </c>
    </row>
    <row r="148" spans="2:65" s="12" customFormat="1">
      <c r="B148" s="219"/>
      <c r="C148" s="220"/>
      <c r="D148" s="221" t="s">
        <v>210</v>
      </c>
      <c r="E148" s="222" t="s">
        <v>34</v>
      </c>
      <c r="F148" s="223" t="s">
        <v>4857</v>
      </c>
      <c r="G148" s="220"/>
      <c r="H148" s="224" t="s">
        <v>34</v>
      </c>
      <c r="I148" s="225"/>
      <c r="J148" s="220"/>
      <c r="K148" s="220"/>
      <c r="L148" s="226"/>
      <c r="M148" s="227"/>
      <c r="N148" s="228"/>
      <c r="O148" s="228"/>
      <c r="P148" s="228"/>
      <c r="Q148" s="228"/>
      <c r="R148" s="228"/>
      <c r="S148" s="228"/>
      <c r="T148" s="229"/>
      <c r="AT148" s="230" t="s">
        <v>210</v>
      </c>
      <c r="AU148" s="230" t="s">
        <v>87</v>
      </c>
      <c r="AV148" s="12" t="s">
        <v>85</v>
      </c>
      <c r="AW148" s="12" t="s">
        <v>41</v>
      </c>
      <c r="AX148" s="12" t="s">
        <v>78</v>
      </c>
      <c r="AY148" s="230" t="s">
        <v>197</v>
      </c>
    </row>
    <row r="149" spans="2:65" s="13" customFormat="1">
      <c r="B149" s="231"/>
      <c r="C149" s="232"/>
      <c r="D149" s="216" t="s">
        <v>210</v>
      </c>
      <c r="E149" s="260" t="s">
        <v>34</v>
      </c>
      <c r="F149" s="261" t="s">
        <v>85</v>
      </c>
      <c r="G149" s="232"/>
      <c r="H149" s="262">
        <v>1</v>
      </c>
      <c r="I149" s="236"/>
      <c r="J149" s="232"/>
      <c r="K149" s="232"/>
      <c r="L149" s="237"/>
      <c r="M149" s="238"/>
      <c r="N149" s="239"/>
      <c r="O149" s="239"/>
      <c r="P149" s="239"/>
      <c r="Q149" s="239"/>
      <c r="R149" s="239"/>
      <c r="S149" s="239"/>
      <c r="T149" s="240"/>
      <c r="AT149" s="241" t="s">
        <v>210</v>
      </c>
      <c r="AU149" s="241" t="s">
        <v>87</v>
      </c>
      <c r="AV149" s="13" t="s">
        <v>87</v>
      </c>
      <c r="AW149" s="13" t="s">
        <v>41</v>
      </c>
      <c r="AX149" s="13" t="s">
        <v>85</v>
      </c>
      <c r="AY149" s="241" t="s">
        <v>197</v>
      </c>
    </row>
    <row r="150" spans="2:65" s="1" customFormat="1" ht="16.5" customHeight="1">
      <c r="B150" s="43"/>
      <c r="C150" s="204" t="s">
        <v>467</v>
      </c>
      <c r="D150" s="204" t="s">
        <v>200</v>
      </c>
      <c r="E150" s="205" t="s">
        <v>5028</v>
      </c>
      <c r="F150" s="206" t="s">
        <v>5029</v>
      </c>
      <c r="G150" s="207" t="s">
        <v>445</v>
      </c>
      <c r="H150" s="208">
        <v>3.5</v>
      </c>
      <c r="I150" s="209"/>
      <c r="J150" s="210">
        <f>ROUND(I150*H150,2)</f>
        <v>0</v>
      </c>
      <c r="K150" s="206" t="s">
        <v>34</v>
      </c>
      <c r="L150" s="63"/>
      <c r="M150" s="211" t="s">
        <v>34</v>
      </c>
      <c r="N150" s="212" t="s">
        <v>49</v>
      </c>
      <c r="O150" s="44"/>
      <c r="P150" s="213">
        <f>O150*H150</f>
        <v>0</v>
      </c>
      <c r="Q150" s="213">
        <v>0</v>
      </c>
      <c r="R150" s="213">
        <f>Q150*H150</f>
        <v>0</v>
      </c>
      <c r="S150" s="213">
        <v>0</v>
      </c>
      <c r="T150" s="214">
        <f>S150*H150</f>
        <v>0</v>
      </c>
      <c r="AR150" s="25" t="s">
        <v>126</v>
      </c>
      <c r="AT150" s="25" t="s">
        <v>200</v>
      </c>
      <c r="AU150" s="25" t="s">
        <v>87</v>
      </c>
      <c r="AY150" s="25" t="s">
        <v>197</v>
      </c>
      <c r="BE150" s="215">
        <f>IF(N150="základní",J150,0)</f>
        <v>0</v>
      </c>
      <c r="BF150" s="215">
        <f>IF(N150="snížená",J150,0)</f>
        <v>0</v>
      </c>
      <c r="BG150" s="215">
        <f>IF(N150="zákl. přenesená",J150,0)</f>
        <v>0</v>
      </c>
      <c r="BH150" s="215">
        <f>IF(N150="sníž. přenesená",J150,0)</f>
        <v>0</v>
      </c>
      <c r="BI150" s="215">
        <f>IF(N150="nulová",J150,0)</f>
        <v>0</v>
      </c>
      <c r="BJ150" s="25" t="s">
        <v>85</v>
      </c>
      <c r="BK150" s="215">
        <f>ROUND(I150*H150,2)</f>
        <v>0</v>
      </c>
      <c r="BL150" s="25" t="s">
        <v>126</v>
      </c>
      <c r="BM150" s="25" t="s">
        <v>5030</v>
      </c>
    </row>
    <row r="151" spans="2:65" s="13" customFormat="1">
      <c r="B151" s="231"/>
      <c r="C151" s="232"/>
      <c r="D151" s="221" t="s">
        <v>210</v>
      </c>
      <c r="E151" s="233" t="s">
        <v>34</v>
      </c>
      <c r="F151" s="234" t="s">
        <v>2435</v>
      </c>
      <c r="G151" s="232"/>
      <c r="H151" s="235">
        <v>3.5</v>
      </c>
      <c r="I151" s="236"/>
      <c r="J151" s="232"/>
      <c r="K151" s="232"/>
      <c r="L151" s="237"/>
      <c r="M151" s="238"/>
      <c r="N151" s="239"/>
      <c r="O151" s="239"/>
      <c r="P151" s="239"/>
      <c r="Q151" s="239"/>
      <c r="R151" s="239"/>
      <c r="S151" s="239"/>
      <c r="T151" s="240"/>
      <c r="AT151" s="241" t="s">
        <v>210</v>
      </c>
      <c r="AU151" s="241" t="s">
        <v>87</v>
      </c>
      <c r="AV151" s="13" t="s">
        <v>87</v>
      </c>
      <c r="AW151" s="13" t="s">
        <v>41</v>
      </c>
      <c r="AX151" s="13" t="s">
        <v>85</v>
      </c>
      <c r="AY151" s="241" t="s">
        <v>197</v>
      </c>
    </row>
    <row r="152" spans="2:65" s="11" customFormat="1" ht="29.85" customHeight="1">
      <c r="B152" s="187"/>
      <c r="C152" s="188"/>
      <c r="D152" s="189" t="s">
        <v>77</v>
      </c>
      <c r="E152" s="292" t="s">
        <v>248</v>
      </c>
      <c r="F152" s="292" t="s">
        <v>2334</v>
      </c>
      <c r="G152" s="188"/>
      <c r="H152" s="188"/>
      <c r="I152" s="191"/>
      <c r="J152" s="293">
        <f>BK152</f>
        <v>0</v>
      </c>
      <c r="K152" s="188"/>
      <c r="L152" s="193"/>
      <c r="M152" s="194"/>
      <c r="N152" s="195"/>
      <c r="O152" s="195"/>
      <c r="P152" s="196">
        <f>P153</f>
        <v>0</v>
      </c>
      <c r="Q152" s="195"/>
      <c r="R152" s="196">
        <f>R153</f>
        <v>0</v>
      </c>
      <c r="S152" s="195"/>
      <c r="T152" s="197">
        <f>T153</f>
        <v>0</v>
      </c>
      <c r="AR152" s="198" t="s">
        <v>85</v>
      </c>
      <c r="AT152" s="199" t="s">
        <v>77</v>
      </c>
      <c r="AU152" s="199" t="s">
        <v>85</v>
      </c>
      <c r="AY152" s="198" t="s">
        <v>197</v>
      </c>
      <c r="BK152" s="200">
        <f>BK153</f>
        <v>0</v>
      </c>
    </row>
    <row r="153" spans="2:65" s="11" customFormat="1" ht="14.85" customHeight="1">
      <c r="B153" s="187"/>
      <c r="C153" s="188"/>
      <c r="D153" s="201" t="s">
        <v>77</v>
      </c>
      <c r="E153" s="202" t="s">
        <v>838</v>
      </c>
      <c r="F153" s="202" t="s">
        <v>2335</v>
      </c>
      <c r="G153" s="188"/>
      <c r="H153" s="188"/>
      <c r="I153" s="191"/>
      <c r="J153" s="203">
        <f>BK153</f>
        <v>0</v>
      </c>
      <c r="K153" s="188"/>
      <c r="L153" s="193"/>
      <c r="M153" s="194"/>
      <c r="N153" s="195"/>
      <c r="O153" s="195"/>
      <c r="P153" s="196">
        <f>P154</f>
        <v>0</v>
      </c>
      <c r="Q153" s="195"/>
      <c r="R153" s="196">
        <f>R154</f>
        <v>0</v>
      </c>
      <c r="S153" s="195"/>
      <c r="T153" s="197">
        <f>T154</f>
        <v>0</v>
      </c>
      <c r="AR153" s="198" t="s">
        <v>85</v>
      </c>
      <c r="AT153" s="199" t="s">
        <v>77</v>
      </c>
      <c r="AU153" s="199" t="s">
        <v>87</v>
      </c>
      <c r="AY153" s="198" t="s">
        <v>197</v>
      </c>
      <c r="BK153" s="200">
        <f>BK154</f>
        <v>0</v>
      </c>
    </row>
    <row r="154" spans="2:65" s="1" customFormat="1" ht="16.5" customHeight="1">
      <c r="B154" s="43"/>
      <c r="C154" s="204" t="s">
        <v>474</v>
      </c>
      <c r="D154" s="204" t="s">
        <v>200</v>
      </c>
      <c r="E154" s="205" t="s">
        <v>2336</v>
      </c>
      <c r="F154" s="206" t="s">
        <v>2337</v>
      </c>
      <c r="G154" s="207" t="s">
        <v>404</v>
      </c>
      <c r="H154" s="208">
        <v>2.0070000000000001</v>
      </c>
      <c r="I154" s="209"/>
      <c r="J154" s="210">
        <f>ROUND(I154*H154,2)</f>
        <v>0</v>
      </c>
      <c r="K154" s="206" t="s">
        <v>352</v>
      </c>
      <c r="L154" s="63"/>
      <c r="M154" s="211" t="s">
        <v>34</v>
      </c>
      <c r="N154" s="212" t="s">
        <v>49</v>
      </c>
      <c r="O154" s="44"/>
      <c r="P154" s="213">
        <f>O154*H154</f>
        <v>0</v>
      </c>
      <c r="Q154" s="213">
        <v>0</v>
      </c>
      <c r="R154" s="213">
        <f>Q154*H154</f>
        <v>0</v>
      </c>
      <c r="S154" s="213">
        <v>0</v>
      </c>
      <c r="T154" s="214">
        <f>S154*H154</f>
        <v>0</v>
      </c>
      <c r="AR154" s="25" t="s">
        <v>126</v>
      </c>
      <c r="AT154" s="25" t="s">
        <v>200</v>
      </c>
      <c r="AU154" s="25" t="s">
        <v>107</v>
      </c>
      <c r="AY154" s="25" t="s">
        <v>197</v>
      </c>
      <c r="BE154" s="215">
        <f>IF(N154="základní",J154,0)</f>
        <v>0</v>
      </c>
      <c r="BF154" s="215">
        <f>IF(N154="snížená",J154,0)</f>
        <v>0</v>
      </c>
      <c r="BG154" s="215">
        <f>IF(N154="zákl. přenesená",J154,0)</f>
        <v>0</v>
      </c>
      <c r="BH154" s="215">
        <f>IF(N154="sníž. přenesená",J154,0)</f>
        <v>0</v>
      </c>
      <c r="BI154" s="215">
        <f>IF(N154="nulová",J154,0)</f>
        <v>0</v>
      </c>
      <c r="BJ154" s="25" t="s">
        <v>85</v>
      </c>
      <c r="BK154" s="215">
        <f>ROUND(I154*H154,2)</f>
        <v>0</v>
      </c>
      <c r="BL154" s="25" t="s">
        <v>126</v>
      </c>
      <c r="BM154" s="25" t="s">
        <v>5031</v>
      </c>
    </row>
    <row r="155" spans="2:65" s="11" customFormat="1" ht="37.35" customHeight="1">
      <c r="B155" s="187"/>
      <c r="C155" s="188"/>
      <c r="D155" s="189" t="s">
        <v>77</v>
      </c>
      <c r="E155" s="190" t="s">
        <v>1060</v>
      </c>
      <c r="F155" s="190" t="s">
        <v>2339</v>
      </c>
      <c r="G155" s="188"/>
      <c r="H155" s="188"/>
      <c r="I155" s="191"/>
      <c r="J155" s="192">
        <f>BK155</f>
        <v>0</v>
      </c>
      <c r="K155" s="188"/>
      <c r="L155" s="193"/>
      <c r="M155" s="194"/>
      <c r="N155" s="195"/>
      <c r="O155" s="195"/>
      <c r="P155" s="196">
        <f>P156</f>
        <v>0</v>
      </c>
      <c r="Q155" s="195"/>
      <c r="R155" s="196">
        <f>R156</f>
        <v>7.0505000000000003E-4</v>
      </c>
      <c r="S155" s="195"/>
      <c r="T155" s="197">
        <f>T156</f>
        <v>0</v>
      </c>
      <c r="AR155" s="198" t="s">
        <v>87</v>
      </c>
      <c r="AT155" s="199" t="s">
        <v>77</v>
      </c>
      <c r="AU155" s="199" t="s">
        <v>78</v>
      </c>
      <c r="AY155" s="198" t="s">
        <v>197</v>
      </c>
      <c r="BK155" s="200">
        <f>BK156</f>
        <v>0</v>
      </c>
    </row>
    <row r="156" spans="2:65" s="11" customFormat="1" ht="19.899999999999999" customHeight="1">
      <c r="B156" s="187"/>
      <c r="C156" s="188"/>
      <c r="D156" s="201" t="s">
        <v>77</v>
      </c>
      <c r="E156" s="202" t="s">
        <v>2567</v>
      </c>
      <c r="F156" s="202" t="s">
        <v>2401</v>
      </c>
      <c r="G156" s="188"/>
      <c r="H156" s="188"/>
      <c r="I156" s="191"/>
      <c r="J156" s="203">
        <f>BK156</f>
        <v>0</v>
      </c>
      <c r="K156" s="188"/>
      <c r="L156" s="193"/>
      <c r="M156" s="194"/>
      <c r="N156" s="195"/>
      <c r="O156" s="195"/>
      <c r="P156" s="196">
        <f>SUM(P157:P159)</f>
        <v>0</v>
      </c>
      <c r="Q156" s="195"/>
      <c r="R156" s="196">
        <f>SUM(R157:R159)</f>
        <v>7.0505000000000003E-4</v>
      </c>
      <c r="S156" s="195"/>
      <c r="T156" s="197">
        <f>SUM(T157:T159)</f>
        <v>0</v>
      </c>
      <c r="AR156" s="198" t="s">
        <v>87</v>
      </c>
      <c r="AT156" s="199" t="s">
        <v>77</v>
      </c>
      <c r="AU156" s="199" t="s">
        <v>85</v>
      </c>
      <c r="AY156" s="198" t="s">
        <v>197</v>
      </c>
      <c r="BK156" s="200">
        <f>SUM(BK157:BK159)</f>
        <v>0</v>
      </c>
    </row>
    <row r="157" spans="2:65" s="1" customFormat="1" ht="16.5" customHeight="1">
      <c r="B157" s="43"/>
      <c r="C157" s="204" t="s">
        <v>480</v>
      </c>
      <c r="D157" s="204" t="s">
        <v>200</v>
      </c>
      <c r="E157" s="205" t="s">
        <v>2659</v>
      </c>
      <c r="F157" s="206" t="s">
        <v>2660</v>
      </c>
      <c r="G157" s="207" t="s">
        <v>536</v>
      </c>
      <c r="H157" s="208">
        <v>1</v>
      </c>
      <c r="I157" s="209"/>
      <c r="J157" s="210">
        <f>ROUND(I157*H157,2)</f>
        <v>0</v>
      </c>
      <c r="K157" s="206" t="s">
        <v>352</v>
      </c>
      <c r="L157" s="63"/>
      <c r="M157" s="211" t="s">
        <v>34</v>
      </c>
      <c r="N157" s="212" t="s">
        <v>49</v>
      </c>
      <c r="O157" s="44"/>
      <c r="P157" s="213">
        <f>O157*H157</f>
        <v>0</v>
      </c>
      <c r="Q157" s="213">
        <v>7.0505000000000003E-4</v>
      </c>
      <c r="R157" s="213">
        <f>Q157*H157</f>
        <v>7.0505000000000003E-4</v>
      </c>
      <c r="S157" s="213">
        <v>0</v>
      </c>
      <c r="T157" s="214">
        <f>S157*H157</f>
        <v>0</v>
      </c>
      <c r="AR157" s="25" t="s">
        <v>275</v>
      </c>
      <c r="AT157" s="25" t="s">
        <v>200</v>
      </c>
      <c r="AU157" s="25" t="s">
        <v>87</v>
      </c>
      <c r="AY157" s="25" t="s">
        <v>197</v>
      </c>
      <c r="BE157" s="215">
        <f>IF(N157="základní",J157,0)</f>
        <v>0</v>
      </c>
      <c r="BF157" s="215">
        <f>IF(N157="snížená",J157,0)</f>
        <v>0</v>
      </c>
      <c r="BG157" s="215">
        <f>IF(N157="zákl. přenesená",J157,0)</f>
        <v>0</v>
      </c>
      <c r="BH157" s="215">
        <f>IF(N157="sníž. přenesená",J157,0)</f>
        <v>0</v>
      </c>
      <c r="BI157" s="215">
        <f>IF(N157="nulová",J157,0)</f>
        <v>0</v>
      </c>
      <c r="BJ157" s="25" t="s">
        <v>85</v>
      </c>
      <c r="BK157" s="215">
        <f>ROUND(I157*H157,2)</f>
        <v>0</v>
      </c>
      <c r="BL157" s="25" t="s">
        <v>275</v>
      </c>
      <c r="BM157" s="25" t="s">
        <v>5032</v>
      </c>
    </row>
    <row r="158" spans="2:65" s="13" customFormat="1">
      <c r="B158" s="231"/>
      <c r="C158" s="232"/>
      <c r="D158" s="216" t="s">
        <v>210</v>
      </c>
      <c r="E158" s="260" t="s">
        <v>34</v>
      </c>
      <c r="F158" s="261" t="s">
        <v>85</v>
      </c>
      <c r="G158" s="232"/>
      <c r="H158" s="262">
        <v>1</v>
      </c>
      <c r="I158" s="236"/>
      <c r="J158" s="232"/>
      <c r="K158" s="232"/>
      <c r="L158" s="237"/>
      <c r="M158" s="238"/>
      <c r="N158" s="239"/>
      <c r="O158" s="239"/>
      <c r="P158" s="239"/>
      <c r="Q158" s="239"/>
      <c r="R158" s="239"/>
      <c r="S158" s="239"/>
      <c r="T158" s="240"/>
      <c r="AT158" s="241" t="s">
        <v>210</v>
      </c>
      <c r="AU158" s="241" t="s">
        <v>87</v>
      </c>
      <c r="AV158" s="13" t="s">
        <v>87</v>
      </c>
      <c r="AW158" s="13" t="s">
        <v>41</v>
      </c>
      <c r="AX158" s="13" t="s">
        <v>85</v>
      </c>
      <c r="AY158" s="241" t="s">
        <v>197</v>
      </c>
    </row>
    <row r="159" spans="2:65" s="1" customFormat="1" ht="16.5" customHeight="1">
      <c r="B159" s="43"/>
      <c r="C159" s="204" t="s">
        <v>484</v>
      </c>
      <c r="D159" s="204" t="s">
        <v>200</v>
      </c>
      <c r="E159" s="205" t="s">
        <v>5033</v>
      </c>
      <c r="F159" s="206" t="s">
        <v>5034</v>
      </c>
      <c r="G159" s="207" t="s">
        <v>404</v>
      </c>
      <c r="H159" s="208">
        <v>1E-3</v>
      </c>
      <c r="I159" s="209"/>
      <c r="J159" s="210">
        <f>ROUND(I159*H159,2)</f>
        <v>0</v>
      </c>
      <c r="K159" s="206" t="s">
        <v>352</v>
      </c>
      <c r="L159" s="63"/>
      <c r="M159" s="211" t="s">
        <v>34</v>
      </c>
      <c r="N159" s="212" t="s">
        <v>49</v>
      </c>
      <c r="O159" s="44"/>
      <c r="P159" s="213">
        <f>O159*H159</f>
        <v>0</v>
      </c>
      <c r="Q159" s="213">
        <v>0</v>
      </c>
      <c r="R159" s="213">
        <f>Q159*H159</f>
        <v>0</v>
      </c>
      <c r="S159" s="213">
        <v>0</v>
      </c>
      <c r="T159" s="214">
        <f>S159*H159</f>
        <v>0</v>
      </c>
      <c r="AR159" s="25" t="s">
        <v>275</v>
      </c>
      <c r="AT159" s="25" t="s">
        <v>200</v>
      </c>
      <c r="AU159" s="25" t="s">
        <v>87</v>
      </c>
      <c r="AY159" s="25" t="s">
        <v>197</v>
      </c>
      <c r="BE159" s="215">
        <f>IF(N159="základní",J159,0)</f>
        <v>0</v>
      </c>
      <c r="BF159" s="215">
        <f>IF(N159="snížená",J159,0)</f>
        <v>0</v>
      </c>
      <c r="BG159" s="215">
        <f>IF(N159="zákl. přenesená",J159,0)</f>
        <v>0</v>
      </c>
      <c r="BH159" s="215">
        <f>IF(N159="sníž. přenesená",J159,0)</f>
        <v>0</v>
      </c>
      <c r="BI159" s="215">
        <f>IF(N159="nulová",J159,0)</f>
        <v>0</v>
      </c>
      <c r="BJ159" s="25" t="s">
        <v>85</v>
      </c>
      <c r="BK159" s="215">
        <f>ROUND(I159*H159,2)</f>
        <v>0</v>
      </c>
      <c r="BL159" s="25" t="s">
        <v>275</v>
      </c>
      <c r="BM159" s="25" t="s">
        <v>5035</v>
      </c>
    </row>
    <row r="160" spans="2:65" s="11" customFormat="1" ht="37.35" customHeight="1">
      <c r="B160" s="187"/>
      <c r="C160" s="188"/>
      <c r="D160" s="189" t="s">
        <v>77</v>
      </c>
      <c r="E160" s="190" t="s">
        <v>2987</v>
      </c>
      <c r="F160" s="190" t="s">
        <v>2988</v>
      </c>
      <c r="G160" s="188"/>
      <c r="H160" s="188"/>
      <c r="I160" s="191"/>
      <c r="J160" s="192">
        <f>BK160</f>
        <v>0</v>
      </c>
      <c r="K160" s="188"/>
      <c r="L160" s="193"/>
      <c r="M160" s="194"/>
      <c r="N160" s="195"/>
      <c r="O160" s="195"/>
      <c r="P160" s="196">
        <f>P161</f>
        <v>0</v>
      </c>
      <c r="Q160" s="195"/>
      <c r="R160" s="196">
        <f>R161</f>
        <v>0</v>
      </c>
      <c r="S160" s="195"/>
      <c r="T160" s="197">
        <f>T161</f>
        <v>0</v>
      </c>
      <c r="AR160" s="198" t="s">
        <v>126</v>
      </c>
      <c r="AT160" s="199" t="s">
        <v>77</v>
      </c>
      <c r="AU160" s="199" t="s">
        <v>78</v>
      </c>
      <c r="AY160" s="198" t="s">
        <v>197</v>
      </c>
      <c r="BK160" s="200">
        <f>BK161</f>
        <v>0</v>
      </c>
    </row>
    <row r="161" spans="2:65" s="11" customFormat="1" ht="19.899999999999999" customHeight="1">
      <c r="B161" s="187"/>
      <c r="C161" s="188"/>
      <c r="D161" s="201" t="s">
        <v>77</v>
      </c>
      <c r="E161" s="202" t="s">
        <v>2989</v>
      </c>
      <c r="F161" s="202" t="s">
        <v>2990</v>
      </c>
      <c r="G161" s="188"/>
      <c r="H161" s="188"/>
      <c r="I161" s="191"/>
      <c r="J161" s="203">
        <f>BK161</f>
        <v>0</v>
      </c>
      <c r="K161" s="188"/>
      <c r="L161" s="193"/>
      <c r="M161" s="194"/>
      <c r="N161" s="195"/>
      <c r="O161" s="195"/>
      <c r="P161" s="196">
        <f>SUM(P162:P163)</f>
        <v>0</v>
      </c>
      <c r="Q161" s="195"/>
      <c r="R161" s="196">
        <f>SUM(R162:R163)</f>
        <v>0</v>
      </c>
      <c r="S161" s="195"/>
      <c r="T161" s="197">
        <f>SUM(T162:T163)</f>
        <v>0</v>
      </c>
      <c r="AR161" s="198" t="s">
        <v>126</v>
      </c>
      <c r="AT161" s="199" t="s">
        <v>77</v>
      </c>
      <c r="AU161" s="199" t="s">
        <v>85</v>
      </c>
      <c r="AY161" s="198" t="s">
        <v>197</v>
      </c>
      <c r="BK161" s="200">
        <f>SUM(BK162:BK163)</f>
        <v>0</v>
      </c>
    </row>
    <row r="162" spans="2:65" s="1" customFormat="1" ht="16.5" customHeight="1">
      <c r="B162" s="43"/>
      <c r="C162" s="204" t="s">
        <v>487</v>
      </c>
      <c r="D162" s="204" t="s">
        <v>200</v>
      </c>
      <c r="E162" s="205" t="s">
        <v>3020</v>
      </c>
      <c r="F162" s="206" t="s">
        <v>5036</v>
      </c>
      <c r="G162" s="207" t="s">
        <v>536</v>
      </c>
      <c r="H162" s="208">
        <v>2</v>
      </c>
      <c r="I162" s="209"/>
      <c r="J162" s="210">
        <f>ROUND(I162*H162,2)</f>
        <v>0</v>
      </c>
      <c r="K162" s="206" t="s">
        <v>34</v>
      </c>
      <c r="L162" s="63"/>
      <c r="M162" s="211" t="s">
        <v>34</v>
      </c>
      <c r="N162" s="212" t="s">
        <v>49</v>
      </c>
      <c r="O162" s="44"/>
      <c r="P162" s="213">
        <f>O162*H162</f>
        <v>0</v>
      </c>
      <c r="Q162" s="213">
        <v>0</v>
      </c>
      <c r="R162" s="213">
        <f>Q162*H162</f>
        <v>0</v>
      </c>
      <c r="S162" s="213">
        <v>0</v>
      </c>
      <c r="T162" s="214">
        <f>S162*H162</f>
        <v>0</v>
      </c>
      <c r="AR162" s="25" t="s">
        <v>369</v>
      </c>
      <c r="AT162" s="25" t="s">
        <v>200</v>
      </c>
      <c r="AU162" s="25" t="s">
        <v>87</v>
      </c>
      <c r="AY162" s="25" t="s">
        <v>197</v>
      </c>
      <c r="BE162" s="215">
        <f>IF(N162="základní",J162,0)</f>
        <v>0</v>
      </c>
      <c r="BF162" s="215">
        <f>IF(N162="snížená",J162,0)</f>
        <v>0</v>
      </c>
      <c r="BG162" s="215">
        <f>IF(N162="zákl. přenesená",J162,0)</f>
        <v>0</v>
      </c>
      <c r="BH162" s="215">
        <f>IF(N162="sníž. přenesená",J162,0)</f>
        <v>0</v>
      </c>
      <c r="BI162" s="215">
        <f>IF(N162="nulová",J162,0)</f>
        <v>0</v>
      </c>
      <c r="BJ162" s="25" t="s">
        <v>85</v>
      </c>
      <c r="BK162" s="215">
        <f>ROUND(I162*H162,2)</f>
        <v>0</v>
      </c>
      <c r="BL162" s="25" t="s">
        <v>369</v>
      </c>
      <c r="BM162" s="25" t="s">
        <v>5037</v>
      </c>
    </row>
    <row r="163" spans="2:65" s="13" customFormat="1">
      <c r="B163" s="231"/>
      <c r="C163" s="232"/>
      <c r="D163" s="221" t="s">
        <v>210</v>
      </c>
      <c r="E163" s="233" t="s">
        <v>34</v>
      </c>
      <c r="F163" s="234" t="s">
        <v>87</v>
      </c>
      <c r="G163" s="232"/>
      <c r="H163" s="235">
        <v>2</v>
      </c>
      <c r="I163" s="236"/>
      <c r="J163" s="232"/>
      <c r="K163" s="232"/>
      <c r="L163" s="237"/>
      <c r="M163" s="294"/>
      <c r="N163" s="295"/>
      <c r="O163" s="295"/>
      <c r="P163" s="295"/>
      <c r="Q163" s="295"/>
      <c r="R163" s="295"/>
      <c r="S163" s="295"/>
      <c r="T163" s="296"/>
      <c r="AT163" s="241" t="s">
        <v>210</v>
      </c>
      <c r="AU163" s="241" t="s">
        <v>87</v>
      </c>
      <c r="AV163" s="13" t="s">
        <v>87</v>
      </c>
      <c r="AW163" s="13" t="s">
        <v>41</v>
      </c>
      <c r="AX163" s="13" t="s">
        <v>85</v>
      </c>
      <c r="AY163" s="241" t="s">
        <v>197</v>
      </c>
    </row>
    <row r="164" spans="2:65" s="1" customFormat="1" ht="6.95" customHeight="1">
      <c r="B164" s="58"/>
      <c r="C164" s="59"/>
      <c r="D164" s="59"/>
      <c r="E164" s="59"/>
      <c r="F164" s="59"/>
      <c r="G164" s="59"/>
      <c r="H164" s="59"/>
      <c r="I164" s="150"/>
      <c r="J164" s="59"/>
      <c r="K164" s="59"/>
      <c r="L164" s="63"/>
    </row>
  </sheetData>
  <sheetProtection algorithmName="SHA-512" hashValue="g4YuT/keDQ/VnmtrhW4MQU+XPjYH6RiuNjbJIzNOd2XEhNA61eRNV+rIODMb+SNtA3JyUVh0lkHMM9LJ3HoiZg==" saltValue="tsMUR4iHzxI4b17iP8J3Ig==" spinCount="100000" sheet="1" objects="1" scenarios="1" formatCells="0" formatColumns="0" formatRows="0" sort="0" autoFilter="0"/>
  <autoFilter ref="C92:K163"/>
  <mergeCells count="13">
    <mergeCell ref="E85:H85"/>
    <mergeCell ref="G1:H1"/>
    <mergeCell ref="L2:V2"/>
    <mergeCell ref="E49:H49"/>
    <mergeCell ref="E51:H51"/>
    <mergeCell ref="J55:J56"/>
    <mergeCell ref="E81:H81"/>
    <mergeCell ref="E83:H83"/>
    <mergeCell ref="E7:H7"/>
    <mergeCell ref="E9:H9"/>
    <mergeCell ref="E11:H11"/>
    <mergeCell ref="E26:H26"/>
    <mergeCell ref="E47:H47"/>
  </mergeCells>
  <hyperlinks>
    <hyperlink ref="F1:G1" location="C2" display="1) Krycí list soupisu"/>
    <hyperlink ref="G1:H1" location="C58" display="2) Rekapitulace"/>
    <hyperlink ref="J1" location="C92" display="3) Soupis prací"/>
    <hyperlink ref="L1:V1" location="'Rekapitulace stavby'!C2" display="Rekapitulace stavby"/>
  </hyperlinks>
  <pageMargins left="0.58333330000000005" right="0.58333330000000005" top="0.58333330000000005" bottom="0.58333330000000005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6"/>
  <sheetViews>
    <sheetView showGridLines="0" zoomScaleNormal="100" workbookViewId="0"/>
  </sheetViews>
  <sheetFormatPr defaultRowHeight="13.5"/>
  <cols>
    <col min="1" max="1" width="8.33203125" style="298" customWidth="1"/>
    <col min="2" max="2" width="1.6640625" style="298" customWidth="1"/>
    <col min="3" max="4" width="5" style="298" customWidth="1"/>
    <col min="5" max="5" width="11.6640625" style="298" customWidth="1"/>
    <col min="6" max="6" width="9.1640625" style="298" customWidth="1"/>
    <col min="7" max="7" width="5" style="298" customWidth="1"/>
    <col min="8" max="8" width="77.83203125" style="298" customWidth="1"/>
    <col min="9" max="10" width="20" style="298" customWidth="1"/>
    <col min="11" max="11" width="1.6640625" style="298" customWidth="1"/>
  </cols>
  <sheetData>
    <row r="1" spans="2:11" ht="37.5" customHeight="1"/>
    <row r="2" spans="2:11" ht="7.5" customHeight="1">
      <c r="B2" s="299"/>
      <c r="C2" s="300"/>
      <c r="D2" s="300"/>
      <c r="E2" s="300"/>
      <c r="F2" s="300"/>
      <c r="G2" s="300"/>
      <c r="H2" s="300"/>
      <c r="I2" s="300"/>
      <c r="J2" s="300"/>
      <c r="K2" s="301"/>
    </row>
    <row r="3" spans="2:11" s="16" customFormat="1" ht="45" customHeight="1">
      <c r="B3" s="302"/>
      <c r="C3" s="431" t="s">
        <v>5038</v>
      </c>
      <c r="D3" s="431"/>
      <c r="E3" s="431"/>
      <c r="F3" s="431"/>
      <c r="G3" s="431"/>
      <c r="H3" s="431"/>
      <c r="I3" s="431"/>
      <c r="J3" s="431"/>
      <c r="K3" s="303"/>
    </row>
    <row r="4" spans="2:11" ht="25.5" customHeight="1">
      <c r="B4" s="304"/>
      <c r="C4" s="432" t="s">
        <v>5039</v>
      </c>
      <c r="D4" s="432"/>
      <c r="E4" s="432"/>
      <c r="F4" s="432"/>
      <c r="G4" s="432"/>
      <c r="H4" s="432"/>
      <c r="I4" s="432"/>
      <c r="J4" s="432"/>
      <c r="K4" s="305"/>
    </row>
    <row r="5" spans="2:11" ht="5.25" customHeight="1">
      <c r="B5" s="304"/>
      <c r="C5" s="306"/>
      <c r="D5" s="306"/>
      <c r="E5" s="306"/>
      <c r="F5" s="306"/>
      <c r="G5" s="306"/>
      <c r="H5" s="306"/>
      <c r="I5" s="306"/>
      <c r="J5" s="306"/>
      <c r="K5" s="305"/>
    </row>
    <row r="6" spans="2:11" ht="15" customHeight="1">
      <c r="B6" s="304"/>
      <c r="C6" s="430" t="s">
        <v>5040</v>
      </c>
      <c r="D6" s="430"/>
      <c r="E6" s="430"/>
      <c r="F6" s="430"/>
      <c r="G6" s="430"/>
      <c r="H6" s="430"/>
      <c r="I6" s="430"/>
      <c r="J6" s="430"/>
      <c r="K6" s="305"/>
    </row>
    <row r="7" spans="2:11" ht="15" customHeight="1">
      <c r="B7" s="308"/>
      <c r="C7" s="430" t="s">
        <v>5041</v>
      </c>
      <c r="D7" s="430"/>
      <c r="E7" s="430"/>
      <c r="F7" s="430"/>
      <c r="G7" s="430"/>
      <c r="H7" s="430"/>
      <c r="I7" s="430"/>
      <c r="J7" s="430"/>
      <c r="K7" s="305"/>
    </row>
    <row r="8" spans="2:11" ht="12.75" customHeight="1">
      <c r="B8" s="308"/>
      <c r="C8" s="307"/>
      <c r="D8" s="307"/>
      <c r="E8" s="307"/>
      <c r="F8" s="307"/>
      <c r="G8" s="307"/>
      <c r="H8" s="307"/>
      <c r="I8" s="307"/>
      <c r="J8" s="307"/>
      <c r="K8" s="305"/>
    </row>
    <row r="9" spans="2:11" ht="15" customHeight="1">
      <c r="B9" s="308"/>
      <c r="C9" s="430" t="s">
        <v>5042</v>
      </c>
      <c r="D9" s="430"/>
      <c r="E9" s="430"/>
      <c r="F9" s="430"/>
      <c r="G9" s="430"/>
      <c r="H9" s="430"/>
      <c r="I9" s="430"/>
      <c r="J9" s="430"/>
      <c r="K9" s="305"/>
    </row>
    <row r="10" spans="2:11" ht="15" customHeight="1">
      <c r="B10" s="308"/>
      <c r="C10" s="307"/>
      <c r="D10" s="430" t="s">
        <v>5043</v>
      </c>
      <c r="E10" s="430"/>
      <c r="F10" s="430"/>
      <c r="G10" s="430"/>
      <c r="H10" s="430"/>
      <c r="I10" s="430"/>
      <c r="J10" s="430"/>
      <c r="K10" s="305"/>
    </row>
    <row r="11" spans="2:11" ht="15" customHeight="1">
      <c r="B11" s="308"/>
      <c r="C11" s="309"/>
      <c r="D11" s="430" t="s">
        <v>5044</v>
      </c>
      <c r="E11" s="430"/>
      <c r="F11" s="430"/>
      <c r="G11" s="430"/>
      <c r="H11" s="430"/>
      <c r="I11" s="430"/>
      <c r="J11" s="430"/>
      <c r="K11" s="305"/>
    </row>
    <row r="12" spans="2:11" ht="12.75" customHeight="1">
      <c r="B12" s="308"/>
      <c r="C12" s="309"/>
      <c r="D12" s="309"/>
      <c r="E12" s="309"/>
      <c r="F12" s="309"/>
      <c r="G12" s="309"/>
      <c r="H12" s="309"/>
      <c r="I12" s="309"/>
      <c r="J12" s="309"/>
      <c r="K12" s="305"/>
    </row>
    <row r="13" spans="2:11" ht="15" customHeight="1">
      <c r="B13" s="308"/>
      <c r="C13" s="309"/>
      <c r="D13" s="430" t="s">
        <v>5045</v>
      </c>
      <c r="E13" s="430"/>
      <c r="F13" s="430"/>
      <c r="G13" s="430"/>
      <c r="H13" s="430"/>
      <c r="I13" s="430"/>
      <c r="J13" s="430"/>
      <c r="K13" s="305"/>
    </row>
    <row r="14" spans="2:11" ht="15" customHeight="1">
      <c r="B14" s="308"/>
      <c r="C14" s="309"/>
      <c r="D14" s="430" t="s">
        <v>5046</v>
      </c>
      <c r="E14" s="430"/>
      <c r="F14" s="430"/>
      <c r="G14" s="430"/>
      <c r="H14" s="430"/>
      <c r="I14" s="430"/>
      <c r="J14" s="430"/>
      <c r="K14" s="305"/>
    </row>
    <row r="15" spans="2:11" ht="15" customHeight="1">
      <c r="B15" s="308"/>
      <c r="C15" s="309"/>
      <c r="D15" s="430" t="s">
        <v>5047</v>
      </c>
      <c r="E15" s="430"/>
      <c r="F15" s="430"/>
      <c r="G15" s="430"/>
      <c r="H15" s="430"/>
      <c r="I15" s="430"/>
      <c r="J15" s="430"/>
      <c r="K15" s="305"/>
    </row>
    <row r="16" spans="2:11" ht="15" customHeight="1">
      <c r="B16" s="308"/>
      <c r="C16" s="309"/>
      <c r="D16" s="309"/>
      <c r="E16" s="310" t="s">
        <v>90</v>
      </c>
      <c r="F16" s="430" t="s">
        <v>5048</v>
      </c>
      <c r="G16" s="430"/>
      <c r="H16" s="430"/>
      <c r="I16" s="430"/>
      <c r="J16" s="430"/>
      <c r="K16" s="305"/>
    </row>
    <row r="17" spans="2:11" ht="15" customHeight="1">
      <c r="B17" s="308"/>
      <c r="C17" s="309"/>
      <c r="D17" s="309"/>
      <c r="E17" s="310" t="s">
        <v>148</v>
      </c>
      <c r="F17" s="430" t="s">
        <v>5049</v>
      </c>
      <c r="G17" s="430"/>
      <c r="H17" s="430"/>
      <c r="I17" s="430"/>
      <c r="J17" s="430"/>
      <c r="K17" s="305"/>
    </row>
    <row r="18" spans="2:11" ht="15" customHeight="1">
      <c r="B18" s="308"/>
      <c r="C18" s="309"/>
      <c r="D18" s="309"/>
      <c r="E18" s="310" t="s">
        <v>5050</v>
      </c>
      <c r="F18" s="430" t="s">
        <v>5051</v>
      </c>
      <c r="G18" s="430"/>
      <c r="H18" s="430"/>
      <c r="I18" s="430"/>
      <c r="J18" s="430"/>
      <c r="K18" s="305"/>
    </row>
    <row r="19" spans="2:11" ht="15" customHeight="1">
      <c r="B19" s="308"/>
      <c r="C19" s="309"/>
      <c r="D19" s="309"/>
      <c r="E19" s="310" t="s">
        <v>83</v>
      </c>
      <c r="F19" s="430" t="s">
        <v>5052</v>
      </c>
      <c r="G19" s="430"/>
      <c r="H19" s="430"/>
      <c r="I19" s="430"/>
      <c r="J19" s="430"/>
      <c r="K19" s="305"/>
    </row>
    <row r="20" spans="2:11" ht="15" customHeight="1">
      <c r="B20" s="308"/>
      <c r="C20" s="309"/>
      <c r="D20" s="309"/>
      <c r="E20" s="310" t="s">
        <v>1965</v>
      </c>
      <c r="F20" s="430" t="s">
        <v>1966</v>
      </c>
      <c r="G20" s="430"/>
      <c r="H20" s="430"/>
      <c r="I20" s="430"/>
      <c r="J20" s="430"/>
      <c r="K20" s="305"/>
    </row>
    <row r="21" spans="2:11" ht="15" customHeight="1">
      <c r="B21" s="308"/>
      <c r="C21" s="309"/>
      <c r="D21" s="309"/>
      <c r="E21" s="310" t="s">
        <v>94</v>
      </c>
      <c r="F21" s="430" t="s">
        <v>5053</v>
      </c>
      <c r="G21" s="430"/>
      <c r="H21" s="430"/>
      <c r="I21" s="430"/>
      <c r="J21" s="430"/>
      <c r="K21" s="305"/>
    </row>
    <row r="22" spans="2:11" ht="12.75" customHeight="1">
      <c r="B22" s="308"/>
      <c r="C22" s="309"/>
      <c r="D22" s="309"/>
      <c r="E22" s="309"/>
      <c r="F22" s="309"/>
      <c r="G22" s="309"/>
      <c r="H22" s="309"/>
      <c r="I22" s="309"/>
      <c r="J22" s="309"/>
      <c r="K22" s="305"/>
    </row>
    <row r="23" spans="2:11" ht="15" customHeight="1">
      <c r="B23" s="308"/>
      <c r="C23" s="430" t="s">
        <v>5054</v>
      </c>
      <c r="D23" s="430"/>
      <c r="E23" s="430"/>
      <c r="F23" s="430"/>
      <c r="G23" s="430"/>
      <c r="H23" s="430"/>
      <c r="I23" s="430"/>
      <c r="J23" s="430"/>
      <c r="K23" s="305"/>
    </row>
    <row r="24" spans="2:11" ht="15" customHeight="1">
      <c r="B24" s="308"/>
      <c r="C24" s="430" t="s">
        <v>5055</v>
      </c>
      <c r="D24" s="430"/>
      <c r="E24" s="430"/>
      <c r="F24" s="430"/>
      <c r="G24" s="430"/>
      <c r="H24" s="430"/>
      <c r="I24" s="430"/>
      <c r="J24" s="430"/>
      <c r="K24" s="305"/>
    </row>
    <row r="25" spans="2:11" ht="15" customHeight="1">
      <c r="B25" s="308"/>
      <c r="C25" s="307"/>
      <c r="D25" s="430" t="s">
        <v>5056</v>
      </c>
      <c r="E25" s="430"/>
      <c r="F25" s="430"/>
      <c r="G25" s="430"/>
      <c r="H25" s="430"/>
      <c r="I25" s="430"/>
      <c r="J25" s="430"/>
      <c r="K25" s="305"/>
    </row>
    <row r="26" spans="2:11" ht="15" customHeight="1">
      <c r="B26" s="308"/>
      <c r="C26" s="309"/>
      <c r="D26" s="430" t="s">
        <v>5057</v>
      </c>
      <c r="E26" s="430"/>
      <c r="F26" s="430"/>
      <c r="G26" s="430"/>
      <c r="H26" s="430"/>
      <c r="I26" s="430"/>
      <c r="J26" s="430"/>
      <c r="K26" s="305"/>
    </row>
    <row r="27" spans="2:11" ht="12.75" customHeight="1">
      <c r="B27" s="308"/>
      <c r="C27" s="309"/>
      <c r="D27" s="309"/>
      <c r="E27" s="309"/>
      <c r="F27" s="309"/>
      <c r="G27" s="309"/>
      <c r="H27" s="309"/>
      <c r="I27" s="309"/>
      <c r="J27" s="309"/>
      <c r="K27" s="305"/>
    </row>
    <row r="28" spans="2:11" ht="15" customHeight="1">
      <c r="B28" s="308"/>
      <c r="C28" s="309"/>
      <c r="D28" s="430" t="s">
        <v>5058</v>
      </c>
      <c r="E28" s="430"/>
      <c r="F28" s="430"/>
      <c r="G28" s="430"/>
      <c r="H28" s="430"/>
      <c r="I28" s="430"/>
      <c r="J28" s="430"/>
      <c r="K28" s="305"/>
    </row>
    <row r="29" spans="2:11" ht="15" customHeight="1">
      <c r="B29" s="308"/>
      <c r="C29" s="309"/>
      <c r="D29" s="430" t="s">
        <v>5059</v>
      </c>
      <c r="E29" s="430"/>
      <c r="F29" s="430"/>
      <c r="G29" s="430"/>
      <c r="H29" s="430"/>
      <c r="I29" s="430"/>
      <c r="J29" s="430"/>
      <c r="K29" s="305"/>
    </row>
    <row r="30" spans="2:11" ht="12.75" customHeight="1">
      <c r="B30" s="308"/>
      <c r="C30" s="309"/>
      <c r="D30" s="309"/>
      <c r="E30" s="309"/>
      <c r="F30" s="309"/>
      <c r="G30" s="309"/>
      <c r="H30" s="309"/>
      <c r="I30" s="309"/>
      <c r="J30" s="309"/>
      <c r="K30" s="305"/>
    </row>
    <row r="31" spans="2:11" ht="15" customHeight="1">
      <c r="B31" s="308"/>
      <c r="C31" s="309"/>
      <c r="D31" s="430" t="s">
        <v>5060</v>
      </c>
      <c r="E31" s="430"/>
      <c r="F31" s="430"/>
      <c r="G31" s="430"/>
      <c r="H31" s="430"/>
      <c r="I31" s="430"/>
      <c r="J31" s="430"/>
      <c r="K31" s="305"/>
    </row>
    <row r="32" spans="2:11" ht="15" customHeight="1">
      <c r="B32" s="308"/>
      <c r="C32" s="309"/>
      <c r="D32" s="430" t="s">
        <v>5061</v>
      </c>
      <c r="E32" s="430"/>
      <c r="F32" s="430"/>
      <c r="G32" s="430"/>
      <c r="H32" s="430"/>
      <c r="I32" s="430"/>
      <c r="J32" s="430"/>
      <c r="K32" s="305"/>
    </row>
    <row r="33" spans="2:11" ht="15" customHeight="1">
      <c r="B33" s="308"/>
      <c r="C33" s="309"/>
      <c r="D33" s="430" t="s">
        <v>5062</v>
      </c>
      <c r="E33" s="430"/>
      <c r="F33" s="430"/>
      <c r="G33" s="430"/>
      <c r="H33" s="430"/>
      <c r="I33" s="430"/>
      <c r="J33" s="430"/>
      <c r="K33" s="305"/>
    </row>
    <row r="34" spans="2:11" ht="15" customHeight="1">
      <c r="B34" s="308"/>
      <c r="C34" s="309"/>
      <c r="D34" s="307"/>
      <c r="E34" s="311" t="s">
        <v>182</v>
      </c>
      <c r="F34" s="307"/>
      <c r="G34" s="430" t="s">
        <v>5063</v>
      </c>
      <c r="H34" s="430"/>
      <c r="I34" s="430"/>
      <c r="J34" s="430"/>
      <c r="K34" s="305"/>
    </row>
    <row r="35" spans="2:11" ht="30.75" customHeight="1">
      <c r="B35" s="308"/>
      <c r="C35" s="309"/>
      <c r="D35" s="307"/>
      <c r="E35" s="311" t="s">
        <v>5064</v>
      </c>
      <c r="F35" s="307"/>
      <c r="G35" s="430" t="s">
        <v>5065</v>
      </c>
      <c r="H35" s="430"/>
      <c r="I35" s="430"/>
      <c r="J35" s="430"/>
      <c r="K35" s="305"/>
    </row>
    <row r="36" spans="2:11" ht="15" customHeight="1">
      <c r="B36" s="308"/>
      <c r="C36" s="309"/>
      <c r="D36" s="307"/>
      <c r="E36" s="311" t="s">
        <v>59</v>
      </c>
      <c r="F36" s="307"/>
      <c r="G36" s="430" t="s">
        <v>5066</v>
      </c>
      <c r="H36" s="430"/>
      <c r="I36" s="430"/>
      <c r="J36" s="430"/>
      <c r="K36" s="305"/>
    </row>
    <row r="37" spans="2:11" ht="15" customHeight="1">
      <c r="B37" s="308"/>
      <c r="C37" s="309"/>
      <c r="D37" s="307"/>
      <c r="E37" s="311" t="s">
        <v>183</v>
      </c>
      <c r="F37" s="307"/>
      <c r="G37" s="430" t="s">
        <v>5067</v>
      </c>
      <c r="H37" s="430"/>
      <c r="I37" s="430"/>
      <c r="J37" s="430"/>
      <c r="K37" s="305"/>
    </row>
    <row r="38" spans="2:11" ht="15" customHeight="1">
      <c r="B38" s="308"/>
      <c r="C38" s="309"/>
      <c r="D38" s="307"/>
      <c r="E38" s="311" t="s">
        <v>184</v>
      </c>
      <c r="F38" s="307"/>
      <c r="G38" s="430" t="s">
        <v>5068</v>
      </c>
      <c r="H38" s="430"/>
      <c r="I38" s="430"/>
      <c r="J38" s="430"/>
      <c r="K38" s="305"/>
    </row>
    <row r="39" spans="2:11" ht="15" customHeight="1">
      <c r="B39" s="308"/>
      <c r="C39" s="309"/>
      <c r="D39" s="307"/>
      <c r="E39" s="311" t="s">
        <v>185</v>
      </c>
      <c r="F39" s="307"/>
      <c r="G39" s="430" t="s">
        <v>5069</v>
      </c>
      <c r="H39" s="430"/>
      <c r="I39" s="430"/>
      <c r="J39" s="430"/>
      <c r="K39" s="305"/>
    </row>
    <row r="40" spans="2:11" ht="15" customHeight="1">
      <c r="B40" s="308"/>
      <c r="C40" s="309"/>
      <c r="D40" s="307"/>
      <c r="E40" s="311" t="s">
        <v>5070</v>
      </c>
      <c r="F40" s="307"/>
      <c r="G40" s="430" t="s">
        <v>5071</v>
      </c>
      <c r="H40" s="430"/>
      <c r="I40" s="430"/>
      <c r="J40" s="430"/>
      <c r="K40" s="305"/>
    </row>
    <row r="41" spans="2:11" ht="15" customHeight="1">
      <c r="B41" s="308"/>
      <c r="C41" s="309"/>
      <c r="D41" s="307"/>
      <c r="E41" s="311"/>
      <c r="F41" s="307"/>
      <c r="G41" s="430" t="s">
        <v>5072</v>
      </c>
      <c r="H41" s="430"/>
      <c r="I41" s="430"/>
      <c r="J41" s="430"/>
      <c r="K41" s="305"/>
    </row>
    <row r="42" spans="2:11" ht="15" customHeight="1">
      <c r="B42" s="308"/>
      <c r="C42" s="309"/>
      <c r="D42" s="307"/>
      <c r="E42" s="311" t="s">
        <v>5073</v>
      </c>
      <c r="F42" s="307"/>
      <c r="G42" s="430" t="s">
        <v>5074</v>
      </c>
      <c r="H42" s="430"/>
      <c r="I42" s="430"/>
      <c r="J42" s="430"/>
      <c r="K42" s="305"/>
    </row>
    <row r="43" spans="2:11" ht="15" customHeight="1">
      <c r="B43" s="308"/>
      <c r="C43" s="309"/>
      <c r="D43" s="307"/>
      <c r="E43" s="311" t="s">
        <v>187</v>
      </c>
      <c r="F43" s="307"/>
      <c r="G43" s="430" t="s">
        <v>5075</v>
      </c>
      <c r="H43" s="430"/>
      <c r="I43" s="430"/>
      <c r="J43" s="430"/>
      <c r="K43" s="305"/>
    </row>
    <row r="44" spans="2:11" ht="12.75" customHeight="1">
      <c r="B44" s="308"/>
      <c r="C44" s="309"/>
      <c r="D44" s="307"/>
      <c r="E44" s="307"/>
      <c r="F44" s="307"/>
      <c r="G44" s="307"/>
      <c r="H44" s="307"/>
      <c r="I44" s="307"/>
      <c r="J44" s="307"/>
      <c r="K44" s="305"/>
    </row>
    <row r="45" spans="2:11" ht="15" customHeight="1">
      <c r="B45" s="308"/>
      <c r="C45" s="309"/>
      <c r="D45" s="430" t="s">
        <v>5076</v>
      </c>
      <c r="E45" s="430"/>
      <c r="F45" s="430"/>
      <c r="G45" s="430"/>
      <c r="H45" s="430"/>
      <c r="I45" s="430"/>
      <c r="J45" s="430"/>
      <c r="K45" s="305"/>
    </row>
    <row r="46" spans="2:11" ht="15" customHeight="1">
      <c r="B46" s="308"/>
      <c r="C46" s="309"/>
      <c r="D46" s="309"/>
      <c r="E46" s="430" t="s">
        <v>5077</v>
      </c>
      <c r="F46" s="430"/>
      <c r="G46" s="430"/>
      <c r="H46" s="430"/>
      <c r="I46" s="430"/>
      <c r="J46" s="430"/>
      <c r="K46" s="305"/>
    </row>
    <row r="47" spans="2:11" ht="15" customHeight="1">
      <c r="B47" s="308"/>
      <c r="C47" s="309"/>
      <c r="D47" s="309"/>
      <c r="E47" s="430" t="s">
        <v>5078</v>
      </c>
      <c r="F47" s="430"/>
      <c r="G47" s="430"/>
      <c r="H47" s="430"/>
      <c r="I47" s="430"/>
      <c r="J47" s="430"/>
      <c r="K47" s="305"/>
    </row>
    <row r="48" spans="2:11" ht="15" customHeight="1">
      <c r="B48" s="308"/>
      <c r="C48" s="309"/>
      <c r="D48" s="309"/>
      <c r="E48" s="430" t="s">
        <v>5079</v>
      </c>
      <c r="F48" s="430"/>
      <c r="G48" s="430"/>
      <c r="H48" s="430"/>
      <c r="I48" s="430"/>
      <c r="J48" s="430"/>
      <c r="K48" s="305"/>
    </row>
    <row r="49" spans="2:11" ht="15" customHeight="1">
      <c r="B49" s="308"/>
      <c r="C49" s="309"/>
      <c r="D49" s="430" t="s">
        <v>5080</v>
      </c>
      <c r="E49" s="430"/>
      <c r="F49" s="430"/>
      <c r="G49" s="430"/>
      <c r="H49" s="430"/>
      <c r="I49" s="430"/>
      <c r="J49" s="430"/>
      <c r="K49" s="305"/>
    </row>
    <row r="50" spans="2:11" ht="25.5" customHeight="1">
      <c r="B50" s="304"/>
      <c r="C50" s="432" t="s">
        <v>5081</v>
      </c>
      <c r="D50" s="432"/>
      <c r="E50" s="432"/>
      <c r="F50" s="432"/>
      <c r="G50" s="432"/>
      <c r="H50" s="432"/>
      <c r="I50" s="432"/>
      <c r="J50" s="432"/>
      <c r="K50" s="305"/>
    </row>
    <row r="51" spans="2:11" ht="5.25" customHeight="1">
      <c r="B51" s="304"/>
      <c r="C51" s="306"/>
      <c r="D51" s="306"/>
      <c r="E51" s="306"/>
      <c r="F51" s="306"/>
      <c r="G51" s="306"/>
      <c r="H51" s="306"/>
      <c r="I51" s="306"/>
      <c r="J51" s="306"/>
      <c r="K51" s="305"/>
    </row>
    <row r="52" spans="2:11" ht="15" customHeight="1">
      <c r="B52" s="304"/>
      <c r="C52" s="430" t="s">
        <v>5082</v>
      </c>
      <c r="D52" s="430"/>
      <c r="E52" s="430"/>
      <c r="F52" s="430"/>
      <c r="G52" s="430"/>
      <c r="H52" s="430"/>
      <c r="I52" s="430"/>
      <c r="J52" s="430"/>
      <c r="K52" s="305"/>
    </row>
    <row r="53" spans="2:11" ht="15" customHeight="1">
      <c r="B53" s="304"/>
      <c r="C53" s="430" t="s">
        <v>5083</v>
      </c>
      <c r="D53" s="430"/>
      <c r="E53" s="430"/>
      <c r="F53" s="430"/>
      <c r="G53" s="430"/>
      <c r="H53" s="430"/>
      <c r="I53" s="430"/>
      <c r="J53" s="430"/>
      <c r="K53" s="305"/>
    </row>
    <row r="54" spans="2:11" ht="12.75" customHeight="1">
      <c r="B54" s="304"/>
      <c r="C54" s="307"/>
      <c r="D54" s="307"/>
      <c r="E54" s="307"/>
      <c r="F54" s="307"/>
      <c r="G54" s="307"/>
      <c r="H54" s="307"/>
      <c r="I54" s="307"/>
      <c r="J54" s="307"/>
      <c r="K54" s="305"/>
    </row>
    <row r="55" spans="2:11" ht="15" customHeight="1">
      <c r="B55" s="304"/>
      <c r="C55" s="430" t="s">
        <v>5084</v>
      </c>
      <c r="D55" s="430"/>
      <c r="E55" s="430"/>
      <c r="F55" s="430"/>
      <c r="G55" s="430"/>
      <c r="H55" s="430"/>
      <c r="I55" s="430"/>
      <c r="J55" s="430"/>
      <c r="K55" s="305"/>
    </row>
    <row r="56" spans="2:11" ht="15" customHeight="1">
      <c r="B56" s="304"/>
      <c r="C56" s="309"/>
      <c r="D56" s="430" t="s">
        <v>5085</v>
      </c>
      <c r="E56" s="430"/>
      <c r="F56" s="430"/>
      <c r="G56" s="430"/>
      <c r="H56" s="430"/>
      <c r="I56" s="430"/>
      <c r="J56" s="430"/>
      <c r="K56" s="305"/>
    </row>
    <row r="57" spans="2:11" ht="15" customHeight="1">
      <c r="B57" s="304"/>
      <c r="C57" s="309"/>
      <c r="D57" s="430" t="s">
        <v>5086</v>
      </c>
      <c r="E57" s="430"/>
      <c r="F57" s="430"/>
      <c r="G57" s="430"/>
      <c r="H57" s="430"/>
      <c r="I57" s="430"/>
      <c r="J57" s="430"/>
      <c r="K57" s="305"/>
    </row>
    <row r="58" spans="2:11" ht="15" customHeight="1">
      <c r="B58" s="304"/>
      <c r="C58" s="309"/>
      <c r="D58" s="430" t="s">
        <v>5087</v>
      </c>
      <c r="E58" s="430"/>
      <c r="F58" s="430"/>
      <c r="G58" s="430"/>
      <c r="H58" s="430"/>
      <c r="I58" s="430"/>
      <c r="J58" s="430"/>
      <c r="K58" s="305"/>
    </row>
    <row r="59" spans="2:11" ht="15" customHeight="1">
      <c r="B59" s="304"/>
      <c r="C59" s="309"/>
      <c r="D59" s="430" t="s">
        <v>5088</v>
      </c>
      <c r="E59" s="430"/>
      <c r="F59" s="430"/>
      <c r="G59" s="430"/>
      <c r="H59" s="430"/>
      <c r="I59" s="430"/>
      <c r="J59" s="430"/>
      <c r="K59" s="305"/>
    </row>
    <row r="60" spans="2:11" ht="15" customHeight="1">
      <c r="B60" s="304"/>
      <c r="C60" s="309"/>
      <c r="D60" s="434" t="s">
        <v>5089</v>
      </c>
      <c r="E60" s="434"/>
      <c r="F60" s="434"/>
      <c r="G60" s="434"/>
      <c r="H60" s="434"/>
      <c r="I60" s="434"/>
      <c r="J60" s="434"/>
      <c r="K60" s="305"/>
    </row>
    <row r="61" spans="2:11" ht="15" customHeight="1">
      <c r="B61" s="304"/>
      <c r="C61" s="309"/>
      <c r="D61" s="430" t="s">
        <v>5090</v>
      </c>
      <c r="E61" s="430"/>
      <c r="F61" s="430"/>
      <c r="G61" s="430"/>
      <c r="H61" s="430"/>
      <c r="I61" s="430"/>
      <c r="J61" s="430"/>
      <c r="K61" s="305"/>
    </row>
    <row r="62" spans="2:11" ht="12.75" customHeight="1">
      <c r="B62" s="304"/>
      <c r="C62" s="309"/>
      <c r="D62" s="309"/>
      <c r="E62" s="312"/>
      <c r="F62" s="309"/>
      <c r="G62" s="309"/>
      <c r="H62" s="309"/>
      <c r="I62" s="309"/>
      <c r="J62" s="309"/>
      <c r="K62" s="305"/>
    </row>
    <row r="63" spans="2:11" ht="15" customHeight="1">
      <c r="B63" s="304"/>
      <c r="C63" s="309"/>
      <c r="D63" s="430" t="s">
        <v>5091</v>
      </c>
      <c r="E63" s="430"/>
      <c r="F63" s="430"/>
      <c r="G63" s="430"/>
      <c r="H63" s="430"/>
      <c r="I63" s="430"/>
      <c r="J63" s="430"/>
      <c r="K63" s="305"/>
    </row>
    <row r="64" spans="2:11" ht="15" customHeight="1">
      <c r="B64" s="304"/>
      <c r="C64" s="309"/>
      <c r="D64" s="434" t="s">
        <v>5092</v>
      </c>
      <c r="E64" s="434"/>
      <c r="F64" s="434"/>
      <c r="G64" s="434"/>
      <c r="H64" s="434"/>
      <c r="I64" s="434"/>
      <c r="J64" s="434"/>
      <c r="K64" s="305"/>
    </row>
    <row r="65" spans="2:11" ht="15" customHeight="1">
      <c r="B65" s="304"/>
      <c r="C65" s="309"/>
      <c r="D65" s="430" t="s">
        <v>5093</v>
      </c>
      <c r="E65" s="430"/>
      <c r="F65" s="430"/>
      <c r="G65" s="430"/>
      <c r="H65" s="430"/>
      <c r="I65" s="430"/>
      <c r="J65" s="430"/>
      <c r="K65" s="305"/>
    </row>
    <row r="66" spans="2:11" ht="15" customHeight="1">
      <c r="B66" s="304"/>
      <c r="C66" s="309"/>
      <c r="D66" s="430" t="s">
        <v>5094</v>
      </c>
      <c r="E66" s="430"/>
      <c r="F66" s="430"/>
      <c r="G66" s="430"/>
      <c r="H66" s="430"/>
      <c r="I66" s="430"/>
      <c r="J66" s="430"/>
      <c r="K66" s="305"/>
    </row>
    <row r="67" spans="2:11" ht="15" customHeight="1">
      <c r="B67" s="304"/>
      <c r="C67" s="309"/>
      <c r="D67" s="430" t="s">
        <v>5095</v>
      </c>
      <c r="E67" s="430"/>
      <c r="F67" s="430"/>
      <c r="G67" s="430"/>
      <c r="H67" s="430"/>
      <c r="I67" s="430"/>
      <c r="J67" s="430"/>
      <c r="K67" s="305"/>
    </row>
    <row r="68" spans="2:11" ht="15" customHeight="1">
      <c r="B68" s="304"/>
      <c r="C68" s="309"/>
      <c r="D68" s="430" t="s">
        <v>5096</v>
      </c>
      <c r="E68" s="430"/>
      <c r="F68" s="430"/>
      <c r="G68" s="430"/>
      <c r="H68" s="430"/>
      <c r="I68" s="430"/>
      <c r="J68" s="430"/>
      <c r="K68" s="305"/>
    </row>
    <row r="69" spans="2:11" ht="12.75" customHeight="1">
      <c r="B69" s="313"/>
      <c r="C69" s="314"/>
      <c r="D69" s="314"/>
      <c r="E69" s="314"/>
      <c r="F69" s="314"/>
      <c r="G69" s="314"/>
      <c r="H69" s="314"/>
      <c r="I69" s="314"/>
      <c r="J69" s="314"/>
      <c r="K69" s="315"/>
    </row>
    <row r="70" spans="2:11" ht="18.75" customHeight="1">
      <c r="B70" s="316"/>
      <c r="C70" s="316"/>
      <c r="D70" s="316"/>
      <c r="E70" s="316"/>
      <c r="F70" s="316"/>
      <c r="G70" s="316"/>
      <c r="H70" s="316"/>
      <c r="I70" s="316"/>
      <c r="J70" s="316"/>
      <c r="K70" s="317"/>
    </row>
    <row r="71" spans="2:11" ht="18.75" customHeight="1">
      <c r="B71" s="317"/>
      <c r="C71" s="317"/>
      <c r="D71" s="317"/>
      <c r="E71" s="317"/>
      <c r="F71" s="317"/>
      <c r="G71" s="317"/>
      <c r="H71" s="317"/>
      <c r="I71" s="317"/>
      <c r="J71" s="317"/>
      <c r="K71" s="317"/>
    </row>
    <row r="72" spans="2:11" ht="7.5" customHeight="1">
      <c r="B72" s="318"/>
      <c r="C72" s="319"/>
      <c r="D72" s="319"/>
      <c r="E72" s="319"/>
      <c r="F72" s="319"/>
      <c r="G72" s="319"/>
      <c r="H72" s="319"/>
      <c r="I72" s="319"/>
      <c r="J72" s="319"/>
      <c r="K72" s="320"/>
    </row>
    <row r="73" spans="2:11" ht="45" customHeight="1">
      <c r="B73" s="321"/>
      <c r="C73" s="435" t="s">
        <v>169</v>
      </c>
      <c r="D73" s="435"/>
      <c r="E73" s="435"/>
      <c r="F73" s="435"/>
      <c r="G73" s="435"/>
      <c r="H73" s="435"/>
      <c r="I73" s="435"/>
      <c r="J73" s="435"/>
      <c r="K73" s="322"/>
    </row>
    <row r="74" spans="2:11" ht="17.25" customHeight="1">
      <c r="B74" s="321"/>
      <c r="C74" s="323" t="s">
        <v>5097</v>
      </c>
      <c r="D74" s="323"/>
      <c r="E74" s="323"/>
      <c r="F74" s="323" t="s">
        <v>5098</v>
      </c>
      <c r="G74" s="324"/>
      <c r="H74" s="323" t="s">
        <v>183</v>
      </c>
      <c r="I74" s="323" t="s">
        <v>63</v>
      </c>
      <c r="J74" s="323" t="s">
        <v>5099</v>
      </c>
      <c r="K74" s="322"/>
    </row>
    <row r="75" spans="2:11" ht="17.25" customHeight="1">
      <c r="B75" s="321"/>
      <c r="C75" s="325" t="s">
        <v>5100</v>
      </c>
      <c r="D75" s="325"/>
      <c r="E75" s="325"/>
      <c r="F75" s="326" t="s">
        <v>5101</v>
      </c>
      <c r="G75" s="327"/>
      <c r="H75" s="325"/>
      <c r="I75" s="325"/>
      <c r="J75" s="325" t="s">
        <v>5102</v>
      </c>
      <c r="K75" s="322"/>
    </row>
    <row r="76" spans="2:11" ht="5.25" customHeight="1">
      <c r="B76" s="321"/>
      <c r="C76" s="328"/>
      <c r="D76" s="328"/>
      <c r="E76" s="328"/>
      <c r="F76" s="328"/>
      <c r="G76" s="329"/>
      <c r="H76" s="328"/>
      <c r="I76" s="328"/>
      <c r="J76" s="328"/>
      <c r="K76" s="322"/>
    </row>
    <row r="77" spans="2:11" ht="15" customHeight="1">
      <c r="B77" s="321"/>
      <c r="C77" s="311" t="s">
        <v>59</v>
      </c>
      <c r="D77" s="328"/>
      <c r="E77" s="328"/>
      <c r="F77" s="330" t="s">
        <v>5103</v>
      </c>
      <c r="G77" s="329"/>
      <c r="H77" s="311" t="s">
        <v>5104</v>
      </c>
      <c r="I77" s="311" t="s">
        <v>5105</v>
      </c>
      <c r="J77" s="311">
        <v>20</v>
      </c>
      <c r="K77" s="322"/>
    </row>
    <row r="78" spans="2:11" ht="15" customHeight="1">
      <c r="B78" s="321"/>
      <c r="C78" s="311" t="s">
        <v>5106</v>
      </c>
      <c r="D78" s="311"/>
      <c r="E78" s="311"/>
      <c r="F78" s="330" t="s">
        <v>5103</v>
      </c>
      <c r="G78" s="329"/>
      <c r="H78" s="311" t="s">
        <v>5107</v>
      </c>
      <c r="I78" s="311" t="s">
        <v>5105</v>
      </c>
      <c r="J78" s="311">
        <v>120</v>
      </c>
      <c r="K78" s="322"/>
    </row>
    <row r="79" spans="2:11" ht="15" customHeight="1">
      <c r="B79" s="331"/>
      <c r="C79" s="311" t="s">
        <v>5108</v>
      </c>
      <c r="D79" s="311"/>
      <c r="E79" s="311"/>
      <c r="F79" s="330" t="s">
        <v>5109</v>
      </c>
      <c r="G79" s="329"/>
      <c r="H79" s="311" t="s">
        <v>5110</v>
      </c>
      <c r="I79" s="311" t="s">
        <v>5105</v>
      </c>
      <c r="J79" s="311">
        <v>50</v>
      </c>
      <c r="K79" s="322"/>
    </row>
    <row r="80" spans="2:11" ht="15" customHeight="1">
      <c r="B80" s="331"/>
      <c r="C80" s="311" t="s">
        <v>5111</v>
      </c>
      <c r="D80" s="311"/>
      <c r="E80" s="311"/>
      <c r="F80" s="330" t="s">
        <v>5103</v>
      </c>
      <c r="G80" s="329"/>
      <c r="H80" s="311" t="s">
        <v>5112</v>
      </c>
      <c r="I80" s="311" t="s">
        <v>5113</v>
      </c>
      <c r="J80" s="311"/>
      <c r="K80" s="322"/>
    </row>
    <row r="81" spans="2:11" ht="15" customHeight="1">
      <c r="B81" s="331"/>
      <c r="C81" s="332" t="s">
        <v>5114</v>
      </c>
      <c r="D81" s="332"/>
      <c r="E81" s="332"/>
      <c r="F81" s="333" t="s">
        <v>5109</v>
      </c>
      <c r="G81" s="332"/>
      <c r="H81" s="332" t="s">
        <v>5115</v>
      </c>
      <c r="I81" s="332" t="s">
        <v>5105</v>
      </c>
      <c r="J81" s="332">
        <v>15</v>
      </c>
      <c r="K81" s="322"/>
    </row>
    <row r="82" spans="2:11" ht="15" customHeight="1">
      <c r="B82" s="331"/>
      <c r="C82" s="332" t="s">
        <v>5116</v>
      </c>
      <c r="D82" s="332"/>
      <c r="E82" s="332"/>
      <c r="F82" s="333" t="s">
        <v>5109</v>
      </c>
      <c r="G82" s="332"/>
      <c r="H82" s="332" t="s">
        <v>5117</v>
      </c>
      <c r="I82" s="332" t="s">
        <v>5105</v>
      </c>
      <c r="J82" s="332">
        <v>15</v>
      </c>
      <c r="K82" s="322"/>
    </row>
    <row r="83" spans="2:11" ht="15" customHeight="1">
      <c r="B83" s="331"/>
      <c r="C83" s="332" t="s">
        <v>5118</v>
      </c>
      <c r="D83" s="332"/>
      <c r="E83" s="332"/>
      <c r="F83" s="333" t="s">
        <v>5109</v>
      </c>
      <c r="G83" s="332"/>
      <c r="H83" s="332" t="s">
        <v>5119</v>
      </c>
      <c r="I83" s="332" t="s">
        <v>5105</v>
      </c>
      <c r="J83" s="332">
        <v>20</v>
      </c>
      <c r="K83" s="322"/>
    </row>
    <row r="84" spans="2:11" ht="15" customHeight="1">
      <c r="B84" s="331"/>
      <c r="C84" s="332" t="s">
        <v>5120</v>
      </c>
      <c r="D84" s="332"/>
      <c r="E84" s="332"/>
      <c r="F84" s="333" t="s">
        <v>5109</v>
      </c>
      <c r="G84" s="332"/>
      <c r="H84" s="332" t="s">
        <v>5121</v>
      </c>
      <c r="I84" s="332" t="s">
        <v>5105</v>
      </c>
      <c r="J84" s="332">
        <v>20</v>
      </c>
      <c r="K84" s="322"/>
    </row>
    <row r="85" spans="2:11" ht="15" customHeight="1">
      <c r="B85" s="331"/>
      <c r="C85" s="311" t="s">
        <v>5122</v>
      </c>
      <c r="D85" s="311"/>
      <c r="E85" s="311"/>
      <c r="F85" s="330" t="s">
        <v>5109</v>
      </c>
      <c r="G85" s="329"/>
      <c r="H85" s="311" t="s">
        <v>5123</v>
      </c>
      <c r="I85" s="311" t="s">
        <v>5105</v>
      </c>
      <c r="J85" s="311">
        <v>50</v>
      </c>
      <c r="K85" s="322"/>
    </row>
    <row r="86" spans="2:11" ht="15" customHeight="1">
      <c r="B86" s="331"/>
      <c r="C86" s="311" t="s">
        <v>5124</v>
      </c>
      <c r="D86" s="311"/>
      <c r="E86" s="311"/>
      <c r="F86" s="330" t="s">
        <v>5109</v>
      </c>
      <c r="G86" s="329"/>
      <c r="H86" s="311" t="s">
        <v>5125</v>
      </c>
      <c r="I86" s="311" t="s">
        <v>5105</v>
      </c>
      <c r="J86" s="311">
        <v>20</v>
      </c>
      <c r="K86" s="322"/>
    </row>
    <row r="87" spans="2:11" ht="15" customHeight="1">
      <c r="B87" s="331"/>
      <c r="C87" s="311" t="s">
        <v>5126</v>
      </c>
      <c r="D87" s="311"/>
      <c r="E87" s="311"/>
      <c r="F87" s="330" t="s">
        <v>5109</v>
      </c>
      <c r="G87" s="329"/>
      <c r="H87" s="311" t="s">
        <v>5127</v>
      </c>
      <c r="I87" s="311" t="s">
        <v>5105</v>
      </c>
      <c r="J87" s="311">
        <v>20</v>
      </c>
      <c r="K87" s="322"/>
    </row>
    <row r="88" spans="2:11" ht="15" customHeight="1">
      <c r="B88" s="331"/>
      <c r="C88" s="311" t="s">
        <v>5128</v>
      </c>
      <c r="D88" s="311"/>
      <c r="E88" s="311"/>
      <c r="F88" s="330" t="s">
        <v>5109</v>
      </c>
      <c r="G88" s="329"/>
      <c r="H88" s="311" t="s">
        <v>5129</v>
      </c>
      <c r="I88" s="311" t="s">
        <v>5105</v>
      </c>
      <c r="J88" s="311">
        <v>50</v>
      </c>
      <c r="K88" s="322"/>
    </row>
    <row r="89" spans="2:11" ht="15" customHeight="1">
      <c r="B89" s="331"/>
      <c r="C89" s="311" t="s">
        <v>5130</v>
      </c>
      <c r="D89" s="311"/>
      <c r="E89" s="311"/>
      <c r="F89" s="330" t="s">
        <v>5109</v>
      </c>
      <c r="G89" s="329"/>
      <c r="H89" s="311" t="s">
        <v>5130</v>
      </c>
      <c r="I89" s="311" t="s">
        <v>5105</v>
      </c>
      <c r="J89" s="311">
        <v>50</v>
      </c>
      <c r="K89" s="322"/>
    </row>
    <row r="90" spans="2:11" ht="15" customHeight="1">
      <c r="B90" s="331"/>
      <c r="C90" s="311" t="s">
        <v>188</v>
      </c>
      <c r="D90" s="311"/>
      <c r="E90" s="311"/>
      <c r="F90" s="330" t="s">
        <v>5109</v>
      </c>
      <c r="G90" s="329"/>
      <c r="H90" s="311" t="s">
        <v>5131</v>
      </c>
      <c r="I90" s="311" t="s">
        <v>5105</v>
      </c>
      <c r="J90" s="311">
        <v>255</v>
      </c>
      <c r="K90" s="322"/>
    </row>
    <row r="91" spans="2:11" ht="15" customHeight="1">
      <c r="B91" s="331"/>
      <c r="C91" s="311" t="s">
        <v>5132</v>
      </c>
      <c r="D91" s="311"/>
      <c r="E91" s="311"/>
      <c r="F91" s="330" t="s">
        <v>5103</v>
      </c>
      <c r="G91" s="329"/>
      <c r="H91" s="311" t="s">
        <v>5133</v>
      </c>
      <c r="I91" s="311" t="s">
        <v>5134</v>
      </c>
      <c r="J91" s="311"/>
      <c r="K91" s="322"/>
    </row>
    <row r="92" spans="2:11" ht="15" customHeight="1">
      <c r="B92" s="331"/>
      <c r="C92" s="311" t="s">
        <v>5135</v>
      </c>
      <c r="D92" s="311"/>
      <c r="E92" s="311"/>
      <c r="F92" s="330" t="s">
        <v>5103</v>
      </c>
      <c r="G92" s="329"/>
      <c r="H92" s="311" t="s">
        <v>5136</v>
      </c>
      <c r="I92" s="311" t="s">
        <v>5137</v>
      </c>
      <c r="J92" s="311"/>
      <c r="K92" s="322"/>
    </row>
    <row r="93" spans="2:11" ht="15" customHeight="1">
      <c r="B93" s="331"/>
      <c r="C93" s="311" t="s">
        <v>5138</v>
      </c>
      <c r="D93" s="311"/>
      <c r="E93" s="311"/>
      <c r="F93" s="330" t="s">
        <v>5103</v>
      </c>
      <c r="G93" s="329"/>
      <c r="H93" s="311" t="s">
        <v>5138</v>
      </c>
      <c r="I93" s="311" t="s">
        <v>5137</v>
      </c>
      <c r="J93" s="311"/>
      <c r="K93" s="322"/>
    </row>
    <row r="94" spans="2:11" ht="15" customHeight="1">
      <c r="B94" s="331"/>
      <c r="C94" s="311" t="s">
        <v>44</v>
      </c>
      <c r="D94" s="311"/>
      <c r="E94" s="311"/>
      <c r="F94" s="330" t="s">
        <v>5103</v>
      </c>
      <c r="G94" s="329"/>
      <c r="H94" s="311" t="s">
        <v>5139</v>
      </c>
      <c r="I94" s="311" t="s">
        <v>5137</v>
      </c>
      <c r="J94" s="311"/>
      <c r="K94" s="322"/>
    </row>
    <row r="95" spans="2:11" ht="15" customHeight="1">
      <c r="B95" s="331"/>
      <c r="C95" s="311" t="s">
        <v>54</v>
      </c>
      <c r="D95" s="311"/>
      <c r="E95" s="311"/>
      <c r="F95" s="330" t="s">
        <v>5103</v>
      </c>
      <c r="G95" s="329"/>
      <c r="H95" s="311" t="s">
        <v>5140</v>
      </c>
      <c r="I95" s="311" t="s">
        <v>5137</v>
      </c>
      <c r="J95" s="311"/>
      <c r="K95" s="322"/>
    </row>
    <row r="96" spans="2:11" ht="15" customHeight="1">
      <c r="B96" s="334"/>
      <c r="C96" s="335"/>
      <c r="D96" s="335"/>
      <c r="E96" s="335"/>
      <c r="F96" s="335"/>
      <c r="G96" s="335"/>
      <c r="H96" s="335"/>
      <c r="I96" s="335"/>
      <c r="J96" s="335"/>
      <c r="K96" s="336"/>
    </row>
    <row r="97" spans="2:11" ht="18.75" customHeight="1">
      <c r="B97" s="337"/>
      <c r="C97" s="338"/>
      <c r="D97" s="338"/>
      <c r="E97" s="338"/>
      <c r="F97" s="338"/>
      <c r="G97" s="338"/>
      <c r="H97" s="338"/>
      <c r="I97" s="338"/>
      <c r="J97" s="338"/>
      <c r="K97" s="337"/>
    </row>
    <row r="98" spans="2:11" ht="18.75" customHeight="1">
      <c r="B98" s="317"/>
      <c r="C98" s="317"/>
      <c r="D98" s="317"/>
      <c r="E98" s="317"/>
      <c r="F98" s="317"/>
      <c r="G98" s="317"/>
      <c r="H98" s="317"/>
      <c r="I98" s="317"/>
      <c r="J98" s="317"/>
      <c r="K98" s="317"/>
    </row>
    <row r="99" spans="2:11" ht="7.5" customHeight="1">
      <c r="B99" s="318"/>
      <c r="C99" s="319"/>
      <c r="D99" s="319"/>
      <c r="E99" s="319"/>
      <c r="F99" s="319"/>
      <c r="G99" s="319"/>
      <c r="H99" s="319"/>
      <c r="I99" s="319"/>
      <c r="J99" s="319"/>
      <c r="K99" s="320"/>
    </row>
    <row r="100" spans="2:11" ht="45" customHeight="1">
      <c r="B100" s="321"/>
      <c r="C100" s="435" t="s">
        <v>5141</v>
      </c>
      <c r="D100" s="435"/>
      <c r="E100" s="435"/>
      <c r="F100" s="435"/>
      <c r="G100" s="435"/>
      <c r="H100" s="435"/>
      <c r="I100" s="435"/>
      <c r="J100" s="435"/>
      <c r="K100" s="322"/>
    </row>
    <row r="101" spans="2:11" ht="17.25" customHeight="1">
      <c r="B101" s="321"/>
      <c r="C101" s="323" t="s">
        <v>5097</v>
      </c>
      <c r="D101" s="323"/>
      <c r="E101" s="323"/>
      <c r="F101" s="323" t="s">
        <v>5098</v>
      </c>
      <c r="G101" s="324"/>
      <c r="H101" s="323" t="s">
        <v>183</v>
      </c>
      <c r="I101" s="323" t="s">
        <v>63</v>
      </c>
      <c r="J101" s="323" t="s">
        <v>5099</v>
      </c>
      <c r="K101" s="322"/>
    </row>
    <row r="102" spans="2:11" ht="17.25" customHeight="1">
      <c r="B102" s="321"/>
      <c r="C102" s="325" t="s">
        <v>5100</v>
      </c>
      <c r="D102" s="325"/>
      <c r="E102" s="325"/>
      <c r="F102" s="326" t="s">
        <v>5101</v>
      </c>
      <c r="G102" s="327"/>
      <c r="H102" s="325"/>
      <c r="I102" s="325"/>
      <c r="J102" s="325" t="s">
        <v>5102</v>
      </c>
      <c r="K102" s="322"/>
    </row>
    <row r="103" spans="2:11" ht="5.25" customHeight="1">
      <c r="B103" s="321"/>
      <c r="C103" s="323"/>
      <c r="D103" s="323"/>
      <c r="E103" s="323"/>
      <c r="F103" s="323"/>
      <c r="G103" s="339"/>
      <c r="H103" s="323"/>
      <c r="I103" s="323"/>
      <c r="J103" s="323"/>
      <c r="K103" s="322"/>
    </row>
    <row r="104" spans="2:11" ht="15" customHeight="1">
      <c r="B104" s="321"/>
      <c r="C104" s="311" t="s">
        <v>59</v>
      </c>
      <c r="D104" s="328"/>
      <c r="E104" s="328"/>
      <c r="F104" s="330" t="s">
        <v>5103</v>
      </c>
      <c r="G104" s="339"/>
      <c r="H104" s="311" t="s">
        <v>5142</v>
      </c>
      <c r="I104" s="311" t="s">
        <v>5105</v>
      </c>
      <c r="J104" s="311">
        <v>20</v>
      </c>
      <c r="K104" s="322"/>
    </row>
    <row r="105" spans="2:11" ht="15" customHeight="1">
      <c r="B105" s="321"/>
      <c r="C105" s="311" t="s">
        <v>5106</v>
      </c>
      <c r="D105" s="311"/>
      <c r="E105" s="311"/>
      <c r="F105" s="330" t="s">
        <v>5103</v>
      </c>
      <c r="G105" s="311"/>
      <c r="H105" s="311" t="s">
        <v>5142</v>
      </c>
      <c r="I105" s="311" t="s">
        <v>5105</v>
      </c>
      <c r="J105" s="311">
        <v>120</v>
      </c>
      <c r="K105" s="322"/>
    </row>
    <row r="106" spans="2:11" ht="15" customHeight="1">
      <c r="B106" s="331"/>
      <c r="C106" s="311" t="s">
        <v>5108</v>
      </c>
      <c r="D106" s="311"/>
      <c r="E106" s="311"/>
      <c r="F106" s="330" t="s">
        <v>5109</v>
      </c>
      <c r="G106" s="311"/>
      <c r="H106" s="311" t="s">
        <v>5142</v>
      </c>
      <c r="I106" s="311" t="s">
        <v>5105</v>
      </c>
      <c r="J106" s="311">
        <v>50</v>
      </c>
      <c r="K106" s="322"/>
    </row>
    <row r="107" spans="2:11" ht="15" customHeight="1">
      <c r="B107" s="331"/>
      <c r="C107" s="311" t="s">
        <v>5111</v>
      </c>
      <c r="D107" s="311"/>
      <c r="E107" s="311"/>
      <c r="F107" s="330" t="s">
        <v>5103</v>
      </c>
      <c r="G107" s="311"/>
      <c r="H107" s="311" t="s">
        <v>5142</v>
      </c>
      <c r="I107" s="311" t="s">
        <v>5113</v>
      </c>
      <c r="J107" s="311"/>
      <c r="K107" s="322"/>
    </row>
    <row r="108" spans="2:11" ht="15" customHeight="1">
      <c r="B108" s="331"/>
      <c r="C108" s="311" t="s">
        <v>5122</v>
      </c>
      <c r="D108" s="311"/>
      <c r="E108" s="311"/>
      <c r="F108" s="330" t="s">
        <v>5109</v>
      </c>
      <c r="G108" s="311"/>
      <c r="H108" s="311" t="s">
        <v>5142</v>
      </c>
      <c r="I108" s="311" t="s">
        <v>5105</v>
      </c>
      <c r="J108" s="311">
        <v>50</v>
      </c>
      <c r="K108" s="322"/>
    </row>
    <row r="109" spans="2:11" ht="15" customHeight="1">
      <c r="B109" s="331"/>
      <c r="C109" s="311" t="s">
        <v>5130</v>
      </c>
      <c r="D109" s="311"/>
      <c r="E109" s="311"/>
      <c r="F109" s="330" t="s">
        <v>5109</v>
      </c>
      <c r="G109" s="311"/>
      <c r="H109" s="311" t="s">
        <v>5142</v>
      </c>
      <c r="I109" s="311" t="s">
        <v>5105</v>
      </c>
      <c r="J109" s="311">
        <v>50</v>
      </c>
      <c r="K109" s="322"/>
    </row>
    <row r="110" spans="2:11" ht="15" customHeight="1">
      <c r="B110" s="331"/>
      <c r="C110" s="311" t="s">
        <v>5128</v>
      </c>
      <c r="D110" s="311"/>
      <c r="E110" s="311"/>
      <c r="F110" s="330" t="s">
        <v>5109</v>
      </c>
      <c r="G110" s="311"/>
      <c r="H110" s="311" t="s">
        <v>5142</v>
      </c>
      <c r="I110" s="311" t="s">
        <v>5105</v>
      </c>
      <c r="J110" s="311">
        <v>50</v>
      </c>
      <c r="K110" s="322"/>
    </row>
    <row r="111" spans="2:11" ht="15" customHeight="1">
      <c r="B111" s="331"/>
      <c r="C111" s="311" t="s">
        <v>59</v>
      </c>
      <c r="D111" s="311"/>
      <c r="E111" s="311"/>
      <c r="F111" s="330" t="s">
        <v>5103</v>
      </c>
      <c r="G111" s="311"/>
      <c r="H111" s="311" t="s">
        <v>5143</v>
      </c>
      <c r="I111" s="311" t="s">
        <v>5105</v>
      </c>
      <c r="J111" s="311">
        <v>20</v>
      </c>
      <c r="K111" s="322"/>
    </row>
    <row r="112" spans="2:11" ht="15" customHeight="1">
      <c r="B112" s="331"/>
      <c r="C112" s="311" t="s">
        <v>5144</v>
      </c>
      <c r="D112" s="311"/>
      <c r="E112" s="311"/>
      <c r="F112" s="330" t="s">
        <v>5103</v>
      </c>
      <c r="G112" s="311"/>
      <c r="H112" s="311" t="s">
        <v>5145</v>
      </c>
      <c r="I112" s="311" t="s">
        <v>5105</v>
      </c>
      <c r="J112" s="311">
        <v>120</v>
      </c>
      <c r="K112" s="322"/>
    </row>
    <row r="113" spans="2:11" ht="15" customHeight="1">
      <c r="B113" s="331"/>
      <c r="C113" s="311" t="s">
        <v>44</v>
      </c>
      <c r="D113" s="311"/>
      <c r="E113" s="311"/>
      <c r="F113" s="330" t="s">
        <v>5103</v>
      </c>
      <c r="G113" s="311"/>
      <c r="H113" s="311" t="s">
        <v>5146</v>
      </c>
      <c r="I113" s="311" t="s">
        <v>5137</v>
      </c>
      <c r="J113" s="311"/>
      <c r="K113" s="322"/>
    </row>
    <row r="114" spans="2:11" ht="15" customHeight="1">
      <c r="B114" s="331"/>
      <c r="C114" s="311" t="s">
        <v>54</v>
      </c>
      <c r="D114" s="311"/>
      <c r="E114" s="311"/>
      <c r="F114" s="330" t="s">
        <v>5103</v>
      </c>
      <c r="G114" s="311"/>
      <c r="H114" s="311" t="s">
        <v>5147</v>
      </c>
      <c r="I114" s="311" t="s">
        <v>5137</v>
      </c>
      <c r="J114" s="311"/>
      <c r="K114" s="322"/>
    </row>
    <row r="115" spans="2:11" ht="15" customHeight="1">
      <c r="B115" s="331"/>
      <c r="C115" s="311" t="s">
        <v>63</v>
      </c>
      <c r="D115" s="311"/>
      <c r="E115" s="311"/>
      <c r="F115" s="330" t="s">
        <v>5103</v>
      </c>
      <c r="G115" s="311"/>
      <c r="H115" s="311" t="s">
        <v>5148</v>
      </c>
      <c r="I115" s="311" t="s">
        <v>5149</v>
      </c>
      <c r="J115" s="311"/>
      <c r="K115" s="322"/>
    </row>
    <row r="116" spans="2:11" ht="15" customHeight="1">
      <c r="B116" s="334"/>
      <c r="C116" s="340"/>
      <c r="D116" s="340"/>
      <c r="E116" s="340"/>
      <c r="F116" s="340"/>
      <c r="G116" s="340"/>
      <c r="H116" s="340"/>
      <c r="I116" s="340"/>
      <c r="J116" s="340"/>
      <c r="K116" s="336"/>
    </row>
    <row r="117" spans="2:11" ht="18.75" customHeight="1">
      <c r="B117" s="341"/>
      <c r="C117" s="307"/>
      <c r="D117" s="307"/>
      <c r="E117" s="307"/>
      <c r="F117" s="342"/>
      <c r="G117" s="307"/>
      <c r="H117" s="307"/>
      <c r="I117" s="307"/>
      <c r="J117" s="307"/>
      <c r="K117" s="341"/>
    </row>
    <row r="118" spans="2:11" ht="18.75" customHeight="1">
      <c r="B118" s="317"/>
      <c r="C118" s="317"/>
      <c r="D118" s="317"/>
      <c r="E118" s="317"/>
      <c r="F118" s="317"/>
      <c r="G118" s="317"/>
      <c r="H118" s="317"/>
      <c r="I118" s="317"/>
      <c r="J118" s="317"/>
      <c r="K118" s="317"/>
    </row>
    <row r="119" spans="2:11" ht="7.5" customHeight="1">
      <c r="B119" s="343"/>
      <c r="C119" s="344"/>
      <c r="D119" s="344"/>
      <c r="E119" s="344"/>
      <c r="F119" s="344"/>
      <c r="G119" s="344"/>
      <c r="H119" s="344"/>
      <c r="I119" s="344"/>
      <c r="J119" s="344"/>
      <c r="K119" s="345"/>
    </row>
    <row r="120" spans="2:11" ht="45" customHeight="1">
      <c r="B120" s="346"/>
      <c r="C120" s="431" t="s">
        <v>5150</v>
      </c>
      <c r="D120" s="431"/>
      <c r="E120" s="431"/>
      <c r="F120" s="431"/>
      <c r="G120" s="431"/>
      <c r="H120" s="431"/>
      <c r="I120" s="431"/>
      <c r="J120" s="431"/>
      <c r="K120" s="347"/>
    </row>
    <row r="121" spans="2:11" ht="17.25" customHeight="1">
      <c r="B121" s="348"/>
      <c r="C121" s="323" t="s">
        <v>5097</v>
      </c>
      <c r="D121" s="323"/>
      <c r="E121" s="323"/>
      <c r="F121" s="323" t="s">
        <v>5098</v>
      </c>
      <c r="G121" s="324"/>
      <c r="H121" s="323" t="s">
        <v>183</v>
      </c>
      <c r="I121" s="323" t="s">
        <v>63</v>
      </c>
      <c r="J121" s="323" t="s">
        <v>5099</v>
      </c>
      <c r="K121" s="349"/>
    </row>
    <row r="122" spans="2:11" ht="17.25" customHeight="1">
      <c r="B122" s="348"/>
      <c r="C122" s="325" t="s">
        <v>5100</v>
      </c>
      <c r="D122" s="325"/>
      <c r="E122" s="325"/>
      <c r="F122" s="326" t="s">
        <v>5101</v>
      </c>
      <c r="G122" s="327"/>
      <c r="H122" s="325"/>
      <c r="I122" s="325"/>
      <c r="J122" s="325" t="s">
        <v>5102</v>
      </c>
      <c r="K122" s="349"/>
    </row>
    <row r="123" spans="2:11" ht="5.25" customHeight="1">
      <c r="B123" s="350"/>
      <c r="C123" s="328"/>
      <c r="D123" s="328"/>
      <c r="E123" s="328"/>
      <c r="F123" s="328"/>
      <c r="G123" s="311"/>
      <c r="H123" s="328"/>
      <c r="I123" s="328"/>
      <c r="J123" s="328"/>
      <c r="K123" s="351"/>
    </row>
    <row r="124" spans="2:11" ht="15" customHeight="1">
      <c r="B124" s="350"/>
      <c r="C124" s="311" t="s">
        <v>5106</v>
      </c>
      <c r="D124" s="328"/>
      <c r="E124" s="328"/>
      <c r="F124" s="330" t="s">
        <v>5103</v>
      </c>
      <c r="G124" s="311"/>
      <c r="H124" s="311" t="s">
        <v>5142</v>
      </c>
      <c r="I124" s="311" t="s">
        <v>5105</v>
      </c>
      <c r="J124" s="311">
        <v>120</v>
      </c>
      <c r="K124" s="352"/>
    </row>
    <row r="125" spans="2:11" ht="15" customHeight="1">
      <c r="B125" s="350"/>
      <c r="C125" s="311" t="s">
        <v>5151</v>
      </c>
      <c r="D125" s="311"/>
      <c r="E125" s="311"/>
      <c r="F125" s="330" t="s">
        <v>5103</v>
      </c>
      <c r="G125" s="311"/>
      <c r="H125" s="311" t="s">
        <v>5152</v>
      </c>
      <c r="I125" s="311" t="s">
        <v>5105</v>
      </c>
      <c r="J125" s="311" t="s">
        <v>5153</v>
      </c>
      <c r="K125" s="352"/>
    </row>
    <row r="126" spans="2:11" ht="15" customHeight="1">
      <c r="B126" s="350"/>
      <c r="C126" s="311" t="s">
        <v>94</v>
      </c>
      <c r="D126" s="311"/>
      <c r="E126" s="311"/>
      <c r="F126" s="330" t="s">
        <v>5103</v>
      </c>
      <c r="G126" s="311"/>
      <c r="H126" s="311" t="s">
        <v>5154</v>
      </c>
      <c r="I126" s="311" t="s">
        <v>5105</v>
      </c>
      <c r="J126" s="311" t="s">
        <v>5153</v>
      </c>
      <c r="K126" s="352"/>
    </row>
    <row r="127" spans="2:11" ht="15" customHeight="1">
      <c r="B127" s="350"/>
      <c r="C127" s="311" t="s">
        <v>5114</v>
      </c>
      <c r="D127" s="311"/>
      <c r="E127" s="311"/>
      <c r="F127" s="330" t="s">
        <v>5109</v>
      </c>
      <c r="G127" s="311"/>
      <c r="H127" s="311" t="s">
        <v>5115</v>
      </c>
      <c r="I127" s="311" t="s">
        <v>5105</v>
      </c>
      <c r="J127" s="311">
        <v>15</v>
      </c>
      <c r="K127" s="352"/>
    </row>
    <row r="128" spans="2:11" ht="15" customHeight="1">
      <c r="B128" s="350"/>
      <c r="C128" s="332" t="s">
        <v>5116</v>
      </c>
      <c r="D128" s="332"/>
      <c r="E128" s="332"/>
      <c r="F128" s="333" t="s">
        <v>5109</v>
      </c>
      <c r="G128" s="332"/>
      <c r="H128" s="332" t="s">
        <v>5117</v>
      </c>
      <c r="I128" s="332" t="s">
        <v>5105</v>
      </c>
      <c r="J128" s="332">
        <v>15</v>
      </c>
      <c r="K128" s="352"/>
    </row>
    <row r="129" spans="2:11" ht="15" customHeight="1">
      <c r="B129" s="350"/>
      <c r="C129" s="332" t="s">
        <v>5118</v>
      </c>
      <c r="D129" s="332"/>
      <c r="E129" s="332"/>
      <c r="F129" s="333" t="s">
        <v>5109</v>
      </c>
      <c r="G129" s="332"/>
      <c r="H129" s="332" t="s">
        <v>5119</v>
      </c>
      <c r="I129" s="332" t="s">
        <v>5105</v>
      </c>
      <c r="J129" s="332">
        <v>20</v>
      </c>
      <c r="K129" s="352"/>
    </row>
    <row r="130" spans="2:11" ht="15" customHeight="1">
      <c r="B130" s="350"/>
      <c r="C130" s="332" t="s">
        <v>5120</v>
      </c>
      <c r="D130" s="332"/>
      <c r="E130" s="332"/>
      <c r="F130" s="333" t="s">
        <v>5109</v>
      </c>
      <c r="G130" s="332"/>
      <c r="H130" s="332" t="s">
        <v>5121</v>
      </c>
      <c r="I130" s="332" t="s">
        <v>5105</v>
      </c>
      <c r="J130" s="332">
        <v>20</v>
      </c>
      <c r="K130" s="352"/>
    </row>
    <row r="131" spans="2:11" ht="15" customHeight="1">
      <c r="B131" s="350"/>
      <c r="C131" s="311" t="s">
        <v>5108</v>
      </c>
      <c r="D131" s="311"/>
      <c r="E131" s="311"/>
      <c r="F131" s="330" t="s">
        <v>5109</v>
      </c>
      <c r="G131" s="311"/>
      <c r="H131" s="311" t="s">
        <v>5142</v>
      </c>
      <c r="I131" s="311" t="s">
        <v>5105</v>
      </c>
      <c r="J131" s="311">
        <v>50</v>
      </c>
      <c r="K131" s="352"/>
    </row>
    <row r="132" spans="2:11" ht="15" customHeight="1">
      <c r="B132" s="350"/>
      <c r="C132" s="311" t="s">
        <v>5122</v>
      </c>
      <c r="D132" s="311"/>
      <c r="E132" s="311"/>
      <c r="F132" s="330" t="s">
        <v>5109</v>
      </c>
      <c r="G132" s="311"/>
      <c r="H132" s="311" t="s">
        <v>5142</v>
      </c>
      <c r="I132" s="311" t="s">
        <v>5105</v>
      </c>
      <c r="J132" s="311">
        <v>50</v>
      </c>
      <c r="K132" s="352"/>
    </row>
    <row r="133" spans="2:11" ht="15" customHeight="1">
      <c r="B133" s="350"/>
      <c r="C133" s="311" t="s">
        <v>5128</v>
      </c>
      <c r="D133" s="311"/>
      <c r="E133" s="311"/>
      <c r="F133" s="330" t="s">
        <v>5109</v>
      </c>
      <c r="G133" s="311"/>
      <c r="H133" s="311" t="s">
        <v>5142</v>
      </c>
      <c r="I133" s="311" t="s">
        <v>5105</v>
      </c>
      <c r="J133" s="311">
        <v>50</v>
      </c>
      <c r="K133" s="352"/>
    </row>
    <row r="134" spans="2:11" ht="15" customHeight="1">
      <c r="B134" s="350"/>
      <c r="C134" s="311" t="s">
        <v>5130</v>
      </c>
      <c r="D134" s="311"/>
      <c r="E134" s="311"/>
      <c r="F134" s="330" t="s">
        <v>5109</v>
      </c>
      <c r="G134" s="311"/>
      <c r="H134" s="311" t="s">
        <v>5142</v>
      </c>
      <c r="I134" s="311" t="s">
        <v>5105</v>
      </c>
      <c r="J134" s="311">
        <v>50</v>
      </c>
      <c r="K134" s="352"/>
    </row>
    <row r="135" spans="2:11" ht="15" customHeight="1">
      <c r="B135" s="350"/>
      <c r="C135" s="311" t="s">
        <v>188</v>
      </c>
      <c r="D135" s="311"/>
      <c r="E135" s="311"/>
      <c r="F135" s="330" t="s">
        <v>5109</v>
      </c>
      <c r="G135" s="311"/>
      <c r="H135" s="311" t="s">
        <v>5155</v>
      </c>
      <c r="I135" s="311" t="s">
        <v>5105</v>
      </c>
      <c r="J135" s="311">
        <v>255</v>
      </c>
      <c r="K135" s="352"/>
    </row>
    <row r="136" spans="2:11" ht="15" customHeight="1">
      <c r="B136" s="350"/>
      <c r="C136" s="311" t="s">
        <v>5132</v>
      </c>
      <c r="D136" s="311"/>
      <c r="E136" s="311"/>
      <c r="F136" s="330" t="s">
        <v>5103</v>
      </c>
      <c r="G136" s="311"/>
      <c r="H136" s="311" t="s">
        <v>5156</v>
      </c>
      <c r="I136" s="311" t="s">
        <v>5134</v>
      </c>
      <c r="J136" s="311"/>
      <c r="K136" s="352"/>
    </row>
    <row r="137" spans="2:11" ht="15" customHeight="1">
      <c r="B137" s="350"/>
      <c r="C137" s="311" t="s">
        <v>5135</v>
      </c>
      <c r="D137" s="311"/>
      <c r="E137" s="311"/>
      <c r="F137" s="330" t="s">
        <v>5103</v>
      </c>
      <c r="G137" s="311"/>
      <c r="H137" s="311" t="s">
        <v>5157</v>
      </c>
      <c r="I137" s="311" t="s">
        <v>5137</v>
      </c>
      <c r="J137" s="311"/>
      <c r="K137" s="352"/>
    </row>
    <row r="138" spans="2:11" ht="15" customHeight="1">
      <c r="B138" s="350"/>
      <c r="C138" s="311" t="s">
        <v>5138</v>
      </c>
      <c r="D138" s="311"/>
      <c r="E138" s="311"/>
      <c r="F138" s="330" t="s">
        <v>5103</v>
      </c>
      <c r="G138" s="311"/>
      <c r="H138" s="311" t="s">
        <v>5138</v>
      </c>
      <c r="I138" s="311" t="s">
        <v>5137</v>
      </c>
      <c r="J138" s="311"/>
      <c r="K138" s="352"/>
    </row>
    <row r="139" spans="2:11" ht="15" customHeight="1">
      <c r="B139" s="350"/>
      <c r="C139" s="311" t="s">
        <v>44</v>
      </c>
      <c r="D139" s="311"/>
      <c r="E139" s="311"/>
      <c r="F139" s="330" t="s">
        <v>5103</v>
      </c>
      <c r="G139" s="311"/>
      <c r="H139" s="311" t="s">
        <v>5158</v>
      </c>
      <c r="I139" s="311" t="s">
        <v>5137</v>
      </c>
      <c r="J139" s="311"/>
      <c r="K139" s="352"/>
    </row>
    <row r="140" spans="2:11" ht="15" customHeight="1">
      <c r="B140" s="350"/>
      <c r="C140" s="311" t="s">
        <v>5159</v>
      </c>
      <c r="D140" s="311"/>
      <c r="E140" s="311"/>
      <c r="F140" s="330" t="s">
        <v>5103</v>
      </c>
      <c r="G140" s="311"/>
      <c r="H140" s="311" t="s">
        <v>5160</v>
      </c>
      <c r="I140" s="311" t="s">
        <v>5137</v>
      </c>
      <c r="J140" s="311"/>
      <c r="K140" s="352"/>
    </row>
    <row r="141" spans="2:11" ht="15" customHeight="1">
      <c r="B141" s="353"/>
      <c r="C141" s="354"/>
      <c r="D141" s="354"/>
      <c r="E141" s="354"/>
      <c r="F141" s="354"/>
      <c r="G141" s="354"/>
      <c r="H141" s="354"/>
      <c r="I141" s="354"/>
      <c r="J141" s="354"/>
      <c r="K141" s="355"/>
    </row>
    <row r="142" spans="2:11" ht="18.75" customHeight="1">
      <c r="B142" s="307"/>
      <c r="C142" s="307"/>
      <c r="D142" s="307"/>
      <c r="E142" s="307"/>
      <c r="F142" s="342"/>
      <c r="G142" s="307"/>
      <c r="H142" s="307"/>
      <c r="I142" s="307"/>
      <c r="J142" s="307"/>
      <c r="K142" s="307"/>
    </row>
    <row r="143" spans="2:11" ht="18.75" customHeight="1">
      <c r="B143" s="317"/>
      <c r="C143" s="317"/>
      <c r="D143" s="317"/>
      <c r="E143" s="317"/>
      <c r="F143" s="317"/>
      <c r="G143" s="317"/>
      <c r="H143" s="317"/>
      <c r="I143" s="317"/>
      <c r="J143" s="317"/>
      <c r="K143" s="317"/>
    </row>
    <row r="144" spans="2:11" ht="7.5" customHeight="1">
      <c r="B144" s="318"/>
      <c r="C144" s="319"/>
      <c r="D144" s="319"/>
      <c r="E144" s="319"/>
      <c r="F144" s="319"/>
      <c r="G144" s="319"/>
      <c r="H144" s="319"/>
      <c r="I144" s="319"/>
      <c r="J144" s="319"/>
      <c r="K144" s="320"/>
    </row>
    <row r="145" spans="2:11" ht="45" customHeight="1">
      <c r="B145" s="321"/>
      <c r="C145" s="435" t="s">
        <v>5161</v>
      </c>
      <c r="D145" s="435"/>
      <c r="E145" s="435"/>
      <c r="F145" s="435"/>
      <c r="G145" s="435"/>
      <c r="H145" s="435"/>
      <c r="I145" s="435"/>
      <c r="J145" s="435"/>
      <c r="K145" s="322"/>
    </row>
    <row r="146" spans="2:11" ht="17.25" customHeight="1">
      <c r="B146" s="321"/>
      <c r="C146" s="323" t="s">
        <v>5097</v>
      </c>
      <c r="D146" s="323"/>
      <c r="E146" s="323"/>
      <c r="F146" s="323" t="s">
        <v>5098</v>
      </c>
      <c r="G146" s="324"/>
      <c r="H146" s="323" t="s">
        <v>183</v>
      </c>
      <c r="I146" s="323" t="s">
        <v>63</v>
      </c>
      <c r="J146" s="323" t="s">
        <v>5099</v>
      </c>
      <c r="K146" s="322"/>
    </row>
    <row r="147" spans="2:11" ht="17.25" customHeight="1">
      <c r="B147" s="321"/>
      <c r="C147" s="325" t="s">
        <v>5100</v>
      </c>
      <c r="D147" s="325"/>
      <c r="E147" s="325"/>
      <c r="F147" s="326" t="s">
        <v>5101</v>
      </c>
      <c r="G147" s="327"/>
      <c r="H147" s="325"/>
      <c r="I147" s="325"/>
      <c r="J147" s="325" t="s">
        <v>5102</v>
      </c>
      <c r="K147" s="322"/>
    </row>
    <row r="148" spans="2:11" ht="5.25" customHeight="1">
      <c r="B148" s="331"/>
      <c r="C148" s="328"/>
      <c r="D148" s="328"/>
      <c r="E148" s="328"/>
      <c r="F148" s="328"/>
      <c r="G148" s="329"/>
      <c r="H148" s="328"/>
      <c r="I148" s="328"/>
      <c r="J148" s="328"/>
      <c r="K148" s="352"/>
    </row>
    <row r="149" spans="2:11" ht="15" customHeight="1">
      <c r="B149" s="331"/>
      <c r="C149" s="356" t="s">
        <v>5106</v>
      </c>
      <c r="D149" s="311"/>
      <c r="E149" s="311"/>
      <c r="F149" s="357" t="s">
        <v>5103</v>
      </c>
      <c r="G149" s="311"/>
      <c r="H149" s="356" t="s">
        <v>5142</v>
      </c>
      <c r="I149" s="356" t="s">
        <v>5105</v>
      </c>
      <c r="J149" s="356">
        <v>120</v>
      </c>
      <c r="K149" s="352"/>
    </row>
    <row r="150" spans="2:11" ht="15" customHeight="1">
      <c r="B150" s="331"/>
      <c r="C150" s="356" t="s">
        <v>5151</v>
      </c>
      <c r="D150" s="311"/>
      <c r="E150" s="311"/>
      <c r="F150" s="357" t="s">
        <v>5103</v>
      </c>
      <c r="G150" s="311"/>
      <c r="H150" s="356" t="s">
        <v>5162</v>
      </c>
      <c r="I150" s="356" t="s">
        <v>5105</v>
      </c>
      <c r="J150" s="356" t="s">
        <v>5153</v>
      </c>
      <c r="K150" s="352"/>
    </row>
    <row r="151" spans="2:11" ht="15" customHeight="1">
      <c r="B151" s="331"/>
      <c r="C151" s="356" t="s">
        <v>94</v>
      </c>
      <c r="D151" s="311"/>
      <c r="E151" s="311"/>
      <c r="F151" s="357" t="s">
        <v>5103</v>
      </c>
      <c r="G151" s="311"/>
      <c r="H151" s="356" t="s">
        <v>5163</v>
      </c>
      <c r="I151" s="356" t="s">
        <v>5105</v>
      </c>
      <c r="J151" s="356" t="s">
        <v>5153</v>
      </c>
      <c r="K151" s="352"/>
    </row>
    <row r="152" spans="2:11" ht="15" customHeight="1">
      <c r="B152" s="331"/>
      <c r="C152" s="356" t="s">
        <v>5108</v>
      </c>
      <c r="D152" s="311"/>
      <c r="E152" s="311"/>
      <c r="F152" s="357" t="s">
        <v>5109</v>
      </c>
      <c r="G152" s="311"/>
      <c r="H152" s="356" t="s">
        <v>5142</v>
      </c>
      <c r="I152" s="356" t="s">
        <v>5105</v>
      </c>
      <c r="J152" s="356">
        <v>50</v>
      </c>
      <c r="K152" s="352"/>
    </row>
    <row r="153" spans="2:11" ht="15" customHeight="1">
      <c r="B153" s="331"/>
      <c r="C153" s="356" t="s">
        <v>5111</v>
      </c>
      <c r="D153" s="311"/>
      <c r="E153" s="311"/>
      <c r="F153" s="357" t="s">
        <v>5103</v>
      </c>
      <c r="G153" s="311"/>
      <c r="H153" s="356" t="s">
        <v>5142</v>
      </c>
      <c r="I153" s="356" t="s">
        <v>5113</v>
      </c>
      <c r="J153" s="356"/>
      <c r="K153" s="352"/>
    </row>
    <row r="154" spans="2:11" ht="15" customHeight="1">
      <c r="B154" s="331"/>
      <c r="C154" s="356" t="s">
        <v>5122</v>
      </c>
      <c r="D154" s="311"/>
      <c r="E154" s="311"/>
      <c r="F154" s="357" t="s">
        <v>5109</v>
      </c>
      <c r="G154" s="311"/>
      <c r="H154" s="356" t="s">
        <v>5142</v>
      </c>
      <c r="I154" s="356" t="s">
        <v>5105</v>
      </c>
      <c r="J154" s="356">
        <v>50</v>
      </c>
      <c r="K154" s="352"/>
    </row>
    <row r="155" spans="2:11" ht="15" customHeight="1">
      <c r="B155" s="331"/>
      <c r="C155" s="356" t="s">
        <v>5130</v>
      </c>
      <c r="D155" s="311"/>
      <c r="E155" s="311"/>
      <c r="F155" s="357" t="s">
        <v>5109</v>
      </c>
      <c r="G155" s="311"/>
      <c r="H155" s="356" t="s">
        <v>5142</v>
      </c>
      <c r="I155" s="356" t="s">
        <v>5105</v>
      </c>
      <c r="J155" s="356">
        <v>50</v>
      </c>
      <c r="K155" s="352"/>
    </row>
    <row r="156" spans="2:11" ht="15" customHeight="1">
      <c r="B156" s="331"/>
      <c r="C156" s="356" t="s">
        <v>5128</v>
      </c>
      <c r="D156" s="311"/>
      <c r="E156" s="311"/>
      <c r="F156" s="357" t="s">
        <v>5109</v>
      </c>
      <c r="G156" s="311"/>
      <c r="H156" s="356" t="s">
        <v>5142</v>
      </c>
      <c r="I156" s="356" t="s">
        <v>5105</v>
      </c>
      <c r="J156" s="356">
        <v>50</v>
      </c>
      <c r="K156" s="352"/>
    </row>
    <row r="157" spans="2:11" ht="15" customHeight="1">
      <c r="B157" s="331"/>
      <c r="C157" s="356" t="s">
        <v>174</v>
      </c>
      <c r="D157" s="311"/>
      <c r="E157" s="311"/>
      <c r="F157" s="357" t="s">
        <v>5103</v>
      </c>
      <c r="G157" s="311"/>
      <c r="H157" s="356" t="s">
        <v>5164</v>
      </c>
      <c r="I157" s="356" t="s">
        <v>5105</v>
      </c>
      <c r="J157" s="356" t="s">
        <v>5165</v>
      </c>
      <c r="K157" s="352"/>
    </row>
    <row r="158" spans="2:11" ht="15" customHeight="1">
      <c r="B158" s="331"/>
      <c r="C158" s="356" t="s">
        <v>5166</v>
      </c>
      <c r="D158" s="311"/>
      <c r="E158" s="311"/>
      <c r="F158" s="357" t="s">
        <v>5103</v>
      </c>
      <c r="G158" s="311"/>
      <c r="H158" s="356" t="s">
        <v>5167</v>
      </c>
      <c r="I158" s="356" t="s">
        <v>5137</v>
      </c>
      <c r="J158" s="356"/>
      <c r="K158" s="352"/>
    </row>
    <row r="159" spans="2:11" ht="15" customHeight="1">
      <c r="B159" s="358"/>
      <c r="C159" s="340"/>
      <c r="D159" s="340"/>
      <c r="E159" s="340"/>
      <c r="F159" s="340"/>
      <c r="G159" s="340"/>
      <c r="H159" s="340"/>
      <c r="I159" s="340"/>
      <c r="J159" s="340"/>
      <c r="K159" s="359"/>
    </row>
    <row r="160" spans="2:11" ht="18.75" customHeight="1">
      <c r="B160" s="307"/>
      <c r="C160" s="311"/>
      <c r="D160" s="311"/>
      <c r="E160" s="311"/>
      <c r="F160" s="330"/>
      <c r="G160" s="311"/>
      <c r="H160" s="311"/>
      <c r="I160" s="311"/>
      <c r="J160" s="311"/>
      <c r="K160" s="307"/>
    </row>
    <row r="161" spans="2:11" ht="18.75" customHeight="1">
      <c r="B161" s="317"/>
      <c r="C161" s="317"/>
      <c r="D161" s="317"/>
      <c r="E161" s="317"/>
      <c r="F161" s="317"/>
      <c r="G161" s="317"/>
      <c r="H161" s="317"/>
      <c r="I161" s="317"/>
      <c r="J161" s="317"/>
      <c r="K161" s="317"/>
    </row>
    <row r="162" spans="2:11" ht="7.5" customHeight="1">
      <c r="B162" s="299"/>
      <c r="C162" s="300"/>
      <c r="D162" s="300"/>
      <c r="E162" s="300"/>
      <c r="F162" s="300"/>
      <c r="G162" s="300"/>
      <c r="H162" s="300"/>
      <c r="I162" s="300"/>
      <c r="J162" s="300"/>
      <c r="K162" s="301"/>
    </row>
    <row r="163" spans="2:11" ht="45" customHeight="1">
      <c r="B163" s="302"/>
      <c r="C163" s="431" t="s">
        <v>5168</v>
      </c>
      <c r="D163" s="431"/>
      <c r="E163" s="431"/>
      <c r="F163" s="431"/>
      <c r="G163" s="431"/>
      <c r="H163" s="431"/>
      <c r="I163" s="431"/>
      <c r="J163" s="431"/>
      <c r="K163" s="303"/>
    </row>
    <row r="164" spans="2:11" ht="17.25" customHeight="1">
      <c r="B164" s="302"/>
      <c r="C164" s="323" t="s">
        <v>5097</v>
      </c>
      <c r="D164" s="323"/>
      <c r="E164" s="323"/>
      <c r="F164" s="323" t="s">
        <v>5098</v>
      </c>
      <c r="G164" s="360"/>
      <c r="H164" s="361" t="s">
        <v>183</v>
      </c>
      <c r="I164" s="361" t="s">
        <v>63</v>
      </c>
      <c r="J164" s="323" t="s">
        <v>5099</v>
      </c>
      <c r="K164" s="303"/>
    </row>
    <row r="165" spans="2:11" ht="17.25" customHeight="1">
      <c r="B165" s="304"/>
      <c r="C165" s="325" t="s">
        <v>5100</v>
      </c>
      <c r="D165" s="325"/>
      <c r="E165" s="325"/>
      <c r="F165" s="326" t="s">
        <v>5101</v>
      </c>
      <c r="G165" s="362"/>
      <c r="H165" s="363"/>
      <c r="I165" s="363"/>
      <c r="J165" s="325" t="s">
        <v>5102</v>
      </c>
      <c r="K165" s="305"/>
    </row>
    <row r="166" spans="2:11" ht="5.25" customHeight="1">
      <c r="B166" s="331"/>
      <c r="C166" s="328"/>
      <c r="D166" s="328"/>
      <c r="E166" s="328"/>
      <c r="F166" s="328"/>
      <c r="G166" s="329"/>
      <c r="H166" s="328"/>
      <c r="I166" s="328"/>
      <c r="J166" s="328"/>
      <c r="K166" s="352"/>
    </row>
    <row r="167" spans="2:11" ht="15" customHeight="1">
      <c r="B167" s="331"/>
      <c r="C167" s="311" t="s">
        <v>5106</v>
      </c>
      <c r="D167" s="311"/>
      <c r="E167" s="311"/>
      <c r="F167" s="330" t="s">
        <v>5103</v>
      </c>
      <c r="G167" s="311"/>
      <c r="H167" s="311" t="s">
        <v>5142</v>
      </c>
      <c r="I167" s="311" t="s">
        <v>5105</v>
      </c>
      <c r="J167" s="311">
        <v>120</v>
      </c>
      <c r="K167" s="352"/>
    </row>
    <row r="168" spans="2:11" ht="15" customHeight="1">
      <c r="B168" s="331"/>
      <c r="C168" s="311" t="s">
        <v>5151</v>
      </c>
      <c r="D168" s="311"/>
      <c r="E168" s="311"/>
      <c r="F168" s="330" t="s">
        <v>5103</v>
      </c>
      <c r="G168" s="311"/>
      <c r="H168" s="311" t="s">
        <v>5152</v>
      </c>
      <c r="I168" s="311" t="s">
        <v>5105</v>
      </c>
      <c r="J168" s="311" t="s">
        <v>5153</v>
      </c>
      <c r="K168" s="352"/>
    </row>
    <row r="169" spans="2:11" ht="15" customHeight="1">
      <c r="B169" s="331"/>
      <c r="C169" s="311" t="s">
        <v>94</v>
      </c>
      <c r="D169" s="311"/>
      <c r="E169" s="311"/>
      <c r="F169" s="330" t="s">
        <v>5103</v>
      </c>
      <c r="G169" s="311"/>
      <c r="H169" s="311" t="s">
        <v>5169</v>
      </c>
      <c r="I169" s="311" t="s">
        <v>5105</v>
      </c>
      <c r="J169" s="311" t="s">
        <v>5153</v>
      </c>
      <c r="K169" s="352"/>
    </row>
    <row r="170" spans="2:11" ht="15" customHeight="1">
      <c r="B170" s="331"/>
      <c r="C170" s="311" t="s">
        <v>5108</v>
      </c>
      <c r="D170" s="311"/>
      <c r="E170" s="311"/>
      <c r="F170" s="330" t="s">
        <v>5109</v>
      </c>
      <c r="G170" s="311"/>
      <c r="H170" s="311" t="s">
        <v>5169</v>
      </c>
      <c r="I170" s="311" t="s">
        <v>5105</v>
      </c>
      <c r="J170" s="311">
        <v>50</v>
      </c>
      <c r="K170" s="352"/>
    </row>
    <row r="171" spans="2:11" ht="15" customHeight="1">
      <c r="B171" s="331"/>
      <c r="C171" s="311" t="s">
        <v>5111</v>
      </c>
      <c r="D171" s="311"/>
      <c r="E171" s="311"/>
      <c r="F171" s="330" t="s">
        <v>5103</v>
      </c>
      <c r="G171" s="311"/>
      <c r="H171" s="311" t="s">
        <v>5169</v>
      </c>
      <c r="I171" s="311" t="s">
        <v>5113</v>
      </c>
      <c r="J171" s="311"/>
      <c r="K171" s="352"/>
    </row>
    <row r="172" spans="2:11" ht="15" customHeight="1">
      <c r="B172" s="331"/>
      <c r="C172" s="311" t="s">
        <v>5122</v>
      </c>
      <c r="D172" s="311"/>
      <c r="E172" s="311"/>
      <c r="F172" s="330" t="s">
        <v>5109</v>
      </c>
      <c r="G172" s="311"/>
      <c r="H172" s="311" t="s">
        <v>5169</v>
      </c>
      <c r="I172" s="311" t="s">
        <v>5105</v>
      </c>
      <c r="J172" s="311">
        <v>50</v>
      </c>
      <c r="K172" s="352"/>
    </row>
    <row r="173" spans="2:11" ht="15" customHeight="1">
      <c r="B173" s="331"/>
      <c r="C173" s="311" t="s">
        <v>5130</v>
      </c>
      <c r="D173" s="311"/>
      <c r="E173" s="311"/>
      <c r="F173" s="330" t="s">
        <v>5109</v>
      </c>
      <c r="G173" s="311"/>
      <c r="H173" s="311" t="s">
        <v>5169</v>
      </c>
      <c r="I173" s="311" t="s">
        <v>5105</v>
      </c>
      <c r="J173" s="311">
        <v>50</v>
      </c>
      <c r="K173" s="352"/>
    </row>
    <row r="174" spans="2:11" ht="15" customHeight="1">
      <c r="B174" s="331"/>
      <c r="C174" s="311" t="s">
        <v>5128</v>
      </c>
      <c r="D174" s="311"/>
      <c r="E174" s="311"/>
      <c r="F174" s="330" t="s">
        <v>5109</v>
      </c>
      <c r="G174" s="311"/>
      <c r="H174" s="311" t="s">
        <v>5169</v>
      </c>
      <c r="I174" s="311" t="s">
        <v>5105</v>
      </c>
      <c r="J174" s="311">
        <v>50</v>
      </c>
      <c r="K174" s="352"/>
    </row>
    <row r="175" spans="2:11" ht="15" customHeight="1">
      <c r="B175" s="331"/>
      <c r="C175" s="311" t="s">
        <v>182</v>
      </c>
      <c r="D175" s="311"/>
      <c r="E175" s="311"/>
      <c r="F175" s="330" t="s">
        <v>5103</v>
      </c>
      <c r="G175" s="311"/>
      <c r="H175" s="311" t="s">
        <v>5170</v>
      </c>
      <c r="I175" s="311" t="s">
        <v>5171</v>
      </c>
      <c r="J175" s="311"/>
      <c r="K175" s="352"/>
    </row>
    <row r="176" spans="2:11" ht="15" customHeight="1">
      <c r="B176" s="331"/>
      <c r="C176" s="311" t="s">
        <v>63</v>
      </c>
      <c r="D176" s="311"/>
      <c r="E176" s="311"/>
      <c r="F176" s="330" t="s">
        <v>5103</v>
      </c>
      <c r="G176" s="311"/>
      <c r="H176" s="311" t="s">
        <v>5172</v>
      </c>
      <c r="I176" s="311" t="s">
        <v>5173</v>
      </c>
      <c r="J176" s="311">
        <v>1</v>
      </c>
      <c r="K176" s="352"/>
    </row>
    <row r="177" spans="2:11" ht="15" customHeight="1">
      <c r="B177" s="331"/>
      <c r="C177" s="311" t="s">
        <v>59</v>
      </c>
      <c r="D177" s="311"/>
      <c r="E177" s="311"/>
      <c r="F177" s="330" t="s">
        <v>5103</v>
      </c>
      <c r="G177" s="311"/>
      <c r="H177" s="311" t="s">
        <v>5174</v>
      </c>
      <c r="I177" s="311" t="s">
        <v>5105</v>
      </c>
      <c r="J177" s="311">
        <v>20</v>
      </c>
      <c r="K177" s="352"/>
    </row>
    <row r="178" spans="2:11" ht="15" customHeight="1">
      <c r="B178" s="331"/>
      <c r="C178" s="311" t="s">
        <v>183</v>
      </c>
      <c r="D178" s="311"/>
      <c r="E178" s="311"/>
      <c r="F178" s="330" t="s">
        <v>5103</v>
      </c>
      <c r="G178" s="311"/>
      <c r="H178" s="311" t="s">
        <v>5175</v>
      </c>
      <c r="I178" s="311" t="s">
        <v>5105</v>
      </c>
      <c r="J178" s="311">
        <v>255</v>
      </c>
      <c r="K178" s="352"/>
    </row>
    <row r="179" spans="2:11" ht="15" customHeight="1">
      <c r="B179" s="331"/>
      <c r="C179" s="311" t="s">
        <v>184</v>
      </c>
      <c r="D179" s="311"/>
      <c r="E179" s="311"/>
      <c r="F179" s="330" t="s">
        <v>5103</v>
      </c>
      <c r="G179" s="311"/>
      <c r="H179" s="311" t="s">
        <v>5068</v>
      </c>
      <c r="I179" s="311" t="s">
        <v>5105</v>
      </c>
      <c r="J179" s="311">
        <v>10</v>
      </c>
      <c r="K179" s="352"/>
    </row>
    <row r="180" spans="2:11" ht="15" customHeight="1">
      <c r="B180" s="331"/>
      <c r="C180" s="311" t="s">
        <v>185</v>
      </c>
      <c r="D180" s="311"/>
      <c r="E180" s="311"/>
      <c r="F180" s="330" t="s">
        <v>5103</v>
      </c>
      <c r="G180" s="311"/>
      <c r="H180" s="311" t="s">
        <v>5176</v>
      </c>
      <c r="I180" s="311" t="s">
        <v>5137</v>
      </c>
      <c r="J180" s="311"/>
      <c r="K180" s="352"/>
    </row>
    <row r="181" spans="2:11" ht="15" customHeight="1">
      <c r="B181" s="331"/>
      <c r="C181" s="311" t="s">
        <v>5177</v>
      </c>
      <c r="D181" s="311"/>
      <c r="E181" s="311"/>
      <c r="F181" s="330" t="s">
        <v>5103</v>
      </c>
      <c r="G181" s="311"/>
      <c r="H181" s="311" t="s">
        <v>5178</v>
      </c>
      <c r="I181" s="311" t="s">
        <v>5137</v>
      </c>
      <c r="J181" s="311"/>
      <c r="K181" s="352"/>
    </row>
    <row r="182" spans="2:11" ht="15" customHeight="1">
      <c r="B182" s="331"/>
      <c r="C182" s="311" t="s">
        <v>5166</v>
      </c>
      <c r="D182" s="311"/>
      <c r="E182" s="311"/>
      <c r="F182" s="330" t="s">
        <v>5103</v>
      </c>
      <c r="G182" s="311"/>
      <c r="H182" s="311" t="s">
        <v>5179</v>
      </c>
      <c r="I182" s="311" t="s">
        <v>5137</v>
      </c>
      <c r="J182" s="311"/>
      <c r="K182" s="352"/>
    </row>
    <row r="183" spans="2:11" ht="15" customHeight="1">
      <c r="B183" s="331"/>
      <c r="C183" s="311" t="s">
        <v>187</v>
      </c>
      <c r="D183" s="311"/>
      <c r="E183" s="311"/>
      <c r="F183" s="330" t="s">
        <v>5109</v>
      </c>
      <c r="G183" s="311"/>
      <c r="H183" s="311" t="s">
        <v>5180</v>
      </c>
      <c r="I183" s="311" t="s">
        <v>5105</v>
      </c>
      <c r="J183" s="311">
        <v>50</v>
      </c>
      <c r="K183" s="352"/>
    </row>
    <row r="184" spans="2:11" ht="15" customHeight="1">
      <c r="B184" s="331"/>
      <c r="C184" s="311" t="s">
        <v>5181</v>
      </c>
      <c r="D184" s="311"/>
      <c r="E184" s="311"/>
      <c r="F184" s="330" t="s">
        <v>5109</v>
      </c>
      <c r="G184" s="311"/>
      <c r="H184" s="311" t="s">
        <v>5182</v>
      </c>
      <c r="I184" s="311" t="s">
        <v>5183</v>
      </c>
      <c r="J184" s="311"/>
      <c r="K184" s="352"/>
    </row>
    <row r="185" spans="2:11" ht="15" customHeight="1">
      <c r="B185" s="331"/>
      <c r="C185" s="311" t="s">
        <v>5184</v>
      </c>
      <c r="D185" s="311"/>
      <c r="E185" s="311"/>
      <c r="F185" s="330" t="s">
        <v>5109</v>
      </c>
      <c r="G185" s="311"/>
      <c r="H185" s="311" t="s">
        <v>5185</v>
      </c>
      <c r="I185" s="311" t="s">
        <v>5183</v>
      </c>
      <c r="J185" s="311"/>
      <c r="K185" s="352"/>
    </row>
    <row r="186" spans="2:11" ht="15" customHeight="1">
      <c r="B186" s="331"/>
      <c r="C186" s="311" t="s">
        <v>5186</v>
      </c>
      <c r="D186" s="311"/>
      <c r="E186" s="311"/>
      <c r="F186" s="330" t="s">
        <v>5109</v>
      </c>
      <c r="G186" s="311"/>
      <c r="H186" s="311" t="s">
        <v>5187</v>
      </c>
      <c r="I186" s="311" t="s">
        <v>5183</v>
      </c>
      <c r="J186" s="311"/>
      <c r="K186" s="352"/>
    </row>
    <row r="187" spans="2:11" ht="15" customHeight="1">
      <c r="B187" s="331"/>
      <c r="C187" s="364" t="s">
        <v>5188</v>
      </c>
      <c r="D187" s="311"/>
      <c r="E187" s="311"/>
      <c r="F187" s="330" t="s">
        <v>5109</v>
      </c>
      <c r="G187" s="311"/>
      <c r="H187" s="311" t="s">
        <v>5189</v>
      </c>
      <c r="I187" s="311" t="s">
        <v>5190</v>
      </c>
      <c r="J187" s="365" t="s">
        <v>5191</v>
      </c>
      <c r="K187" s="352"/>
    </row>
    <row r="188" spans="2:11" ht="15" customHeight="1">
      <c r="B188" s="331"/>
      <c r="C188" s="316" t="s">
        <v>48</v>
      </c>
      <c r="D188" s="311"/>
      <c r="E188" s="311"/>
      <c r="F188" s="330" t="s">
        <v>5103</v>
      </c>
      <c r="G188" s="311"/>
      <c r="H188" s="307" t="s">
        <v>5192</v>
      </c>
      <c r="I188" s="311" t="s">
        <v>5193</v>
      </c>
      <c r="J188" s="311"/>
      <c r="K188" s="352"/>
    </row>
    <row r="189" spans="2:11" ht="15" customHeight="1">
      <c r="B189" s="331"/>
      <c r="C189" s="316" t="s">
        <v>5194</v>
      </c>
      <c r="D189" s="311"/>
      <c r="E189" s="311"/>
      <c r="F189" s="330" t="s">
        <v>5103</v>
      </c>
      <c r="G189" s="311"/>
      <c r="H189" s="311" t="s">
        <v>5195</v>
      </c>
      <c r="I189" s="311" t="s">
        <v>5137</v>
      </c>
      <c r="J189" s="311"/>
      <c r="K189" s="352"/>
    </row>
    <row r="190" spans="2:11" ht="15" customHeight="1">
      <c r="B190" s="331"/>
      <c r="C190" s="316" t="s">
        <v>5196</v>
      </c>
      <c r="D190" s="311"/>
      <c r="E190" s="311"/>
      <c r="F190" s="330" t="s">
        <v>5103</v>
      </c>
      <c r="G190" s="311"/>
      <c r="H190" s="311" t="s">
        <v>5197</v>
      </c>
      <c r="I190" s="311" t="s">
        <v>5137</v>
      </c>
      <c r="J190" s="311"/>
      <c r="K190" s="352"/>
    </row>
    <row r="191" spans="2:11" ht="15" customHeight="1">
      <c r="B191" s="331"/>
      <c r="C191" s="316" t="s">
        <v>5198</v>
      </c>
      <c r="D191" s="311"/>
      <c r="E191" s="311"/>
      <c r="F191" s="330" t="s">
        <v>5109</v>
      </c>
      <c r="G191" s="311"/>
      <c r="H191" s="311" t="s">
        <v>5199</v>
      </c>
      <c r="I191" s="311" t="s">
        <v>5137</v>
      </c>
      <c r="J191" s="311"/>
      <c r="K191" s="352"/>
    </row>
    <row r="192" spans="2:11" ht="15" customHeight="1">
      <c r="B192" s="358"/>
      <c r="C192" s="366"/>
      <c r="D192" s="340"/>
      <c r="E192" s="340"/>
      <c r="F192" s="340"/>
      <c r="G192" s="340"/>
      <c r="H192" s="340"/>
      <c r="I192" s="340"/>
      <c r="J192" s="340"/>
      <c r="K192" s="359"/>
    </row>
    <row r="193" spans="2:11" ht="18.75" customHeight="1">
      <c r="B193" s="307"/>
      <c r="C193" s="311"/>
      <c r="D193" s="311"/>
      <c r="E193" s="311"/>
      <c r="F193" s="330"/>
      <c r="G193" s="311"/>
      <c r="H193" s="311"/>
      <c r="I193" s="311"/>
      <c r="J193" s="311"/>
      <c r="K193" s="307"/>
    </row>
    <row r="194" spans="2:11" ht="18.75" customHeight="1">
      <c r="B194" s="307"/>
      <c r="C194" s="311"/>
      <c r="D194" s="311"/>
      <c r="E194" s="311"/>
      <c r="F194" s="330"/>
      <c r="G194" s="311"/>
      <c r="H194" s="311"/>
      <c r="I194" s="311"/>
      <c r="J194" s="311"/>
      <c r="K194" s="307"/>
    </row>
    <row r="195" spans="2:11" ht="18.75" customHeight="1">
      <c r="B195" s="317"/>
      <c r="C195" s="317"/>
      <c r="D195" s="317"/>
      <c r="E195" s="317"/>
      <c r="F195" s="317"/>
      <c r="G195" s="317"/>
      <c r="H195" s="317"/>
      <c r="I195" s="317"/>
      <c r="J195" s="317"/>
      <c r="K195" s="317"/>
    </row>
    <row r="196" spans="2:11">
      <c r="B196" s="299"/>
      <c r="C196" s="300"/>
      <c r="D196" s="300"/>
      <c r="E196" s="300"/>
      <c r="F196" s="300"/>
      <c r="G196" s="300"/>
      <c r="H196" s="300"/>
      <c r="I196" s="300"/>
      <c r="J196" s="300"/>
      <c r="K196" s="301"/>
    </row>
    <row r="197" spans="2:11" ht="21">
      <c r="B197" s="302"/>
      <c r="C197" s="431" t="s">
        <v>5200</v>
      </c>
      <c r="D197" s="431"/>
      <c r="E197" s="431"/>
      <c r="F197" s="431"/>
      <c r="G197" s="431"/>
      <c r="H197" s="431"/>
      <c r="I197" s="431"/>
      <c r="J197" s="431"/>
      <c r="K197" s="303"/>
    </row>
    <row r="198" spans="2:11" ht="25.5" customHeight="1">
      <c r="B198" s="302"/>
      <c r="C198" s="367" t="s">
        <v>5201</v>
      </c>
      <c r="D198" s="367"/>
      <c r="E198" s="367"/>
      <c r="F198" s="367" t="s">
        <v>5202</v>
      </c>
      <c r="G198" s="368"/>
      <c r="H198" s="436" t="s">
        <v>5203</v>
      </c>
      <c r="I198" s="436"/>
      <c r="J198" s="436"/>
      <c r="K198" s="303"/>
    </row>
    <row r="199" spans="2:11" ht="5.25" customHeight="1">
      <c r="B199" s="331"/>
      <c r="C199" s="328"/>
      <c r="D199" s="328"/>
      <c r="E199" s="328"/>
      <c r="F199" s="328"/>
      <c r="G199" s="311"/>
      <c r="H199" s="328"/>
      <c r="I199" s="328"/>
      <c r="J199" s="328"/>
      <c r="K199" s="352"/>
    </row>
    <row r="200" spans="2:11" ht="15" customHeight="1">
      <c r="B200" s="331"/>
      <c r="C200" s="311" t="s">
        <v>5193</v>
      </c>
      <c r="D200" s="311"/>
      <c r="E200" s="311"/>
      <c r="F200" s="330" t="s">
        <v>49</v>
      </c>
      <c r="G200" s="311"/>
      <c r="H200" s="433" t="s">
        <v>5204</v>
      </c>
      <c r="I200" s="433"/>
      <c r="J200" s="433"/>
      <c r="K200" s="352"/>
    </row>
    <row r="201" spans="2:11" ht="15" customHeight="1">
      <c r="B201" s="331"/>
      <c r="C201" s="337"/>
      <c r="D201" s="311"/>
      <c r="E201" s="311"/>
      <c r="F201" s="330" t="s">
        <v>50</v>
      </c>
      <c r="G201" s="311"/>
      <c r="H201" s="433" t="s">
        <v>5205</v>
      </c>
      <c r="I201" s="433"/>
      <c r="J201" s="433"/>
      <c r="K201" s="352"/>
    </row>
    <row r="202" spans="2:11" ht="15" customHeight="1">
      <c r="B202" s="331"/>
      <c r="C202" s="337"/>
      <c r="D202" s="311"/>
      <c r="E202" s="311"/>
      <c r="F202" s="330" t="s">
        <v>53</v>
      </c>
      <c r="G202" s="311"/>
      <c r="H202" s="433" t="s">
        <v>5206</v>
      </c>
      <c r="I202" s="433"/>
      <c r="J202" s="433"/>
      <c r="K202" s="352"/>
    </row>
    <row r="203" spans="2:11" ht="15" customHeight="1">
      <c r="B203" s="331"/>
      <c r="C203" s="311"/>
      <c r="D203" s="311"/>
      <c r="E203" s="311"/>
      <c r="F203" s="330" t="s">
        <v>51</v>
      </c>
      <c r="G203" s="311"/>
      <c r="H203" s="433" t="s">
        <v>5207</v>
      </c>
      <c r="I203" s="433"/>
      <c r="J203" s="433"/>
      <c r="K203" s="352"/>
    </row>
    <row r="204" spans="2:11" ht="15" customHeight="1">
      <c r="B204" s="331"/>
      <c r="C204" s="311"/>
      <c r="D204" s="311"/>
      <c r="E204" s="311"/>
      <c r="F204" s="330" t="s">
        <v>52</v>
      </c>
      <c r="G204" s="311"/>
      <c r="H204" s="433" t="s">
        <v>5208</v>
      </c>
      <c r="I204" s="433"/>
      <c r="J204" s="433"/>
      <c r="K204" s="352"/>
    </row>
    <row r="205" spans="2:11" ht="15" customHeight="1">
      <c r="B205" s="331"/>
      <c r="C205" s="311"/>
      <c r="D205" s="311"/>
      <c r="E205" s="311"/>
      <c r="F205" s="330"/>
      <c r="G205" s="311"/>
      <c r="H205" s="311"/>
      <c r="I205" s="311"/>
      <c r="J205" s="311"/>
      <c r="K205" s="352"/>
    </row>
    <row r="206" spans="2:11" ht="15" customHeight="1">
      <c r="B206" s="331"/>
      <c r="C206" s="311" t="s">
        <v>5149</v>
      </c>
      <c r="D206" s="311"/>
      <c r="E206" s="311"/>
      <c r="F206" s="330" t="s">
        <v>90</v>
      </c>
      <c r="G206" s="311"/>
      <c r="H206" s="433" t="s">
        <v>5209</v>
      </c>
      <c r="I206" s="433"/>
      <c r="J206" s="433"/>
      <c r="K206" s="352"/>
    </row>
    <row r="207" spans="2:11" ht="15" customHeight="1">
      <c r="B207" s="331"/>
      <c r="C207" s="337"/>
      <c r="D207" s="311"/>
      <c r="E207" s="311"/>
      <c r="F207" s="330" t="s">
        <v>5050</v>
      </c>
      <c r="G207" s="311"/>
      <c r="H207" s="433" t="s">
        <v>5051</v>
      </c>
      <c r="I207" s="433"/>
      <c r="J207" s="433"/>
      <c r="K207" s="352"/>
    </row>
    <row r="208" spans="2:11" ht="15" customHeight="1">
      <c r="B208" s="331"/>
      <c r="C208" s="311"/>
      <c r="D208" s="311"/>
      <c r="E208" s="311"/>
      <c r="F208" s="330" t="s">
        <v>148</v>
      </c>
      <c r="G208" s="311"/>
      <c r="H208" s="433" t="s">
        <v>5210</v>
      </c>
      <c r="I208" s="433"/>
      <c r="J208" s="433"/>
      <c r="K208" s="352"/>
    </row>
    <row r="209" spans="2:11" ht="15" customHeight="1">
      <c r="B209" s="369"/>
      <c r="C209" s="337"/>
      <c r="D209" s="337"/>
      <c r="E209" s="337"/>
      <c r="F209" s="330" t="s">
        <v>83</v>
      </c>
      <c r="G209" s="316"/>
      <c r="H209" s="437" t="s">
        <v>5052</v>
      </c>
      <c r="I209" s="437"/>
      <c r="J209" s="437"/>
      <c r="K209" s="370"/>
    </row>
    <row r="210" spans="2:11" ht="15" customHeight="1">
      <c r="B210" s="369"/>
      <c r="C210" s="337"/>
      <c r="D210" s="337"/>
      <c r="E210" s="337"/>
      <c r="F210" s="330" t="s">
        <v>1965</v>
      </c>
      <c r="G210" s="316"/>
      <c r="H210" s="437" t="s">
        <v>5211</v>
      </c>
      <c r="I210" s="437"/>
      <c r="J210" s="437"/>
      <c r="K210" s="370"/>
    </row>
    <row r="211" spans="2:11" ht="15" customHeight="1">
      <c r="B211" s="369"/>
      <c r="C211" s="337"/>
      <c r="D211" s="337"/>
      <c r="E211" s="337"/>
      <c r="F211" s="371"/>
      <c r="G211" s="316"/>
      <c r="H211" s="372"/>
      <c r="I211" s="372"/>
      <c r="J211" s="372"/>
      <c r="K211" s="370"/>
    </row>
    <row r="212" spans="2:11" ht="15" customHeight="1">
      <c r="B212" s="369"/>
      <c r="C212" s="311" t="s">
        <v>5173</v>
      </c>
      <c r="D212" s="337"/>
      <c r="E212" s="337"/>
      <c r="F212" s="330">
        <v>1</v>
      </c>
      <c r="G212" s="316"/>
      <c r="H212" s="437" t="s">
        <v>5212</v>
      </c>
      <c r="I212" s="437"/>
      <c r="J212" s="437"/>
      <c r="K212" s="370"/>
    </row>
    <row r="213" spans="2:11" ht="15" customHeight="1">
      <c r="B213" s="369"/>
      <c r="C213" s="337"/>
      <c r="D213" s="337"/>
      <c r="E213" s="337"/>
      <c r="F213" s="330">
        <v>2</v>
      </c>
      <c r="G213" s="316"/>
      <c r="H213" s="437" t="s">
        <v>5213</v>
      </c>
      <c r="I213" s="437"/>
      <c r="J213" s="437"/>
      <c r="K213" s="370"/>
    </row>
    <row r="214" spans="2:11" ht="15" customHeight="1">
      <c r="B214" s="369"/>
      <c r="C214" s="337"/>
      <c r="D214" s="337"/>
      <c r="E214" s="337"/>
      <c r="F214" s="330">
        <v>3</v>
      </c>
      <c r="G214" s="316"/>
      <c r="H214" s="437" t="s">
        <v>5214</v>
      </c>
      <c r="I214" s="437"/>
      <c r="J214" s="437"/>
      <c r="K214" s="370"/>
    </row>
    <row r="215" spans="2:11" ht="15" customHeight="1">
      <c r="B215" s="369"/>
      <c r="C215" s="337"/>
      <c r="D215" s="337"/>
      <c r="E215" s="337"/>
      <c r="F215" s="330">
        <v>4</v>
      </c>
      <c r="G215" s="316"/>
      <c r="H215" s="437" t="s">
        <v>5215</v>
      </c>
      <c r="I215" s="437"/>
      <c r="J215" s="437"/>
      <c r="K215" s="370"/>
    </row>
    <row r="216" spans="2:11" ht="12.75" customHeight="1">
      <c r="B216" s="373"/>
      <c r="C216" s="374"/>
      <c r="D216" s="374"/>
      <c r="E216" s="374"/>
      <c r="F216" s="374"/>
      <c r="G216" s="374"/>
      <c r="H216" s="374"/>
      <c r="I216" s="374"/>
      <c r="J216" s="374"/>
      <c r="K216" s="375"/>
    </row>
  </sheetData>
  <sheetProtection algorithmName="SHA-512" hashValue="YR93a2o7zFT18PLpHk2nJJd1N6CfB2m4eyRxBUENV6Krbdd4mPHqlKJXaFpCTLcEU+5TX+TXfwqCCMaZ3LMMVA==" saltValue="4JtdHLmtrymAyErQMwUtjQ==" spinCount="100000" sheet="1" objects="1" scenarios="1" formatCells="0" formatColumns="0" formatRows="0" sort="0" autoFilter="0"/>
  <mergeCells count="77">
    <mergeCell ref="C197:J197"/>
    <mergeCell ref="H215:J215"/>
    <mergeCell ref="H213:J213"/>
    <mergeCell ref="H210:J210"/>
    <mergeCell ref="H209:J209"/>
    <mergeCell ref="H207:J207"/>
    <mergeCell ref="H208:J208"/>
    <mergeCell ref="H203:J203"/>
    <mergeCell ref="H201:J201"/>
    <mergeCell ref="H212:J212"/>
    <mergeCell ref="H214:J214"/>
    <mergeCell ref="H206:J206"/>
    <mergeCell ref="H204:J204"/>
    <mergeCell ref="H202:J202"/>
    <mergeCell ref="D57:J57"/>
    <mergeCell ref="H200:J200"/>
    <mergeCell ref="D60:J60"/>
    <mergeCell ref="D63:J63"/>
    <mergeCell ref="D64:J64"/>
    <mergeCell ref="D66:J66"/>
    <mergeCell ref="D65:J65"/>
    <mergeCell ref="C100:J100"/>
    <mergeCell ref="D61:J61"/>
    <mergeCell ref="D67:J67"/>
    <mergeCell ref="D68:J68"/>
    <mergeCell ref="C73:J73"/>
    <mergeCell ref="H198:J198"/>
    <mergeCell ref="C163:J163"/>
    <mergeCell ref="C120:J120"/>
    <mergeCell ref="C145:J145"/>
    <mergeCell ref="D58:J58"/>
    <mergeCell ref="D59:J59"/>
    <mergeCell ref="C50:J50"/>
    <mergeCell ref="G38:J38"/>
    <mergeCell ref="G39:J39"/>
    <mergeCell ref="G40:J40"/>
    <mergeCell ref="G41:J41"/>
    <mergeCell ref="G42:J42"/>
    <mergeCell ref="G43:J43"/>
    <mergeCell ref="D45:J45"/>
    <mergeCell ref="E46:J46"/>
    <mergeCell ref="E47:J47"/>
    <mergeCell ref="C52:J52"/>
    <mergeCell ref="C53:J53"/>
    <mergeCell ref="C55:J55"/>
    <mergeCell ref="D56:J56"/>
    <mergeCell ref="D33:J33"/>
    <mergeCell ref="G34:J34"/>
    <mergeCell ref="G35:J35"/>
    <mergeCell ref="D49:J49"/>
    <mergeCell ref="E48:J48"/>
    <mergeCell ref="G36:J36"/>
    <mergeCell ref="G37:J37"/>
    <mergeCell ref="D31:J31"/>
    <mergeCell ref="C24:J24"/>
    <mergeCell ref="D32:J32"/>
    <mergeCell ref="F18:J18"/>
    <mergeCell ref="F21:J21"/>
    <mergeCell ref="C23:J23"/>
    <mergeCell ref="D25:J25"/>
    <mergeCell ref="D26:J26"/>
    <mergeCell ref="D28:J28"/>
    <mergeCell ref="D29:J29"/>
    <mergeCell ref="F19:J19"/>
    <mergeCell ref="F20:J20"/>
    <mergeCell ref="D14:J14"/>
    <mergeCell ref="D15:J15"/>
    <mergeCell ref="F16:J16"/>
    <mergeCell ref="F17:J17"/>
    <mergeCell ref="C9:J9"/>
    <mergeCell ref="D10:J10"/>
    <mergeCell ref="D13:J13"/>
    <mergeCell ref="C3:J3"/>
    <mergeCell ref="C4:J4"/>
    <mergeCell ref="C6:J6"/>
    <mergeCell ref="C7:J7"/>
    <mergeCell ref="D11:J11"/>
  </mergeCells>
  <pageMargins left="0.59027779999999996" right="0.59027779999999996" top="0.59027779999999996" bottom="0.59027779999999996" header="0" footer="0"/>
  <pageSetup paperSize="9" scale="77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23</vt:i4>
      </vt:variant>
      <vt:variant>
        <vt:lpstr>Pojmenované oblasti</vt:lpstr>
      </vt:variant>
      <vt:variant>
        <vt:i4>45</vt:i4>
      </vt:variant>
    </vt:vector>
  </HeadingPairs>
  <TitlesOfParts>
    <vt:vector size="68" baseType="lpstr">
      <vt:lpstr>Rekapitulace stavby</vt:lpstr>
      <vt:lpstr>VON - Vedljší a ostatní n...</vt:lpstr>
      <vt:lpstr>D.1.1 - Architektonicko- ...</vt:lpstr>
      <vt:lpstr>D.1.2 - Stavebně konstruk...</vt:lpstr>
      <vt:lpstr>D.1.3 - Požárně bezpečnos...</vt:lpstr>
      <vt:lpstr>D.1.4.1 - Zdravotně techn...</vt:lpstr>
      <vt:lpstr>D.1.4.2 - Vzduchotechnika...</vt:lpstr>
      <vt:lpstr>D.1.4.3 - Vytápění</vt:lpstr>
      <vt:lpstr>D.1.4.4 - Měření a regulace</vt:lpstr>
      <vt:lpstr>D.1.4.5 - Silnoproudá ele...</vt:lpstr>
      <vt:lpstr>SK - Strukturovaná kabeláž</vt:lpstr>
      <vt:lpstr>PZTS - Poplachový zabezpe...</vt:lpstr>
      <vt:lpstr>CCTV - Kamerový systém</vt:lpstr>
      <vt:lpstr>DT - Domovní telefon</vt:lpstr>
      <vt:lpstr>AV - Audio-video technika</vt:lpstr>
      <vt:lpstr>KT - Kabelové trasy</vt:lpstr>
      <vt:lpstr>D.1.4.7 - Projekt akustiky</vt:lpstr>
      <vt:lpstr>IO 01 - Zpevněné plochy</vt:lpstr>
      <vt:lpstr>IO 02 - Přípojka plynu</vt:lpstr>
      <vt:lpstr>IO 03 - Dešťová a splaško...</vt:lpstr>
      <vt:lpstr>IO 04 - Přípojka NN</vt:lpstr>
      <vt:lpstr>IO 05 - Přípojka vodovodu</vt:lpstr>
      <vt:lpstr>Pokyny pro vyplnění</vt:lpstr>
      <vt:lpstr>'AV - Audio-video technika'!Názvy_tisku</vt:lpstr>
      <vt:lpstr>'CCTV - Kamerový systém'!Názvy_tisku</vt:lpstr>
      <vt:lpstr>'D.1.1 - Architektonicko- ...'!Názvy_tisku</vt:lpstr>
      <vt:lpstr>'D.1.2 - Stavebně konstruk...'!Názvy_tisku</vt:lpstr>
      <vt:lpstr>'D.1.3 - Požárně bezpečnos...'!Názvy_tisku</vt:lpstr>
      <vt:lpstr>'D.1.4.1 - Zdravotně techn...'!Názvy_tisku</vt:lpstr>
      <vt:lpstr>'D.1.4.2 - Vzduchotechnika...'!Názvy_tisku</vt:lpstr>
      <vt:lpstr>'D.1.4.3 - Vytápění'!Názvy_tisku</vt:lpstr>
      <vt:lpstr>'D.1.4.4 - Měření a regulace'!Názvy_tisku</vt:lpstr>
      <vt:lpstr>'D.1.4.5 - Silnoproudá ele...'!Názvy_tisku</vt:lpstr>
      <vt:lpstr>'D.1.4.7 - Projekt akustiky'!Názvy_tisku</vt:lpstr>
      <vt:lpstr>'DT - Domovní telefon'!Názvy_tisku</vt:lpstr>
      <vt:lpstr>'IO 01 - Zpevněné plochy'!Názvy_tisku</vt:lpstr>
      <vt:lpstr>'IO 02 - Přípojka plynu'!Názvy_tisku</vt:lpstr>
      <vt:lpstr>'IO 03 - Dešťová a splaško...'!Názvy_tisku</vt:lpstr>
      <vt:lpstr>'IO 04 - Přípojka NN'!Názvy_tisku</vt:lpstr>
      <vt:lpstr>'IO 05 - Přípojka vodovodu'!Názvy_tisku</vt:lpstr>
      <vt:lpstr>'KT - Kabelové trasy'!Názvy_tisku</vt:lpstr>
      <vt:lpstr>'PZTS - Poplachový zabezpe...'!Názvy_tisku</vt:lpstr>
      <vt:lpstr>'Rekapitulace stavby'!Názvy_tisku</vt:lpstr>
      <vt:lpstr>'SK - Strukturovaná kabeláž'!Názvy_tisku</vt:lpstr>
      <vt:lpstr>'VON - Vedljší a ostatní n...'!Názvy_tisku</vt:lpstr>
      <vt:lpstr>'AV - Audio-video technika'!Oblast_tisku</vt:lpstr>
      <vt:lpstr>'CCTV - Kamerový systém'!Oblast_tisku</vt:lpstr>
      <vt:lpstr>'D.1.1 - Architektonicko- ...'!Oblast_tisku</vt:lpstr>
      <vt:lpstr>'D.1.2 - Stavebně konstruk...'!Oblast_tisku</vt:lpstr>
      <vt:lpstr>'D.1.3 - Požárně bezpečnos...'!Oblast_tisku</vt:lpstr>
      <vt:lpstr>'D.1.4.1 - Zdravotně techn...'!Oblast_tisku</vt:lpstr>
      <vt:lpstr>'D.1.4.2 - Vzduchotechnika...'!Oblast_tisku</vt:lpstr>
      <vt:lpstr>'D.1.4.3 - Vytápění'!Oblast_tisku</vt:lpstr>
      <vt:lpstr>'D.1.4.4 - Měření a regulace'!Oblast_tisku</vt:lpstr>
      <vt:lpstr>'D.1.4.5 - Silnoproudá ele...'!Oblast_tisku</vt:lpstr>
      <vt:lpstr>'D.1.4.7 - Projekt akustiky'!Oblast_tisku</vt:lpstr>
      <vt:lpstr>'DT - Domovní telefon'!Oblast_tisku</vt:lpstr>
      <vt:lpstr>'IO 01 - Zpevněné plochy'!Oblast_tisku</vt:lpstr>
      <vt:lpstr>'IO 02 - Přípojka plynu'!Oblast_tisku</vt:lpstr>
      <vt:lpstr>'IO 03 - Dešťová a splaško...'!Oblast_tisku</vt:lpstr>
      <vt:lpstr>'IO 04 - Přípojka NN'!Oblast_tisku</vt:lpstr>
      <vt:lpstr>'IO 05 - Přípojka vodovodu'!Oblast_tisku</vt:lpstr>
      <vt:lpstr>'KT - Kabelové trasy'!Oblast_tisku</vt:lpstr>
      <vt:lpstr>'Pokyny pro vyplnění'!Oblast_tisku</vt:lpstr>
      <vt:lpstr>'PZTS - Poplachový zabezpe...'!Oblast_tisku</vt:lpstr>
      <vt:lpstr>'Rekapitulace stavby'!Oblast_tisku</vt:lpstr>
      <vt:lpstr>'SK - Strukturovaná kabeláž'!Oblast_tisku</vt:lpstr>
      <vt:lpstr>'VON - Vedljší a ostatní n...'!Oblast_tisku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HP4510S\Moje</dc:creator>
  <cp:lastModifiedBy>Gvizdová Jana</cp:lastModifiedBy>
  <dcterms:created xsi:type="dcterms:W3CDTF">2017-11-02T19:05:45Z</dcterms:created>
  <dcterms:modified xsi:type="dcterms:W3CDTF">2017-11-03T06:58:09Z</dcterms:modified>
</cp:coreProperties>
</file>