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hanavalentova/Documents/25_Běchovice - školka/ke zveřejnění/"/>
    </mc:Choice>
  </mc:AlternateContent>
  <xr:revisionPtr revIDLastSave="0" documentId="13_ncr:1_{0539BED2-A528-5842-B5B9-1F5CDABDAEE4}" xr6:coauthVersionLast="43" xr6:coauthVersionMax="43" xr10:uidLastSave="{00000000-0000-0000-0000-000000000000}"/>
  <bookViews>
    <workbookView xWindow="0" yWindow="460" windowWidth="29040" windowHeight="15840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2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01 Pol'!$A$1:$X$151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141" i="12"/>
  <c r="G113" i="12"/>
  <c r="G12" i="12"/>
  <c r="G9" i="12" l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3" i="12"/>
  <c r="I13" i="12"/>
  <c r="K13" i="12"/>
  <c r="O13" i="12"/>
  <c r="Q13" i="12"/>
  <c r="V13" i="12"/>
  <c r="G15" i="12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1" i="12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9" i="12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3" i="12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6" i="12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2" i="12"/>
  <c r="I112" i="12"/>
  <c r="K112" i="12"/>
  <c r="O112" i="12"/>
  <c r="Q112" i="12"/>
  <c r="V112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2" i="12"/>
  <c r="M142" i="12" s="1"/>
  <c r="I142" i="12"/>
  <c r="K142" i="12"/>
  <c r="O142" i="12"/>
  <c r="Q142" i="12"/>
  <c r="V142" i="12"/>
  <c r="G144" i="12"/>
  <c r="G143" i="12" s="1"/>
  <c r="I62" i="1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9" i="12"/>
  <c r="M149" i="12" s="1"/>
  <c r="M148" i="12" s="1"/>
  <c r="I149" i="12"/>
  <c r="I148" i="12" s="1"/>
  <c r="K149" i="12"/>
  <c r="K148" i="12" s="1"/>
  <c r="O149" i="12"/>
  <c r="O148" i="12" s="1"/>
  <c r="Q149" i="12"/>
  <c r="Q148" i="12" s="1"/>
  <c r="V149" i="12"/>
  <c r="V148" i="12" s="1"/>
  <c r="F42" i="1"/>
  <c r="G42" i="1"/>
  <c r="H42" i="1"/>
  <c r="I42" i="1"/>
  <c r="J41" i="1" s="1"/>
  <c r="G111" i="12" l="1"/>
  <c r="I60" i="1" s="1"/>
  <c r="G35" i="12"/>
  <c r="I54" i="1" s="1"/>
  <c r="G20" i="12"/>
  <c r="M15" i="12"/>
  <c r="G14" i="12"/>
  <c r="I50" i="1" s="1"/>
  <c r="M9" i="12"/>
  <c r="G8" i="12"/>
  <c r="I49" i="1" s="1"/>
  <c r="M144" i="12"/>
  <c r="G148" i="12"/>
  <c r="I63" i="1" s="1"/>
  <c r="O41" i="12"/>
  <c r="I32" i="12"/>
  <c r="K28" i="12"/>
  <c r="V20" i="12"/>
  <c r="V14" i="12"/>
  <c r="I14" i="12"/>
  <c r="I111" i="12"/>
  <c r="V105" i="12"/>
  <c r="I85" i="12"/>
  <c r="K50" i="12"/>
  <c r="K20" i="12"/>
  <c r="K143" i="12"/>
  <c r="K118" i="12"/>
  <c r="G105" i="12"/>
  <c r="I59" i="1" s="1"/>
  <c r="Q105" i="12"/>
  <c r="G85" i="12"/>
  <c r="I58" i="1" s="1"/>
  <c r="Q85" i="12"/>
  <c r="I50" i="12"/>
  <c r="Q35" i="12"/>
  <c r="I35" i="12"/>
  <c r="Q28" i="12"/>
  <c r="G28" i="12"/>
  <c r="I52" i="1" s="1"/>
  <c r="I20" i="12"/>
  <c r="O14" i="12"/>
  <c r="O8" i="12"/>
  <c r="K8" i="12"/>
  <c r="O77" i="12"/>
  <c r="I28" i="12"/>
  <c r="I143" i="12"/>
  <c r="G118" i="12"/>
  <c r="I61" i="1" s="1"/>
  <c r="Q118" i="12"/>
  <c r="I118" i="12"/>
  <c r="M112" i="12"/>
  <c r="M111" i="12" s="1"/>
  <c r="O105" i="12"/>
  <c r="O85" i="12"/>
  <c r="V77" i="12"/>
  <c r="K77" i="12"/>
  <c r="Q50" i="12"/>
  <c r="V41" i="12"/>
  <c r="K41" i="12"/>
  <c r="O35" i="12"/>
  <c r="K32" i="12"/>
  <c r="Q32" i="12"/>
  <c r="G32" i="12"/>
  <c r="I53" i="1" s="1"/>
  <c r="V28" i="12"/>
  <c r="O28" i="12"/>
  <c r="Q20" i="12"/>
  <c r="I51" i="1"/>
  <c r="Q14" i="12"/>
  <c r="V8" i="12"/>
  <c r="I8" i="12"/>
  <c r="Q111" i="12"/>
  <c r="I105" i="12"/>
  <c r="V85" i="12"/>
  <c r="V50" i="12"/>
  <c r="K14" i="12"/>
  <c r="V143" i="12"/>
  <c r="V118" i="12"/>
  <c r="O111" i="12"/>
  <c r="Q143" i="12"/>
  <c r="O143" i="12"/>
  <c r="O118" i="12"/>
  <c r="V111" i="12"/>
  <c r="K111" i="12"/>
  <c r="K105" i="12"/>
  <c r="K85" i="12"/>
  <c r="G77" i="12"/>
  <c r="I57" i="1" s="1"/>
  <c r="Q77" i="12"/>
  <c r="I77" i="12"/>
  <c r="O50" i="12"/>
  <c r="G50" i="12"/>
  <c r="I56" i="1" s="1"/>
  <c r="G41" i="12"/>
  <c r="I55" i="1" s="1"/>
  <c r="Q41" i="12"/>
  <c r="I41" i="12"/>
  <c r="V35" i="12"/>
  <c r="K35" i="12"/>
  <c r="M36" i="12"/>
  <c r="M35" i="12" s="1"/>
  <c r="V32" i="12"/>
  <c r="O32" i="12"/>
  <c r="O20" i="12"/>
  <c r="Q8" i="12"/>
  <c r="M50" i="12"/>
  <c r="M143" i="12"/>
  <c r="M122" i="12"/>
  <c r="M118" i="12" s="1"/>
  <c r="M109" i="12"/>
  <c r="M105" i="12" s="1"/>
  <c r="M89" i="12"/>
  <c r="M85" i="12" s="1"/>
  <c r="M81" i="12"/>
  <c r="M77" i="12" s="1"/>
  <c r="M45" i="12"/>
  <c r="M41" i="12" s="1"/>
  <c r="M33" i="12"/>
  <c r="M32" i="12" s="1"/>
  <c r="M29" i="12"/>
  <c r="M28" i="12" s="1"/>
  <c r="M21" i="12"/>
  <c r="M20" i="12" s="1"/>
  <c r="M17" i="12"/>
  <c r="M13" i="12"/>
  <c r="M8" i="12" s="1"/>
  <c r="J39" i="1"/>
  <c r="J42" i="1" s="1"/>
  <c r="J40" i="1"/>
  <c r="I21" i="1"/>
  <c r="J28" i="1"/>
  <c r="J26" i="1"/>
  <c r="G38" i="1"/>
  <c r="F38" i="1"/>
  <c r="H32" i="1"/>
  <c r="J23" i="1"/>
  <c r="J24" i="1"/>
  <c r="J25" i="1"/>
  <c r="J27" i="1"/>
  <c r="E24" i="1"/>
  <c r="E26" i="1"/>
  <c r="M14" i="12" l="1"/>
  <c r="I64" i="1"/>
  <c r="J60" i="1" s="1"/>
  <c r="J59" i="1" l="1"/>
  <c r="J50" i="1"/>
  <c r="J49" i="1"/>
  <c r="J58" i="1"/>
  <c r="J54" i="1"/>
  <c r="J62" i="1"/>
  <c r="J51" i="1"/>
  <c r="J63" i="1"/>
  <c r="J55" i="1"/>
  <c r="J56" i="1"/>
  <c r="J53" i="1"/>
  <c r="J61" i="1"/>
  <c r="J57" i="1"/>
  <c r="J52" i="1"/>
  <c r="J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Macht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<sst xmlns="http://schemas.openxmlformats.org/spreadsheetml/2006/main" count="1091" uniqueCount="394">
  <si>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</si>
  <si>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</si>
  <si>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</si>
  <si>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</si>
  <si>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</si>
  <si>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</si>
  <si>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</si>
  <si>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</si>
  <si>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</si>
  <si>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</si>
  <si>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</si>
  <si>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</si>
  <si>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</si>
  <si>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</si>
  <si>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</si>
  <si>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</si>
  <si>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</si>
  <si>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</si>
  <si>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</si>
  <si>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</si>
  <si>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</si>
  <si>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</si>
  <si>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</si>
  <si>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</si>
  <si>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</si>
  <si>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</si>
  <si>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</si>
  <si>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</si>
  <si>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</si>
  <si>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</si>
  <si>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</si>
  <si>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</si>
  <si>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</si>
  <si>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</si>
  <si>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</si>
  <si>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</si>
  <si>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</si>
  <si>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</si>
  <si>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</si>
  <si>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</si>
  <si>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</si>
  <si>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</si>
  <si>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</si>
  <si>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Sestava</t>
  </si>
  <si>
    <t>02</t>
  </si>
  <si>
    <t xml:space="preserve">Výroba </t>
  </si>
  <si>
    <t>Objekt:</t>
  </si>
  <si>
    <t>Rozpočet:</t>
  </si>
  <si>
    <t>18-361</t>
  </si>
  <si>
    <t>MŠ Běchovice</t>
  </si>
  <si>
    <t>Stavba</t>
  </si>
  <si>
    <t>Celkem za stavbu</t>
  </si>
  <si>
    <t>CZK</t>
  </si>
  <si>
    <t>Rekapitulace dílů</t>
  </si>
  <si>
    <t>Typ dílu</t>
  </si>
  <si>
    <t>CS01</t>
  </si>
  <si>
    <t>CS04</t>
  </si>
  <si>
    <t>Ocelové konstrukce</t>
  </si>
  <si>
    <t>CS05</t>
  </si>
  <si>
    <t>Skladby</t>
  </si>
  <si>
    <t>CS06</t>
  </si>
  <si>
    <t>Vnitřní opláštění</t>
  </si>
  <si>
    <t>CS07</t>
  </si>
  <si>
    <t>Fasáda</t>
  </si>
  <si>
    <t>CS08</t>
  </si>
  <si>
    <t>Střecha</t>
  </si>
  <si>
    <t>CS09</t>
  </si>
  <si>
    <t>Vnitřní povrchy</t>
  </si>
  <si>
    <t>CS10</t>
  </si>
  <si>
    <t>Výplně otvorů</t>
  </si>
  <si>
    <t>CS11</t>
  </si>
  <si>
    <t>TZB</t>
  </si>
  <si>
    <t>CS12</t>
  </si>
  <si>
    <t>Zařizovací předměty</t>
  </si>
  <si>
    <t>CS13</t>
  </si>
  <si>
    <t>Elektroinstalace</t>
  </si>
  <si>
    <t>CS15</t>
  </si>
  <si>
    <t>Ostatní</t>
  </si>
  <si>
    <t>CS16</t>
  </si>
  <si>
    <t>Montáže</t>
  </si>
  <si>
    <t>CS19</t>
  </si>
  <si>
    <t>VRN</t>
  </si>
  <si>
    <t>CS20</t>
  </si>
  <si>
    <t>Doprava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</si>
  <si>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</si>
  <si>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</si>
  <si>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</si>
  <si>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</si>
  <si>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</si>
  <si>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</si>
  <si>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</si>
  <si>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</si>
  <si>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</si>
  <si>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</si>
  <si>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</si>
  <si>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</si>
  <si>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</si>
  <si>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</si>
  <si>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</si>
  <si>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</si>
  <si>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</si>
  <si>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</si>
  <si>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</si>
  <si>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</si>
  <si>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</si>
  <si>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</si>
  <si>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</si>
  <si>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</si>
  <si>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</si>
  <si>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</si>
  <si>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</si>
  <si>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</si>
  <si>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</si>
  <si>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C01011001T00</t>
  </si>
  <si>
    <t>Dokumentace pro stavební povolení</t>
  </si>
  <si>
    <t>soubor</t>
  </si>
  <si>
    <t>Vlastní</t>
  </si>
  <si>
    <t>Indiv</t>
  </si>
  <si>
    <t>Práce</t>
  </si>
  <si>
    <t>POL1_</t>
  </si>
  <si>
    <t>C01012001T00</t>
  </si>
  <si>
    <t>Dokumentace pro realizaci stavby</t>
  </si>
  <si>
    <t>C01013001T00</t>
  </si>
  <si>
    <t>C01014001T00</t>
  </si>
  <si>
    <t>Inženýrská činnost</t>
  </si>
  <si>
    <t>C0401-299060003350T01</t>
  </si>
  <si>
    <t>Rám 2990 x 6000 x 3350 (1142,262 kg)</t>
  </si>
  <si>
    <t xml:space="preserve">ks    </t>
  </si>
  <si>
    <t>Kalkul</t>
  </si>
  <si>
    <t>C0401-299075003450T01</t>
  </si>
  <si>
    <t>Rám 2990 x 7500 x 3450 (1365,095 kg)</t>
  </si>
  <si>
    <t>C0401-299085003450T01</t>
  </si>
  <si>
    <t>Rám 2990 x 8500 x 3450 (1473,327 kg)</t>
  </si>
  <si>
    <t>C04071001T01</t>
  </si>
  <si>
    <t>Manipulace s modulem příprava pro obalovnu</t>
  </si>
  <si>
    <t>Soubor</t>
  </si>
  <si>
    <t>C04092001T01</t>
  </si>
  <si>
    <t>Nátěr rámu  RAL 7037</t>
  </si>
  <si>
    <t>kg</t>
  </si>
  <si>
    <t>C05011075T01</t>
  </si>
  <si>
    <t>Obvodová stěna O-075  (0,038 W/mK)</t>
  </si>
  <si>
    <t xml:space="preserve">m2    </t>
  </si>
  <si>
    <t>C05011200T01</t>
  </si>
  <si>
    <t>Obvodová stěna O-200 S MV 200 - 0,038 W/mK</t>
  </si>
  <si>
    <t>C05021200T07</t>
  </si>
  <si>
    <t>Podlaha P 200 - 22 mm - cetris  do šíře modulu 2,5m - (0,033 W/mK 160/50) EnEV 2016</t>
  </si>
  <si>
    <t>C05031300T01</t>
  </si>
  <si>
    <t>Strop S 300 (0,038 W/mK) 100/200</t>
  </si>
  <si>
    <t>C05040100T01</t>
  </si>
  <si>
    <t>Vnitřní stěna V 100  (MW 100mm) (0,038 W/mK) 100</t>
  </si>
  <si>
    <t>C05050050T01</t>
  </si>
  <si>
    <t>Instalační příčky I 050 předstěna</t>
  </si>
  <si>
    <t>C61002T00</t>
  </si>
  <si>
    <t>Výztuha OSB 15 mm</t>
  </si>
  <si>
    <t>C06022112T01</t>
  </si>
  <si>
    <t>Opláštění GKF 12,5 1x GKF 1250 x 2000</t>
  </si>
  <si>
    <t>C06022212T01</t>
  </si>
  <si>
    <t>Opláštění GKF 12,5 2x GKF 1250 x 2000</t>
  </si>
  <si>
    <t>C06031112T01</t>
  </si>
  <si>
    <t>Opláštění Rigistabil 12,5 1x 1250x2000</t>
  </si>
  <si>
    <t>C07022012T01</t>
  </si>
  <si>
    <t>Fasáda Cetris  Cetris 12</t>
  </si>
  <si>
    <t>C07060001T02</t>
  </si>
  <si>
    <t>Fasáda - difusní fólie na svislou konstrukci s demontáží latí</t>
  </si>
  <si>
    <t>C08021001T01</t>
  </si>
  <si>
    <t>Krytina střech OSB  pod střešní folii Fatrafol</t>
  </si>
  <si>
    <t>m2</t>
  </si>
  <si>
    <t>C08021002T02</t>
  </si>
  <si>
    <t>Krytina střech do 10° fólie na OSB desku Fatrafol 810 tl.1,5mm</t>
  </si>
  <si>
    <t>C08071001T02</t>
  </si>
  <si>
    <t>Svod střešní PVC (trubka PVC do rohového sloupku) 4 kusy na modul v. do 3,5m</t>
  </si>
  <si>
    <t>mod</t>
  </si>
  <si>
    <t>C08072001T01</t>
  </si>
  <si>
    <t>Žlaby z Zn barvený plech podokapní čtyřhranný rš. 330 mm</t>
  </si>
  <si>
    <t>m</t>
  </si>
  <si>
    <t>C08073001T01</t>
  </si>
  <si>
    <t>Odpadní trouby Pz barvený plech, hranatý,  100x100</t>
  </si>
  <si>
    <t>C09011001T01</t>
  </si>
  <si>
    <t>Lepení tapet na stěnu  sklovláknitých</t>
  </si>
  <si>
    <t>C09012001T01</t>
  </si>
  <si>
    <t>Malba sádrokarton Primalex - 1 x penetrace, 2 x malba</t>
  </si>
  <si>
    <t>C09021001T01</t>
  </si>
  <si>
    <t>Obklad keramický včetně RAKO Color One 19,8 x 19,8</t>
  </si>
  <si>
    <t>C09032001T02</t>
  </si>
  <si>
    <t>Podlaha PVC Tarkett Granit Multisafe tl. 2,5mm R10</t>
  </si>
  <si>
    <t>C09035001T02</t>
  </si>
  <si>
    <t>Podlaha Marmoleum Marmoleum Forbo Topshieldl tl. 2mm odstín Lemon Zest 3251</t>
  </si>
  <si>
    <t>C09041011T02</t>
  </si>
  <si>
    <t>Dlažba keramická Dlažba Rako Color Two 30x30 cm</t>
  </si>
  <si>
    <t>C09071001T01</t>
  </si>
  <si>
    <t>Hydroizolační stěrka Hydroizolační stěrka Okamul</t>
  </si>
  <si>
    <t>C09081602T00</t>
  </si>
  <si>
    <t>Rohož čistící Nomad Aqua</t>
  </si>
  <si>
    <t>C10031001T01</t>
  </si>
  <si>
    <t>Montáž vnitřních dveří a zárubně - (dveře, kování a zárubeň ve specifikaci) jednokřídlové</t>
  </si>
  <si>
    <t>C10050001T02</t>
  </si>
  <si>
    <t>Výdřeva kolem oken PVC bez lím - s PU pěnou (O200 EnEv 2016) obvod okna</t>
  </si>
  <si>
    <t xml:space="preserve">m     </t>
  </si>
  <si>
    <t>C10052112T01</t>
  </si>
  <si>
    <t>Vnitřní ostění a nadpraží SDK GKB 12,5mm</t>
  </si>
  <si>
    <t>bm</t>
  </si>
  <si>
    <t>C10061250T01</t>
  </si>
  <si>
    <t>Parapet vnitřní  plastový komůrkový š.150 mm</t>
  </si>
  <si>
    <t>C10062001T01</t>
  </si>
  <si>
    <t>Oplechování parapetů z tažených Al profilů, rš 210 tuzemsko</t>
  </si>
  <si>
    <t>C10099001T00</t>
  </si>
  <si>
    <t>Montáž výplní otvorů sub</t>
  </si>
  <si>
    <t>kompl</t>
  </si>
  <si>
    <t>C0808207001970.00T</t>
  </si>
  <si>
    <t>Dveře vnitřní SAPELI - 700/1970 Elegant K10 Konfort (zámek - vložkový)</t>
  </si>
  <si>
    <t>Specifikace</t>
  </si>
  <si>
    <t>POL3_</t>
  </si>
  <si>
    <t>C0808208001970.00T</t>
  </si>
  <si>
    <t>Dveře vnitřní SAPELI - 800/1970 Elegant K10 Konfort (zámek - vložkový)</t>
  </si>
  <si>
    <t>C0808208001970.01T</t>
  </si>
  <si>
    <t>Dveře vnitřní SAPELI - 800/1970 Elegant K60 Konfort (zámek - vložkový) sklo CONNEX 4mm; příprava na madlo</t>
  </si>
  <si>
    <t>C80107000700.01T</t>
  </si>
  <si>
    <t>Okno PVC 700x700 - bílé, Fix, dvojsklo -  Ug=1,1; Rw=37 dB, bez rolety</t>
  </si>
  <si>
    <t>C80108501000.01T</t>
  </si>
  <si>
    <t>Okno PVC 850x1000 - antracit/bílé, OS, trojsklo  -  Ug=0,7; Rw=33dB;  bez límce</t>
  </si>
  <si>
    <t>C80120001000.01T</t>
  </si>
  <si>
    <t>Okno PVC 2000x1000 - bílél/antr, (1400x1000F,600x1000OS), trojsklo VSG, Ug=0,7; Rw=33 dB</t>
  </si>
  <si>
    <t>C80124001000.01T</t>
  </si>
  <si>
    <t>Okno PVC 2400x1000 - bílél/antr, (1800x1000F,600x1000OS), trojsklo VSG, Ug=0,7; Rw=33 dB</t>
  </si>
  <si>
    <t>C80124002000.01T</t>
  </si>
  <si>
    <t>Okno PVC 2400x2000 - bílél/antr, (1800x2000F,600x600F,600x1400OS), trojsklo VSG, Ug=0,7; Rw=37 dB</t>
  </si>
  <si>
    <t>C80511572102.01T</t>
  </si>
  <si>
    <t>Dveře AL 1157 x 2102 jednokřídlové; trojsklo bezp. oboustr. VSG; Ug=0,5 průchozí 900x1990; klika koule panická; Kontaktron; barva RAL 7016/9016 mat</t>
  </si>
  <si>
    <t>C80511572102.02T</t>
  </si>
  <si>
    <t>Dveře AL 1157 x 2102 jednokřídlové; plné panel 44 mm průchozí 900x1990; klika koule; barva RAL 7016/9016 mat</t>
  </si>
  <si>
    <t>C80512042430.02T</t>
  </si>
  <si>
    <t>Dveře AL 1204 x 2430 jednokřídlové se světlíkem 323; trojsklo bezp. oboustr. VSG; Ug=0,5 průchozí 900x1990; klika koule;  barva RAL 7016/9016 mat</t>
  </si>
  <si>
    <t>CB080724002000T</t>
  </si>
  <si>
    <t>Venkovní žaluzie C80 2400 x 2000 RAL 7016;el. na tlačítka na okna</t>
  </si>
  <si>
    <t>dve040811000503T</t>
  </si>
  <si>
    <t>Kování rozetové Rostex Vigo  WC  nerez mat</t>
  </si>
  <si>
    <t>kus</t>
  </si>
  <si>
    <t>dve040812000503T</t>
  </si>
  <si>
    <t>Kování rozetové Rostex Vigo  PZ  nerez mat</t>
  </si>
  <si>
    <t>dve07S0101010000T</t>
  </si>
  <si>
    <t>Bezpečnostní cylindrická vložka 29+35 mm Ms</t>
  </si>
  <si>
    <t>ks</t>
  </si>
  <si>
    <t>dve090001030002T</t>
  </si>
  <si>
    <t>FINPROTECT PLUS 5090 (bílá / 198 cm) Bílá RAL 9010 - Ochrana před skřípnutím prstů</t>
  </si>
  <si>
    <t>zar010901030102.6T</t>
  </si>
  <si>
    <t xml:space="preserve">Zárubeň K ČSN 700/1970 ústí 100  RAL </t>
  </si>
  <si>
    <t>zar010901030102.7T</t>
  </si>
  <si>
    <t xml:space="preserve">Zárubeň K ČSN 700/1970 ústí 185  RAL </t>
  </si>
  <si>
    <t>zar010902030102.10T</t>
  </si>
  <si>
    <t xml:space="preserve">Zárubeň K ČSN 800/1970 ústí 185  RAL </t>
  </si>
  <si>
    <t>zar010902030102.1T</t>
  </si>
  <si>
    <t xml:space="preserve">Zárubeň K ČSN 800/1970 ústí 125  RAL </t>
  </si>
  <si>
    <t>C16010007T00</t>
  </si>
  <si>
    <t>Montáž klimatizace</t>
  </si>
  <si>
    <t>C11010001T01</t>
  </si>
  <si>
    <t>Základní rozvody vody a kanalizace (PPR, HT)</t>
  </si>
  <si>
    <t>kpl</t>
  </si>
  <si>
    <t>C11021001T00</t>
  </si>
  <si>
    <t>Teplovodní topení (rozvody, osazení radiátoru, bez kotelny)</t>
  </si>
  <si>
    <t>C11022001T00</t>
  </si>
  <si>
    <t>C11024001T01</t>
  </si>
  <si>
    <t>Koupelnový trubkový radiátor  Korado - Linear CLASSIC E 500 W, ele. přímotopný, v. 1500 mm, š. 750 mm</t>
  </si>
  <si>
    <t>C11030001T01</t>
  </si>
  <si>
    <t>Klimatizace LG  PM09SP - 2,5/3,2 kW</t>
  </si>
  <si>
    <t>C05101006T02</t>
  </si>
  <si>
    <t>Výztuha OSB  teplovodní radiátor - SDK</t>
  </si>
  <si>
    <t>C12010000T00</t>
  </si>
  <si>
    <t>Montáž umyvadla a baterie</t>
  </si>
  <si>
    <t>soub</t>
  </si>
  <si>
    <t>C12010021T01</t>
  </si>
  <si>
    <t>Umyvadlový set Ideal Standard s otvorem 50 cm</t>
  </si>
  <si>
    <t>C12010021T02</t>
  </si>
  <si>
    <t>Umyvadlový set Ideal Standard s otvorem 55 cm</t>
  </si>
  <si>
    <t>C12022002T00</t>
  </si>
  <si>
    <t>Montáž závěsného WC, včetně předstěnového systému</t>
  </si>
  <si>
    <t>C12022002T02</t>
  </si>
  <si>
    <t>Závěsné WC  Keramag, odpad vodorovný, Renova Nr.1 4,5/6 l, bílá</t>
  </si>
  <si>
    <t>C12023001T00</t>
  </si>
  <si>
    <t>Montáž závěsné WC - dětské</t>
  </si>
  <si>
    <t>C12023001T01</t>
  </si>
  <si>
    <t>Závěsné WC - dětské Keramag Kind</t>
  </si>
  <si>
    <t>C12041000T00</t>
  </si>
  <si>
    <t>Montáž sprchového boxu</t>
  </si>
  <si>
    <t>C12041102T01</t>
  </si>
  <si>
    <t>Sprchový kout Ravak Angela čtverec 90 PU   90x90x185 bílá</t>
  </si>
  <si>
    <t>C12051001T00</t>
  </si>
  <si>
    <t>Montáž výlevky a nástěnné baterie</t>
  </si>
  <si>
    <t>C12051001T01</t>
  </si>
  <si>
    <t>Výlevka plastová závěsná ABU</t>
  </si>
  <si>
    <t>C04082001T12</t>
  </si>
  <si>
    <t>Výztuhy pro závěsný WC   svislá konstrukce (V.06)</t>
  </si>
  <si>
    <t>C12090002T00</t>
  </si>
  <si>
    <t>Příprava pro myčku</t>
  </si>
  <si>
    <t>C12091001T00</t>
  </si>
  <si>
    <t>D+M Hygienycký proplach  Geberit Rapid se zápachvou uzávěrkou</t>
  </si>
  <si>
    <t>C12091002T00</t>
  </si>
  <si>
    <t>D+M Termostatického ventilu Honeywell TM 200</t>
  </si>
  <si>
    <t>C05101001T04</t>
  </si>
  <si>
    <t>Výztuha OSB  umyvadlo - SDK</t>
  </si>
  <si>
    <t>C05101001T05</t>
  </si>
  <si>
    <t>Výztuha OSB  umyvadlo dětské - SDK</t>
  </si>
  <si>
    <t>C05101003T01</t>
  </si>
  <si>
    <t>Výztuha OSB  sprchový kout - SDK</t>
  </si>
  <si>
    <t>C05101005T02</t>
  </si>
  <si>
    <t>Výztuha OSB  výlevka - SDK</t>
  </si>
  <si>
    <t>C13010001T03</t>
  </si>
  <si>
    <t>Základní elektrorozvod kontejneru modul 3000 x 6058 (cyky, kabel kanál)</t>
  </si>
  <si>
    <t>C13023001T00</t>
  </si>
  <si>
    <t>Svítidlo LED - stmívatelné 22W, IP20</t>
  </si>
  <si>
    <t>C13040001T03</t>
  </si>
  <si>
    <t>Ventilátor Helios MiniVent M1/100P s doběhem</t>
  </si>
  <si>
    <t>C13040002T00</t>
  </si>
  <si>
    <t>Zásuvky, vypínače -  navíc</t>
  </si>
  <si>
    <t>C13040004T00</t>
  </si>
  <si>
    <t>Patrový rozvaděč</t>
  </si>
  <si>
    <t>C15011001T00</t>
  </si>
  <si>
    <t>Úklid modulu</t>
  </si>
  <si>
    <t>C15021001T00</t>
  </si>
  <si>
    <t>Nakládka modulů ve výrobním závodě</t>
  </si>
  <si>
    <t>C15030001T01</t>
  </si>
  <si>
    <t>Zakrytí modulů pro přepravu smršťovací folie</t>
  </si>
  <si>
    <t>CS159001</t>
  </si>
  <si>
    <t>C19010001T</t>
  </si>
  <si>
    <t>POL99_8</t>
  </si>
  <si>
    <t>C16010701T01</t>
  </si>
  <si>
    <t>KZS (instalace polystyrénu včetně fasády)</t>
  </si>
  <si>
    <t>C16010001T00</t>
  </si>
  <si>
    <t>Usazení modulu (osazení, spojení, zapěnění, zagumování)</t>
  </si>
  <si>
    <t>C16010004T00</t>
  </si>
  <si>
    <t>Připojení vnější vody</t>
  </si>
  <si>
    <t>C16010006T00</t>
  </si>
  <si>
    <t>Připojení vnější kanalizace</t>
  </si>
  <si>
    <t>C16010008T00</t>
  </si>
  <si>
    <t>Připojení elektro (propojení mezi moduly)</t>
  </si>
  <si>
    <t>C16010009T00</t>
  </si>
  <si>
    <t>Připojení rozvaděče</t>
  </si>
  <si>
    <t>C16010611T00</t>
  </si>
  <si>
    <t>Montáž garnitur SDK (montář a výroba na místě)</t>
  </si>
  <si>
    <t>C16010710T00</t>
  </si>
  <si>
    <t>Doplnění cetris pásků pod KZS</t>
  </si>
  <si>
    <t>C16010803T00</t>
  </si>
  <si>
    <t>Montáž svodů</t>
  </si>
  <si>
    <t>C16010804T00</t>
  </si>
  <si>
    <t>Montáž okapů</t>
  </si>
  <si>
    <t>C16150002T00</t>
  </si>
  <si>
    <t>Opravy a seřízení po transportu</t>
  </si>
  <si>
    <t>hodina</t>
  </si>
  <si>
    <t>C12979981101T00</t>
  </si>
  <si>
    <t>Kontejner, suť bez příměsí, odvoz a likvidace, 3 t</t>
  </si>
  <si>
    <t>C07031030T02</t>
  </si>
  <si>
    <t>Zatep. Webertherm elastic,ostění, EPS šedý 30mm s omítkou weber zrno 3 mm</t>
  </si>
  <si>
    <t>C07031200T00</t>
  </si>
  <si>
    <t>Zateplovací systém  EPS F tl.100 mm Webertherm flex,fasáda,s omítkou silikátovou, zrno 2mm (ČR)</t>
  </si>
  <si>
    <t>C08062001T00</t>
  </si>
  <si>
    <t>Oplechování střechy (KZS)</t>
  </si>
  <si>
    <t>C01160011T00</t>
  </si>
  <si>
    <t>Spoj modulů (obvod rámu)</t>
  </si>
  <si>
    <t>C01160012T00</t>
  </si>
  <si>
    <t>Spoj modulů venkovní gumový hříbek</t>
  </si>
  <si>
    <t>C01160013T00</t>
  </si>
  <si>
    <t>Spoj modulů (kostky)</t>
  </si>
  <si>
    <t xml:space="preserve">sada  </t>
  </si>
  <si>
    <t>C01160014T00</t>
  </si>
  <si>
    <t>Podkladní kostka</t>
  </si>
  <si>
    <t>C01160015T00</t>
  </si>
  <si>
    <t>Vnitřní spoj modulů - pěna (dua, tria atd.)</t>
  </si>
  <si>
    <t>C01160016T00</t>
  </si>
  <si>
    <t>Vnitřní spoj modulů - podlahový plech</t>
  </si>
  <si>
    <t>CS1690001</t>
  </si>
  <si>
    <t>Přístřešek, bude upřesněno projektem</t>
  </si>
  <si>
    <t>C19011001T00</t>
  </si>
  <si>
    <t>Skladovací prostory</t>
  </si>
  <si>
    <t xml:space="preserve">měsíc </t>
  </si>
  <si>
    <t>C120011T01</t>
  </si>
  <si>
    <t xml:space="preserve">Diety, DE 45,-EURO/den </t>
  </si>
  <si>
    <t xml:space="preserve">den   </t>
  </si>
  <si>
    <t>C120021T00</t>
  </si>
  <si>
    <t>Ubytování</t>
  </si>
  <si>
    <t xml:space="preserve">noc   </t>
  </si>
  <si>
    <t>C120031T00</t>
  </si>
  <si>
    <t>Doprava montérů na stavbu, (6x2000)</t>
  </si>
  <si>
    <t xml:space="preserve">km    </t>
  </si>
  <si>
    <t>C20011001T00</t>
  </si>
  <si>
    <t>END</t>
  </si>
  <si>
    <t>Přípojky</t>
  </si>
  <si>
    <t>Spodní stavba</t>
  </si>
  <si>
    <t>Demolice stávajících objektů</t>
  </si>
  <si>
    <t>C01160015T01</t>
  </si>
  <si>
    <t>Komunikace, chodníky</t>
  </si>
  <si>
    <t>Kotelna včetně tepelného čerpadal vzduch/voda + zásobníku TUV předběžná cena</t>
  </si>
  <si>
    <t>Projekce, spodní stavba, přípojky</t>
  </si>
  <si>
    <t>MČ Praha - Běchovice</t>
  </si>
  <si>
    <t>Vsakovací nádrž pro DT, úpravy oplocení, zahradní práce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</si>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</sst>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/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7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:/Preview/INFO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baseColWidth="10" defaultColWidth="8.83203125" defaultRowHeight="13"/>
  <sheetData>
    <row r="1" spans="1:7">
      <c r="A1" s="26" t="s">
        <v>39</v>
      </c>
    </row>
    <row r="2" spans="1:7" ht="57.75" customHeight="1">
      <c r="A2" s="168" t="s">
        <v>40</v>
      </c>
      <c r="B2" s="168"/>
      <c r="C2" s="168"/>
      <c r="D2" s="168"/>
      <c r="E2" s="168"/>
      <c r="F2" s="168"/>
      <c r="G2" s="16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1" zoomScaleNormal="100" zoomScaleSheetLayoutView="75" workbookViewId="0">
      <selection activeCell="P23" sqref="P23"/>
    </sheetView>
  </sheetViews>
  <sheetFormatPr baseColWidth="10" defaultColWidth="9" defaultRowHeight="13"/>
  <cols>
    <col min="1" max="1" width="8.5" hidden="1" customWidth="1"/>
    <col min="2" max="2" width="9.1640625" customWidth="1"/>
    <col min="3" max="3" width="7.5" customWidth="1"/>
    <col min="4" max="4" width="13.5" customWidth="1"/>
    <col min="5" max="5" width="12.1640625" customWidth="1"/>
    <col min="6" max="6" width="11.5" customWidth="1"/>
    <col min="7" max="8" width="12.6640625" customWidth="1"/>
    <col min="9" max="9" width="13" customWidth="1"/>
    <col min="10" max="10" width="6.6640625" customWidth="1"/>
    <col min="11" max="11" width="4.33203125" customWidth="1"/>
    <col min="12" max="15" width="10.6640625" customWidth="1"/>
  </cols>
  <sheetData>
    <row r="1" spans="1:15" ht="33.75" customHeight="1">
      <c r="A1" s="61" t="s">
        <v>37</v>
      </c>
      <c r="B1" s="177" t="s">
        <v>393</v>
      </c>
      <c r="C1" s="178"/>
      <c r="D1" s="178"/>
      <c r="E1" s="178"/>
      <c r="F1" s="178"/>
      <c r="G1" s="178"/>
      <c r="H1" s="178"/>
      <c r="I1" s="178"/>
      <c r="J1" s="179"/>
    </row>
    <row r="2" spans="1:15" ht="36" customHeight="1">
      <c r="A2" s="2"/>
      <c r="B2" s="69" t="s">
        <v>23</v>
      </c>
      <c r="C2" s="70"/>
      <c r="D2" s="71"/>
      <c r="E2" s="186" t="s">
        <v>49</v>
      </c>
      <c r="F2" s="187"/>
      <c r="G2" s="187"/>
      <c r="H2" s="187"/>
      <c r="I2" s="187"/>
      <c r="J2" s="188"/>
      <c r="O2" s="1"/>
    </row>
    <row r="3" spans="1:15" ht="27" customHeight="1">
      <c r="A3" s="2"/>
      <c r="B3" s="72" t="s">
        <v>46</v>
      </c>
      <c r="C3" s="70"/>
      <c r="D3" s="73"/>
      <c r="E3" s="189"/>
      <c r="F3" s="190"/>
      <c r="G3" s="190"/>
      <c r="H3" s="190"/>
      <c r="I3" s="190"/>
      <c r="J3" s="191"/>
    </row>
    <row r="4" spans="1:15" ht="23.25" customHeight="1">
      <c r="A4" s="67">
        <v>595</v>
      </c>
      <c r="B4" s="74" t="s">
        <v>47</v>
      </c>
      <c r="C4" s="75"/>
      <c r="D4" s="76"/>
      <c r="E4" s="199"/>
      <c r="F4" s="200"/>
      <c r="G4" s="200"/>
      <c r="H4" s="200"/>
      <c r="I4" s="200"/>
      <c r="J4" s="201"/>
    </row>
    <row r="5" spans="1:15" ht="24" customHeight="1">
      <c r="A5" s="2"/>
      <c r="B5" s="38" t="s">
        <v>22</v>
      </c>
      <c r="D5" s="27" t="s">
        <v>391</v>
      </c>
      <c r="E5" s="21"/>
      <c r="F5" s="21"/>
      <c r="G5" s="21"/>
      <c r="H5" s="23" t="s">
        <v>41</v>
      </c>
      <c r="I5" s="27"/>
      <c r="J5" s="8"/>
    </row>
    <row r="6" spans="1:15" ht="15.75" customHeight="1">
      <c r="A6" s="2"/>
      <c r="B6" s="34"/>
      <c r="C6" s="21"/>
      <c r="D6" s="27"/>
      <c r="E6" s="21"/>
      <c r="F6" s="21"/>
      <c r="G6" s="21"/>
      <c r="H6" s="23" t="s">
        <v>35</v>
      </c>
      <c r="I6" s="27"/>
      <c r="J6" s="8"/>
    </row>
    <row r="7" spans="1:15" ht="15.75" customHeight="1">
      <c r="A7" s="2"/>
      <c r="B7" s="35"/>
      <c r="C7" s="22"/>
      <c r="D7" s="28"/>
      <c r="E7" s="29"/>
      <c r="F7" s="29"/>
      <c r="G7" s="29"/>
      <c r="H7" s="30"/>
      <c r="I7" s="29"/>
      <c r="J7" s="41"/>
    </row>
    <row r="8" spans="1:15" ht="24" hidden="1" customHeight="1">
      <c r="A8" s="2"/>
      <c r="B8" s="38" t="s">
        <v>20</v>
      </c>
      <c r="D8" s="27"/>
      <c r="H8" s="23" t="s">
        <v>41</v>
      </c>
      <c r="I8" s="27"/>
      <c r="J8" s="8"/>
    </row>
    <row r="9" spans="1:15" ht="15.75" hidden="1" customHeight="1">
      <c r="A9" s="2"/>
      <c r="B9" s="2"/>
      <c r="D9" s="27"/>
      <c r="H9" s="23" t="s">
        <v>35</v>
      </c>
      <c r="I9" s="27"/>
      <c r="J9" s="8"/>
    </row>
    <row r="10" spans="1:15" ht="15.75" hidden="1" customHeight="1">
      <c r="A10" s="2"/>
      <c r="B10" s="42"/>
      <c r="C10" s="22"/>
      <c r="D10" s="28"/>
      <c r="E10" s="30"/>
      <c r="F10" s="30"/>
      <c r="G10" s="14"/>
      <c r="H10" s="14"/>
      <c r="I10" s="43"/>
      <c r="J10" s="41"/>
    </row>
    <row r="11" spans="1:15" ht="24" customHeight="1">
      <c r="A11" s="2"/>
      <c r="B11" s="38" t="s">
        <v>19</v>
      </c>
      <c r="D11" s="193"/>
      <c r="E11" s="193"/>
      <c r="F11" s="193"/>
      <c r="G11" s="193"/>
      <c r="H11" s="23" t="s">
        <v>41</v>
      </c>
      <c r="I11" s="77"/>
      <c r="J11" s="8"/>
    </row>
    <row r="12" spans="1:15" ht="15.75" customHeight="1">
      <c r="A12" s="2"/>
      <c r="B12" s="34"/>
      <c r="C12" s="21"/>
      <c r="D12" s="198"/>
      <c r="E12" s="198"/>
      <c r="F12" s="198"/>
      <c r="G12" s="198"/>
      <c r="H12" s="23" t="s">
        <v>35</v>
      </c>
      <c r="I12" s="77"/>
      <c r="J12" s="8"/>
    </row>
    <row r="13" spans="1:15" ht="15.75" customHeight="1">
      <c r="A13" s="2"/>
      <c r="B13" s="35"/>
      <c r="C13" s="22"/>
      <c r="D13" s="68"/>
      <c r="E13" s="202"/>
      <c r="F13" s="203"/>
      <c r="G13" s="203"/>
      <c r="H13" s="24"/>
      <c r="I13" s="29"/>
      <c r="J13" s="41"/>
    </row>
    <row r="14" spans="1:15" ht="24" customHeight="1">
      <c r="A14" s="2"/>
      <c r="B14" s="54" t="s">
        <v>21</v>
      </c>
      <c r="C14" s="55"/>
      <c r="D14" s="56"/>
      <c r="E14" s="57"/>
      <c r="F14" s="57"/>
      <c r="G14" s="57"/>
      <c r="H14" s="58"/>
      <c r="I14" s="57"/>
      <c r="J14" s="59"/>
    </row>
    <row r="15" spans="1:15" ht="32.25" customHeight="1">
      <c r="A15" s="2"/>
      <c r="B15" s="42" t="s">
        <v>33</v>
      </c>
      <c r="C15" s="60"/>
      <c r="D15" s="14"/>
      <c r="E15" s="192"/>
      <c r="F15" s="192"/>
      <c r="G15" s="194"/>
      <c r="H15" s="194"/>
      <c r="I15" s="194" t="s">
        <v>30</v>
      </c>
      <c r="J15" s="195"/>
    </row>
    <row r="16" spans="1:15" ht="23.25" customHeight="1">
      <c r="A16" s="132" t="s">
        <v>25</v>
      </c>
      <c r="B16" s="45" t="s">
        <v>25</v>
      </c>
      <c r="C16" s="46"/>
      <c r="D16" s="47"/>
      <c r="E16" s="183"/>
      <c r="F16" s="184"/>
      <c r="G16" s="183"/>
      <c r="H16" s="184"/>
      <c r="I16" s="183">
        <v>0</v>
      </c>
      <c r="J16" s="185"/>
    </row>
    <row r="17" spans="1:10" ht="23.25" customHeight="1">
      <c r="A17" s="132" t="s">
        <v>26</v>
      </c>
      <c r="B17" s="45" t="s">
        <v>26</v>
      </c>
      <c r="C17" s="46"/>
      <c r="D17" s="47"/>
      <c r="E17" s="183"/>
      <c r="F17" s="184"/>
      <c r="G17" s="183"/>
      <c r="H17" s="184"/>
      <c r="I17" s="183">
        <v>0</v>
      </c>
      <c r="J17" s="185"/>
    </row>
    <row r="18" spans="1:10" ht="23.25" customHeight="1">
      <c r="A18" s="132" t="s">
        <v>27</v>
      </c>
      <c r="B18" s="45" t="s">
        <v>27</v>
      </c>
      <c r="C18" s="46"/>
      <c r="D18" s="47"/>
      <c r="E18" s="183"/>
      <c r="F18" s="184"/>
      <c r="G18" s="183"/>
      <c r="H18" s="184"/>
      <c r="I18" s="183"/>
      <c r="J18" s="185"/>
    </row>
    <row r="19" spans="1:10" ht="23.25" customHeight="1">
      <c r="A19" s="132" t="s">
        <v>84</v>
      </c>
      <c r="B19" s="45" t="s">
        <v>28</v>
      </c>
      <c r="C19" s="46"/>
      <c r="D19" s="47"/>
      <c r="E19" s="183"/>
      <c r="F19" s="184"/>
      <c r="G19" s="183"/>
      <c r="H19" s="184"/>
      <c r="I19" s="183">
        <v>0</v>
      </c>
      <c r="J19" s="185"/>
    </row>
    <row r="20" spans="1:10" ht="23.25" customHeight="1">
      <c r="A20" s="132" t="s">
        <v>85</v>
      </c>
      <c r="B20" s="45" t="s">
        <v>29</v>
      </c>
      <c r="C20" s="46"/>
      <c r="D20" s="47"/>
      <c r="E20" s="183"/>
      <c r="F20" s="184"/>
      <c r="G20" s="183"/>
      <c r="H20" s="184"/>
      <c r="I20" s="183">
        <v>0</v>
      </c>
      <c r="J20" s="185"/>
    </row>
    <row r="21" spans="1:10" ht="23.25" customHeight="1">
      <c r="A21" s="2"/>
      <c r="B21" s="62" t="s">
        <v>30</v>
      </c>
      <c r="C21" s="63"/>
      <c r="D21" s="64"/>
      <c r="E21" s="196"/>
      <c r="F21" s="197"/>
      <c r="G21" s="196"/>
      <c r="H21" s="197"/>
      <c r="I21" s="196">
        <f>SUM(I16:J20)</f>
        <v>0</v>
      </c>
      <c r="J21" s="209"/>
    </row>
    <row r="22" spans="1:10" ht="33" customHeight="1">
      <c r="A22" s="2"/>
      <c r="B22" s="53" t="s">
        <v>34</v>
      </c>
      <c r="C22" s="46"/>
      <c r="D22" s="47"/>
      <c r="E22" s="52"/>
      <c r="F22" s="49"/>
      <c r="G22" s="40"/>
      <c r="H22" s="40"/>
      <c r="I22" s="40"/>
      <c r="J22" s="50"/>
    </row>
    <row r="23" spans="1:10" ht="23.25" customHeight="1">
      <c r="A23" s="2"/>
      <c r="B23" s="45" t="s">
        <v>12</v>
      </c>
      <c r="C23" s="46"/>
      <c r="D23" s="47"/>
      <c r="E23" s="48">
        <v>15</v>
      </c>
      <c r="F23" s="49" t="s">
        <v>0</v>
      </c>
      <c r="G23" s="207">
        <v>0</v>
      </c>
      <c r="H23" s="208"/>
      <c r="I23" s="208"/>
      <c r="J23" s="50" t="str">
        <f t="shared" ref="J23:J28" si="0">Mena</f>
        <v>CZK</v>
      </c>
    </row>
    <row r="24" spans="1:10" ht="23.25" hidden="1" customHeight="1">
      <c r="A24" s="2"/>
      <c r="B24" s="45" t="s">
        <v>13</v>
      </c>
      <c r="C24" s="46"/>
      <c r="D24" s="47"/>
      <c r="E24" s="48">
        <f>SazbaDPH1</f>
        <v>15</v>
      </c>
      <c r="F24" s="49" t="s">
        <v>0</v>
      </c>
      <c r="G24" s="205">
        <v>0</v>
      </c>
      <c r="H24" s="206"/>
      <c r="I24" s="206"/>
      <c r="J24" s="50" t="str">
        <f t="shared" si="0"/>
        <v>CZK</v>
      </c>
    </row>
    <row r="25" spans="1:10" ht="23.25" customHeight="1">
      <c r="A25" s="2"/>
      <c r="B25" s="45" t="s">
        <v>14</v>
      </c>
      <c r="C25" s="46"/>
      <c r="D25" s="47"/>
      <c r="E25" s="48">
        <v>21</v>
      </c>
      <c r="F25" s="49" t="s">
        <v>0</v>
      </c>
      <c r="G25" s="207">
        <v>0</v>
      </c>
      <c r="H25" s="208"/>
      <c r="I25" s="208"/>
      <c r="J25" s="50" t="str">
        <f t="shared" si="0"/>
        <v>CZK</v>
      </c>
    </row>
    <row r="26" spans="1:10" ht="23.25" hidden="1" customHeight="1">
      <c r="A26" s="2"/>
      <c r="B26" s="39" t="s">
        <v>15</v>
      </c>
      <c r="C26" s="18"/>
      <c r="D26" s="14"/>
      <c r="E26" s="36">
        <f>SazbaDPH2</f>
        <v>21</v>
      </c>
      <c r="F26" s="37" t="s">
        <v>0</v>
      </c>
      <c r="G26" s="180">
        <v>1525791.36</v>
      </c>
      <c r="H26" s="181"/>
      <c r="I26" s="181"/>
      <c r="J26" s="44" t="str">
        <f t="shared" si="0"/>
        <v>CZK</v>
      </c>
    </row>
    <row r="27" spans="1:10" ht="23.25" customHeight="1" thickBot="1">
      <c r="A27" s="2"/>
      <c r="B27" s="38" t="s">
        <v>4</v>
      </c>
      <c r="C27" s="16"/>
      <c r="D27" s="19"/>
      <c r="E27" s="16"/>
      <c r="F27" s="17"/>
      <c r="G27" s="182">
        <v>0</v>
      </c>
      <c r="H27" s="182"/>
      <c r="I27" s="182"/>
      <c r="J27" s="51" t="str">
        <f t="shared" si="0"/>
        <v>CZK</v>
      </c>
    </row>
    <row r="28" spans="1:10" ht="27.75" customHeight="1" thickBot="1">
      <c r="A28" s="2"/>
      <c r="B28" s="109" t="s">
        <v>24</v>
      </c>
      <c r="C28" s="110"/>
      <c r="D28" s="110"/>
      <c r="E28" s="111"/>
      <c r="F28" s="112"/>
      <c r="G28" s="210">
        <f>ZakladDPHZakl</f>
        <v>0</v>
      </c>
      <c r="H28" s="211"/>
      <c r="I28" s="211"/>
      <c r="J28" s="113" t="str">
        <f t="shared" si="0"/>
        <v>CZK</v>
      </c>
    </row>
    <row r="29" spans="1:10" ht="27.75" hidden="1" customHeight="1" thickBot="1">
      <c r="A29" s="2"/>
      <c r="B29" s="109" t="s">
        <v>36</v>
      </c>
      <c r="C29" s="114"/>
      <c r="D29" s="114"/>
      <c r="E29" s="114"/>
      <c r="F29" s="114"/>
      <c r="G29" s="210">
        <v>8791464</v>
      </c>
      <c r="H29" s="210"/>
      <c r="I29" s="210"/>
      <c r="J29" s="115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20"/>
      <c r="C32" s="15" t="s">
        <v>11</v>
      </c>
      <c r="D32" s="32"/>
      <c r="E32" s="32"/>
      <c r="F32" s="15" t="s">
        <v>10</v>
      </c>
      <c r="G32" s="32"/>
      <c r="H32" s="33">
        <f ca="1">TODAY()</f>
        <v>43620</v>
      </c>
      <c r="I32" s="32"/>
      <c r="J32" s="9"/>
    </row>
    <row r="33" spans="1:10" ht="47.25" customHeight="1">
      <c r="A33" s="2"/>
      <c r="B33" s="2"/>
      <c r="J33" s="9"/>
    </row>
    <row r="34" spans="1:10" s="26" customFormat="1" ht="18.75" customHeight="1">
      <c r="A34" s="25"/>
      <c r="B34" s="25"/>
      <c r="D34" s="212"/>
      <c r="E34" s="213"/>
      <c r="G34" s="212"/>
      <c r="H34" s="213"/>
      <c r="I34" s="213"/>
      <c r="J34" s="31"/>
    </row>
    <row r="35" spans="1:10" ht="12.75" customHeight="1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>
      <c r="A36" s="11"/>
      <c r="B36" s="11"/>
      <c r="C36" s="12"/>
      <c r="D36" s="12"/>
      <c r="E36" s="12"/>
      <c r="F36" s="12"/>
      <c r="G36" s="12"/>
      <c r="H36" s="12"/>
      <c r="I36" s="12"/>
      <c r="J36" s="13"/>
    </row>
    <row r="37" spans="1:10" ht="27" hidden="1" customHeight="1">
      <c r="B37" s="82" t="s">
        <v>16</v>
      </c>
      <c r="C37" s="83"/>
      <c r="D37" s="83"/>
      <c r="E37" s="83"/>
      <c r="F37" s="84"/>
      <c r="G37" s="84"/>
      <c r="H37" s="84"/>
      <c r="I37" s="84"/>
      <c r="J37" s="83"/>
    </row>
    <row r="38" spans="1:10" ht="25.5" hidden="1" customHeight="1">
      <c r="A38" s="81" t="s">
        <v>38</v>
      </c>
      <c r="B38" s="85" t="s">
        <v>17</v>
      </c>
      <c r="C38" s="86" t="s">
        <v>5</v>
      </c>
      <c r="D38" s="87"/>
      <c r="E38" s="87"/>
      <c r="F38" s="88" t="str">
        <f>B23</f>
        <v>Základ pro sníženou DPH</v>
      </c>
      <c r="G38" s="88" t="str">
        <f>B25</f>
        <v>Základ pro základní DPH</v>
      </c>
      <c r="H38" s="89" t="s">
        <v>18</v>
      </c>
      <c r="I38" s="90" t="s">
        <v>1</v>
      </c>
      <c r="J38" s="91" t="s">
        <v>0</v>
      </c>
    </row>
    <row r="39" spans="1:10" ht="25.5" hidden="1" customHeight="1">
      <c r="A39" s="81">
        <v>1</v>
      </c>
      <c r="B39" s="92" t="s">
        <v>50</v>
      </c>
      <c r="C39" s="171"/>
      <c r="D39" s="172"/>
      <c r="E39" s="172"/>
      <c r="F39" s="93">
        <v>0</v>
      </c>
      <c r="G39" s="94">
        <v>7265673.1299999999</v>
      </c>
      <c r="H39" s="95"/>
      <c r="I39" s="96">
        <v>7265673.1299999999</v>
      </c>
      <c r="J39" s="97">
        <f>IF(CenaCelkemVypocet=0,"",I39/CenaCelkemVypocet*100)</f>
        <v>100</v>
      </c>
    </row>
    <row r="40" spans="1:10" ht="25.5" hidden="1" customHeight="1">
      <c r="A40" s="81">
        <v>2</v>
      </c>
      <c r="B40" s="98" t="s">
        <v>44</v>
      </c>
      <c r="C40" s="173" t="s">
        <v>45</v>
      </c>
      <c r="D40" s="174"/>
      <c r="E40" s="174"/>
      <c r="F40" s="99">
        <v>0</v>
      </c>
      <c r="G40" s="100">
        <v>7265673.1299999999</v>
      </c>
      <c r="H40" s="100"/>
      <c r="I40" s="101">
        <v>7265673.1299999999</v>
      </c>
      <c r="J40" s="102">
        <f>IF(CenaCelkemVypocet=0,"",I40/CenaCelkemVypocet*100)</f>
        <v>100</v>
      </c>
    </row>
    <row r="41" spans="1:10" ht="25.5" hidden="1" customHeight="1">
      <c r="A41" s="81">
        <v>3</v>
      </c>
      <c r="B41" s="103" t="s">
        <v>42</v>
      </c>
      <c r="C41" s="171" t="s">
        <v>43</v>
      </c>
      <c r="D41" s="172"/>
      <c r="E41" s="172"/>
      <c r="F41" s="104">
        <v>0</v>
      </c>
      <c r="G41" s="95">
        <v>7265673.1299999999</v>
      </c>
      <c r="H41" s="95"/>
      <c r="I41" s="96">
        <v>7265673.1299999999</v>
      </c>
      <c r="J41" s="97">
        <f>IF(CenaCelkemVypocet=0,"",I41/CenaCelkemVypocet*100)</f>
        <v>100</v>
      </c>
    </row>
    <row r="42" spans="1:10" ht="25.5" hidden="1" customHeight="1">
      <c r="A42" s="81"/>
      <c r="B42" s="175" t="s">
        <v>51</v>
      </c>
      <c r="C42" s="176"/>
      <c r="D42" s="176"/>
      <c r="E42" s="176"/>
      <c r="F42" s="105">
        <f>SUMIF(A39:A41,"=1",F39:F41)</f>
        <v>0</v>
      </c>
      <c r="G42" s="106">
        <f>SUMIF(A39:A41,"=1",G39:G41)</f>
        <v>7265673.1299999999</v>
      </c>
      <c r="H42" s="106">
        <f>SUMIF(A39:A41,"=1",H39:H41)</f>
        <v>0</v>
      </c>
      <c r="I42" s="107">
        <f>SUMIF(A39:A41,"=1",I39:I41)</f>
        <v>7265673.1299999999</v>
      </c>
      <c r="J42" s="108">
        <f>SUMIF(A39:A41,"=1",J39:J41)</f>
        <v>100</v>
      </c>
    </row>
    <row r="46" spans="1:10" ht="16">
      <c r="B46" s="116" t="s">
        <v>53</v>
      </c>
    </row>
    <row r="48" spans="1:10" ht="25.5" customHeight="1">
      <c r="A48" s="117"/>
      <c r="B48" s="120" t="s">
        <v>17</v>
      </c>
      <c r="C48" s="120" t="s">
        <v>5</v>
      </c>
      <c r="D48" s="121"/>
      <c r="E48" s="121"/>
      <c r="F48" s="122" t="s">
        <v>54</v>
      </c>
      <c r="G48" s="122"/>
      <c r="H48" s="122"/>
      <c r="I48" s="122" t="s">
        <v>30</v>
      </c>
      <c r="J48" s="122" t="s">
        <v>0</v>
      </c>
    </row>
    <row r="49" spans="1:10" ht="25.5" customHeight="1">
      <c r="A49" s="118"/>
      <c r="B49" s="123" t="s">
        <v>55</v>
      </c>
      <c r="C49" s="169" t="s">
        <v>390</v>
      </c>
      <c r="D49" s="170"/>
      <c r="E49" s="170"/>
      <c r="F49" s="130" t="s">
        <v>27</v>
      </c>
      <c r="G49" s="124"/>
      <c r="H49" s="124"/>
      <c r="I49" s="124">
        <f>'02 01 Pol'!G8</f>
        <v>0</v>
      </c>
      <c r="J49" s="128" t="str">
        <f>IF(I64=0,"",I49/I64*100)</f>
        <v/>
      </c>
    </row>
    <row r="50" spans="1:10" ht="25.5" customHeight="1">
      <c r="A50" s="118"/>
      <c r="B50" s="123" t="s">
        <v>56</v>
      </c>
      <c r="C50" s="169" t="s">
        <v>57</v>
      </c>
      <c r="D50" s="170"/>
      <c r="E50" s="170"/>
      <c r="F50" s="130" t="s">
        <v>27</v>
      </c>
      <c r="G50" s="124"/>
      <c r="H50" s="124"/>
      <c r="I50" s="124">
        <f>'02 01 Pol'!G14</f>
        <v>0</v>
      </c>
      <c r="J50" s="128" t="str">
        <f>IF(I64=0,"",I50/I64*100)</f>
        <v/>
      </c>
    </row>
    <row r="51" spans="1:10" ht="25.5" customHeight="1">
      <c r="A51" s="118"/>
      <c r="B51" s="123" t="s">
        <v>58</v>
      </c>
      <c r="C51" s="169" t="s">
        <v>59</v>
      </c>
      <c r="D51" s="170"/>
      <c r="E51" s="170"/>
      <c r="F51" s="130" t="s">
        <v>27</v>
      </c>
      <c r="G51" s="124"/>
      <c r="H51" s="124"/>
      <c r="I51" s="124">
        <f>'02 01 Pol'!G20</f>
        <v>0</v>
      </c>
      <c r="J51" s="128" t="str">
        <f>IF(I64=0,"",I51/I64*100)</f>
        <v/>
      </c>
    </row>
    <row r="52" spans="1:10" ht="25.5" customHeight="1">
      <c r="A52" s="118"/>
      <c r="B52" s="123" t="s">
        <v>60</v>
      </c>
      <c r="C52" s="169" t="s">
        <v>61</v>
      </c>
      <c r="D52" s="170"/>
      <c r="E52" s="170"/>
      <c r="F52" s="130" t="s">
        <v>27</v>
      </c>
      <c r="G52" s="124"/>
      <c r="H52" s="124"/>
      <c r="I52" s="124">
        <f>'02 01 Pol'!G28</f>
        <v>0</v>
      </c>
      <c r="J52" s="128" t="str">
        <f>IF(I64=0,"",I52/I64*100)</f>
        <v/>
      </c>
    </row>
    <row r="53" spans="1:10" ht="25.5" customHeight="1">
      <c r="A53" s="118"/>
      <c r="B53" s="123" t="s">
        <v>62</v>
      </c>
      <c r="C53" s="169" t="s">
        <v>63</v>
      </c>
      <c r="D53" s="170"/>
      <c r="E53" s="170"/>
      <c r="F53" s="130" t="s">
        <v>27</v>
      </c>
      <c r="G53" s="124"/>
      <c r="H53" s="124"/>
      <c r="I53" s="124">
        <f>'02 01 Pol'!G32</f>
        <v>0</v>
      </c>
      <c r="J53" s="128" t="str">
        <f>IF(I64=0,"",I53/I64*100)</f>
        <v/>
      </c>
    </row>
    <row r="54" spans="1:10" ht="25.5" customHeight="1">
      <c r="A54" s="118"/>
      <c r="B54" s="123" t="s">
        <v>64</v>
      </c>
      <c r="C54" s="169" t="s">
        <v>65</v>
      </c>
      <c r="D54" s="170"/>
      <c r="E54" s="170"/>
      <c r="F54" s="130" t="s">
        <v>27</v>
      </c>
      <c r="G54" s="124"/>
      <c r="H54" s="124"/>
      <c r="I54" s="124">
        <f>'02 01 Pol'!G35</f>
        <v>0</v>
      </c>
      <c r="J54" s="128" t="str">
        <f>IF(I64=0,"",I54/I64*100)</f>
        <v/>
      </c>
    </row>
    <row r="55" spans="1:10" ht="25.5" customHeight="1">
      <c r="A55" s="118"/>
      <c r="B55" s="123" t="s">
        <v>66</v>
      </c>
      <c r="C55" s="169" t="s">
        <v>67</v>
      </c>
      <c r="D55" s="170"/>
      <c r="E55" s="170"/>
      <c r="F55" s="130" t="s">
        <v>27</v>
      </c>
      <c r="G55" s="124"/>
      <c r="H55" s="124"/>
      <c r="I55" s="124">
        <f>'02 01 Pol'!G41</f>
        <v>0</v>
      </c>
      <c r="J55" s="128" t="str">
        <f>IF(I64=0,"",I55/I64*100)</f>
        <v/>
      </c>
    </row>
    <row r="56" spans="1:10" ht="25.5" customHeight="1">
      <c r="A56" s="118"/>
      <c r="B56" s="123" t="s">
        <v>68</v>
      </c>
      <c r="C56" s="169" t="s">
        <v>69</v>
      </c>
      <c r="D56" s="170"/>
      <c r="E56" s="170"/>
      <c r="F56" s="130" t="s">
        <v>27</v>
      </c>
      <c r="G56" s="124"/>
      <c r="H56" s="124"/>
      <c r="I56" s="124">
        <f>'02 01 Pol'!G50</f>
        <v>0</v>
      </c>
      <c r="J56" s="128" t="str">
        <f>IF(I64=0,"",I56/I64*100)</f>
        <v/>
      </c>
    </row>
    <row r="57" spans="1:10" ht="25.5" customHeight="1">
      <c r="A57" s="118"/>
      <c r="B57" s="123" t="s">
        <v>70</v>
      </c>
      <c r="C57" s="169" t="s">
        <v>71</v>
      </c>
      <c r="D57" s="170"/>
      <c r="E57" s="170"/>
      <c r="F57" s="130" t="s">
        <v>27</v>
      </c>
      <c r="G57" s="124"/>
      <c r="H57" s="124"/>
      <c r="I57" s="124">
        <f>'02 01 Pol'!G77</f>
        <v>0</v>
      </c>
      <c r="J57" s="128" t="str">
        <f>IF(I64=0,"",I57/I64*100)</f>
        <v/>
      </c>
    </row>
    <row r="58" spans="1:10" ht="25.5" customHeight="1">
      <c r="A58" s="118"/>
      <c r="B58" s="123" t="s">
        <v>72</v>
      </c>
      <c r="C58" s="169" t="s">
        <v>73</v>
      </c>
      <c r="D58" s="170"/>
      <c r="E58" s="170"/>
      <c r="F58" s="130" t="s">
        <v>27</v>
      </c>
      <c r="G58" s="124"/>
      <c r="H58" s="124"/>
      <c r="I58" s="124">
        <f>'02 01 Pol'!G85</f>
        <v>0</v>
      </c>
      <c r="J58" s="128" t="str">
        <f>IF(I64=0,"",I58/I64*100)</f>
        <v/>
      </c>
    </row>
    <row r="59" spans="1:10" ht="25.5" customHeight="1">
      <c r="A59" s="118"/>
      <c r="B59" s="123" t="s">
        <v>74</v>
      </c>
      <c r="C59" s="169" t="s">
        <v>75</v>
      </c>
      <c r="D59" s="170"/>
      <c r="E59" s="170"/>
      <c r="F59" s="130" t="s">
        <v>27</v>
      </c>
      <c r="G59" s="124"/>
      <c r="H59" s="124"/>
      <c r="I59" s="124">
        <f>'02 01 Pol'!G105</f>
        <v>0</v>
      </c>
      <c r="J59" s="128" t="str">
        <f>IF(I64=0,"",I59/I64*100)</f>
        <v/>
      </c>
    </row>
    <row r="60" spans="1:10" ht="25.5" customHeight="1">
      <c r="A60" s="118"/>
      <c r="B60" s="123" t="s">
        <v>76</v>
      </c>
      <c r="C60" s="169" t="s">
        <v>77</v>
      </c>
      <c r="D60" s="170"/>
      <c r="E60" s="170"/>
      <c r="F60" s="130" t="s">
        <v>27</v>
      </c>
      <c r="G60" s="124"/>
      <c r="H60" s="124"/>
      <c r="I60" s="124">
        <f>'02 01 Pol'!G111</f>
        <v>0</v>
      </c>
      <c r="J60" s="128" t="str">
        <f>IF(I64=0,"",I60/I64*100)</f>
        <v/>
      </c>
    </row>
    <row r="61" spans="1:10" ht="25.5" customHeight="1">
      <c r="A61" s="118"/>
      <c r="B61" s="123" t="s">
        <v>78</v>
      </c>
      <c r="C61" s="169" t="s">
        <v>79</v>
      </c>
      <c r="D61" s="170"/>
      <c r="E61" s="170"/>
      <c r="F61" s="130" t="s">
        <v>27</v>
      </c>
      <c r="G61" s="124"/>
      <c r="H61" s="124"/>
      <c r="I61" s="124">
        <f>'02 01 Pol'!G118</f>
        <v>0</v>
      </c>
      <c r="J61" s="128" t="str">
        <f>IF(I64=0,"",I61/I64*100)</f>
        <v/>
      </c>
    </row>
    <row r="62" spans="1:10" ht="25.5" customHeight="1">
      <c r="A62" s="118"/>
      <c r="B62" s="123" t="s">
        <v>80</v>
      </c>
      <c r="C62" s="169" t="s">
        <v>81</v>
      </c>
      <c r="D62" s="170"/>
      <c r="E62" s="170"/>
      <c r="F62" s="130" t="s">
        <v>27</v>
      </c>
      <c r="G62" s="124"/>
      <c r="H62" s="124"/>
      <c r="I62" s="124">
        <f>'02 01 Pol'!G143</f>
        <v>0</v>
      </c>
      <c r="J62" s="128" t="str">
        <f>IF(I64=0,"",I62/I64*100)</f>
        <v/>
      </c>
    </row>
    <row r="63" spans="1:10" ht="25.5" customHeight="1">
      <c r="A63" s="118"/>
      <c r="B63" s="123" t="s">
        <v>82</v>
      </c>
      <c r="C63" s="169" t="s">
        <v>83</v>
      </c>
      <c r="D63" s="170"/>
      <c r="E63" s="170"/>
      <c r="F63" s="130" t="s">
        <v>27</v>
      </c>
      <c r="G63" s="124"/>
      <c r="H63" s="124"/>
      <c r="I63" s="124">
        <f>'02 01 Pol'!G148</f>
        <v>0</v>
      </c>
      <c r="J63" s="128" t="str">
        <f>IF(I64=0,"",I63/I64*100)</f>
        <v/>
      </c>
    </row>
    <row r="64" spans="1:10" ht="25.5" customHeight="1">
      <c r="A64" s="119"/>
      <c r="B64" s="125" t="s">
        <v>1</v>
      </c>
      <c r="C64" s="125"/>
      <c r="D64" s="126"/>
      <c r="E64" s="126"/>
      <c r="F64" s="131"/>
      <c r="G64" s="127"/>
      <c r="H64" s="127"/>
      <c r="I64" s="127">
        <f>SUM(I49:I63)</f>
        <v>0</v>
      </c>
      <c r="J64" s="129">
        <f>SUM(J49:J63)</f>
        <v>0</v>
      </c>
    </row>
    <row r="65" spans="6:10">
      <c r="F65" s="79"/>
      <c r="G65" s="79"/>
      <c r="H65" s="79"/>
      <c r="I65" s="79"/>
      <c r="J65" s="80"/>
    </row>
    <row r="66" spans="6:10">
      <c r="F66" s="79"/>
      <c r="G66" s="79"/>
      <c r="H66" s="79"/>
      <c r="I66" s="79"/>
      <c r="J66" s="80"/>
    </row>
    <row r="67" spans="6:10">
      <c r="F67" s="79"/>
      <c r="G67" s="79"/>
      <c r="H67" s="79"/>
      <c r="I67" s="79"/>
      <c r="J67" s="8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baseColWidth="10" defaultColWidth="9.1640625" defaultRowHeight="13"/>
  <cols>
    <col min="1" max="1" width="4.33203125" style="3" customWidth="1"/>
    <col min="2" max="2" width="14.5" style="3" customWidth="1"/>
    <col min="3" max="3" width="38.33203125" style="7" customWidth="1"/>
    <col min="4" max="4" width="4.5" style="3" customWidth="1"/>
    <col min="5" max="5" width="10.5" style="3" customWidth="1"/>
    <col min="6" max="6" width="9.83203125" style="3" customWidth="1"/>
    <col min="7" max="7" width="12.6640625" style="3" customWidth="1"/>
    <col min="8" max="16384" width="9.1640625" style="3"/>
  </cols>
  <sheetData>
    <row r="1" spans="1:7" ht="16">
      <c r="A1" s="214" t="s">
        <v>6</v>
      </c>
      <c r="B1" s="214"/>
      <c r="C1" s="215"/>
      <c r="D1" s="214"/>
      <c r="E1" s="214"/>
      <c r="F1" s="214"/>
      <c r="G1" s="214"/>
    </row>
    <row r="2" spans="1:7" ht="25" customHeight="1">
      <c r="A2" s="66" t="s">
        <v>7</v>
      </c>
      <c r="B2" s="65"/>
      <c r="C2" s="216"/>
      <c r="D2" s="216"/>
      <c r="E2" s="216"/>
      <c r="F2" s="216"/>
      <c r="G2" s="217"/>
    </row>
    <row r="3" spans="1:7" ht="25" customHeight="1">
      <c r="A3" s="66" t="s">
        <v>8</v>
      </c>
      <c r="B3" s="65"/>
      <c r="C3" s="216"/>
      <c r="D3" s="216"/>
      <c r="E3" s="216"/>
      <c r="F3" s="216"/>
      <c r="G3" s="217"/>
    </row>
    <row r="4" spans="1:7" ht="25" customHeight="1">
      <c r="A4" s="66" t="s">
        <v>9</v>
      </c>
      <c r="B4" s="65"/>
      <c r="C4" s="216"/>
      <c r="D4" s="216"/>
      <c r="E4" s="216"/>
      <c r="F4" s="216"/>
      <c r="G4" s="217"/>
    </row>
    <row r="5" spans="1:7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3"/>
  <sheetViews>
    <sheetView workbookViewId="0">
      <pane ySplit="7" topLeftCell="A8" activePane="bottomLeft" state="frozen"/>
      <selection pane="bottomLeft" activeCell="F9" sqref="F9"/>
    </sheetView>
  </sheetViews>
  <sheetFormatPr baseColWidth="10" defaultColWidth="8.83203125" defaultRowHeight="13" outlineLevelRow="1"/>
  <cols>
    <col min="1" max="1" width="3.5" customWidth="1"/>
    <col min="2" max="2" width="12.6640625" style="78" customWidth="1"/>
    <col min="3" max="3" width="38.33203125" style="78" customWidth="1"/>
    <col min="4" max="4" width="4.83203125" customWidth="1"/>
    <col min="5" max="5" width="10.6640625" customWidth="1"/>
    <col min="6" max="6" width="9.8320312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18" t="s">
        <v>6</v>
      </c>
      <c r="B1" s="218"/>
      <c r="C1" s="218"/>
      <c r="D1" s="218"/>
      <c r="E1" s="218"/>
      <c r="F1" s="218"/>
      <c r="G1" s="218"/>
      <c r="AG1" t="s">
        <v>86</v>
      </c>
    </row>
    <row r="2" spans="1:60" ht="12" customHeight="1">
      <c r="A2" s="66" t="s">
        <v>7</v>
      </c>
      <c r="B2" s="65" t="s">
        <v>48</v>
      </c>
      <c r="C2" s="219" t="s">
        <v>49</v>
      </c>
      <c r="D2" s="220"/>
      <c r="E2" s="220"/>
      <c r="F2" s="220"/>
      <c r="G2" s="221"/>
      <c r="AG2" t="s">
        <v>87</v>
      </c>
    </row>
    <row r="3" spans="1:60" ht="12" customHeight="1">
      <c r="A3" s="66" t="s">
        <v>8</v>
      </c>
      <c r="B3" s="65"/>
      <c r="C3" s="219"/>
      <c r="D3" s="220"/>
      <c r="E3" s="220"/>
      <c r="F3" s="220"/>
      <c r="G3" s="221"/>
      <c r="AC3" s="78" t="s">
        <v>87</v>
      </c>
      <c r="AG3" t="s">
        <v>88</v>
      </c>
    </row>
    <row r="4" spans="1:60" ht="12" customHeight="1">
      <c r="A4" s="133" t="s">
        <v>9</v>
      </c>
      <c r="B4" s="134"/>
      <c r="C4" s="222"/>
      <c r="D4" s="223"/>
      <c r="E4" s="223"/>
      <c r="F4" s="223"/>
      <c r="G4" s="224"/>
      <c r="AG4" t="s">
        <v>89</v>
      </c>
    </row>
    <row r="5" spans="1:60">
      <c r="D5" s="10"/>
    </row>
    <row r="6" spans="1:60" ht="42">
      <c r="A6" s="136" t="s">
        <v>90</v>
      </c>
      <c r="B6" s="138" t="s">
        <v>91</v>
      </c>
      <c r="C6" s="138" t="s">
        <v>92</v>
      </c>
      <c r="D6" s="137" t="s">
        <v>93</v>
      </c>
      <c r="E6" s="136" t="s">
        <v>94</v>
      </c>
      <c r="F6" s="135" t="s">
        <v>95</v>
      </c>
      <c r="G6" s="136" t="s">
        <v>30</v>
      </c>
      <c r="H6" s="139" t="s">
        <v>31</v>
      </c>
      <c r="I6" s="139" t="s">
        <v>96</v>
      </c>
      <c r="J6" s="139" t="s">
        <v>32</v>
      </c>
      <c r="K6" s="139" t="s">
        <v>97</v>
      </c>
      <c r="L6" s="139" t="s">
        <v>98</v>
      </c>
      <c r="M6" s="139" t="s">
        <v>99</v>
      </c>
      <c r="N6" s="139" t="s">
        <v>100</v>
      </c>
      <c r="O6" s="139" t="s">
        <v>101</v>
      </c>
      <c r="P6" s="139" t="s">
        <v>102</v>
      </c>
      <c r="Q6" s="139" t="s">
        <v>103</v>
      </c>
      <c r="R6" s="139" t="s">
        <v>104</v>
      </c>
      <c r="S6" s="139" t="s">
        <v>105</v>
      </c>
      <c r="T6" s="139" t="s">
        <v>106</v>
      </c>
      <c r="U6" s="139" t="s">
        <v>107</v>
      </c>
      <c r="V6" s="139" t="s">
        <v>108</v>
      </c>
      <c r="W6" s="139" t="s">
        <v>109</v>
      </c>
      <c r="X6" s="139" t="s">
        <v>110</v>
      </c>
    </row>
    <row r="7" spans="1:60" hidden="1">
      <c r="A7" s="3"/>
      <c r="B7" s="4"/>
      <c r="C7" s="4"/>
      <c r="D7" s="6"/>
      <c r="E7" s="141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60" ht="14">
      <c r="A8" s="145" t="s">
        <v>111</v>
      </c>
      <c r="B8" s="146" t="s">
        <v>55</v>
      </c>
      <c r="C8" s="163" t="s">
        <v>390</v>
      </c>
      <c r="D8" s="147"/>
      <c r="E8" s="148"/>
      <c r="F8" s="149"/>
      <c r="G8" s="150">
        <f>SUMIF(AG9:AG13,"&lt;&gt;NOR",G9:G13)</f>
        <v>0</v>
      </c>
      <c r="H8" s="144"/>
      <c r="I8" s="144">
        <f>SUM(I9:I13)</f>
        <v>0</v>
      </c>
      <c r="J8" s="144"/>
      <c r="K8" s="144">
        <f>SUM(K9:K13)</f>
        <v>1750000</v>
      </c>
      <c r="L8" s="144"/>
      <c r="M8" s="144">
        <f>SUM(M9:M13)</f>
        <v>0</v>
      </c>
      <c r="N8" s="144"/>
      <c r="O8" s="144">
        <f>SUM(O9:O13)</f>
        <v>0</v>
      </c>
      <c r="P8" s="144"/>
      <c r="Q8" s="144">
        <f>SUM(Q9:Q13)</f>
        <v>0</v>
      </c>
      <c r="R8" s="144"/>
      <c r="S8" s="144"/>
      <c r="T8" s="144"/>
      <c r="U8" s="144"/>
      <c r="V8" s="144">
        <f>SUM(V9:V13)</f>
        <v>0</v>
      </c>
      <c r="W8" s="144"/>
      <c r="X8" s="144"/>
      <c r="AG8" t="s">
        <v>112</v>
      </c>
    </row>
    <row r="9" spans="1:60" outlineLevel="1">
      <c r="A9" s="157">
        <v>1</v>
      </c>
      <c r="B9" s="158" t="s">
        <v>113</v>
      </c>
      <c r="C9" s="164" t="s">
        <v>114</v>
      </c>
      <c r="D9" s="159" t="s">
        <v>115</v>
      </c>
      <c r="E9" s="160">
        <v>1</v>
      </c>
      <c r="F9" s="161"/>
      <c r="G9" s="162">
        <f>ROUND(E9*F9,2)</f>
        <v>0</v>
      </c>
      <c r="H9" s="143">
        <v>0</v>
      </c>
      <c r="I9" s="143">
        <f>ROUND(E9*H9,2)</f>
        <v>0</v>
      </c>
      <c r="J9" s="143">
        <v>400000</v>
      </c>
      <c r="K9" s="143">
        <f>ROUND(E9*J9,2)</f>
        <v>400000</v>
      </c>
      <c r="L9" s="143">
        <v>21</v>
      </c>
      <c r="M9" s="143">
        <f>G9*(1+L9/100)</f>
        <v>0</v>
      </c>
      <c r="N9" s="143">
        <v>0</v>
      </c>
      <c r="O9" s="143">
        <f>ROUND(E9*N9,2)</f>
        <v>0</v>
      </c>
      <c r="P9" s="143">
        <v>0</v>
      </c>
      <c r="Q9" s="143">
        <f>ROUND(E9*P9,2)</f>
        <v>0</v>
      </c>
      <c r="R9" s="143"/>
      <c r="S9" s="143" t="s">
        <v>116</v>
      </c>
      <c r="T9" s="143" t="s">
        <v>117</v>
      </c>
      <c r="U9" s="143">
        <v>0</v>
      </c>
      <c r="V9" s="143">
        <f>ROUND(E9*U9,2)</f>
        <v>0</v>
      </c>
      <c r="W9" s="143"/>
      <c r="X9" s="143" t="s">
        <v>118</v>
      </c>
      <c r="Y9" s="140"/>
      <c r="Z9" s="140"/>
      <c r="AA9" s="140"/>
      <c r="AB9" s="140"/>
      <c r="AC9" s="140"/>
      <c r="AD9" s="140"/>
      <c r="AE9" s="140"/>
      <c r="AF9" s="140"/>
      <c r="AG9" s="140" t="s">
        <v>119</v>
      </c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</row>
    <row r="10" spans="1:60" outlineLevel="1">
      <c r="A10" s="157">
        <v>2</v>
      </c>
      <c r="B10" s="158" t="s">
        <v>120</v>
      </c>
      <c r="C10" s="164" t="s">
        <v>121</v>
      </c>
      <c r="D10" s="159" t="s">
        <v>115</v>
      </c>
      <c r="E10" s="160">
        <v>1</v>
      </c>
      <c r="F10" s="161"/>
      <c r="G10" s="162">
        <f>ROUND(E10*F10,2)</f>
        <v>0</v>
      </c>
      <c r="H10" s="143">
        <v>0</v>
      </c>
      <c r="I10" s="143">
        <f>ROUND(E10*H10,2)</f>
        <v>0</v>
      </c>
      <c r="J10" s="143">
        <v>400000</v>
      </c>
      <c r="K10" s="143">
        <f>ROUND(E10*J10,2)</f>
        <v>400000</v>
      </c>
      <c r="L10" s="143">
        <v>21</v>
      </c>
      <c r="M10" s="143">
        <f>G10*(1+L10/100)</f>
        <v>0</v>
      </c>
      <c r="N10" s="143">
        <v>0</v>
      </c>
      <c r="O10" s="143">
        <f>ROUND(E10*N10,2)</f>
        <v>0</v>
      </c>
      <c r="P10" s="143">
        <v>0</v>
      </c>
      <c r="Q10" s="143">
        <f>ROUND(E10*P10,2)</f>
        <v>0</v>
      </c>
      <c r="R10" s="143"/>
      <c r="S10" s="143" t="s">
        <v>116</v>
      </c>
      <c r="T10" s="143" t="s">
        <v>117</v>
      </c>
      <c r="U10" s="143">
        <v>0</v>
      </c>
      <c r="V10" s="143">
        <f>ROUND(E10*U10,2)</f>
        <v>0</v>
      </c>
      <c r="W10" s="143"/>
      <c r="X10" s="143" t="s">
        <v>118</v>
      </c>
      <c r="Y10" s="140"/>
      <c r="Z10" s="140"/>
      <c r="AA10" s="140"/>
      <c r="AB10" s="140"/>
      <c r="AC10" s="140"/>
      <c r="AD10" s="140"/>
      <c r="AE10" s="140"/>
      <c r="AF10" s="140"/>
      <c r="AG10" s="140" t="s">
        <v>119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</row>
    <row r="11" spans="1:60" outlineLevel="1">
      <c r="A11" s="157">
        <v>3</v>
      </c>
      <c r="B11" s="158" t="s">
        <v>122</v>
      </c>
      <c r="C11" s="164" t="s">
        <v>385</v>
      </c>
      <c r="D11" s="159" t="s">
        <v>115</v>
      </c>
      <c r="E11" s="160">
        <v>1</v>
      </c>
      <c r="F11" s="161"/>
      <c r="G11" s="162">
        <f>ROUND(E11*F11,2)</f>
        <v>0</v>
      </c>
      <c r="H11" s="143">
        <v>0</v>
      </c>
      <c r="I11" s="143">
        <f>ROUND(E11*H11,2)</f>
        <v>0</v>
      </c>
      <c r="J11" s="143">
        <v>900000</v>
      </c>
      <c r="K11" s="143">
        <f>ROUND(E11*J11,2)</f>
        <v>900000</v>
      </c>
      <c r="L11" s="143">
        <v>21</v>
      </c>
      <c r="M11" s="143">
        <f>G11*(1+L11/100)</f>
        <v>0</v>
      </c>
      <c r="N11" s="143">
        <v>0</v>
      </c>
      <c r="O11" s="143">
        <f>ROUND(E11*N11,2)</f>
        <v>0</v>
      </c>
      <c r="P11" s="143">
        <v>0</v>
      </c>
      <c r="Q11" s="143">
        <f>ROUND(E11*P11,2)</f>
        <v>0</v>
      </c>
      <c r="R11" s="143"/>
      <c r="S11" s="143" t="s">
        <v>116</v>
      </c>
      <c r="T11" s="143" t="s">
        <v>117</v>
      </c>
      <c r="U11" s="143">
        <v>0</v>
      </c>
      <c r="V11" s="143">
        <f>ROUND(E11*U11,2)</f>
        <v>0</v>
      </c>
      <c r="W11" s="143"/>
      <c r="X11" s="143" t="s">
        <v>118</v>
      </c>
      <c r="Y11" s="140"/>
      <c r="Z11" s="140"/>
      <c r="AA11" s="140"/>
      <c r="AB11" s="140"/>
      <c r="AC11" s="140"/>
      <c r="AD11" s="140"/>
      <c r="AE11" s="140"/>
      <c r="AF11" s="140"/>
      <c r="AG11" s="140" t="s">
        <v>119</v>
      </c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</row>
    <row r="12" spans="1:60" outlineLevel="1">
      <c r="A12" s="157">
        <v>4</v>
      </c>
      <c r="B12" s="158" t="s">
        <v>122</v>
      </c>
      <c r="C12" s="164" t="s">
        <v>384</v>
      </c>
      <c r="D12" s="159" t="s">
        <v>115</v>
      </c>
      <c r="E12" s="160">
        <v>1</v>
      </c>
      <c r="F12" s="161"/>
      <c r="G12" s="162">
        <f>ROUND(E12*F12,2)</f>
        <v>0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</row>
    <row r="13" spans="1:60" outlineLevel="1">
      <c r="A13" s="157">
        <v>5</v>
      </c>
      <c r="B13" s="158" t="s">
        <v>123</v>
      </c>
      <c r="C13" s="164" t="s">
        <v>124</v>
      </c>
      <c r="D13" s="159" t="s">
        <v>115</v>
      </c>
      <c r="E13" s="160">
        <v>1</v>
      </c>
      <c r="F13" s="161"/>
      <c r="G13" s="162">
        <f>ROUND(E13*F13,2)</f>
        <v>0</v>
      </c>
      <c r="H13" s="143">
        <v>0</v>
      </c>
      <c r="I13" s="143">
        <f>ROUND(E13*H13,2)</f>
        <v>0</v>
      </c>
      <c r="J13" s="143">
        <v>50000</v>
      </c>
      <c r="K13" s="143">
        <f>ROUND(E13*J13,2)</f>
        <v>50000</v>
      </c>
      <c r="L13" s="143">
        <v>21</v>
      </c>
      <c r="M13" s="143">
        <f>G13*(1+L13/100)</f>
        <v>0</v>
      </c>
      <c r="N13" s="143">
        <v>0</v>
      </c>
      <c r="O13" s="143">
        <f>ROUND(E13*N13,2)</f>
        <v>0</v>
      </c>
      <c r="P13" s="143">
        <v>0</v>
      </c>
      <c r="Q13" s="143">
        <f>ROUND(E13*P13,2)</f>
        <v>0</v>
      </c>
      <c r="R13" s="143"/>
      <c r="S13" s="143" t="s">
        <v>116</v>
      </c>
      <c r="T13" s="143" t="s">
        <v>117</v>
      </c>
      <c r="U13" s="143">
        <v>0</v>
      </c>
      <c r="V13" s="143">
        <f>ROUND(E13*U13,2)</f>
        <v>0</v>
      </c>
      <c r="W13" s="143"/>
      <c r="X13" s="143" t="s">
        <v>118</v>
      </c>
      <c r="Y13" s="140"/>
      <c r="Z13" s="140"/>
      <c r="AA13" s="140"/>
      <c r="AB13" s="140"/>
      <c r="AC13" s="140"/>
      <c r="AD13" s="140"/>
      <c r="AE13" s="140"/>
      <c r="AF13" s="140"/>
      <c r="AG13" s="140" t="s">
        <v>119</v>
      </c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</row>
    <row r="14" spans="1:60" ht="14">
      <c r="A14" s="145" t="s">
        <v>111</v>
      </c>
      <c r="B14" s="146" t="s">
        <v>56</v>
      </c>
      <c r="C14" s="163" t="s">
        <v>57</v>
      </c>
      <c r="D14" s="147"/>
      <c r="E14" s="148"/>
      <c r="F14" s="149"/>
      <c r="G14" s="150">
        <f>SUMIF(AG15:AG19,"&lt;&gt;NOR",G15:G19)</f>
        <v>0</v>
      </c>
      <c r="H14" s="144"/>
      <c r="I14" s="144">
        <f>SUM(I15:I19)</f>
        <v>356007.28</v>
      </c>
      <c r="J14" s="144"/>
      <c r="K14" s="144">
        <f>SUM(K15:K19)</f>
        <v>318514.3</v>
      </c>
      <c r="L14" s="144"/>
      <c r="M14" s="144">
        <f>SUM(M15:M19)</f>
        <v>0</v>
      </c>
      <c r="N14" s="144"/>
      <c r="O14" s="144">
        <f>SUM(O15:O19)</f>
        <v>12.39</v>
      </c>
      <c r="P14" s="144"/>
      <c r="Q14" s="144">
        <f>SUM(Q15:Q19)</f>
        <v>0</v>
      </c>
      <c r="R14" s="144"/>
      <c r="S14" s="144"/>
      <c r="T14" s="144"/>
      <c r="U14" s="144"/>
      <c r="V14" s="144">
        <f>SUM(V15:V19)</f>
        <v>49593.43</v>
      </c>
      <c r="W14" s="144"/>
      <c r="X14" s="144"/>
      <c r="AG14" t="s">
        <v>112</v>
      </c>
    </row>
    <row r="15" spans="1:60" outlineLevel="1">
      <c r="A15" s="157">
        <v>6</v>
      </c>
      <c r="B15" s="158" t="s">
        <v>125</v>
      </c>
      <c r="C15" s="164" t="s">
        <v>126</v>
      </c>
      <c r="D15" s="159" t="s">
        <v>127</v>
      </c>
      <c r="E15" s="160">
        <v>1</v>
      </c>
      <c r="F15" s="161"/>
      <c r="G15" s="162">
        <f>ROUND(E15*F15,2)</f>
        <v>0</v>
      </c>
      <c r="H15" s="143">
        <v>25063.51</v>
      </c>
      <c r="I15" s="143">
        <f>ROUND(E15*H15,2)</f>
        <v>25063.51</v>
      </c>
      <c r="J15" s="143">
        <v>20156.939999999999</v>
      </c>
      <c r="K15" s="143">
        <f>ROUND(E15*J15,2)</f>
        <v>20156.939999999999</v>
      </c>
      <c r="L15" s="143">
        <v>21</v>
      </c>
      <c r="M15" s="143">
        <f>G15*(1+L15/100)</f>
        <v>0</v>
      </c>
      <c r="N15" s="143">
        <v>1.1422600000000001</v>
      </c>
      <c r="O15" s="143">
        <f>ROUND(E15*N15,2)</f>
        <v>1.1399999999999999</v>
      </c>
      <c r="P15" s="143">
        <v>0</v>
      </c>
      <c r="Q15" s="143">
        <f>ROUND(E15*P15,2)</f>
        <v>0</v>
      </c>
      <c r="R15" s="143"/>
      <c r="S15" s="143" t="s">
        <v>116</v>
      </c>
      <c r="T15" s="143" t="s">
        <v>128</v>
      </c>
      <c r="U15" s="143">
        <v>2285.5239999999999</v>
      </c>
      <c r="V15" s="143">
        <f>ROUND(E15*U15,2)</f>
        <v>2285.52</v>
      </c>
      <c r="W15" s="143"/>
      <c r="X15" s="143" t="s">
        <v>118</v>
      </c>
      <c r="Y15" s="140"/>
      <c r="Z15" s="140"/>
      <c r="AA15" s="140"/>
      <c r="AB15" s="140"/>
      <c r="AC15" s="140"/>
      <c r="AD15" s="140"/>
      <c r="AE15" s="140"/>
      <c r="AF15" s="140"/>
      <c r="AG15" s="140" t="s">
        <v>119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</row>
    <row r="16" spans="1:60" outlineLevel="1">
      <c r="A16" s="157">
        <v>7</v>
      </c>
      <c r="B16" s="158" t="s">
        <v>129</v>
      </c>
      <c r="C16" s="164" t="s">
        <v>130</v>
      </c>
      <c r="D16" s="159" t="s">
        <v>127</v>
      </c>
      <c r="E16" s="160">
        <v>5</v>
      </c>
      <c r="F16" s="161"/>
      <c r="G16" s="162">
        <f>ROUND(E16*F16,2)</f>
        <v>0</v>
      </c>
      <c r="H16" s="143">
        <v>29952.91</v>
      </c>
      <c r="I16" s="143">
        <f>ROUND(E16*H16,2)</f>
        <v>149764.54999999999</v>
      </c>
      <c r="J16" s="143">
        <v>23923.8</v>
      </c>
      <c r="K16" s="143">
        <f>ROUND(E16*J16,2)</f>
        <v>119619</v>
      </c>
      <c r="L16" s="143">
        <v>21</v>
      </c>
      <c r="M16" s="143">
        <f>G16*(1+L16/100)</f>
        <v>0</v>
      </c>
      <c r="N16" s="143">
        <v>1.3650899999999999</v>
      </c>
      <c r="O16" s="143">
        <f>ROUND(E16*N16,2)</f>
        <v>6.83</v>
      </c>
      <c r="P16" s="143">
        <v>0</v>
      </c>
      <c r="Q16" s="143">
        <f>ROUND(E16*P16,2)</f>
        <v>0</v>
      </c>
      <c r="R16" s="143"/>
      <c r="S16" s="143" t="s">
        <v>116</v>
      </c>
      <c r="T16" s="143" t="s">
        <v>128</v>
      </c>
      <c r="U16" s="143">
        <v>2731.19</v>
      </c>
      <c r="V16" s="143">
        <f>ROUND(E16*U16,2)</f>
        <v>13655.95</v>
      </c>
      <c r="W16" s="143"/>
      <c r="X16" s="143" t="s">
        <v>118</v>
      </c>
      <c r="Y16" s="140"/>
      <c r="Z16" s="140"/>
      <c r="AA16" s="140"/>
      <c r="AB16" s="140"/>
      <c r="AC16" s="140"/>
      <c r="AD16" s="140"/>
      <c r="AE16" s="140"/>
      <c r="AF16" s="140"/>
      <c r="AG16" s="140" t="s">
        <v>119</v>
      </c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</row>
    <row r="17" spans="1:60" outlineLevel="1">
      <c r="A17" s="157">
        <v>8</v>
      </c>
      <c r="B17" s="158" t="s">
        <v>131</v>
      </c>
      <c r="C17" s="164" t="s">
        <v>132</v>
      </c>
      <c r="D17" s="159" t="s">
        <v>127</v>
      </c>
      <c r="E17" s="160">
        <v>3</v>
      </c>
      <c r="F17" s="161"/>
      <c r="G17" s="162">
        <f>ROUND(E17*F17,2)</f>
        <v>0</v>
      </c>
      <c r="H17" s="143">
        <v>32327.74</v>
      </c>
      <c r="I17" s="143">
        <f>ROUND(E17*H17,2)</f>
        <v>96983.22</v>
      </c>
      <c r="J17" s="143">
        <v>25753.39</v>
      </c>
      <c r="K17" s="143">
        <f>ROUND(E17*J17,2)</f>
        <v>77260.17</v>
      </c>
      <c r="L17" s="143">
        <v>21</v>
      </c>
      <c r="M17" s="143">
        <f>G17*(1+L17/100)</f>
        <v>0</v>
      </c>
      <c r="N17" s="143">
        <v>1.47332</v>
      </c>
      <c r="O17" s="143">
        <f>ROUND(E17*N17,2)</f>
        <v>4.42</v>
      </c>
      <c r="P17" s="143">
        <v>0</v>
      </c>
      <c r="Q17" s="143">
        <f>ROUND(E17*P17,2)</f>
        <v>0</v>
      </c>
      <c r="R17" s="143"/>
      <c r="S17" s="143" t="s">
        <v>116</v>
      </c>
      <c r="T17" s="143" t="s">
        <v>128</v>
      </c>
      <c r="U17" s="143">
        <v>2947.654</v>
      </c>
      <c r="V17" s="143">
        <f>ROUND(E17*U17,2)</f>
        <v>8842.9599999999991</v>
      </c>
      <c r="W17" s="143"/>
      <c r="X17" s="143" t="s">
        <v>118</v>
      </c>
      <c r="Y17" s="140"/>
      <c r="Z17" s="140"/>
      <c r="AA17" s="140"/>
      <c r="AB17" s="140"/>
      <c r="AC17" s="140"/>
      <c r="AD17" s="140"/>
      <c r="AE17" s="140"/>
      <c r="AF17" s="140"/>
      <c r="AG17" s="140" t="s">
        <v>119</v>
      </c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</row>
    <row r="18" spans="1:60" outlineLevel="1">
      <c r="A18" s="157">
        <v>9</v>
      </c>
      <c r="B18" s="158" t="s">
        <v>133</v>
      </c>
      <c r="C18" s="164" t="s">
        <v>134</v>
      </c>
      <c r="D18" s="159" t="s">
        <v>135</v>
      </c>
      <c r="E18" s="160">
        <v>9</v>
      </c>
      <c r="F18" s="161"/>
      <c r="G18" s="162">
        <f>ROUND(E18*F18,2)</f>
        <v>0</v>
      </c>
      <c r="H18" s="143">
        <v>0</v>
      </c>
      <c r="I18" s="143">
        <f>ROUND(E18*H18,2)</f>
        <v>0</v>
      </c>
      <c r="J18" s="143">
        <v>762.91</v>
      </c>
      <c r="K18" s="143">
        <f>ROUND(E18*J18,2)</f>
        <v>6866.19</v>
      </c>
      <c r="L18" s="143">
        <v>21</v>
      </c>
      <c r="M18" s="143">
        <f>G18*(1+L18/100)</f>
        <v>0</v>
      </c>
      <c r="N18" s="143">
        <v>0</v>
      </c>
      <c r="O18" s="143">
        <f>ROUND(E18*N18,2)</f>
        <v>0</v>
      </c>
      <c r="P18" s="143">
        <v>0</v>
      </c>
      <c r="Q18" s="143">
        <f>ROUND(E18*P18,2)</f>
        <v>0</v>
      </c>
      <c r="R18" s="143"/>
      <c r="S18" s="143" t="s">
        <v>116</v>
      </c>
      <c r="T18" s="143" t="s">
        <v>128</v>
      </c>
      <c r="U18" s="143">
        <v>1</v>
      </c>
      <c r="V18" s="143">
        <f>ROUND(E18*U18,2)</f>
        <v>9</v>
      </c>
      <c r="W18" s="143"/>
      <c r="X18" s="143" t="s">
        <v>118</v>
      </c>
      <c r="Y18" s="140"/>
      <c r="Z18" s="140"/>
      <c r="AA18" s="140"/>
      <c r="AB18" s="140"/>
      <c r="AC18" s="140"/>
      <c r="AD18" s="140"/>
      <c r="AE18" s="140"/>
      <c r="AF18" s="140"/>
      <c r="AG18" s="140" t="s">
        <v>119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</row>
    <row r="19" spans="1:60" outlineLevel="1">
      <c r="A19" s="157">
        <v>10</v>
      </c>
      <c r="B19" s="158" t="s">
        <v>136</v>
      </c>
      <c r="C19" s="164" t="s">
        <v>137</v>
      </c>
      <c r="D19" s="159" t="s">
        <v>138</v>
      </c>
      <c r="E19" s="160">
        <v>12400</v>
      </c>
      <c r="F19" s="161"/>
      <c r="G19" s="162">
        <f>ROUND(E19*F19,2)</f>
        <v>0</v>
      </c>
      <c r="H19" s="143">
        <v>6.79</v>
      </c>
      <c r="I19" s="143">
        <f>ROUND(E19*H19,2)</f>
        <v>84196</v>
      </c>
      <c r="J19" s="143">
        <v>7.63</v>
      </c>
      <c r="K19" s="143">
        <f>ROUND(E19*J19,2)</f>
        <v>94612</v>
      </c>
      <c r="L19" s="143">
        <v>21</v>
      </c>
      <c r="M19" s="143">
        <f>G19*(1+L19/100)</f>
        <v>0</v>
      </c>
      <c r="N19" s="143">
        <v>0</v>
      </c>
      <c r="O19" s="143">
        <f>ROUND(E19*N19,2)</f>
        <v>0</v>
      </c>
      <c r="P19" s="143">
        <v>0</v>
      </c>
      <c r="Q19" s="143">
        <f>ROUND(E19*P19,2)</f>
        <v>0</v>
      </c>
      <c r="R19" s="143"/>
      <c r="S19" s="143" t="s">
        <v>116</v>
      </c>
      <c r="T19" s="143" t="s">
        <v>128</v>
      </c>
      <c r="U19" s="143">
        <v>2</v>
      </c>
      <c r="V19" s="143">
        <f>ROUND(E19*U19,2)</f>
        <v>24800</v>
      </c>
      <c r="W19" s="143"/>
      <c r="X19" s="143" t="s">
        <v>118</v>
      </c>
      <c r="Y19" s="140"/>
      <c r="Z19" s="140"/>
      <c r="AA19" s="140"/>
      <c r="AB19" s="140"/>
      <c r="AC19" s="140"/>
      <c r="AD19" s="140"/>
      <c r="AE19" s="140"/>
      <c r="AF19" s="140"/>
      <c r="AG19" s="140" t="s">
        <v>119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</row>
    <row r="20" spans="1:60" ht="14">
      <c r="A20" s="145" t="s">
        <v>111</v>
      </c>
      <c r="B20" s="146" t="s">
        <v>58</v>
      </c>
      <c r="C20" s="163" t="s">
        <v>59</v>
      </c>
      <c r="D20" s="147"/>
      <c r="E20" s="148"/>
      <c r="F20" s="149"/>
      <c r="G20" s="150">
        <f>SUMIF(AG21:AG27,"&lt;&gt;NOR",G21:G27)</f>
        <v>0</v>
      </c>
      <c r="H20" s="144"/>
      <c r="I20" s="144">
        <f>SUM(I21:I27)</f>
        <v>305957.05000000005</v>
      </c>
      <c r="J20" s="144"/>
      <c r="K20" s="144">
        <f>SUM(K21:K27)</f>
        <v>238727.19999999998</v>
      </c>
      <c r="L20" s="144"/>
      <c r="M20" s="144">
        <f>SUM(M21:M27)</f>
        <v>0</v>
      </c>
      <c r="N20" s="144"/>
      <c r="O20" s="144">
        <f>SUM(O21:O27)</f>
        <v>0</v>
      </c>
      <c r="P20" s="144"/>
      <c r="Q20" s="144">
        <f>SUM(Q21:Q27)</f>
        <v>0</v>
      </c>
      <c r="R20" s="144"/>
      <c r="S20" s="144"/>
      <c r="T20" s="144"/>
      <c r="U20" s="144"/>
      <c r="V20" s="144">
        <f>SUM(V21:V27)</f>
        <v>4585</v>
      </c>
      <c r="W20" s="144"/>
      <c r="X20" s="144"/>
      <c r="AG20" t="s">
        <v>112</v>
      </c>
    </row>
    <row r="21" spans="1:60" outlineLevel="1">
      <c r="A21" s="157">
        <v>11</v>
      </c>
      <c r="B21" s="158" t="s">
        <v>139</v>
      </c>
      <c r="C21" s="164" t="s">
        <v>140</v>
      </c>
      <c r="D21" s="159" t="s">
        <v>141</v>
      </c>
      <c r="E21" s="160">
        <v>190</v>
      </c>
      <c r="F21" s="161"/>
      <c r="G21" s="162">
        <f t="shared" ref="G21:G27" si="0">ROUND(E21*F21,2)</f>
        <v>0</v>
      </c>
      <c r="H21" s="143">
        <v>154.77000000000001</v>
      </c>
      <c r="I21" s="143">
        <f t="shared" ref="I21:I27" si="1">ROUND(E21*H21,2)</f>
        <v>29406.3</v>
      </c>
      <c r="J21" s="143">
        <v>241.36</v>
      </c>
      <c r="K21" s="143">
        <f t="shared" ref="K21:K27" si="2">ROUND(E21*J21,2)</f>
        <v>45858.400000000001</v>
      </c>
      <c r="L21" s="143">
        <v>21</v>
      </c>
      <c r="M21" s="143">
        <f t="shared" ref="M21:M27" si="3">G21*(1+L21/100)</f>
        <v>0</v>
      </c>
      <c r="N21" s="143">
        <v>0</v>
      </c>
      <c r="O21" s="143">
        <f t="shared" ref="O21:O27" si="4">ROUND(E21*N21,2)</f>
        <v>0</v>
      </c>
      <c r="P21" s="143">
        <v>0</v>
      </c>
      <c r="Q21" s="143">
        <f t="shared" ref="Q21:Q27" si="5">ROUND(E21*P21,2)</f>
        <v>0</v>
      </c>
      <c r="R21" s="143"/>
      <c r="S21" s="143" t="s">
        <v>116</v>
      </c>
      <c r="T21" s="143" t="s">
        <v>128</v>
      </c>
      <c r="U21" s="143">
        <v>4</v>
      </c>
      <c r="V21" s="143">
        <f t="shared" ref="V21:V27" si="6">ROUND(E21*U21,2)</f>
        <v>760</v>
      </c>
      <c r="W21" s="143"/>
      <c r="X21" s="143" t="s">
        <v>118</v>
      </c>
      <c r="Y21" s="140"/>
      <c r="Z21" s="140"/>
      <c r="AA21" s="140"/>
      <c r="AB21" s="140"/>
      <c r="AC21" s="140"/>
      <c r="AD21" s="140"/>
      <c r="AE21" s="140"/>
      <c r="AF21" s="140"/>
      <c r="AG21" s="140" t="s">
        <v>119</v>
      </c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</row>
    <row r="22" spans="1:60" outlineLevel="1">
      <c r="A22" s="157">
        <v>12</v>
      </c>
      <c r="B22" s="158" t="s">
        <v>142</v>
      </c>
      <c r="C22" s="164" t="s">
        <v>143</v>
      </c>
      <c r="D22" s="159" t="s">
        <v>141</v>
      </c>
      <c r="E22" s="160">
        <v>230</v>
      </c>
      <c r="F22" s="161"/>
      <c r="G22" s="162">
        <f t="shared" si="0"/>
        <v>0</v>
      </c>
      <c r="H22" s="143">
        <v>207.78</v>
      </c>
      <c r="I22" s="143">
        <f t="shared" si="1"/>
        <v>47789.4</v>
      </c>
      <c r="J22" s="143">
        <v>246.35</v>
      </c>
      <c r="K22" s="143">
        <f t="shared" si="2"/>
        <v>56660.5</v>
      </c>
      <c r="L22" s="143">
        <v>21</v>
      </c>
      <c r="M22" s="143">
        <f t="shared" si="3"/>
        <v>0</v>
      </c>
      <c r="N22" s="143">
        <v>0</v>
      </c>
      <c r="O22" s="143">
        <f t="shared" si="4"/>
        <v>0</v>
      </c>
      <c r="P22" s="143">
        <v>0</v>
      </c>
      <c r="Q22" s="143">
        <f t="shared" si="5"/>
        <v>0</v>
      </c>
      <c r="R22" s="143"/>
      <c r="S22" s="143" t="s">
        <v>116</v>
      </c>
      <c r="T22" s="143" t="s">
        <v>128</v>
      </c>
      <c r="U22" s="143">
        <v>4</v>
      </c>
      <c r="V22" s="143">
        <f t="shared" si="6"/>
        <v>920</v>
      </c>
      <c r="W22" s="143"/>
      <c r="X22" s="143" t="s">
        <v>118</v>
      </c>
      <c r="Y22" s="140"/>
      <c r="Z22" s="140"/>
      <c r="AA22" s="140"/>
      <c r="AB22" s="140"/>
      <c r="AC22" s="140"/>
      <c r="AD22" s="140"/>
      <c r="AE22" s="140"/>
      <c r="AF22" s="140"/>
      <c r="AG22" s="140" t="s">
        <v>119</v>
      </c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</row>
    <row r="23" spans="1:60" ht="24" outlineLevel="1">
      <c r="A23" s="157">
        <v>13</v>
      </c>
      <c r="B23" s="158" t="s">
        <v>144</v>
      </c>
      <c r="C23" s="164" t="s">
        <v>145</v>
      </c>
      <c r="D23" s="159" t="s">
        <v>141</v>
      </c>
      <c r="E23" s="160">
        <v>200</v>
      </c>
      <c r="F23" s="161"/>
      <c r="G23" s="162">
        <f t="shared" si="0"/>
        <v>0</v>
      </c>
      <c r="H23" s="143">
        <v>857.88</v>
      </c>
      <c r="I23" s="143">
        <f t="shared" si="1"/>
        <v>171576</v>
      </c>
      <c r="J23" s="143">
        <v>386.1</v>
      </c>
      <c r="K23" s="143">
        <f t="shared" si="2"/>
        <v>77220</v>
      </c>
      <c r="L23" s="143">
        <v>21</v>
      </c>
      <c r="M23" s="143">
        <f t="shared" si="3"/>
        <v>0</v>
      </c>
      <c r="N23" s="143">
        <v>0</v>
      </c>
      <c r="O23" s="143">
        <f t="shared" si="4"/>
        <v>0</v>
      </c>
      <c r="P23" s="143">
        <v>0</v>
      </c>
      <c r="Q23" s="143">
        <f t="shared" si="5"/>
        <v>0</v>
      </c>
      <c r="R23" s="143"/>
      <c r="S23" s="143" t="s">
        <v>116</v>
      </c>
      <c r="T23" s="143" t="s">
        <v>128</v>
      </c>
      <c r="U23" s="143">
        <v>8.6</v>
      </c>
      <c r="V23" s="143">
        <f t="shared" si="6"/>
        <v>1720</v>
      </c>
      <c r="W23" s="143"/>
      <c r="X23" s="143" t="s">
        <v>118</v>
      </c>
      <c r="Y23" s="140"/>
      <c r="Z23" s="140"/>
      <c r="AA23" s="140"/>
      <c r="AB23" s="140"/>
      <c r="AC23" s="140"/>
      <c r="AD23" s="140"/>
      <c r="AE23" s="140"/>
      <c r="AF23" s="140"/>
      <c r="AG23" s="140" t="s">
        <v>119</v>
      </c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</row>
    <row r="24" spans="1:60" outlineLevel="1">
      <c r="A24" s="157">
        <v>14</v>
      </c>
      <c r="B24" s="158" t="s">
        <v>146</v>
      </c>
      <c r="C24" s="164" t="s">
        <v>147</v>
      </c>
      <c r="D24" s="159" t="s">
        <v>141</v>
      </c>
      <c r="E24" s="160">
        <v>200</v>
      </c>
      <c r="F24" s="161"/>
      <c r="G24" s="162">
        <f t="shared" si="0"/>
        <v>0</v>
      </c>
      <c r="H24" s="143">
        <v>224.42</v>
      </c>
      <c r="I24" s="143">
        <f t="shared" si="1"/>
        <v>44884</v>
      </c>
      <c r="J24" s="143">
        <v>209.78</v>
      </c>
      <c r="K24" s="143">
        <f t="shared" si="2"/>
        <v>41956</v>
      </c>
      <c r="L24" s="143">
        <v>21</v>
      </c>
      <c r="M24" s="143">
        <f t="shared" si="3"/>
        <v>0</v>
      </c>
      <c r="N24" s="143">
        <v>0</v>
      </c>
      <c r="O24" s="143">
        <f t="shared" si="4"/>
        <v>0</v>
      </c>
      <c r="P24" s="143">
        <v>0</v>
      </c>
      <c r="Q24" s="143">
        <f t="shared" si="5"/>
        <v>0</v>
      </c>
      <c r="R24" s="143"/>
      <c r="S24" s="143" t="s">
        <v>116</v>
      </c>
      <c r="T24" s="143" t="s">
        <v>128</v>
      </c>
      <c r="U24" s="143">
        <v>5</v>
      </c>
      <c r="V24" s="143">
        <f t="shared" si="6"/>
        <v>1000</v>
      </c>
      <c r="W24" s="143"/>
      <c r="X24" s="143" t="s">
        <v>118</v>
      </c>
      <c r="Y24" s="140"/>
      <c r="Z24" s="140"/>
      <c r="AA24" s="140"/>
      <c r="AB24" s="140"/>
      <c r="AC24" s="140"/>
      <c r="AD24" s="140"/>
      <c r="AE24" s="140"/>
      <c r="AF24" s="140"/>
      <c r="AG24" s="140" t="s">
        <v>119</v>
      </c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</row>
    <row r="25" spans="1:60" outlineLevel="1">
      <c r="A25" s="157">
        <v>15</v>
      </c>
      <c r="B25" s="158" t="s">
        <v>148</v>
      </c>
      <c r="C25" s="164" t="s">
        <v>149</v>
      </c>
      <c r="D25" s="159" t="s">
        <v>141</v>
      </c>
      <c r="E25" s="160">
        <v>80</v>
      </c>
      <c r="F25" s="161"/>
      <c r="G25" s="162">
        <f t="shared" si="0"/>
        <v>0</v>
      </c>
      <c r="H25" s="143">
        <v>140.63999999999999</v>
      </c>
      <c r="I25" s="143">
        <f t="shared" si="1"/>
        <v>11251.2</v>
      </c>
      <c r="J25" s="143">
        <v>165.85</v>
      </c>
      <c r="K25" s="143">
        <f t="shared" si="2"/>
        <v>13268</v>
      </c>
      <c r="L25" s="143">
        <v>21</v>
      </c>
      <c r="M25" s="143">
        <f t="shared" si="3"/>
        <v>0</v>
      </c>
      <c r="N25" s="143">
        <v>0</v>
      </c>
      <c r="O25" s="143">
        <f t="shared" si="4"/>
        <v>0</v>
      </c>
      <c r="P25" s="143">
        <v>0</v>
      </c>
      <c r="Q25" s="143">
        <f t="shared" si="5"/>
        <v>0</v>
      </c>
      <c r="R25" s="143"/>
      <c r="S25" s="143" t="s">
        <v>116</v>
      </c>
      <c r="T25" s="143" t="s">
        <v>128</v>
      </c>
      <c r="U25" s="143">
        <v>2</v>
      </c>
      <c r="V25" s="143">
        <f t="shared" si="6"/>
        <v>160</v>
      </c>
      <c r="W25" s="143"/>
      <c r="X25" s="143" t="s">
        <v>118</v>
      </c>
      <c r="Y25" s="140"/>
      <c r="Z25" s="140"/>
      <c r="AA25" s="140"/>
      <c r="AB25" s="140"/>
      <c r="AC25" s="140"/>
      <c r="AD25" s="140"/>
      <c r="AE25" s="140"/>
      <c r="AF25" s="140"/>
      <c r="AG25" s="140" t="s">
        <v>119</v>
      </c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</row>
    <row r="26" spans="1:60" outlineLevel="1">
      <c r="A26" s="157">
        <v>16</v>
      </c>
      <c r="B26" s="158" t="s">
        <v>150</v>
      </c>
      <c r="C26" s="164" t="s">
        <v>151</v>
      </c>
      <c r="D26" s="159" t="s">
        <v>141</v>
      </c>
      <c r="E26" s="160">
        <v>15</v>
      </c>
      <c r="F26" s="161"/>
      <c r="G26" s="162">
        <f t="shared" si="0"/>
        <v>0</v>
      </c>
      <c r="H26" s="143">
        <v>70.010000000000005</v>
      </c>
      <c r="I26" s="143">
        <f t="shared" si="1"/>
        <v>1050.1500000000001</v>
      </c>
      <c r="J26" s="143">
        <v>138</v>
      </c>
      <c r="K26" s="143">
        <f t="shared" si="2"/>
        <v>2070</v>
      </c>
      <c r="L26" s="143">
        <v>21</v>
      </c>
      <c r="M26" s="143">
        <f t="shared" si="3"/>
        <v>0</v>
      </c>
      <c r="N26" s="143">
        <v>0</v>
      </c>
      <c r="O26" s="143">
        <f t="shared" si="4"/>
        <v>0</v>
      </c>
      <c r="P26" s="143">
        <v>0</v>
      </c>
      <c r="Q26" s="143">
        <f t="shared" si="5"/>
        <v>0</v>
      </c>
      <c r="R26" s="143"/>
      <c r="S26" s="143" t="s">
        <v>116</v>
      </c>
      <c r="T26" s="143" t="s">
        <v>128</v>
      </c>
      <c r="U26" s="143">
        <v>1</v>
      </c>
      <c r="V26" s="143">
        <f t="shared" si="6"/>
        <v>15</v>
      </c>
      <c r="W26" s="143"/>
      <c r="X26" s="143" t="s">
        <v>118</v>
      </c>
      <c r="Y26" s="140"/>
      <c r="Z26" s="140"/>
      <c r="AA26" s="140"/>
      <c r="AB26" s="140"/>
      <c r="AC26" s="140"/>
      <c r="AD26" s="140"/>
      <c r="AE26" s="140"/>
      <c r="AF26" s="140"/>
      <c r="AG26" s="140" t="s">
        <v>119</v>
      </c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</row>
    <row r="27" spans="1:60" outlineLevel="1">
      <c r="A27" s="157">
        <v>17</v>
      </c>
      <c r="B27" s="158" t="s">
        <v>152</v>
      </c>
      <c r="C27" s="164" t="s">
        <v>153</v>
      </c>
      <c r="D27" s="159" t="s">
        <v>141</v>
      </c>
      <c r="E27" s="160">
        <v>10</v>
      </c>
      <c r="F27" s="161"/>
      <c r="G27" s="162">
        <f t="shared" si="0"/>
        <v>0</v>
      </c>
      <c r="H27" s="143">
        <v>0</v>
      </c>
      <c r="I27" s="143">
        <f t="shared" si="1"/>
        <v>0</v>
      </c>
      <c r="J27" s="143">
        <v>169.43</v>
      </c>
      <c r="K27" s="143">
        <f t="shared" si="2"/>
        <v>1694.3</v>
      </c>
      <c r="L27" s="143">
        <v>21</v>
      </c>
      <c r="M27" s="143">
        <f t="shared" si="3"/>
        <v>0</v>
      </c>
      <c r="N27" s="143">
        <v>0</v>
      </c>
      <c r="O27" s="143">
        <f t="shared" si="4"/>
        <v>0</v>
      </c>
      <c r="P27" s="143">
        <v>0</v>
      </c>
      <c r="Q27" s="143">
        <f t="shared" si="5"/>
        <v>0</v>
      </c>
      <c r="R27" s="143"/>
      <c r="S27" s="143" t="s">
        <v>116</v>
      </c>
      <c r="T27" s="143" t="s">
        <v>128</v>
      </c>
      <c r="U27" s="143">
        <v>1</v>
      </c>
      <c r="V27" s="143">
        <f t="shared" si="6"/>
        <v>10</v>
      </c>
      <c r="W27" s="143"/>
      <c r="X27" s="143" t="s">
        <v>118</v>
      </c>
      <c r="Y27" s="140"/>
      <c r="Z27" s="140"/>
      <c r="AA27" s="140"/>
      <c r="AB27" s="140"/>
      <c r="AC27" s="140"/>
      <c r="AD27" s="140"/>
      <c r="AE27" s="140"/>
      <c r="AF27" s="140"/>
      <c r="AG27" s="140" t="s">
        <v>119</v>
      </c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</row>
    <row r="28" spans="1:60" ht="14">
      <c r="A28" s="145" t="s">
        <v>111</v>
      </c>
      <c r="B28" s="146" t="s">
        <v>60</v>
      </c>
      <c r="C28" s="163" t="s">
        <v>61</v>
      </c>
      <c r="D28" s="147"/>
      <c r="E28" s="148"/>
      <c r="F28" s="149"/>
      <c r="G28" s="150">
        <f>SUMIF(AG29:AG31,"&lt;&gt;NOR",G29:G31)</f>
        <v>0</v>
      </c>
      <c r="H28" s="144"/>
      <c r="I28" s="144">
        <f>SUM(I29:I31)</f>
        <v>78484.799999999988</v>
      </c>
      <c r="J28" s="144"/>
      <c r="K28" s="144">
        <f>SUM(K29:K31)</f>
        <v>292223.2</v>
      </c>
      <c r="L28" s="144"/>
      <c r="M28" s="144">
        <f>SUM(M29:M31)</f>
        <v>0</v>
      </c>
      <c r="N28" s="144"/>
      <c r="O28" s="144">
        <f>SUM(O29:O31)</f>
        <v>0</v>
      </c>
      <c r="P28" s="144"/>
      <c r="Q28" s="144">
        <f>SUM(Q29:Q31)</f>
        <v>0</v>
      </c>
      <c r="R28" s="144"/>
      <c r="S28" s="144"/>
      <c r="T28" s="144"/>
      <c r="U28" s="144"/>
      <c r="V28" s="144">
        <f>SUM(V29:V31)</f>
        <v>1920</v>
      </c>
      <c r="W28" s="144"/>
      <c r="X28" s="144"/>
      <c r="AG28" t="s">
        <v>112</v>
      </c>
    </row>
    <row r="29" spans="1:60" outlineLevel="1">
      <c r="A29" s="157">
        <v>18</v>
      </c>
      <c r="B29" s="158" t="s">
        <v>154</v>
      </c>
      <c r="C29" s="164" t="s">
        <v>155</v>
      </c>
      <c r="D29" s="159" t="s">
        <v>141</v>
      </c>
      <c r="E29" s="160">
        <v>480</v>
      </c>
      <c r="F29" s="161"/>
      <c r="G29" s="162">
        <f>ROUND(E29*F29,2)</f>
        <v>0</v>
      </c>
      <c r="H29" s="143">
        <v>80.39</v>
      </c>
      <c r="I29" s="143">
        <f>ROUND(E29*H29,2)</f>
        <v>38587.199999999997</v>
      </c>
      <c r="J29" s="143">
        <v>304.27</v>
      </c>
      <c r="K29" s="143">
        <f>ROUND(E29*J29,2)</f>
        <v>146049.60000000001</v>
      </c>
      <c r="L29" s="143">
        <v>21</v>
      </c>
      <c r="M29" s="143">
        <f>G29*(1+L29/100)</f>
        <v>0</v>
      </c>
      <c r="N29" s="143">
        <v>0</v>
      </c>
      <c r="O29" s="143">
        <f>ROUND(E29*N29,2)</f>
        <v>0</v>
      </c>
      <c r="P29" s="143">
        <v>0</v>
      </c>
      <c r="Q29" s="143">
        <f>ROUND(E29*P29,2)</f>
        <v>0</v>
      </c>
      <c r="R29" s="143"/>
      <c r="S29" s="143" t="s">
        <v>116</v>
      </c>
      <c r="T29" s="143" t="s">
        <v>128</v>
      </c>
      <c r="U29" s="143">
        <v>2</v>
      </c>
      <c r="V29" s="143">
        <f>ROUND(E29*U29,2)</f>
        <v>960</v>
      </c>
      <c r="W29" s="143"/>
      <c r="X29" s="143" t="s">
        <v>118</v>
      </c>
      <c r="Y29" s="140"/>
      <c r="Z29" s="140"/>
      <c r="AA29" s="140"/>
      <c r="AB29" s="140"/>
      <c r="AC29" s="140"/>
      <c r="AD29" s="140"/>
      <c r="AE29" s="140"/>
      <c r="AF29" s="140"/>
      <c r="AG29" s="140" t="s">
        <v>119</v>
      </c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</row>
    <row r="30" spans="1:60" outlineLevel="1">
      <c r="A30" s="157">
        <v>19</v>
      </c>
      <c r="B30" s="158" t="s">
        <v>156</v>
      </c>
      <c r="C30" s="164" t="s">
        <v>157</v>
      </c>
      <c r="D30" s="159" t="s">
        <v>141</v>
      </c>
      <c r="E30" s="160">
        <v>190</v>
      </c>
      <c r="F30" s="161"/>
      <c r="G30" s="162">
        <f>ROUND(E30*F30,2)</f>
        <v>0</v>
      </c>
      <c r="H30" s="143">
        <v>137.44</v>
      </c>
      <c r="I30" s="143">
        <f>ROUND(E30*H30,2)</f>
        <v>26113.599999999999</v>
      </c>
      <c r="J30" s="143">
        <v>606.34</v>
      </c>
      <c r="K30" s="143">
        <f>ROUND(E30*J30,2)</f>
        <v>115204.6</v>
      </c>
      <c r="L30" s="143">
        <v>21</v>
      </c>
      <c r="M30" s="143">
        <f>G30*(1+L30/100)</f>
        <v>0</v>
      </c>
      <c r="N30" s="143">
        <v>0</v>
      </c>
      <c r="O30" s="143">
        <f>ROUND(E30*N30,2)</f>
        <v>0</v>
      </c>
      <c r="P30" s="143">
        <v>0</v>
      </c>
      <c r="Q30" s="143">
        <f>ROUND(E30*P30,2)</f>
        <v>0</v>
      </c>
      <c r="R30" s="143"/>
      <c r="S30" s="143" t="s">
        <v>116</v>
      </c>
      <c r="T30" s="143" t="s">
        <v>128</v>
      </c>
      <c r="U30" s="143">
        <v>4</v>
      </c>
      <c r="V30" s="143">
        <f>ROUND(E30*U30,2)</f>
        <v>760</v>
      </c>
      <c r="W30" s="143"/>
      <c r="X30" s="143" t="s">
        <v>118</v>
      </c>
      <c r="Y30" s="140"/>
      <c r="Z30" s="140"/>
      <c r="AA30" s="140"/>
      <c r="AB30" s="140"/>
      <c r="AC30" s="140"/>
      <c r="AD30" s="140"/>
      <c r="AE30" s="140"/>
      <c r="AF30" s="140"/>
      <c r="AG30" s="140" t="s">
        <v>119</v>
      </c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</row>
    <row r="31" spans="1:60" outlineLevel="1">
      <c r="A31" s="157">
        <v>20</v>
      </c>
      <c r="B31" s="158" t="s">
        <v>158</v>
      </c>
      <c r="C31" s="164" t="s">
        <v>159</v>
      </c>
      <c r="D31" s="159" t="s">
        <v>141</v>
      </c>
      <c r="E31" s="160">
        <v>100</v>
      </c>
      <c r="F31" s="161"/>
      <c r="G31" s="162">
        <f>ROUND(E31*F31,2)</f>
        <v>0</v>
      </c>
      <c r="H31" s="143">
        <v>137.84</v>
      </c>
      <c r="I31" s="143">
        <f>ROUND(E31*H31,2)</f>
        <v>13784</v>
      </c>
      <c r="J31" s="143">
        <v>309.69</v>
      </c>
      <c r="K31" s="143">
        <f>ROUND(E31*J31,2)</f>
        <v>30969</v>
      </c>
      <c r="L31" s="143">
        <v>21</v>
      </c>
      <c r="M31" s="143">
        <f>G31*(1+L31/100)</f>
        <v>0</v>
      </c>
      <c r="N31" s="143">
        <v>0</v>
      </c>
      <c r="O31" s="143">
        <f>ROUND(E31*N31,2)</f>
        <v>0</v>
      </c>
      <c r="P31" s="143">
        <v>0</v>
      </c>
      <c r="Q31" s="143">
        <f>ROUND(E31*P31,2)</f>
        <v>0</v>
      </c>
      <c r="R31" s="143"/>
      <c r="S31" s="143" t="s">
        <v>116</v>
      </c>
      <c r="T31" s="143" t="s">
        <v>128</v>
      </c>
      <c r="U31" s="143">
        <v>2</v>
      </c>
      <c r="V31" s="143">
        <f>ROUND(E31*U31,2)</f>
        <v>200</v>
      </c>
      <c r="W31" s="143"/>
      <c r="X31" s="143" t="s">
        <v>118</v>
      </c>
      <c r="Y31" s="140"/>
      <c r="Z31" s="140"/>
      <c r="AA31" s="140"/>
      <c r="AB31" s="140"/>
      <c r="AC31" s="140"/>
      <c r="AD31" s="140"/>
      <c r="AE31" s="140"/>
      <c r="AF31" s="140"/>
      <c r="AG31" s="140" t="s">
        <v>119</v>
      </c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</row>
    <row r="32" spans="1:60" ht="14">
      <c r="A32" s="145" t="s">
        <v>111</v>
      </c>
      <c r="B32" s="146" t="s">
        <v>62</v>
      </c>
      <c r="C32" s="163" t="s">
        <v>63</v>
      </c>
      <c r="D32" s="147"/>
      <c r="E32" s="148"/>
      <c r="F32" s="149"/>
      <c r="G32" s="150">
        <f>SUMIF(AG33:AG34,"&lt;&gt;NOR",G33:G34)</f>
        <v>0</v>
      </c>
      <c r="H32" s="144"/>
      <c r="I32" s="144">
        <f>SUM(I33:I34)</f>
        <v>70625</v>
      </c>
      <c r="J32" s="144"/>
      <c r="K32" s="144">
        <f>SUM(K33:K34)</f>
        <v>92660.3</v>
      </c>
      <c r="L32" s="144"/>
      <c r="M32" s="144">
        <f>SUM(M33:M34)</f>
        <v>0</v>
      </c>
      <c r="N32" s="144"/>
      <c r="O32" s="144">
        <f>SUM(O33:O34)</f>
        <v>0</v>
      </c>
      <c r="P32" s="144"/>
      <c r="Q32" s="144">
        <f>SUM(Q33:Q34)</f>
        <v>0</v>
      </c>
      <c r="R32" s="144"/>
      <c r="S32" s="144"/>
      <c r="T32" s="144"/>
      <c r="U32" s="144"/>
      <c r="V32" s="144">
        <f>SUM(V33:V34)</f>
        <v>800</v>
      </c>
      <c r="W32" s="144"/>
      <c r="X32" s="144"/>
      <c r="AG32" t="s">
        <v>112</v>
      </c>
    </row>
    <row r="33" spans="1:60" outlineLevel="1">
      <c r="A33" s="157">
        <v>21</v>
      </c>
      <c r="B33" s="158" t="s">
        <v>160</v>
      </c>
      <c r="C33" s="164" t="s">
        <v>161</v>
      </c>
      <c r="D33" s="159" t="s">
        <v>141</v>
      </c>
      <c r="E33" s="160">
        <v>230</v>
      </c>
      <c r="F33" s="161"/>
      <c r="G33" s="162">
        <f>ROUND(E33*F33,2)</f>
        <v>0</v>
      </c>
      <c r="H33" s="143">
        <v>257.5</v>
      </c>
      <c r="I33" s="143">
        <f>ROUND(E33*H33,2)</f>
        <v>59225</v>
      </c>
      <c r="J33" s="143">
        <v>342.17</v>
      </c>
      <c r="K33" s="143">
        <f>ROUND(E33*J33,2)</f>
        <v>78699.100000000006</v>
      </c>
      <c r="L33" s="143">
        <v>21</v>
      </c>
      <c r="M33" s="143">
        <f>G33*(1+L33/100)</f>
        <v>0</v>
      </c>
      <c r="N33" s="143">
        <v>0</v>
      </c>
      <c r="O33" s="143">
        <f>ROUND(E33*N33,2)</f>
        <v>0</v>
      </c>
      <c r="P33" s="143">
        <v>0</v>
      </c>
      <c r="Q33" s="143">
        <f>ROUND(E33*P33,2)</f>
        <v>0</v>
      </c>
      <c r="R33" s="143"/>
      <c r="S33" s="143" t="s">
        <v>116</v>
      </c>
      <c r="T33" s="143" t="s">
        <v>128</v>
      </c>
      <c r="U33" s="143">
        <v>1</v>
      </c>
      <c r="V33" s="143">
        <f>ROUND(E33*U33,2)</f>
        <v>230</v>
      </c>
      <c r="W33" s="143"/>
      <c r="X33" s="143" t="s">
        <v>118</v>
      </c>
      <c r="Y33" s="140"/>
      <c r="Z33" s="140"/>
      <c r="AA33" s="140"/>
      <c r="AB33" s="140"/>
      <c r="AC33" s="140"/>
      <c r="AD33" s="140"/>
      <c r="AE33" s="140"/>
      <c r="AF33" s="140"/>
      <c r="AG33" s="140" t="s">
        <v>119</v>
      </c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</row>
    <row r="34" spans="1:60" outlineLevel="1">
      <c r="A34" s="157">
        <v>22</v>
      </c>
      <c r="B34" s="158" t="s">
        <v>162</v>
      </c>
      <c r="C34" s="164" t="s">
        <v>163</v>
      </c>
      <c r="D34" s="159" t="s">
        <v>141</v>
      </c>
      <c r="E34" s="160">
        <v>190</v>
      </c>
      <c r="F34" s="161"/>
      <c r="G34" s="162">
        <f>ROUND(E34*F34,2)</f>
        <v>0</v>
      </c>
      <c r="H34" s="143">
        <v>60</v>
      </c>
      <c r="I34" s="143">
        <f>ROUND(E34*H34,2)</f>
        <v>11400</v>
      </c>
      <c r="J34" s="143">
        <v>73.48</v>
      </c>
      <c r="K34" s="143">
        <f>ROUND(E34*J34,2)</f>
        <v>13961.2</v>
      </c>
      <c r="L34" s="143">
        <v>21</v>
      </c>
      <c r="M34" s="143">
        <f>G34*(1+L34/100)</f>
        <v>0</v>
      </c>
      <c r="N34" s="143">
        <v>0</v>
      </c>
      <c r="O34" s="143">
        <f>ROUND(E34*N34,2)</f>
        <v>0</v>
      </c>
      <c r="P34" s="143">
        <v>0</v>
      </c>
      <c r="Q34" s="143">
        <f>ROUND(E34*P34,2)</f>
        <v>0</v>
      </c>
      <c r="R34" s="143"/>
      <c r="S34" s="143" t="s">
        <v>116</v>
      </c>
      <c r="T34" s="143" t="s">
        <v>128</v>
      </c>
      <c r="U34" s="143">
        <v>3</v>
      </c>
      <c r="V34" s="143">
        <f>ROUND(E34*U34,2)</f>
        <v>570</v>
      </c>
      <c r="W34" s="143"/>
      <c r="X34" s="143" t="s">
        <v>118</v>
      </c>
      <c r="Y34" s="140"/>
      <c r="Z34" s="140"/>
      <c r="AA34" s="140"/>
      <c r="AB34" s="140"/>
      <c r="AC34" s="140"/>
      <c r="AD34" s="140"/>
      <c r="AE34" s="140"/>
      <c r="AF34" s="140"/>
      <c r="AG34" s="140" t="s">
        <v>119</v>
      </c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</row>
    <row r="35" spans="1:60" ht="14">
      <c r="A35" s="145" t="s">
        <v>111</v>
      </c>
      <c r="B35" s="146" t="s">
        <v>64</v>
      </c>
      <c r="C35" s="163" t="s">
        <v>65</v>
      </c>
      <c r="D35" s="147"/>
      <c r="E35" s="148"/>
      <c r="F35" s="149"/>
      <c r="G35" s="150">
        <f>SUMIF(AG36:AG40,"&lt;&gt;NOR",G36:G40)</f>
        <v>0</v>
      </c>
      <c r="H35" s="144"/>
      <c r="I35" s="144">
        <f>SUM(I36:I40)</f>
        <v>131719.32999999999</v>
      </c>
      <c r="J35" s="144"/>
      <c r="K35" s="144">
        <f>SUM(K36:K40)</f>
        <v>234686.12</v>
      </c>
      <c r="L35" s="144"/>
      <c r="M35" s="144">
        <f>SUM(M36:M40)</f>
        <v>0</v>
      </c>
      <c r="N35" s="144"/>
      <c r="O35" s="144">
        <f>SUM(O36:O40)</f>
        <v>1.8900000000000001</v>
      </c>
      <c r="P35" s="144"/>
      <c r="Q35" s="144">
        <f>SUM(Q36:Q40)</f>
        <v>0</v>
      </c>
      <c r="R35" s="144"/>
      <c r="S35" s="144"/>
      <c r="T35" s="144"/>
      <c r="U35" s="144"/>
      <c r="V35" s="144">
        <f>SUM(V36:V40)</f>
        <v>563.5</v>
      </c>
      <c r="W35" s="144"/>
      <c r="X35" s="144"/>
      <c r="AG35" t="s">
        <v>112</v>
      </c>
    </row>
    <row r="36" spans="1:60" outlineLevel="1">
      <c r="A36" s="157">
        <v>23</v>
      </c>
      <c r="B36" s="158" t="s">
        <v>164</v>
      </c>
      <c r="C36" s="164" t="s">
        <v>165</v>
      </c>
      <c r="D36" s="159" t="s">
        <v>166</v>
      </c>
      <c r="E36" s="160">
        <v>200</v>
      </c>
      <c r="F36" s="161"/>
      <c r="G36" s="162">
        <f>ROUND(E36*F36,2)</f>
        <v>0</v>
      </c>
      <c r="H36" s="143">
        <v>125.51</v>
      </c>
      <c r="I36" s="143">
        <f>ROUND(E36*H36,2)</f>
        <v>25102</v>
      </c>
      <c r="J36" s="143">
        <v>138.99</v>
      </c>
      <c r="K36" s="143">
        <f>ROUND(E36*J36,2)</f>
        <v>27798</v>
      </c>
      <c r="L36" s="143">
        <v>21</v>
      </c>
      <c r="M36" s="143">
        <f>G36*(1+L36/100)</f>
        <v>0</v>
      </c>
      <c r="N36" s="143">
        <v>4.5100000000000001E-3</v>
      </c>
      <c r="O36" s="143">
        <f>ROUND(E36*N36,2)</f>
        <v>0.9</v>
      </c>
      <c r="P36" s="143">
        <v>0</v>
      </c>
      <c r="Q36" s="143">
        <f>ROUND(E36*P36,2)</f>
        <v>0</v>
      </c>
      <c r="R36" s="143"/>
      <c r="S36" s="143" t="s">
        <v>116</v>
      </c>
      <c r="T36" s="143" t="s">
        <v>128</v>
      </c>
      <c r="U36" s="143">
        <v>1</v>
      </c>
      <c r="V36" s="143">
        <f>ROUND(E36*U36,2)</f>
        <v>200</v>
      </c>
      <c r="W36" s="143"/>
      <c r="X36" s="143" t="s">
        <v>118</v>
      </c>
      <c r="Y36" s="140"/>
      <c r="Z36" s="140"/>
      <c r="AA36" s="140"/>
      <c r="AB36" s="140"/>
      <c r="AC36" s="140"/>
      <c r="AD36" s="140"/>
      <c r="AE36" s="140"/>
      <c r="AF36" s="140"/>
      <c r="AG36" s="140" t="s">
        <v>119</v>
      </c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</row>
    <row r="37" spans="1:60" outlineLevel="1">
      <c r="A37" s="157">
        <v>24</v>
      </c>
      <c r="B37" s="158" t="s">
        <v>167</v>
      </c>
      <c r="C37" s="164" t="s">
        <v>168</v>
      </c>
      <c r="D37" s="159" t="s">
        <v>166</v>
      </c>
      <c r="E37" s="160">
        <v>200</v>
      </c>
      <c r="F37" s="161"/>
      <c r="G37" s="162">
        <f>ROUND(E37*F37,2)</f>
        <v>0</v>
      </c>
      <c r="H37" s="143">
        <v>435.32</v>
      </c>
      <c r="I37" s="143">
        <f>ROUND(E37*H37,2)</f>
        <v>87064</v>
      </c>
      <c r="J37" s="143">
        <v>931.92</v>
      </c>
      <c r="K37" s="143">
        <f>ROUND(E37*J37,2)</f>
        <v>186384</v>
      </c>
      <c r="L37" s="143">
        <v>21</v>
      </c>
      <c r="M37" s="143">
        <f>G37*(1+L37/100)</f>
        <v>0</v>
      </c>
      <c r="N37" s="143">
        <v>4.5100000000000001E-3</v>
      </c>
      <c r="O37" s="143">
        <f>ROUND(E37*N37,2)</f>
        <v>0.9</v>
      </c>
      <c r="P37" s="143">
        <v>0</v>
      </c>
      <c r="Q37" s="143">
        <f>ROUND(E37*P37,2)</f>
        <v>0</v>
      </c>
      <c r="R37" s="143"/>
      <c r="S37" s="143" t="s">
        <v>116</v>
      </c>
      <c r="T37" s="143" t="s">
        <v>128</v>
      </c>
      <c r="U37" s="143">
        <v>1.4</v>
      </c>
      <c r="V37" s="143">
        <f>ROUND(E37*U37,2)</f>
        <v>280</v>
      </c>
      <c r="W37" s="143"/>
      <c r="X37" s="143" t="s">
        <v>118</v>
      </c>
      <c r="Y37" s="140"/>
      <c r="Z37" s="140"/>
      <c r="AA37" s="140"/>
      <c r="AB37" s="140"/>
      <c r="AC37" s="140"/>
      <c r="AD37" s="140"/>
      <c r="AE37" s="140"/>
      <c r="AF37" s="140"/>
      <c r="AG37" s="140" t="s">
        <v>119</v>
      </c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</row>
    <row r="38" spans="1:60" ht="24" outlineLevel="1">
      <c r="A38" s="157">
        <v>25</v>
      </c>
      <c r="B38" s="158" t="s">
        <v>169</v>
      </c>
      <c r="C38" s="164" t="s">
        <v>170</v>
      </c>
      <c r="D38" s="159" t="s">
        <v>171</v>
      </c>
      <c r="E38" s="160">
        <v>9</v>
      </c>
      <c r="F38" s="161"/>
      <c r="G38" s="162">
        <f>ROUND(E38*F38,2)</f>
        <v>0</v>
      </c>
      <c r="H38" s="143">
        <v>318.55</v>
      </c>
      <c r="I38" s="143">
        <f>ROUND(E38*H38,2)</f>
        <v>2866.95</v>
      </c>
      <c r="J38" s="143">
        <v>284.36</v>
      </c>
      <c r="K38" s="143">
        <f>ROUND(E38*J38,2)</f>
        <v>2559.2399999999998</v>
      </c>
      <c r="L38" s="143">
        <v>21</v>
      </c>
      <c r="M38" s="143">
        <f>G38*(1+L38/100)</f>
        <v>0</v>
      </c>
      <c r="N38" s="143">
        <v>0</v>
      </c>
      <c r="O38" s="143">
        <f>ROUND(E38*N38,2)</f>
        <v>0</v>
      </c>
      <c r="P38" s="143">
        <v>0</v>
      </c>
      <c r="Q38" s="143">
        <f>ROUND(E38*P38,2)</f>
        <v>0</v>
      </c>
      <c r="R38" s="143"/>
      <c r="S38" s="143" t="s">
        <v>116</v>
      </c>
      <c r="T38" s="143" t="s">
        <v>128</v>
      </c>
      <c r="U38" s="143">
        <v>4</v>
      </c>
      <c r="V38" s="143">
        <f>ROUND(E38*U38,2)</f>
        <v>36</v>
      </c>
      <c r="W38" s="143"/>
      <c r="X38" s="143" t="s">
        <v>118</v>
      </c>
      <c r="Y38" s="140"/>
      <c r="Z38" s="140"/>
      <c r="AA38" s="140"/>
      <c r="AB38" s="140"/>
      <c r="AC38" s="140"/>
      <c r="AD38" s="140"/>
      <c r="AE38" s="140"/>
      <c r="AF38" s="140"/>
      <c r="AG38" s="140" t="s">
        <v>119</v>
      </c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</row>
    <row r="39" spans="1:60" outlineLevel="1">
      <c r="A39" s="157">
        <v>26</v>
      </c>
      <c r="B39" s="158" t="s">
        <v>172</v>
      </c>
      <c r="C39" s="164" t="s">
        <v>173</v>
      </c>
      <c r="D39" s="159" t="s">
        <v>174</v>
      </c>
      <c r="E39" s="160">
        <v>30</v>
      </c>
      <c r="F39" s="161"/>
      <c r="G39" s="162">
        <f>ROUND(E39*F39,2)</f>
        <v>0</v>
      </c>
      <c r="H39" s="143">
        <v>260.33999999999997</v>
      </c>
      <c r="I39" s="143">
        <f>ROUND(E39*H39,2)</f>
        <v>7810.2</v>
      </c>
      <c r="J39" s="143">
        <v>384.82</v>
      </c>
      <c r="K39" s="143">
        <f>ROUND(E39*J39,2)</f>
        <v>11544.6</v>
      </c>
      <c r="L39" s="143">
        <v>21</v>
      </c>
      <c r="M39" s="143">
        <f>G39*(1+L39/100)</f>
        <v>0</v>
      </c>
      <c r="N39" s="143">
        <v>3.0999999999999999E-3</v>
      </c>
      <c r="O39" s="143">
        <f>ROUND(E39*N39,2)</f>
        <v>0.09</v>
      </c>
      <c r="P39" s="143">
        <v>0</v>
      </c>
      <c r="Q39" s="143">
        <f>ROUND(E39*P39,2)</f>
        <v>0</v>
      </c>
      <c r="R39" s="143"/>
      <c r="S39" s="143" t="s">
        <v>116</v>
      </c>
      <c r="T39" s="143" t="s">
        <v>128</v>
      </c>
      <c r="U39" s="143">
        <v>1</v>
      </c>
      <c r="V39" s="143">
        <f>ROUND(E39*U39,2)</f>
        <v>30</v>
      </c>
      <c r="W39" s="143"/>
      <c r="X39" s="143" t="s">
        <v>118</v>
      </c>
      <c r="Y39" s="140"/>
      <c r="Z39" s="140"/>
      <c r="AA39" s="140"/>
      <c r="AB39" s="140"/>
      <c r="AC39" s="140"/>
      <c r="AD39" s="140"/>
      <c r="AE39" s="140"/>
      <c r="AF39" s="140"/>
      <c r="AG39" s="140" t="s">
        <v>119</v>
      </c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</row>
    <row r="40" spans="1:60" outlineLevel="1">
      <c r="A40" s="157">
        <v>27</v>
      </c>
      <c r="B40" s="158" t="s">
        <v>175</v>
      </c>
      <c r="C40" s="164" t="s">
        <v>176</v>
      </c>
      <c r="D40" s="159" t="s">
        <v>174</v>
      </c>
      <c r="E40" s="160">
        <v>17.5</v>
      </c>
      <c r="F40" s="161"/>
      <c r="G40" s="162">
        <f>ROUND(E40*F40,2)</f>
        <v>0</v>
      </c>
      <c r="H40" s="143">
        <v>507.21</v>
      </c>
      <c r="I40" s="143">
        <f>ROUND(E40*H40,2)</f>
        <v>8876.18</v>
      </c>
      <c r="J40" s="143">
        <v>365.73</v>
      </c>
      <c r="K40" s="143">
        <f>ROUND(E40*J40,2)</f>
        <v>6400.28</v>
      </c>
      <c r="L40" s="143">
        <v>21</v>
      </c>
      <c r="M40" s="143">
        <f>G40*(1+L40/100)</f>
        <v>0</v>
      </c>
      <c r="N40" s="143">
        <v>0</v>
      </c>
      <c r="O40" s="143">
        <f>ROUND(E40*N40,2)</f>
        <v>0</v>
      </c>
      <c r="P40" s="143">
        <v>0</v>
      </c>
      <c r="Q40" s="143">
        <f>ROUND(E40*P40,2)</f>
        <v>0</v>
      </c>
      <c r="R40" s="143"/>
      <c r="S40" s="143" t="s">
        <v>116</v>
      </c>
      <c r="T40" s="143" t="s">
        <v>128</v>
      </c>
      <c r="U40" s="143">
        <v>1</v>
      </c>
      <c r="V40" s="143">
        <f>ROUND(E40*U40,2)</f>
        <v>17.5</v>
      </c>
      <c r="W40" s="143"/>
      <c r="X40" s="143" t="s">
        <v>118</v>
      </c>
      <c r="Y40" s="140"/>
      <c r="Z40" s="140"/>
      <c r="AA40" s="140"/>
      <c r="AB40" s="140"/>
      <c r="AC40" s="140"/>
      <c r="AD40" s="140"/>
      <c r="AE40" s="140"/>
      <c r="AF40" s="140"/>
      <c r="AG40" s="140" t="s">
        <v>119</v>
      </c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</row>
    <row r="41" spans="1:60" ht="14">
      <c r="A41" s="145" t="s">
        <v>111</v>
      </c>
      <c r="B41" s="146" t="s">
        <v>66</v>
      </c>
      <c r="C41" s="163" t="s">
        <v>67</v>
      </c>
      <c r="D41" s="147"/>
      <c r="E41" s="148"/>
      <c r="F41" s="149"/>
      <c r="G41" s="150">
        <f>SUMIF(AG42:AG49,"&lt;&gt;NOR",G42:G49)</f>
        <v>0</v>
      </c>
      <c r="H41" s="144"/>
      <c r="I41" s="144">
        <f>SUM(I42:I49)</f>
        <v>267823.44</v>
      </c>
      <c r="J41" s="144"/>
      <c r="K41" s="144">
        <f>SUM(K42:K49)</f>
        <v>254779.03999999998</v>
      </c>
      <c r="L41" s="144"/>
      <c r="M41" s="144">
        <f>SUM(M42:M49)</f>
        <v>0</v>
      </c>
      <c r="N41" s="144"/>
      <c r="O41" s="144">
        <f>SUM(O42:O49)</f>
        <v>0.22</v>
      </c>
      <c r="P41" s="144"/>
      <c r="Q41" s="144">
        <f>SUM(Q42:Q49)</f>
        <v>0</v>
      </c>
      <c r="R41" s="144"/>
      <c r="S41" s="144"/>
      <c r="T41" s="144"/>
      <c r="U41" s="144"/>
      <c r="V41" s="144">
        <f>SUM(V42:V49)</f>
        <v>2172.4</v>
      </c>
      <c r="W41" s="144"/>
      <c r="X41" s="144"/>
      <c r="AG41" t="s">
        <v>112</v>
      </c>
    </row>
    <row r="42" spans="1:60" outlineLevel="1">
      <c r="A42" s="157">
        <v>28</v>
      </c>
      <c r="B42" s="158" t="s">
        <v>177</v>
      </c>
      <c r="C42" s="164" t="s">
        <v>178</v>
      </c>
      <c r="D42" s="159" t="s">
        <v>166</v>
      </c>
      <c r="E42" s="160">
        <v>490</v>
      </c>
      <c r="F42" s="161"/>
      <c r="G42" s="162">
        <f t="shared" ref="G42:G49" si="7">ROUND(E42*F42,2)</f>
        <v>0</v>
      </c>
      <c r="H42" s="143">
        <v>48.64</v>
      </c>
      <c r="I42" s="143">
        <f t="shared" ref="I42:I49" si="8">ROUND(E42*H42,2)</f>
        <v>23833.599999999999</v>
      </c>
      <c r="J42" s="143">
        <v>78.819999999999993</v>
      </c>
      <c r="K42" s="143">
        <f t="shared" ref="K42:K49" si="9">ROUND(E42*J42,2)</f>
        <v>38621.800000000003</v>
      </c>
      <c r="L42" s="143">
        <v>21</v>
      </c>
      <c r="M42" s="143">
        <f t="shared" ref="M42:M49" si="10">G42*(1+L42/100)</f>
        <v>0</v>
      </c>
      <c r="N42" s="143">
        <v>1.7000000000000001E-4</v>
      </c>
      <c r="O42" s="143">
        <f t="shared" ref="O42:O49" si="11">ROUND(E42*N42,2)</f>
        <v>0.08</v>
      </c>
      <c r="P42" s="143">
        <v>0</v>
      </c>
      <c r="Q42" s="143">
        <f t="shared" ref="Q42:Q49" si="12">ROUND(E42*P42,2)</f>
        <v>0</v>
      </c>
      <c r="R42" s="143"/>
      <c r="S42" s="143" t="s">
        <v>116</v>
      </c>
      <c r="T42" s="143" t="s">
        <v>128</v>
      </c>
      <c r="U42" s="143">
        <v>1</v>
      </c>
      <c r="V42" s="143">
        <f t="shared" ref="V42:V49" si="13">ROUND(E42*U42,2)</f>
        <v>490</v>
      </c>
      <c r="W42" s="143"/>
      <c r="X42" s="143" t="s">
        <v>118</v>
      </c>
      <c r="Y42" s="140"/>
      <c r="Z42" s="140"/>
      <c r="AA42" s="140"/>
      <c r="AB42" s="140"/>
      <c r="AC42" s="140"/>
      <c r="AD42" s="140"/>
      <c r="AE42" s="140"/>
      <c r="AF42" s="140"/>
      <c r="AG42" s="140" t="s">
        <v>119</v>
      </c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</row>
    <row r="43" spans="1:60" outlineLevel="1">
      <c r="A43" s="157">
        <v>29</v>
      </c>
      <c r="B43" s="158" t="s">
        <v>179</v>
      </c>
      <c r="C43" s="164" t="s">
        <v>180</v>
      </c>
      <c r="D43" s="159" t="s">
        <v>166</v>
      </c>
      <c r="E43" s="160">
        <v>650</v>
      </c>
      <c r="F43" s="161"/>
      <c r="G43" s="162">
        <f t="shared" si="7"/>
        <v>0</v>
      </c>
      <c r="H43" s="143">
        <v>8.5500000000000007</v>
      </c>
      <c r="I43" s="143">
        <f t="shared" si="8"/>
        <v>5557.5</v>
      </c>
      <c r="J43" s="143">
        <v>66.48</v>
      </c>
      <c r="K43" s="143">
        <f t="shared" si="9"/>
        <v>43212</v>
      </c>
      <c r="L43" s="143">
        <v>21</v>
      </c>
      <c r="M43" s="143">
        <f t="shared" si="10"/>
        <v>0</v>
      </c>
      <c r="N43" s="143">
        <v>1.7000000000000001E-4</v>
      </c>
      <c r="O43" s="143">
        <f t="shared" si="11"/>
        <v>0.11</v>
      </c>
      <c r="P43" s="143">
        <v>0</v>
      </c>
      <c r="Q43" s="143">
        <f t="shared" si="12"/>
        <v>0</v>
      </c>
      <c r="R43" s="143"/>
      <c r="S43" s="143" t="s">
        <v>116</v>
      </c>
      <c r="T43" s="143" t="s">
        <v>128</v>
      </c>
      <c r="U43" s="143">
        <v>2</v>
      </c>
      <c r="V43" s="143">
        <f t="shared" si="13"/>
        <v>1300</v>
      </c>
      <c r="W43" s="143"/>
      <c r="X43" s="143" t="s">
        <v>118</v>
      </c>
      <c r="Y43" s="140"/>
      <c r="Z43" s="140"/>
      <c r="AA43" s="140"/>
      <c r="AB43" s="140"/>
      <c r="AC43" s="140"/>
      <c r="AD43" s="140"/>
      <c r="AE43" s="140"/>
      <c r="AF43" s="140"/>
      <c r="AG43" s="140" t="s">
        <v>119</v>
      </c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</row>
    <row r="44" spans="1:60" outlineLevel="1">
      <c r="A44" s="157">
        <v>30</v>
      </c>
      <c r="B44" s="158" t="s">
        <v>181</v>
      </c>
      <c r="C44" s="164" t="s">
        <v>182</v>
      </c>
      <c r="D44" s="159" t="s">
        <v>141</v>
      </c>
      <c r="E44" s="160">
        <v>100</v>
      </c>
      <c r="F44" s="161"/>
      <c r="G44" s="162">
        <f t="shared" si="7"/>
        <v>0</v>
      </c>
      <c r="H44" s="143">
        <v>441.58</v>
      </c>
      <c r="I44" s="143">
        <f t="shared" si="8"/>
        <v>44158</v>
      </c>
      <c r="J44" s="143">
        <v>698.61</v>
      </c>
      <c r="K44" s="143">
        <f t="shared" si="9"/>
        <v>69861</v>
      </c>
      <c r="L44" s="143">
        <v>21</v>
      </c>
      <c r="M44" s="143">
        <f t="shared" si="10"/>
        <v>0</v>
      </c>
      <c r="N44" s="143">
        <v>0</v>
      </c>
      <c r="O44" s="143">
        <f t="shared" si="11"/>
        <v>0</v>
      </c>
      <c r="P44" s="143">
        <v>0</v>
      </c>
      <c r="Q44" s="143">
        <f t="shared" si="12"/>
        <v>0</v>
      </c>
      <c r="R44" s="143"/>
      <c r="S44" s="143" t="s">
        <v>116</v>
      </c>
      <c r="T44" s="143" t="s">
        <v>128</v>
      </c>
      <c r="U44" s="143">
        <v>1</v>
      </c>
      <c r="V44" s="143">
        <f t="shared" si="13"/>
        <v>100</v>
      </c>
      <c r="W44" s="143"/>
      <c r="X44" s="143" t="s">
        <v>118</v>
      </c>
      <c r="Y44" s="140"/>
      <c r="Z44" s="140"/>
      <c r="AA44" s="140"/>
      <c r="AB44" s="140"/>
      <c r="AC44" s="140"/>
      <c r="AD44" s="140"/>
      <c r="AE44" s="140"/>
      <c r="AF44" s="140"/>
      <c r="AG44" s="140" t="s">
        <v>119</v>
      </c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</row>
    <row r="45" spans="1:60" outlineLevel="1">
      <c r="A45" s="157">
        <v>31</v>
      </c>
      <c r="B45" s="158" t="s">
        <v>183</v>
      </c>
      <c r="C45" s="164" t="s">
        <v>184</v>
      </c>
      <c r="D45" s="159" t="s">
        <v>141</v>
      </c>
      <c r="E45" s="160">
        <v>22</v>
      </c>
      <c r="F45" s="161"/>
      <c r="G45" s="162">
        <f t="shared" si="7"/>
        <v>0</v>
      </c>
      <c r="H45" s="143">
        <v>704.67</v>
      </c>
      <c r="I45" s="143">
        <f t="shared" si="8"/>
        <v>15502.74</v>
      </c>
      <c r="J45" s="143">
        <v>325.02</v>
      </c>
      <c r="K45" s="143">
        <f t="shared" si="9"/>
        <v>7150.44</v>
      </c>
      <c r="L45" s="143">
        <v>21</v>
      </c>
      <c r="M45" s="143">
        <f t="shared" si="10"/>
        <v>0</v>
      </c>
      <c r="N45" s="143">
        <v>0</v>
      </c>
      <c r="O45" s="143">
        <f t="shared" si="11"/>
        <v>0</v>
      </c>
      <c r="P45" s="143">
        <v>0</v>
      </c>
      <c r="Q45" s="143">
        <f t="shared" si="12"/>
        <v>0</v>
      </c>
      <c r="R45" s="143"/>
      <c r="S45" s="143" t="s">
        <v>116</v>
      </c>
      <c r="T45" s="143" t="s">
        <v>128</v>
      </c>
      <c r="U45" s="143">
        <v>1</v>
      </c>
      <c r="V45" s="143">
        <f t="shared" si="13"/>
        <v>22</v>
      </c>
      <c r="W45" s="143"/>
      <c r="X45" s="143" t="s">
        <v>118</v>
      </c>
      <c r="Y45" s="140"/>
      <c r="Z45" s="140"/>
      <c r="AA45" s="140"/>
      <c r="AB45" s="140"/>
      <c r="AC45" s="140"/>
      <c r="AD45" s="140"/>
      <c r="AE45" s="140"/>
      <c r="AF45" s="140"/>
      <c r="AG45" s="140" t="s">
        <v>119</v>
      </c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</row>
    <row r="46" spans="1:60" ht="24" outlineLevel="1">
      <c r="A46" s="157">
        <v>32</v>
      </c>
      <c r="B46" s="158" t="s">
        <v>185</v>
      </c>
      <c r="C46" s="164" t="s">
        <v>186</v>
      </c>
      <c r="D46" s="159" t="s">
        <v>141</v>
      </c>
      <c r="E46" s="160">
        <v>110</v>
      </c>
      <c r="F46" s="161"/>
      <c r="G46" s="162">
        <f t="shared" si="7"/>
        <v>0</v>
      </c>
      <c r="H46" s="143">
        <v>849.73</v>
      </c>
      <c r="I46" s="143">
        <f t="shared" si="8"/>
        <v>93470.3</v>
      </c>
      <c r="J46" s="143">
        <v>396.63</v>
      </c>
      <c r="K46" s="143">
        <f t="shared" si="9"/>
        <v>43629.3</v>
      </c>
      <c r="L46" s="143">
        <v>21</v>
      </c>
      <c r="M46" s="143">
        <f t="shared" si="10"/>
        <v>0</v>
      </c>
      <c r="N46" s="143">
        <v>0</v>
      </c>
      <c r="O46" s="143">
        <f t="shared" si="11"/>
        <v>0</v>
      </c>
      <c r="P46" s="143">
        <v>0</v>
      </c>
      <c r="Q46" s="143">
        <f t="shared" si="12"/>
        <v>0</v>
      </c>
      <c r="R46" s="143"/>
      <c r="S46" s="143" t="s">
        <v>116</v>
      </c>
      <c r="T46" s="143" t="s">
        <v>128</v>
      </c>
      <c r="U46" s="143">
        <v>1</v>
      </c>
      <c r="V46" s="143">
        <f t="shared" si="13"/>
        <v>110</v>
      </c>
      <c r="W46" s="143"/>
      <c r="X46" s="143" t="s">
        <v>118</v>
      </c>
      <c r="Y46" s="140"/>
      <c r="Z46" s="140"/>
      <c r="AA46" s="140"/>
      <c r="AB46" s="140"/>
      <c r="AC46" s="140"/>
      <c r="AD46" s="140"/>
      <c r="AE46" s="140"/>
      <c r="AF46" s="140"/>
      <c r="AG46" s="140" t="s">
        <v>119</v>
      </c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</row>
    <row r="47" spans="1:60" outlineLevel="1">
      <c r="A47" s="157">
        <v>33</v>
      </c>
      <c r="B47" s="158" t="s">
        <v>187</v>
      </c>
      <c r="C47" s="164" t="s">
        <v>188</v>
      </c>
      <c r="D47" s="159" t="s">
        <v>141</v>
      </c>
      <c r="E47" s="160">
        <v>50</v>
      </c>
      <c r="F47" s="161"/>
      <c r="G47" s="162">
        <f t="shared" si="7"/>
        <v>0</v>
      </c>
      <c r="H47" s="143">
        <v>681.59</v>
      </c>
      <c r="I47" s="143">
        <f t="shared" si="8"/>
        <v>34079.5</v>
      </c>
      <c r="J47" s="143">
        <v>731.95</v>
      </c>
      <c r="K47" s="143">
        <f t="shared" si="9"/>
        <v>36597.5</v>
      </c>
      <c r="L47" s="143">
        <v>21</v>
      </c>
      <c r="M47" s="143">
        <f t="shared" si="10"/>
        <v>0</v>
      </c>
      <c r="N47" s="143">
        <v>0</v>
      </c>
      <c r="O47" s="143">
        <f t="shared" si="11"/>
        <v>0</v>
      </c>
      <c r="P47" s="143">
        <v>0</v>
      </c>
      <c r="Q47" s="143">
        <f t="shared" si="12"/>
        <v>0</v>
      </c>
      <c r="R47" s="143"/>
      <c r="S47" s="143" t="s">
        <v>116</v>
      </c>
      <c r="T47" s="143" t="s">
        <v>128</v>
      </c>
      <c r="U47" s="143">
        <v>1</v>
      </c>
      <c r="V47" s="143">
        <f t="shared" si="13"/>
        <v>50</v>
      </c>
      <c r="W47" s="143"/>
      <c r="X47" s="143" t="s">
        <v>118</v>
      </c>
      <c r="Y47" s="140"/>
      <c r="Z47" s="140"/>
      <c r="AA47" s="140"/>
      <c r="AB47" s="140"/>
      <c r="AC47" s="140"/>
      <c r="AD47" s="140"/>
      <c r="AE47" s="140"/>
      <c r="AF47" s="140"/>
      <c r="AG47" s="140" t="s">
        <v>119</v>
      </c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</row>
    <row r="48" spans="1:60" outlineLevel="1">
      <c r="A48" s="157">
        <v>34</v>
      </c>
      <c r="B48" s="158" t="s">
        <v>189</v>
      </c>
      <c r="C48" s="164" t="s">
        <v>190</v>
      </c>
      <c r="D48" s="159" t="s">
        <v>141</v>
      </c>
      <c r="E48" s="160">
        <v>100</v>
      </c>
      <c r="F48" s="161"/>
      <c r="G48" s="162">
        <f t="shared" si="7"/>
        <v>0</v>
      </c>
      <c r="H48" s="143">
        <v>166.81</v>
      </c>
      <c r="I48" s="143">
        <f t="shared" si="8"/>
        <v>16681</v>
      </c>
      <c r="J48" s="143">
        <v>121.69</v>
      </c>
      <c r="K48" s="143">
        <f t="shared" si="9"/>
        <v>12169</v>
      </c>
      <c r="L48" s="143">
        <v>21</v>
      </c>
      <c r="M48" s="143">
        <f t="shared" si="10"/>
        <v>0</v>
      </c>
      <c r="N48" s="143">
        <v>0</v>
      </c>
      <c r="O48" s="143">
        <f t="shared" si="11"/>
        <v>0</v>
      </c>
      <c r="P48" s="143">
        <v>0</v>
      </c>
      <c r="Q48" s="143">
        <f t="shared" si="12"/>
        <v>0</v>
      </c>
      <c r="R48" s="143"/>
      <c r="S48" s="143" t="s">
        <v>116</v>
      </c>
      <c r="T48" s="143" t="s">
        <v>128</v>
      </c>
      <c r="U48" s="143">
        <v>1</v>
      </c>
      <c r="V48" s="143">
        <f t="shared" si="13"/>
        <v>100</v>
      </c>
      <c r="W48" s="143"/>
      <c r="X48" s="143" t="s">
        <v>118</v>
      </c>
      <c r="Y48" s="140"/>
      <c r="Z48" s="140"/>
      <c r="AA48" s="140"/>
      <c r="AB48" s="140"/>
      <c r="AC48" s="140"/>
      <c r="AD48" s="140"/>
      <c r="AE48" s="140"/>
      <c r="AF48" s="140"/>
      <c r="AG48" s="140" t="s">
        <v>119</v>
      </c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</row>
    <row r="49" spans="1:60" outlineLevel="1">
      <c r="A49" s="157">
        <v>35</v>
      </c>
      <c r="B49" s="158" t="s">
        <v>191</v>
      </c>
      <c r="C49" s="164" t="s">
        <v>192</v>
      </c>
      <c r="D49" s="159" t="s">
        <v>166</v>
      </c>
      <c r="E49" s="160">
        <v>8</v>
      </c>
      <c r="F49" s="161"/>
      <c r="G49" s="162">
        <f t="shared" si="7"/>
        <v>0</v>
      </c>
      <c r="H49" s="143">
        <v>4317.6000000000004</v>
      </c>
      <c r="I49" s="143">
        <f t="shared" si="8"/>
        <v>34540.800000000003</v>
      </c>
      <c r="J49" s="143">
        <v>442.25</v>
      </c>
      <c r="K49" s="143">
        <f t="shared" si="9"/>
        <v>3538</v>
      </c>
      <c r="L49" s="143">
        <v>21</v>
      </c>
      <c r="M49" s="143">
        <f t="shared" si="10"/>
        <v>0</v>
      </c>
      <c r="N49" s="143">
        <v>4.0000000000000001E-3</v>
      </c>
      <c r="O49" s="143">
        <f t="shared" si="11"/>
        <v>0.03</v>
      </c>
      <c r="P49" s="143">
        <v>0</v>
      </c>
      <c r="Q49" s="143">
        <f t="shared" si="12"/>
        <v>0</v>
      </c>
      <c r="R49" s="143"/>
      <c r="S49" s="143" t="s">
        <v>116</v>
      </c>
      <c r="T49" s="143" t="s">
        <v>128</v>
      </c>
      <c r="U49" s="143">
        <v>0.05</v>
      </c>
      <c r="V49" s="143">
        <f t="shared" si="13"/>
        <v>0.4</v>
      </c>
      <c r="W49" s="143"/>
      <c r="X49" s="143" t="s">
        <v>118</v>
      </c>
      <c r="Y49" s="140"/>
      <c r="Z49" s="140"/>
      <c r="AA49" s="140"/>
      <c r="AB49" s="140"/>
      <c r="AC49" s="140"/>
      <c r="AD49" s="140"/>
      <c r="AE49" s="140"/>
      <c r="AF49" s="140"/>
      <c r="AG49" s="140" t="s">
        <v>119</v>
      </c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</row>
    <row r="50" spans="1:60" ht="14">
      <c r="A50" s="145" t="s">
        <v>111</v>
      </c>
      <c r="B50" s="146" t="s">
        <v>68</v>
      </c>
      <c r="C50" s="163" t="s">
        <v>69</v>
      </c>
      <c r="D50" s="147"/>
      <c r="E50" s="148"/>
      <c r="F50" s="149"/>
      <c r="G50" s="150">
        <f>SUMIF(AG51:AG76,"&lt;&gt;NOR",G51:G76)</f>
        <v>0</v>
      </c>
      <c r="H50" s="144"/>
      <c r="I50" s="144">
        <f>SUM(I51:I76)</f>
        <v>500288.06999999995</v>
      </c>
      <c r="J50" s="144"/>
      <c r="K50" s="144">
        <f>SUM(K51:K76)</f>
        <v>61167.249999999993</v>
      </c>
      <c r="L50" s="144"/>
      <c r="M50" s="144">
        <f>SUM(M51:M76)</f>
        <v>0</v>
      </c>
      <c r="N50" s="144"/>
      <c r="O50" s="144">
        <f>SUM(O51:O76)</f>
        <v>0.06</v>
      </c>
      <c r="P50" s="144"/>
      <c r="Q50" s="144">
        <f>SUM(Q51:Q76)</f>
        <v>0</v>
      </c>
      <c r="R50" s="144"/>
      <c r="S50" s="144"/>
      <c r="T50" s="144"/>
      <c r="U50" s="144"/>
      <c r="V50" s="144">
        <f>SUM(V51:V76)</f>
        <v>276</v>
      </c>
      <c r="W50" s="144"/>
      <c r="X50" s="144"/>
      <c r="AG50" t="s">
        <v>112</v>
      </c>
    </row>
    <row r="51" spans="1:60" ht="24" outlineLevel="1">
      <c r="A51" s="157">
        <v>36</v>
      </c>
      <c r="B51" s="158" t="s">
        <v>193</v>
      </c>
      <c r="C51" s="164" t="s">
        <v>194</v>
      </c>
      <c r="D51" s="159" t="s">
        <v>127</v>
      </c>
      <c r="E51" s="160">
        <v>12</v>
      </c>
      <c r="F51" s="161"/>
      <c r="G51" s="162">
        <f t="shared" ref="G51:G76" si="14">ROUND(E51*F51,2)</f>
        <v>0</v>
      </c>
      <c r="H51" s="143">
        <v>548.02</v>
      </c>
      <c r="I51" s="143">
        <f t="shared" ref="I51:I76" si="15">ROUND(E51*H51,2)</f>
        <v>6576.24</v>
      </c>
      <c r="J51" s="143">
        <v>1747.06</v>
      </c>
      <c r="K51" s="143">
        <f t="shared" ref="K51:K76" si="16">ROUND(E51*J51,2)</f>
        <v>20964.72</v>
      </c>
      <c r="L51" s="143">
        <v>21</v>
      </c>
      <c r="M51" s="143">
        <f t="shared" ref="M51:M76" si="17">G51*(1+L51/100)</f>
        <v>0</v>
      </c>
      <c r="N51" s="143">
        <v>0</v>
      </c>
      <c r="O51" s="143">
        <f t="shared" ref="O51:O76" si="18">ROUND(E51*N51,2)</f>
        <v>0</v>
      </c>
      <c r="P51" s="143">
        <v>0</v>
      </c>
      <c r="Q51" s="143">
        <f t="shared" ref="Q51:Q76" si="19">ROUND(E51*P51,2)</f>
        <v>0</v>
      </c>
      <c r="R51" s="143"/>
      <c r="S51" s="143" t="s">
        <v>116</v>
      </c>
      <c r="T51" s="143" t="s">
        <v>128</v>
      </c>
      <c r="U51" s="143">
        <v>1</v>
      </c>
      <c r="V51" s="143">
        <f t="shared" ref="V51:V76" si="20">ROUND(E51*U51,2)</f>
        <v>12</v>
      </c>
      <c r="W51" s="143"/>
      <c r="X51" s="143" t="s">
        <v>118</v>
      </c>
      <c r="Y51" s="140"/>
      <c r="Z51" s="140"/>
      <c r="AA51" s="140"/>
      <c r="AB51" s="140"/>
      <c r="AC51" s="140"/>
      <c r="AD51" s="140"/>
      <c r="AE51" s="140"/>
      <c r="AF51" s="140"/>
      <c r="AG51" s="140" t="s">
        <v>119</v>
      </c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</row>
    <row r="52" spans="1:60" ht="24" outlineLevel="1">
      <c r="A52" s="157">
        <v>37</v>
      </c>
      <c r="B52" s="158" t="s">
        <v>195</v>
      </c>
      <c r="C52" s="164" t="s">
        <v>196</v>
      </c>
      <c r="D52" s="159" t="s">
        <v>197</v>
      </c>
      <c r="E52" s="160">
        <v>105</v>
      </c>
      <c r="F52" s="161"/>
      <c r="G52" s="162">
        <f t="shared" si="14"/>
        <v>0</v>
      </c>
      <c r="H52" s="143">
        <v>167.96</v>
      </c>
      <c r="I52" s="143">
        <f t="shared" si="15"/>
        <v>17635.8</v>
      </c>
      <c r="J52" s="143">
        <v>73.06</v>
      </c>
      <c r="K52" s="143">
        <f t="shared" si="16"/>
        <v>7671.3</v>
      </c>
      <c r="L52" s="143">
        <v>21</v>
      </c>
      <c r="M52" s="143">
        <f t="shared" si="17"/>
        <v>0</v>
      </c>
      <c r="N52" s="143">
        <v>0</v>
      </c>
      <c r="O52" s="143">
        <f t="shared" si="18"/>
        <v>0</v>
      </c>
      <c r="P52" s="143">
        <v>0</v>
      </c>
      <c r="Q52" s="143">
        <f t="shared" si="19"/>
        <v>0</v>
      </c>
      <c r="R52" s="143"/>
      <c r="S52" s="143" t="s">
        <v>116</v>
      </c>
      <c r="T52" s="143" t="s">
        <v>128</v>
      </c>
      <c r="U52" s="143">
        <v>1.2</v>
      </c>
      <c r="V52" s="143">
        <f t="shared" si="20"/>
        <v>126</v>
      </c>
      <c r="W52" s="143"/>
      <c r="X52" s="143" t="s">
        <v>118</v>
      </c>
      <c r="Y52" s="140"/>
      <c r="Z52" s="140"/>
      <c r="AA52" s="140"/>
      <c r="AB52" s="140"/>
      <c r="AC52" s="140"/>
      <c r="AD52" s="140"/>
      <c r="AE52" s="140"/>
      <c r="AF52" s="140"/>
      <c r="AG52" s="140" t="s">
        <v>119</v>
      </c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</row>
    <row r="53" spans="1:60" outlineLevel="1">
      <c r="A53" s="157">
        <v>38</v>
      </c>
      <c r="B53" s="158" t="s">
        <v>198</v>
      </c>
      <c r="C53" s="164" t="s">
        <v>199</v>
      </c>
      <c r="D53" s="159" t="s">
        <v>200</v>
      </c>
      <c r="E53" s="160">
        <v>72.5</v>
      </c>
      <c r="F53" s="161"/>
      <c r="G53" s="162">
        <f t="shared" si="14"/>
        <v>0</v>
      </c>
      <c r="H53" s="143">
        <v>83.81</v>
      </c>
      <c r="I53" s="143">
        <f t="shared" si="15"/>
        <v>6076.23</v>
      </c>
      <c r="J53" s="143">
        <v>92.67</v>
      </c>
      <c r="K53" s="143">
        <f t="shared" si="16"/>
        <v>6718.58</v>
      </c>
      <c r="L53" s="143">
        <v>21</v>
      </c>
      <c r="M53" s="143">
        <f t="shared" si="17"/>
        <v>0</v>
      </c>
      <c r="N53" s="143">
        <v>0</v>
      </c>
      <c r="O53" s="143">
        <f t="shared" si="18"/>
        <v>0</v>
      </c>
      <c r="P53" s="143">
        <v>0</v>
      </c>
      <c r="Q53" s="143">
        <f t="shared" si="19"/>
        <v>0</v>
      </c>
      <c r="R53" s="143"/>
      <c r="S53" s="143" t="s">
        <v>116</v>
      </c>
      <c r="T53" s="143" t="s">
        <v>128</v>
      </c>
      <c r="U53" s="143">
        <v>1</v>
      </c>
      <c r="V53" s="143">
        <f t="shared" si="20"/>
        <v>72.5</v>
      </c>
      <c r="W53" s="143"/>
      <c r="X53" s="143" t="s">
        <v>118</v>
      </c>
      <c r="Y53" s="140"/>
      <c r="Z53" s="140"/>
      <c r="AA53" s="140"/>
      <c r="AB53" s="140"/>
      <c r="AC53" s="140"/>
      <c r="AD53" s="140"/>
      <c r="AE53" s="140"/>
      <c r="AF53" s="140"/>
      <c r="AG53" s="140" t="s">
        <v>119</v>
      </c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</row>
    <row r="54" spans="1:60" outlineLevel="1">
      <c r="A54" s="157">
        <v>39</v>
      </c>
      <c r="B54" s="158" t="s">
        <v>201</v>
      </c>
      <c r="C54" s="164" t="s">
        <v>202</v>
      </c>
      <c r="D54" s="159" t="s">
        <v>200</v>
      </c>
      <c r="E54" s="160">
        <v>32.5</v>
      </c>
      <c r="F54" s="161"/>
      <c r="G54" s="162">
        <f t="shared" si="14"/>
        <v>0</v>
      </c>
      <c r="H54" s="143">
        <v>212.25</v>
      </c>
      <c r="I54" s="143">
        <f t="shared" si="15"/>
        <v>6898.13</v>
      </c>
      <c r="J54" s="143">
        <v>337.65</v>
      </c>
      <c r="K54" s="143">
        <f t="shared" si="16"/>
        <v>10973.63</v>
      </c>
      <c r="L54" s="143">
        <v>21</v>
      </c>
      <c r="M54" s="143">
        <f t="shared" si="17"/>
        <v>0</v>
      </c>
      <c r="N54" s="143">
        <v>1.0000000000000001E-5</v>
      </c>
      <c r="O54" s="143">
        <f t="shared" si="18"/>
        <v>0</v>
      </c>
      <c r="P54" s="143">
        <v>0</v>
      </c>
      <c r="Q54" s="143">
        <f t="shared" si="19"/>
        <v>0</v>
      </c>
      <c r="R54" s="143"/>
      <c r="S54" s="143" t="s">
        <v>116</v>
      </c>
      <c r="T54" s="143" t="s">
        <v>128</v>
      </c>
      <c r="U54" s="143">
        <v>1</v>
      </c>
      <c r="V54" s="143">
        <f t="shared" si="20"/>
        <v>32.5</v>
      </c>
      <c r="W54" s="143"/>
      <c r="X54" s="143" t="s">
        <v>118</v>
      </c>
      <c r="Y54" s="140"/>
      <c r="Z54" s="140"/>
      <c r="AA54" s="140"/>
      <c r="AB54" s="140"/>
      <c r="AC54" s="140"/>
      <c r="AD54" s="140"/>
      <c r="AE54" s="140"/>
      <c r="AF54" s="140"/>
      <c r="AG54" s="140" t="s">
        <v>119</v>
      </c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</row>
    <row r="55" spans="1:60" outlineLevel="1">
      <c r="A55" s="157">
        <v>40</v>
      </c>
      <c r="B55" s="158" t="s">
        <v>203</v>
      </c>
      <c r="C55" s="164" t="s">
        <v>204</v>
      </c>
      <c r="D55" s="159" t="s">
        <v>174</v>
      </c>
      <c r="E55" s="160">
        <v>32.5</v>
      </c>
      <c r="F55" s="161"/>
      <c r="G55" s="162">
        <f t="shared" si="14"/>
        <v>0</v>
      </c>
      <c r="H55" s="143">
        <v>334.13</v>
      </c>
      <c r="I55" s="143">
        <f t="shared" si="15"/>
        <v>10859.23</v>
      </c>
      <c r="J55" s="143">
        <v>455.77</v>
      </c>
      <c r="K55" s="143">
        <f t="shared" si="16"/>
        <v>14812.53</v>
      </c>
      <c r="L55" s="143">
        <v>21</v>
      </c>
      <c r="M55" s="143">
        <f t="shared" si="17"/>
        <v>0</v>
      </c>
      <c r="N55" s="143">
        <v>1.7099999999999999E-3</v>
      </c>
      <c r="O55" s="143">
        <f t="shared" si="18"/>
        <v>0.06</v>
      </c>
      <c r="P55" s="143">
        <v>0</v>
      </c>
      <c r="Q55" s="143">
        <f t="shared" si="19"/>
        <v>0</v>
      </c>
      <c r="R55" s="143"/>
      <c r="S55" s="143" t="s">
        <v>116</v>
      </c>
      <c r="T55" s="143" t="s">
        <v>128</v>
      </c>
      <c r="U55" s="143">
        <v>1</v>
      </c>
      <c r="V55" s="143">
        <f t="shared" si="20"/>
        <v>32.5</v>
      </c>
      <c r="W55" s="143"/>
      <c r="X55" s="143" t="s">
        <v>118</v>
      </c>
      <c r="Y55" s="140"/>
      <c r="Z55" s="140"/>
      <c r="AA55" s="140"/>
      <c r="AB55" s="140"/>
      <c r="AC55" s="140"/>
      <c r="AD55" s="140"/>
      <c r="AE55" s="140"/>
      <c r="AF55" s="140"/>
      <c r="AG55" s="140" t="s">
        <v>119</v>
      </c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</row>
    <row r="56" spans="1:60" outlineLevel="1">
      <c r="A56" s="157">
        <v>41</v>
      </c>
      <c r="B56" s="158" t="s">
        <v>205</v>
      </c>
      <c r="C56" s="164" t="s">
        <v>206</v>
      </c>
      <c r="D56" s="159" t="s">
        <v>207</v>
      </c>
      <c r="E56" s="160">
        <v>0.5</v>
      </c>
      <c r="F56" s="161"/>
      <c r="G56" s="162">
        <f t="shared" si="14"/>
        <v>0</v>
      </c>
      <c r="H56" s="143">
        <v>0</v>
      </c>
      <c r="I56" s="143">
        <f t="shared" si="15"/>
        <v>0</v>
      </c>
      <c r="J56" s="143">
        <v>52.98</v>
      </c>
      <c r="K56" s="143">
        <f t="shared" si="16"/>
        <v>26.49</v>
      </c>
      <c r="L56" s="143">
        <v>21</v>
      </c>
      <c r="M56" s="143">
        <f t="shared" si="17"/>
        <v>0</v>
      </c>
      <c r="N56" s="143">
        <v>0</v>
      </c>
      <c r="O56" s="143">
        <f t="shared" si="18"/>
        <v>0</v>
      </c>
      <c r="P56" s="143">
        <v>0</v>
      </c>
      <c r="Q56" s="143">
        <f t="shared" si="19"/>
        <v>0</v>
      </c>
      <c r="R56" s="143"/>
      <c r="S56" s="143" t="s">
        <v>116</v>
      </c>
      <c r="T56" s="143" t="s">
        <v>128</v>
      </c>
      <c r="U56" s="143">
        <v>1</v>
      </c>
      <c r="V56" s="143">
        <f t="shared" si="20"/>
        <v>0.5</v>
      </c>
      <c r="W56" s="143"/>
      <c r="X56" s="143" t="s">
        <v>118</v>
      </c>
      <c r="Y56" s="140"/>
      <c r="Z56" s="140"/>
      <c r="AA56" s="140"/>
      <c r="AB56" s="140"/>
      <c r="AC56" s="140"/>
      <c r="AD56" s="140"/>
      <c r="AE56" s="140"/>
      <c r="AF56" s="140"/>
      <c r="AG56" s="140" t="s">
        <v>119</v>
      </c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</row>
    <row r="57" spans="1:60" ht="24" outlineLevel="1">
      <c r="A57" s="157">
        <v>42</v>
      </c>
      <c r="B57" s="158" t="s">
        <v>208</v>
      </c>
      <c r="C57" s="164" t="s">
        <v>209</v>
      </c>
      <c r="D57" s="159" t="s">
        <v>127</v>
      </c>
      <c r="E57" s="160">
        <v>2</v>
      </c>
      <c r="F57" s="161"/>
      <c r="G57" s="162">
        <f t="shared" si="14"/>
        <v>0</v>
      </c>
      <c r="H57" s="143">
        <v>3011.36</v>
      </c>
      <c r="I57" s="143">
        <f t="shared" si="15"/>
        <v>6022.72</v>
      </c>
      <c r="J57" s="143">
        <v>0</v>
      </c>
      <c r="K57" s="143">
        <f t="shared" si="16"/>
        <v>0</v>
      </c>
      <c r="L57" s="143">
        <v>21</v>
      </c>
      <c r="M57" s="143">
        <f t="shared" si="17"/>
        <v>0</v>
      </c>
      <c r="N57" s="143">
        <v>0</v>
      </c>
      <c r="O57" s="143">
        <f t="shared" si="18"/>
        <v>0</v>
      </c>
      <c r="P57" s="143">
        <v>0</v>
      </c>
      <c r="Q57" s="143">
        <f t="shared" si="19"/>
        <v>0</v>
      </c>
      <c r="R57" s="143"/>
      <c r="S57" s="143" t="s">
        <v>116</v>
      </c>
      <c r="T57" s="143" t="s">
        <v>128</v>
      </c>
      <c r="U57" s="143">
        <v>0</v>
      </c>
      <c r="V57" s="143">
        <f t="shared" si="20"/>
        <v>0</v>
      </c>
      <c r="W57" s="143"/>
      <c r="X57" s="143" t="s">
        <v>210</v>
      </c>
      <c r="Y57" s="140"/>
      <c r="Z57" s="140"/>
      <c r="AA57" s="140"/>
      <c r="AB57" s="140"/>
      <c r="AC57" s="140"/>
      <c r="AD57" s="140"/>
      <c r="AE57" s="140"/>
      <c r="AF57" s="140"/>
      <c r="AG57" s="140" t="s">
        <v>211</v>
      </c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</row>
    <row r="58" spans="1:60" ht="24" outlineLevel="1">
      <c r="A58" s="157">
        <v>43</v>
      </c>
      <c r="B58" s="158" t="s">
        <v>212</v>
      </c>
      <c r="C58" s="164" t="s">
        <v>213</v>
      </c>
      <c r="D58" s="159" t="s">
        <v>127</v>
      </c>
      <c r="E58" s="160">
        <v>4</v>
      </c>
      <c r="F58" s="161"/>
      <c r="G58" s="162">
        <f t="shared" si="14"/>
        <v>0</v>
      </c>
      <c r="H58" s="143">
        <v>3011.36</v>
      </c>
      <c r="I58" s="143">
        <f t="shared" si="15"/>
        <v>12045.44</v>
      </c>
      <c r="J58" s="143">
        <v>0</v>
      </c>
      <c r="K58" s="143">
        <f t="shared" si="16"/>
        <v>0</v>
      </c>
      <c r="L58" s="143">
        <v>21</v>
      </c>
      <c r="M58" s="143">
        <f t="shared" si="17"/>
        <v>0</v>
      </c>
      <c r="N58" s="143">
        <v>0</v>
      </c>
      <c r="O58" s="143">
        <f t="shared" si="18"/>
        <v>0</v>
      </c>
      <c r="P58" s="143">
        <v>0</v>
      </c>
      <c r="Q58" s="143">
        <f t="shared" si="19"/>
        <v>0</v>
      </c>
      <c r="R58" s="143"/>
      <c r="S58" s="143" t="s">
        <v>116</v>
      </c>
      <c r="T58" s="143" t="s">
        <v>128</v>
      </c>
      <c r="U58" s="143">
        <v>0</v>
      </c>
      <c r="V58" s="143">
        <f t="shared" si="20"/>
        <v>0</v>
      </c>
      <c r="W58" s="143"/>
      <c r="X58" s="143" t="s">
        <v>210</v>
      </c>
      <c r="Y58" s="140"/>
      <c r="Z58" s="140"/>
      <c r="AA58" s="140"/>
      <c r="AB58" s="140"/>
      <c r="AC58" s="140"/>
      <c r="AD58" s="140"/>
      <c r="AE58" s="140"/>
      <c r="AF58" s="140"/>
      <c r="AG58" s="140" t="s">
        <v>211</v>
      </c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</row>
    <row r="59" spans="1:60" ht="24" outlineLevel="1">
      <c r="A59" s="157">
        <v>44</v>
      </c>
      <c r="B59" s="158" t="s">
        <v>214</v>
      </c>
      <c r="C59" s="164" t="s">
        <v>215</v>
      </c>
      <c r="D59" s="159" t="s">
        <v>127</v>
      </c>
      <c r="E59" s="160">
        <v>6</v>
      </c>
      <c r="F59" s="161"/>
      <c r="G59" s="162">
        <f t="shared" si="14"/>
        <v>0</v>
      </c>
      <c r="H59" s="143">
        <v>6635.2</v>
      </c>
      <c r="I59" s="143">
        <f t="shared" si="15"/>
        <v>39811.199999999997</v>
      </c>
      <c r="J59" s="143">
        <v>0</v>
      </c>
      <c r="K59" s="143">
        <f t="shared" si="16"/>
        <v>0</v>
      </c>
      <c r="L59" s="143">
        <v>21</v>
      </c>
      <c r="M59" s="143">
        <f t="shared" si="17"/>
        <v>0</v>
      </c>
      <c r="N59" s="143">
        <v>0</v>
      </c>
      <c r="O59" s="143">
        <f t="shared" si="18"/>
        <v>0</v>
      </c>
      <c r="P59" s="143">
        <v>0</v>
      </c>
      <c r="Q59" s="143">
        <f t="shared" si="19"/>
        <v>0</v>
      </c>
      <c r="R59" s="143"/>
      <c r="S59" s="143" t="s">
        <v>116</v>
      </c>
      <c r="T59" s="143" t="s">
        <v>128</v>
      </c>
      <c r="U59" s="143">
        <v>0</v>
      </c>
      <c r="V59" s="143">
        <f t="shared" si="20"/>
        <v>0</v>
      </c>
      <c r="W59" s="143"/>
      <c r="X59" s="143" t="s">
        <v>210</v>
      </c>
      <c r="Y59" s="140"/>
      <c r="Z59" s="140"/>
      <c r="AA59" s="140"/>
      <c r="AB59" s="140"/>
      <c r="AC59" s="140"/>
      <c r="AD59" s="140"/>
      <c r="AE59" s="140"/>
      <c r="AF59" s="140"/>
      <c r="AG59" s="140" t="s">
        <v>211</v>
      </c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</row>
    <row r="60" spans="1:60" ht="24" outlineLevel="1">
      <c r="A60" s="157">
        <v>45</v>
      </c>
      <c r="B60" s="158" t="s">
        <v>216</v>
      </c>
      <c r="C60" s="164" t="s">
        <v>217</v>
      </c>
      <c r="D60" s="159" t="s">
        <v>127</v>
      </c>
      <c r="E60" s="160">
        <v>1</v>
      </c>
      <c r="F60" s="161"/>
      <c r="G60" s="162">
        <f t="shared" si="14"/>
        <v>0</v>
      </c>
      <c r="H60" s="143">
        <v>974.4</v>
      </c>
      <c r="I60" s="143">
        <f t="shared" si="15"/>
        <v>974.4</v>
      </c>
      <c r="J60" s="143">
        <v>0</v>
      </c>
      <c r="K60" s="143">
        <f t="shared" si="16"/>
        <v>0</v>
      </c>
      <c r="L60" s="143">
        <v>21</v>
      </c>
      <c r="M60" s="143">
        <f t="shared" si="17"/>
        <v>0</v>
      </c>
      <c r="N60" s="143">
        <v>0</v>
      </c>
      <c r="O60" s="143">
        <f t="shared" si="18"/>
        <v>0</v>
      </c>
      <c r="P60" s="143">
        <v>0</v>
      </c>
      <c r="Q60" s="143">
        <f t="shared" si="19"/>
        <v>0</v>
      </c>
      <c r="R60" s="143"/>
      <c r="S60" s="143" t="s">
        <v>116</v>
      </c>
      <c r="T60" s="143" t="s">
        <v>128</v>
      </c>
      <c r="U60" s="143">
        <v>0</v>
      </c>
      <c r="V60" s="143">
        <f t="shared" si="20"/>
        <v>0</v>
      </c>
      <c r="W60" s="143"/>
      <c r="X60" s="143" t="s">
        <v>210</v>
      </c>
      <c r="Y60" s="140"/>
      <c r="Z60" s="140"/>
      <c r="AA60" s="140"/>
      <c r="AB60" s="140"/>
      <c r="AC60" s="140"/>
      <c r="AD60" s="140"/>
      <c r="AE60" s="140"/>
      <c r="AF60" s="140"/>
      <c r="AG60" s="140" t="s">
        <v>211</v>
      </c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</row>
    <row r="61" spans="1:60" ht="24" outlineLevel="1">
      <c r="A61" s="157">
        <v>46</v>
      </c>
      <c r="B61" s="158" t="s">
        <v>218</v>
      </c>
      <c r="C61" s="164" t="s">
        <v>219</v>
      </c>
      <c r="D61" s="159" t="s">
        <v>127</v>
      </c>
      <c r="E61" s="160">
        <v>2</v>
      </c>
      <c r="F61" s="161"/>
      <c r="G61" s="162">
        <f t="shared" si="14"/>
        <v>0</v>
      </c>
      <c r="H61" s="143">
        <v>3141.28</v>
      </c>
      <c r="I61" s="143">
        <f t="shared" si="15"/>
        <v>6282.56</v>
      </c>
      <c r="J61" s="143">
        <v>0</v>
      </c>
      <c r="K61" s="143">
        <f t="shared" si="16"/>
        <v>0</v>
      </c>
      <c r="L61" s="143">
        <v>21</v>
      </c>
      <c r="M61" s="143">
        <f t="shared" si="17"/>
        <v>0</v>
      </c>
      <c r="N61" s="143">
        <v>0</v>
      </c>
      <c r="O61" s="143">
        <f t="shared" si="18"/>
        <v>0</v>
      </c>
      <c r="P61" s="143">
        <v>0</v>
      </c>
      <c r="Q61" s="143">
        <f t="shared" si="19"/>
        <v>0</v>
      </c>
      <c r="R61" s="143"/>
      <c r="S61" s="143" t="s">
        <v>116</v>
      </c>
      <c r="T61" s="143" t="s">
        <v>128</v>
      </c>
      <c r="U61" s="143">
        <v>0</v>
      </c>
      <c r="V61" s="143">
        <f t="shared" si="20"/>
        <v>0</v>
      </c>
      <c r="W61" s="143"/>
      <c r="X61" s="143" t="s">
        <v>210</v>
      </c>
      <c r="Y61" s="140"/>
      <c r="Z61" s="140"/>
      <c r="AA61" s="140"/>
      <c r="AB61" s="140"/>
      <c r="AC61" s="140"/>
      <c r="AD61" s="140"/>
      <c r="AE61" s="140"/>
      <c r="AF61" s="140"/>
      <c r="AG61" s="140" t="s">
        <v>211</v>
      </c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</row>
    <row r="62" spans="1:60" ht="24" outlineLevel="1">
      <c r="A62" s="157">
        <v>47</v>
      </c>
      <c r="B62" s="158" t="s">
        <v>220</v>
      </c>
      <c r="C62" s="164" t="s">
        <v>221</v>
      </c>
      <c r="D62" s="159" t="s">
        <v>127</v>
      </c>
      <c r="E62" s="160">
        <v>1</v>
      </c>
      <c r="F62" s="161"/>
      <c r="G62" s="162">
        <f t="shared" si="14"/>
        <v>0</v>
      </c>
      <c r="H62" s="143">
        <v>5404.44</v>
      </c>
      <c r="I62" s="143">
        <f t="shared" si="15"/>
        <v>5404.44</v>
      </c>
      <c r="J62" s="143">
        <v>0</v>
      </c>
      <c r="K62" s="143">
        <f t="shared" si="16"/>
        <v>0</v>
      </c>
      <c r="L62" s="143">
        <v>21</v>
      </c>
      <c r="M62" s="143">
        <f t="shared" si="17"/>
        <v>0</v>
      </c>
      <c r="N62" s="143">
        <v>0</v>
      </c>
      <c r="O62" s="143">
        <f t="shared" si="18"/>
        <v>0</v>
      </c>
      <c r="P62" s="143">
        <v>0</v>
      </c>
      <c r="Q62" s="143">
        <f t="shared" si="19"/>
        <v>0</v>
      </c>
      <c r="R62" s="143"/>
      <c r="S62" s="143" t="s">
        <v>116</v>
      </c>
      <c r="T62" s="143" t="s">
        <v>128</v>
      </c>
      <c r="U62" s="143">
        <v>0</v>
      </c>
      <c r="V62" s="143">
        <f t="shared" si="20"/>
        <v>0</v>
      </c>
      <c r="W62" s="143"/>
      <c r="X62" s="143" t="s">
        <v>210</v>
      </c>
      <c r="Y62" s="140"/>
      <c r="Z62" s="140"/>
      <c r="AA62" s="140"/>
      <c r="AB62" s="140"/>
      <c r="AC62" s="140"/>
      <c r="AD62" s="140"/>
      <c r="AE62" s="140"/>
      <c r="AF62" s="140"/>
      <c r="AG62" s="140" t="s">
        <v>211</v>
      </c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</row>
    <row r="63" spans="1:60" ht="24" outlineLevel="1">
      <c r="A63" s="157">
        <v>48</v>
      </c>
      <c r="B63" s="158" t="s">
        <v>222</v>
      </c>
      <c r="C63" s="164" t="s">
        <v>223</v>
      </c>
      <c r="D63" s="159" t="s">
        <v>127</v>
      </c>
      <c r="E63" s="160">
        <v>7</v>
      </c>
      <c r="F63" s="161"/>
      <c r="G63" s="162">
        <f t="shared" si="14"/>
        <v>0</v>
      </c>
      <c r="H63" s="143">
        <v>6056.36</v>
      </c>
      <c r="I63" s="143">
        <f t="shared" si="15"/>
        <v>42394.52</v>
      </c>
      <c r="J63" s="143">
        <v>0</v>
      </c>
      <c r="K63" s="143">
        <f t="shared" si="16"/>
        <v>0</v>
      </c>
      <c r="L63" s="143">
        <v>21</v>
      </c>
      <c r="M63" s="143">
        <f t="shared" si="17"/>
        <v>0</v>
      </c>
      <c r="N63" s="143">
        <v>0</v>
      </c>
      <c r="O63" s="143">
        <f t="shared" si="18"/>
        <v>0</v>
      </c>
      <c r="P63" s="143">
        <v>0</v>
      </c>
      <c r="Q63" s="143">
        <f t="shared" si="19"/>
        <v>0</v>
      </c>
      <c r="R63" s="143"/>
      <c r="S63" s="143" t="s">
        <v>116</v>
      </c>
      <c r="T63" s="143" t="s">
        <v>128</v>
      </c>
      <c r="U63" s="143">
        <v>0</v>
      </c>
      <c r="V63" s="143">
        <f t="shared" si="20"/>
        <v>0</v>
      </c>
      <c r="W63" s="143"/>
      <c r="X63" s="143" t="s">
        <v>210</v>
      </c>
      <c r="Y63" s="140"/>
      <c r="Z63" s="140"/>
      <c r="AA63" s="140"/>
      <c r="AB63" s="140"/>
      <c r="AC63" s="140"/>
      <c r="AD63" s="140"/>
      <c r="AE63" s="140"/>
      <c r="AF63" s="140"/>
      <c r="AG63" s="140" t="s">
        <v>211</v>
      </c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</row>
    <row r="64" spans="1:60" ht="36" outlineLevel="1">
      <c r="A64" s="157">
        <v>49</v>
      </c>
      <c r="B64" s="158" t="s">
        <v>224</v>
      </c>
      <c r="C64" s="164" t="s">
        <v>225</v>
      </c>
      <c r="D64" s="159" t="s">
        <v>127</v>
      </c>
      <c r="E64" s="160">
        <v>5</v>
      </c>
      <c r="F64" s="161"/>
      <c r="G64" s="162">
        <f t="shared" si="14"/>
        <v>0</v>
      </c>
      <c r="H64" s="143">
        <v>14022.08</v>
      </c>
      <c r="I64" s="143">
        <f t="shared" si="15"/>
        <v>70110.399999999994</v>
      </c>
      <c r="J64" s="143">
        <v>0</v>
      </c>
      <c r="K64" s="143">
        <f t="shared" si="16"/>
        <v>0</v>
      </c>
      <c r="L64" s="143">
        <v>21</v>
      </c>
      <c r="M64" s="143">
        <f t="shared" si="17"/>
        <v>0</v>
      </c>
      <c r="N64" s="143">
        <v>0</v>
      </c>
      <c r="O64" s="143">
        <f t="shared" si="18"/>
        <v>0</v>
      </c>
      <c r="P64" s="143">
        <v>0</v>
      </c>
      <c r="Q64" s="143">
        <f t="shared" si="19"/>
        <v>0</v>
      </c>
      <c r="R64" s="143"/>
      <c r="S64" s="143" t="s">
        <v>116</v>
      </c>
      <c r="T64" s="143" t="s">
        <v>128</v>
      </c>
      <c r="U64" s="143">
        <v>0</v>
      </c>
      <c r="V64" s="143">
        <f t="shared" si="20"/>
        <v>0</v>
      </c>
      <c r="W64" s="143"/>
      <c r="X64" s="143" t="s">
        <v>210</v>
      </c>
      <c r="Y64" s="140"/>
      <c r="Z64" s="140"/>
      <c r="AA64" s="140"/>
      <c r="AB64" s="140"/>
      <c r="AC64" s="140"/>
      <c r="AD64" s="140"/>
      <c r="AE64" s="140"/>
      <c r="AF64" s="140"/>
      <c r="AG64" s="140" t="s">
        <v>211</v>
      </c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</row>
    <row r="65" spans="1:60" ht="36" outlineLevel="1">
      <c r="A65" s="157">
        <v>50</v>
      </c>
      <c r="B65" s="158" t="s">
        <v>226</v>
      </c>
      <c r="C65" s="164" t="s">
        <v>227</v>
      </c>
      <c r="D65" s="159" t="s">
        <v>127</v>
      </c>
      <c r="E65" s="160">
        <v>1</v>
      </c>
      <c r="F65" s="161"/>
      <c r="G65" s="162">
        <f t="shared" si="14"/>
        <v>0</v>
      </c>
      <c r="H65" s="143">
        <v>36192</v>
      </c>
      <c r="I65" s="143">
        <f t="shared" si="15"/>
        <v>36192</v>
      </c>
      <c r="J65" s="143">
        <v>0</v>
      </c>
      <c r="K65" s="143">
        <f t="shared" si="16"/>
        <v>0</v>
      </c>
      <c r="L65" s="143">
        <v>21</v>
      </c>
      <c r="M65" s="143">
        <f t="shared" si="17"/>
        <v>0</v>
      </c>
      <c r="N65" s="143">
        <v>0</v>
      </c>
      <c r="O65" s="143">
        <f t="shared" si="18"/>
        <v>0</v>
      </c>
      <c r="P65" s="143">
        <v>0</v>
      </c>
      <c r="Q65" s="143">
        <f t="shared" si="19"/>
        <v>0</v>
      </c>
      <c r="R65" s="143"/>
      <c r="S65" s="143" t="s">
        <v>116</v>
      </c>
      <c r="T65" s="143" t="s">
        <v>128</v>
      </c>
      <c r="U65" s="143">
        <v>0</v>
      </c>
      <c r="V65" s="143">
        <f t="shared" si="20"/>
        <v>0</v>
      </c>
      <c r="W65" s="143"/>
      <c r="X65" s="143" t="s">
        <v>210</v>
      </c>
      <c r="Y65" s="140"/>
      <c r="Z65" s="140"/>
      <c r="AA65" s="140"/>
      <c r="AB65" s="140"/>
      <c r="AC65" s="140"/>
      <c r="AD65" s="140"/>
      <c r="AE65" s="140"/>
      <c r="AF65" s="140"/>
      <c r="AG65" s="140" t="s">
        <v>211</v>
      </c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</row>
    <row r="66" spans="1:60" ht="24" outlineLevel="1">
      <c r="A66" s="157">
        <v>51</v>
      </c>
      <c r="B66" s="158" t="s">
        <v>228</v>
      </c>
      <c r="C66" s="164" t="s">
        <v>229</v>
      </c>
      <c r="D66" s="159" t="s">
        <v>127</v>
      </c>
      <c r="E66" s="160">
        <v>2</v>
      </c>
      <c r="F66" s="161"/>
      <c r="G66" s="162">
        <f t="shared" si="14"/>
        <v>0</v>
      </c>
      <c r="H66" s="143">
        <v>29232</v>
      </c>
      <c r="I66" s="143">
        <f t="shared" si="15"/>
        <v>58464</v>
      </c>
      <c r="J66" s="143">
        <v>0</v>
      </c>
      <c r="K66" s="143">
        <f t="shared" si="16"/>
        <v>0</v>
      </c>
      <c r="L66" s="143">
        <v>21</v>
      </c>
      <c r="M66" s="143">
        <f t="shared" si="17"/>
        <v>0</v>
      </c>
      <c r="N66" s="143">
        <v>0</v>
      </c>
      <c r="O66" s="143">
        <f t="shared" si="18"/>
        <v>0</v>
      </c>
      <c r="P66" s="143">
        <v>0</v>
      </c>
      <c r="Q66" s="143">
        <f t="shared" si="19"/>
        <v>0</v>
      </c>
      <c r="R66" s="143"/>
      <c r="S66" s="143" t="s">
        <v>116</v>
      </c>
      <c r="T66" s="143" t="s">
        <v>128</v>
      </c>
      <c r="U66" s="143">
        <v>0</v>
      </c>
      <c r="V66" s="143">
        <f t="shared" si="20"/>
        <v>0</v>
      </c>
      <c r="W66" s="143"/>
      <c r="X66" s="143" t="s">
        <v>210</v>
      </c>
      <c r="Y66" s="140"/>
      <c r="Z66" s="140"/>
      <c r="AA66" s="140"/>
      <c r="AB66" s="140"/>
      <c r="AC66" s="140"/>
      <c r="AD66" s="140"/>
      <c r="AE66" s="140"/>
      <c r="AF66" s="140"/>
      <c r="AG66" s="140" t="s">
        <v>211</v>
      </c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</row>
    <row r="67" spans="1:60" ht="36" outlineLevel="1">
      <c r="A67" s="157">
        <v>52</v>
      </c>
      <c r="B67" s="158" t="s">
        <v>230</v>
      </c>
      <c r="C67" s="164" t="s">
        <v>231</v>
      </c>
      <c r="D67" s="159" t="s">
        <v>127</v>
      </c>
      <c r="E67" s="160">
        <v>1</v>
      </c>
      <c r="F67" s="161"/>
      <c r="G67" s="162">
        <f t="shared" si="14"/>
        <v>0</v>
      </c>
      <c r="H67" s="143">
        <v>40368</v>
      </c>
      <c r="I67" s="143">
        <f t="shared" si="15"/>
        <v>40368</v>
      </c>
      <c r="J67" s="143">
        <v>0</v>
      </c>
      <c r="K67" s="143">
        <f t="shared" si="16"/>
        <v>0</v>
      </c>
      <c r="L67" s="143">
        <v>21</v>
      </c>
      <c r="M67" s="143">
        <f t="shared" si="17"/>
        <v>0</v>
      </c>
      <c r="N67" s="143">
        <v>0</v>
      </c>
      <c r="O67" s="143">
        <f t="shared" si="18"/>
        <v>0</v>
      </c>
      <c r="P67" s="143">
        <v>0</v>
      </c>
      <c r="Q67" s="143">
        <f t="shared" si="19"/>
        <v>0</v>
      </c>
      <c r="R67" s="143"/>
      <c r="S67" s="143" t="s">
        <v>116</v>
      </c>
      <c r="T67" s="143" t="s">
        <v>128</v>
      </c>
      <c r="U67" s="143">
        <v>0</v>
      </c>
      <c r="V67" s="143">
        <f t="shared" si="20"/>
        <v>0</v>
      </c>
      <c r="W67" s="143"/>
      <c r="X67" s="143" t="s">
        <v>210</v>
      </c>
      <c r="Y67" s="140"/>
      <c r="Z67" s="140"/>
      <c r="AA67" s="140"/>
      <c r="AB67" s="140"/>
      <c r="AC67" s="140"/>
      <c r="AD67" s="140"/>
      <c r="AE67" s="140"/>
      <c r="AF67" s="140"/>
      <c r="AG67" s="140" t="s">
        <v>211</v>
      </c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</row>
    <row r="68" spans="1:60" ht="24" outlineLevel="1">
      <c r="A68" s="157">
        <v>53</v>
      </c>
      <c r="B68" s="158" t="s">
        <v>232</v>
      </c>
      <c r="C68" s="164" t="s">
        <v>233</v>
      </c>
      <c r="D68" s="159" t="s">
        <v>127</v>
      </c>
      <c r="E68" s="160">
        <v>5</v>
      </c>
      <c r="F68" s="161"/>
      <c r="G68" s="162">
        <f t="shared" si="14"/>
        <v>0</v>
      </c>
      <c r="H68" s="143">
        <v>15434.96</v>
      </c>
      <c r="I68" s="143">
        <f t="shared" si="15"/>
        <v>77174.8</v>
      </c>
      <c r="J68" s="143">
        <v>0</v>
      </c>
      <c r="K68" s="143">
        <f t="shared" si="16"/>
        <v>0</v>
      </c>
      <c r="L68" s="143">
        <v>21</v>
      </c>
      <c r="M68" s="143">
        <f t="shared" si="17"/>
        <v>0</v>
      </c>
      <c r="N68" s="143">
        <v>0</v>
      </c>
      <c r="O68" s="143">
        <f t="shared" si="18"/>
        <v>0</v>
      </c>
      <c r="P68" s="143">
        <v>0</v>
      </c>
      <c r="Q68" s="143">
        <f t="shared" si="19"/>
        <v>0</v>
      </c>
      <c r="R68" s="143"/>
      <c r="S68" s="143" t="s">
        <v>116</v>
      </c>
      <c r="T68" s="143" t="s">
        <v>128</v>
      </c>
      <c r="U68" s="143">
        <v>0</v>
      </c>
      <c r="V68" s="143">
        <f t="shared" si="20"/>
        <v>0</v>
      </c>
      <c r="W68" s="143"/>
      <c r="X68" s="143" t="s">
        <v>210</v>
      </c>
      <c r="Y68" s="140"/>
      <c r="Z68" s="140"/>
      <c r="AA68" s="140"/>
      <c r="AB68" s="140"/>
      <c r="AC68" s="140"/>
      <c r="AD68" s="140"/>
      <c r="AE68" s="140"/>
      <c r="AF68" s="140"/>
      <c r="AG68" s="140" t="s">
        <v>211</v>
      </c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</row>
    <row r="69" spans="1:60" outlineLevel="1">
      <c r="A69" s="157">
        <v>54</v>
      </c>
      <c r="B69" s="158" t="s">
        <v>234</v>
      </c>
      <c r="C69" s="164" t="s">
        <v>235</v>
      </c>
      <c r="D69" s="159" t="s">
        <v>236</v>
      </c>
      <c r="E69" s="160">
        <v>1</v>
      </c>
      <c r="F69" s="161"/>
      <c r="G69" s="162">
        <f t="shared" si="14"/>
        <v>0</v>
      </c>
      <c r="H69" s="143">
        <v>678.6</v>
      </c>
      <c r="I69" s="143">
        <f t="shared" si="15"/>
        <v>678.6</v>
      </c>
      <c r="J69" s="143">
        <v>0</v>
      </c>
      <c r="K69" s="143">
        <f t="shared" si="16"/>
        <v>0</v>
      </c>
      <c r="L69" s="143">
        <v>21</v>
      </c>
      <c r="M69" s="143">
        <f t="shared" si="17"/>
        <v>0</v>
      </c>
      <c r="N69" s="143">
        <v>0</v>
      </c>
      <c r="O69" s="143">
        <f t="shared" si="18"/>
        <v>0</v>
      </c>
      <c r="P69" s="143">
        <v>0</v>
      </c>
      <c r="Q69" s="143">
        <f t="shared" si="19"/>
        <v>0</v>
      </c>
      <c r="R69" s="143"/>
      <c r="S69" s="143" t="s">
        <v>116</v>
      </c>
      <c r="T69" s="143" t="s">
        <v>128</v>
      </c>
      <c r="U69" s="143">
        <v>0</v>
      </c>
      <c r="V69" s="143">
        <f t="shared" si="20"/>
        <v>0</v>
      </c>
      <c r="W69" s="143"/>
      <c r="X69" s="143" t="s">
        <v>210</v>
      </c>
      <c r="Y69" s="140"/>
      <c r="Z69" s="140"/>
      <c r="AA69" s="140"/>
      <c r="AB69" s="140"/>
      <c r="AC69" s="140"/>
      <c r="AD69" s="140"/>
      <c r="AE69" s="140"/>
      <c r="AF69" s="140"/>
      <c r="AG69" s="140" t="s">
        <v>211</v>
      </c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</row>
    <row r="70" spans="1:60" outlineLevel="1">
      <c r="A70" s="157">
        <v>55</v>
      </c>
      <c r="B70" s="158" t="s">
        <v>237</v>
      </c>
      <c r="C70" s="164" t="s">
        <v>238</v>
      </c>
      <c r="D70" s="159" t="s">
        <v>236</v>
      </c>
      <c r="E70" s="160">
        <v>11</v>
      </c>
      <c r="F70" s="161"/>
      <c r="G70" s="162">
        <f t="shared" si="14"/>
        <v>0</v>
      </c>
      <c r="H70" s="143">
        <v>458.2</v>
      </c>
      <c r="I70" s="143">
        <f t="shared" si="15"/>
        <v>5040.2</v>
      </c>
      <c r="J70" s="143">
        <v>0</v>
      </c>
      <c r="K70" s="143">
        <f t="shared" si="16"/>
        <v>0</v>
      </c>
      <c r="L70" s="143">
        <v>21</v>
      </c>
      <c r="M70" s="143">
        <f t="shared" si="17"/>
        <v>0</v>
      </c>
      <c r="N70" s="143">
        <v>0</v>
      </c>
      <c r="O70" s="143">
        <f t="shared" si="18"/>
        <v>0</v>
      </c>
      <c r="P70" s="143">
        <v>0</v>
      </c>
      <c r="Q70" s="143">
        <f t="shared" si="19"/>
        <v>0</v>
      </c>
      <c r="R70" s="143"/>
      <c r="S70" s="143" t="s">
        <v>116</v>
      </c>
      <c r="T70" s="143" t="s">
        <v>128</v>
      </c>
      <c r="U70" s="143">
        <v>0</v>
      </c>
      <c r="V70" s="143">
        <f t="shared" si="20"/>
        <v>0</v>
      </c>
      <c r="W70" s="143"/>
      <c r="X70" s="143" t="s">
        <v>210</v>
      </c>
      <c r="Y70" s="140"/>
      <c r="Z70" s="140"/>
      <c r="AA70" s="140"/>
      <c r="AB70" s="140"/>
      <c r="AC70" s="140"/>
      <c r="AD70" s="140"/>
      <c r="AE70" s="140"/>
      <c r="AF70" s="140"/>
      <c r="AG70" s="140" t="s">
        <v>211</v>
      </c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</row>
    <row r="71" spans="1:60" outlineLevel="1">
      <c r="A71" s="157">
        <v>56</v>
      </c>
      <c r="B71" s="158" t="s">
        <v>239</v>
      </c>
      <c r="C71" s="164" t="s">
        <v>240</v>
      </c>
      <c r="D71" s="159" t="s">
        <v>241</v>
      </c>
      <c r="E71" s="160">
        <v>11</v>
      </c>
      <c r="F71" s="161"/>
      <c r="G71" s="162">
        <f t="shared" si="14"/>
        <v>0</v>
      </c>
      <c r="H71" s="143">
        <v>145</v>
      </c>
      <c r="I71" s="143">
        <f t="shared" si="15"/>
        <v>1595</v>
      </c>
      <c r="J71" s="143">
        <v>0</v>
      </c>
      <c r="K71" s="143">
        <f t="shared" si="16"/>
        <v>0</v>
      </c>
      <c r="L71" s="143">
        <v>21</v>
      </c>
      <c r="M71" s="143">
        <f t="shared" si="17"/>
        <v>0</v>
      </c>
      <c r="N71" s="143">
        <v>0</v>
      </c>
      <c r="O71" s="143">
        <f t="shared" si="18"/>
        <v>0</v>
      </c>
      <c r="P71" s="143">
        <v>0</v>
      </c>
      <c r="Q71" s="143">
        <f t="shared" si="19"/>
        <v>0</v>
      </c>
      <c r="R71" s="143"/>
      <c r="S71" s="143" t="s">
        <v>116</v>
      </c>
      <c r="T71" s="143" t="s">
        <v>128</v>
      </c>
      <c r="U71" s="143">
        <v>0</v>
      </c>
      <c r="V71" s="143">
        <f t="shared" si="20"/>
        <v>0</v>
      </c>
      <c r="W71" s="143"/>
      <c r="X71" s="143" t="s">
        <v>210</v>
      </c>
      <c r="Y71" s="140"/>
      <c r="Z71" s="140"/>
      <c r="AA71" s="140"/>
      <c r="AB71" s="140"/>
      <c r="AC71" s="140"/>
      <c r="AD71" s="140"/>
      <c r="AE71" s="140"/>
      <c r="AF71" s="140"/>
      <c r="AG71" s="140" t="s">
        <v>211</v>
      </c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</row>
    <row r="72" spans="1:60" ht="24" outlineLevel="1">
      <c r="A72" s="157">
        <v>57</v>
      </c>
      <c r="B72" s="158" t="s">
        <v>242</v>
      </c>
      <c r="C72" s="164" t="s">
        <v>243</v>
      </c>
      <c r="D72" s="159" t="s">
        <v>241</v>
      </c>
      <c r="E72" s="160">
        <v>12</v>
      </c>
      <c r="F72" s="161"/>
      <c r="G72" s="162">
        <f t="shared" si="14"/>
        <v>0</v>
      </c>
      <c r="H72" s="143">
        <v>853.68</v>
      </c>
      <c r="I72" s="143">
        <f t="shared" si="15"/>
        <v>10244.16</v>
      </c>
      <c r="J72" s="143">
        <v>0</v>
      </c>
      <c r="K72" s="143">
        <f t="shared" si="16"/>
        <v>0</v>
      </c>
      <c r="L72" s="143">
        <v>21</v>
      </c>
      <c r="M72" s="143">
        <f t="shared" si="17"/>
        <v>0</v>
      </c>
      <c r="N72" s="143">
        <v>0</v>
      </c>
      <c r="O72" s="143">
        <f t="shared" si="18"/>
        <v>0</v>
      </c>
      <c r="P72" s="143">
        <v>0</v>
      </c>
      <c r="Q72" s="143">
        <f t="shared" si="19"/>
        <v>0</v>
      </c>
      <c r="R72" s="143"/>
      <c r="S72" s="143" t="s">
        <v>116</v>
      </c>
      <c r="T72" s="143" t="s">
        <v>128</v>
      </c>
      <c r="U72" s="143">
        <v>0</v>
      </c>
      <c r="V72" s="143">
        <f t="shared" si="20"/>
        <v>0</v>
      </c>
      <c r="W72" s="143"/>
      <c r="X72" s="143" t="s">
        <v>210</v>
      </c>
      <c r="Y72" s="140"/>
      <c r="Z72" s="140"/>
      <c r="AA72" s="140"/>
      <c r="AB72" s="140"/>
      <c r="AC72" s="140"/>
      <c r="AD72" s="140"/>
      <c r="AE72" s="140"/>
      <c r="AF72" s="140"/>
      <c r="AG72" s="140" t="s">
        <v>211</v>
      </c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</row>
    <row r="73" spans="1:60" outlineLevel="1">
      <c r="A73" s="157">
        <v>58</v>
      </c>
      <c r="B73" s="158" t="s">
        <v>244</v>
      </c>
      <c r="C73" s="164" t="s">
        <v>245</v>
      </c>
      <c r="D73" s="159" t="s">
        <v>241</v>
      </c>
      <c r="E73" s="160">
        <v>1</v>
      </c>
      <c r="F73" s="161"/>
      <c r="G73" s="162">
        <f t="shared" si="14"/>
        <v>0</v>
      </c>
      <c r="H73" s="143">
        <v>4060</v>
      </c>
      <c r="I73" s="143">
        <f t="shared" si="15"/>
        <v>4060</v>
      </c>
      <c r="J73" s="143">
        <v>0</v>
      </c>
      <c r="K73" s="143">
        <f t="shared" si="16"/>
        <v>0</v>
      </c>
      <c r="L73" s="143">
        <v>21</v>
      </c>
      <c r="M73" s="143">
        <f t="shared" si="17"/>
        <v>0</v>
      </c>
      <c r="N73" s="143">
        <v>0</v>
      </c>
      <c r="O73" s="143">
        <f t="shared" si="18"/>
        <v>0</v>
      </c>
      <c r="P73" s="143">
        <v>0</v>
      </c>
      <c r="Q73" s="143">
        <f t="shared" si="19"/>
        <v>0</v>
      </c>
      <c r="R73" s="143"/>
      <c r="S73" s="143" t="s">
        <v>116</v>
      </c>
      <c r="T73" s="143" t="s">
        <v>128</v>
      </c>
      <c r="U73" s="143">
        <v>0</v>
      </c>
      <c r="V73" s="143">
        <f t="shared" si="20"/>
        <v>0</v>
      </c>
      <c r="W73" s="143"/>
      <c r="X73" s="143" t="s">
        <v>210</v>
      </c>
      <c r="Y73" s="140"/>
      <c r="Z73" s="140"/>
      <c r="AA73" s="140"/>
      <c r="AB73" s="140"/>
      <c r="AC73" s="140"/>
      <c r="AD73" s="140"/>
      <c r="AE73" s="140"/>
      <c r="AF73" s="140"/>
      <c r="AG73" s="140" t="s">
        <v>211</v>
      </c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</row>
    <row r="74" spans="1:60" outlineLevel="1">
      <c r="A74" s="157">
        <v>59</v>
      </c>
      <c r="B74" s="158" t="s">
        <v>246</v>
      </c>
      <c r="C74" s="164" t="s">
        <v>247</v>
      </c>
      <c r="D74" s="159" t="s">
        <v>241</v>
      </c>
      <c r="E74" s="160">
        <v>2</v>
      </c>
      <c r="F74" s="161"/>
      <c r="G74" s="162">
        <f t="shared" si="14"/>
        <v>0</v>
      </c>
      <c r="H74" s="143">
        <v>3480</v>
      </c>
      <c r="I74" s="143">
        <f t="shared" si="15"/>
        <v>6960</v>
      </c>
      <c r="J74" s="143">
        <v>0</v>
      </c>
      <c r="K74" s="143">
        <f t="shared" si="16"/>
        <v>0</v>
      </c>
      <c r="L74" s="143">
        <v>21</v>
      </c>
      <c r="M74" s="143">
        <f t="shared" si="17"/>
        <v>0</v>
      </c>
      <c r="N74" s="143">
        <v>0</v>
      </c>
      <c r="O74" s="143">
        <f t="shared" si="18"/>
        <v>0</v>
      </c>
      <c r="P74" s="143">
        <v>0</v>
      </c>
      <c r="Q74" s="143">
        <f t="shared" si="19"/>
        <v>0</v>
      </c>
      <c r="R74" s="143"/>
      <c r="S74" s="143" t="s">
        <v>116</v>
      </c>
      <c r="T74" s="143" t="s">
        <v>128</v>
      </c>
      <c r="U74" s="143">
        <v>0</v>
      </c>
      <c r="V74" s="143">
        <f t="shared" si="20"/>
        <v>0</v>
      </c>
      <c r="W74" s="143"/>
      <c r="X74" s="143" t="s">
        <v>210</v>
      </c>
      <c r="Y74" s="140"/>
      <c r="Z74" s="140"/>
      <c r="AA74" s="140"/>
      <c r="AB74" s="140"/>
      <c r="AC74" s="140"/>
      <c r="AD74" s="140"/>
      <c r="AE74" s="140"/>
      <c r="AF74" s="140"/>
      <c r="AG74" s="140" t="s">
        <v>211</v>
      </c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</row>
    <row r="75" spans="1:60" outlineLevel="1">
      <c r="A75" s="157">
        <v>60</v>
      </c>
      <c r="B75" s="158" t="s">
        <v>248</v>
      </c>
      <c r="C75" s="164" t="s">
        <v>249</v>
      </c>
      <c r="D75" s="159" t="s">
        <v>241</v>
      </c>
      <c r="E75" s="160">
        <v>4</v>
      </c>
      <c r="F75" s="161"/>
      <c r="G75" s="162">
        <f t="shared" si="14"/>
        <v>0</v>
      </c>
      <c r="H75" s="143">
        <v>3480</v>
      </c>
      <c r="I75" s="143">
        <f t="shared" si="15"/>
        <v>13920</v>
      </c>
      <c r="J75" s="143">
        <v>0</v>
      </c>
      <c r="K75" s="143">
        <f t="shared" si="16"/>
        <v>0</v>
      </c>
      <c r="L75" s="143">
        <v>21</v>
      </c>
      <c r="M75" s="143">
        <f t="shared" si="17"/>
        <v>0</v>
      </c>
      <c r="N75" s="143">
        <v>0</v>
      </c>
      <c r="O75" s="143">
        <f t="shared" si="18"/>
        <v>0</v>
      </c>
      <c r="P75" s="143">
        <v>0</v>
      </c>
      <c r="Q75" s="143">
        <f t="shared" si="19"/>
        <v>0</v>
      </c>
      <c r="R75" s="143"/>
      <c r="S75" s="143" t="s">
        <v>116</v>
      </c>
      <c r="T75" s="143" t="s">
        <v>128</v>
      </c>
      <c r="U75" s="143">
        <v>0</v>
      </c>
      <c r="V75" s="143">
        <f t="shared" si="20"/>
        <v>0</v>
      </c>
      <c r="W75" s="143"/>
      <c r="X75" s="143" t="s">
        <v>210</v>
      </c>
      <c r="Y75" s="140"/>
      <c r="Z75" s="140"/>
      <c r="AA75" s="140"/>
      <c r="AB75" s="140"/>
      <c r="AC75" s="140"/>
      <c r="AD75" s="140"/>
      <c r="AE75" s="140"/>
      <c r="AF75" s="140"/>
      <c r="AG75" s="140" t="s">
        <v>211</v>
      </c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</row>
    <row r="76" spans="1:60" outlineLevel="1">
      <c r="A76" s="157">
        <v>61</v>
      </c>
      <c r="B76" s="158" t="s">
        <v>250</v>
      </c>
      <c r="C76" s="164" t="s">
        <v>251</v>
      </c>
      <c r="D76" s="159" t="s">
        <v>241</v>
      </c>
      <c r="E76" s="160">
        <v>5</v>
      </c>
      <c r="F76" s="161"/>
      <c r="G76" s="162">
        <f t="shared" si="14"/>
        <v>0</v>
      </c>
      <c r="H76" s="143">
        <v>2900</v>
      </c>
      <c r="I76" s="143">
        <f t="shared" si="15"/>
        <v>14500</v>
      </c>
      <c r="J76" s="143">
        <v>0</v>
      </c>
      <c r="K76" s="143">
        <f t="shared" si="16"/>
        <v>0</v>
      </c>
      <c r="L76" s="143">
        <v>21</v>
      </c>
      <c r="M76" s="143">
        <f t="shared" si="17"/>
        <v>0</v>
      </c>
      <c r="N76" s="143">
        <v>0</v>
      </c>
      <c r="O76" s="143">
        <f t="shared" si="18"/>
        <v>0</v>
      </c>
      <c r="P76" s="143">
        <v>0</v>
      </c>
      <c r="Q76" s="143">
        <f t="shared" si="19"/>
        <v>0</v>
      </c>
      <c r="R76" s="143"/>
      <c r="S76" s="143" t="s">
        <v>116</v>
      </c>
      <c r="T76" s="143" t="s">
        <v>128</v>
      </c>
      <c r="U76" s="143">
        <v>0</v>
      </c>
      <c r="V76" s="143">
        <f t="shared" si="20"/>
        <v>0</v>
      </c>
      <c r="W76" s="143"/>
      <c r="X76" s="143" t="s">
        <v>210</v>
      </c>
      <c r="Y76" s="140"/>
      <c r="Z76" s="140"/>
      <c r="AA76" s="140"/>
      <c r="AB76" s="140"/>
      <c r="AC76" s="140"/>
      <c r="AD76" s="140"/>
      <c r="AE76" s="140"/>
      <c r="AF76" s="140"/>
      <c r="AG76" s="140" t="s">
        <v>211</v>
      </c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</row>
    <row r="77" spans="1:60" ht="14">
      <c r="A77" s="145" t="s">
        <v>111</v>
      </c>
      <c r="B77" s="146" t="s">
        <v>70</v>
      </c>
      <c r="C77" s="163" t="s">
        <v>71</v>
      </c>
      <c r="D77" s="147"/>
      <c r="E77" s="148"/>
      <c r="F77" s="149"/>
      <c r="G77" s="150">
        <f>SUMIF(AG78:AG84,"&lt;&gt;NOR",G78:G84)</f>
        <v>0</v>
      </c>
      <c r="H77" s="144"/>
      <c r="I77" s="144">
        <f>SUM(I78:I84)</f>
        <v>4341</v>
      </c>
      <c r="J77" s="144"/>
      <c r="K77" s="144">
        <f>SUM(K78:K84)</f>
        <v>388080.06</v>
      </c>
      <c r="L77" s="144"/>
      <c r="M77" s="144">
        <f>SUM(M78:M84)</f>
        <v>0</v>
      </c>
      <c r="N77" s="144"/>
      <c r="O77" s="144">
        <f>SUM(O78:O84)</f>
        <v>0</v>
      </c>
      <c r="P77" s="144"/>
      <c r="Q77" s="144">
        <f>SUM(Q78:Q84)</f>
        <v>0</v>
      </c>
      <c r="R77" s="144"/>
      <c r="S77" s="144"/>
      <c r="T77" s="144"/>
      <c r="U77" s="144"/>
      <c r="V77" s="144">
        <f>SUM(V78:V84)</f>
        <v>25.4</v>
      </c>
      <c r="W77" s="144"/>
      <c r="X77" s="144"/>
      <c r="AG77" t="s">
        <v>112</v>
      </c>
    </row>
    <row r="78" spans="1:60" outlineLevel="1">
      <c r="A78" s="157">
        <v>62</v>
      </c>
      <c r="B78" s="158" t="s">
        <v>252</v>
      </c>
      <c r="C78" s="164" t="s">
        <v>253</v>
      </c>
      <c r="D78" s="159" t="s">
        <v>127</v>
      </c>
      <c r="E78" s="160">
        <v>1</v>
      </c>
      <c r="F78" s="161"/>
      <c r="G78" s="162">
        <f t="shared" ref="G78:G84" si="21">ROUND(E78*F78,2)</f>
        <v>0</v>
      </c>
      <c r="H78" s="143">
        <v>0</v>
      </c>
      <c r="I78" s="143">
        <f t="shared" ref="I78:I84" si="22">ROUND(E78*H78,2)</f>
        <v>0</v>
      </c>
      <c r="J78" s="143">
        <v>3850</v>
      </c>
      <c r="K78" s="143">
        <f t="shared" ref="K78:K84" si="23">ROUND(E78*J78,2)</f>
        <v>3850</v>
      </c>
      <c r="L78" s="143">
        <v>21</v>
      </c>
      <c r="M78" s="143">
        <f t="shared" ref="M78:M84" si="24">G78*(1+L78/100)</f>
        <v>0</v>
      </c>
      <c r="N78" s="143">
        <v>0</v>
      </c>
      <c r="O78" s="143">
        <f t="shared" ref="O78:O84" si="25">ROUND(E78*N78,2)</f>
        <v>0</v>
      </c>
      <c r="P78" s="143">
        <v>0</v>
      </c>
      <c r="Q78" s="143">
        <f t="shared" ref="Q78:Q84" si="26">ROUND(E78*P78,2)</f>
        <v>0</v>
      </c>
      <c r="R78" s="143"/>
      <c r="S78" s="143" t="s">
        <v>116</v>
      </c>
      <c r="T78" s="143" t="s">
        <v>128</v>
      </c>
      <c r="U78" s="143">
        <v>0</v>
      </c>
      <c r="V78" s="143">
        <f t="shared" ref="V78:V84" si="27">ROUND(E78*U78,2)</f>
        <v>0</v>
      </c>
      <c r="W78" s="143"/>
      <c r="X78" s="143" t="s">
        <v>118</v>
      </c>
      <c r="Y78" s="140"/>
      <c r="Z78" s="140"/>
      <c r="AA78" s="140"/>
      <c r="AB78" s="140"/>
      <c r="AC78" s="140"/>
      <c r="AD78" s="140"/>
      <c r="AE78" s="140"/>
      <c r="AF78" s="140"/>
      <c r="AG78" s="140" t="s">
        <v>119</v>
      </c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</row>
    <row r="79" spans="1:60" outlineLevel="1">
      <c r="A79" s="157">
        <v>63</v>
      </c>
      <c r="B79" s="158" t="s">
        <v>254</v>
      </c>
      <c r="C79" s="164" t="s">
        <v>255</v>
      </c>
      <c r="D79" s="159" t="s">
        <v>256</v>
      </c>
      <c r="E79" s="160">
        <v>2</v>
      </c>
      <c r="F79" s="161"/>
      <c r="G79" s="162">
        <f t="shared" si="21"/>
        <v>0</v>
      </c>
      <c r="H79" s="143">
        <v>0</v>
      </c>
      <c r="I79" s="143">
        <f t="shared" si="22"/>
        <v>0</v>
      </c>
      <c r="J79" s="143">
        <v>16500</v>
      </c>
      <c r="K79" s="143">
        <f t="shared" si="23"/>
        <v>33000</v>
      </c>
      <c r="L79" s="143">
        <v>21</v>
      </c>
      <c r="M79" s="143">
        <f t="shared" si="24"/>
        <v>0</v>
      </c>
      <c r="N79" s="143">
        <v>0</v>
      </c>
      <c r="O79" s="143">
        <f t="shared" si="25"/>
        <v>0</v>
      </c>
      <c r="P79" s="143">
        <v>0</v>
      </c>
      <c r="Q79" s="143">
        <f t="shared" si="26"/>
        <v>0</v>
      </c>
      <c r="R79" s="143"/>
      <c r="S79" s="143" t="s">
        <v>116</v>
      </c>
      <c r="T79" s="143" t="s">
        <v>128</v>
      </c>
      <c r="U79" s="143">
        <v>0</v>
      </c>
      <c r="V79" s="143">
        <f t="shared" si="27"/>
        <v>0</v>
      </c>
      <c r="W79" s="143"/>
      <c r="X79" s="143" t="s">
        <v>118</v>
      </c>
      <c r="Y79" s="140"/>
      <c r="Z79" s="140"/>
      <c r="AA79" s="140"/>
      <c r="AB79" s="140"/>
      <c r="AC79" s="140"/>
      <c r="AD79" s="140"/>
      <c r="AE79" s="140"/>
      <c r="AF79" s="140"/>
      <c r="AG79" s="140" t="s">
        <v>119</v>
      </c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</row>
    <row r="80" spans="1:60" outlineLevel="1">
      <c r="A80" s="157">
        <v>64</v>
      </c>
      <c r="B80" s="158" t="s">
        <v>257</v>
      </c>
      <c r="C80" s="164" t="s">
        <v>258</v>
      </c>
      <c r="D80" s="159" t="s">
        <v>127</v>
      </c>
      <c r="E80" s="160">
        <v>9</v>
      </c>
      <c r="F80" s="161"/>
      <c r="G80" s="162">
        <f t="shared" si="21"/>
        <v>0</v>
      </c>
      <c r="H80" s="143">
        <v>0</v>
      </c>
      <c r="I80" s="143">
        <f t="shared" si="22"/>
        <v>0</v>
      </c>
      <c r="J80" s="143">
        <v>20350</v>
      </c>
      <c r="K80" s="143">
        <f t="shared" si="23"/>
        <v>183150</v>
      </c>
      <c r="L80" s="143">
        <v>21</v>
      </c>
      <c r="M80" s="143">
        <f t="shared" si="24"/>
        <v>0</v>
      </c>
      <c r="N80" s="143">
        <v>0</v>
      </c>
      <c r="O80" s="143">
        <f t="shared" si="25"/>
        <v>0</v>
      </c>
      <c r="P80" s="143">
        <v>0</v>
      </c>
      <c r="Q80" s="143">
        <f t="shared" si="26"/>
        <v>0</v>
      </c>
      <c r="R80" s="143"/>
      <c r="S80" s="143" t="s">
        <v>116</v>
      </c>
      <c r="T80" s="143" t="s">
        <v>128</v>
      </c>
      <c r="U80" s="143">
        <v>0</v>
      </c>
      <c r="V80" s="143">
        <f t="shared" si="27"/>
        <v>0</v>
      </c>
      <c r="W80" s="143"/>
      <c r="X80" s="143" t="s">
        <v>118</v>
      </c>
      <c r="Y80" s="140"/>
      <c r="Z80" s="140"/>
      <c r="AA80" s="140"/>
      <c r="AB80" s="140"/>
      <c r="AC80" s="140"/>
      <c r="AD80" s="140"/>
      <c r="AE80" s="140"/>
      <c r="AF80" s="140"/>
      <c r="AG80" s="140" t="s">
        <v>119</v>
      </c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</row>
    <row r="81" spans="1:60" ht="24" outlineLevel="1">
      <c r="A81" s="157">
        <v>65</v>
      </c>
      <c r="B81" s="158" t="s">
        <v>259</v>
      </c>
      <c r="C81" s="164" t="s">
        <v>389</v>
      </c>
      <c r="D81" s="159" t="s">
        <v>115</v>
      </c>
      <c r="E81" s="160">
        <v>1</v>
      </c>
      <c r="F81" s="161"/>
      <c r="G81" s="162">
        <f t="shared" si="21"/>
        <v>0</v>
      </c>
      <c r="H81" s="143">
        <v>0</v>
      </c>
      <c r="I81" s="143">
        <f t="shared" si="22"/>
        <v>0</v>
      </c>
      <c r="J81" s="143">
        <v>132000</v>
      </c>
      <c r="K81" s="143">
        <f t="shared" si="23"/>
        <v>132000</v>
      </c>
      <c r="L81" s="143">
        <v>21</v>
      </c>
      <c r="M81" s="143">
        <f t="shared" si="24"/>
        <v>0</v>
      </c>
      <c r="N81" s="143">
        <v>0</v>
      </c>
      <c r="O81" s="143">
        <f t="shared" si="25"/>
        <v>0</v>
      </c>
      <c r="P81" s="143">
        <v>0</v>
      </c>
      <c r="Q81" s="143">
        <f t="shared" si="26"/>
        <v>0</v>
      </c>
      <c r="R81" s="143"/>
      <c r="S81" s="143" t="s">
        <v>116</v>
      </c>
      <c r="T81" s="143" t="s">
        <v>128</v>
      </c>
      <c r="U81" s="143">
        <v>0</v>
      </c>
      <c r="V81" s="143">
        <f t="shared" si="27"/>
        <v>0</v>
      </c>
      <c r="W81" s="143"/>
      <c r="X81" s="143" t="s">
        <v>118</v>
      </c>
      <c r="Y81" s="140"/>
      <c r="Z81" s="140"/>
      <c r="AA81" s="140"/>
      <c r="AB81" s="140"/>
      <c r="AC81" s="140"/>
      <c r="AD81" s="140"/>
      <c r="AE81" s="140"/>
      <c r="AF81" s="140"/>
      <c r="AG81" s="140" t="s">
        <v>119</v>
      </c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</row>
    <row r="82" spans="1:60" ht="24" outlineLevel="1">
      <c r="A82" s="157">
        <v>66</v>
      </c>
      <c r="B82" s="158" t="s">
        <v>260</v>
      </c>
      <c r="C82" s="164" t="s">
        <v>261</v>
      </c>
      <c r="D82" s="159" t="s">
        <v>127</v>
      </c>
      <c r="E82" s="160">
        <v>2</v>
      </c>
      <c r="F82" s="161"/>
      <c r="G82" s="162">
        <f t="shared" si="21"/>
        <v>0</v>
      </c>
      <c r="H82" s="143">
        <v>0</v>
      </c>
      <c r="I82" s="143">
        <f t="shared" si="22"/>
        <v>0</v>
      </c>
      <c r="J82" s="143">
        <v>3314.85</v>
      </c>
      <c r="K82" s="143">
        <f t="shared" si="23"/>
        <v>6629.7</v>
      </c>
      <c r="L82" s="143">
        <v>21</v>
      </c>
      <c r="M82" s="143">
        <f t="shared" si="24"/>
        <v>0</v>
      </c>
      <c r="N82" s="143">
        <v>0</v>
      </c>
      <c r="O82" s="143">
        <f t="shared" si="25"/>
        <v>0</v>
      </c>
      <c r="P82" s="143">
        <v>0</v>
      </c>
      <c r="Q82" s="143">
        <f t="shared" si="26"/>
        <v>0</v>
      </c>
      <c r="R82" s="143"/>
      <c r="S82" s="143" t="s">
        <v>116</v>
      </c>
      <c r="T82" s="143" t="s">
        <v>128</v>
      </c>
      <c r="U82" s="143">
        <v>1.45</v>
      </c>
      <c r="V82" s="143">
        <f t="shared" si="27"/>
        <v>2.9</v>
      </c>
      <c r="W82" s="143"/>
      <c r="X82" s="143" t="s">
        <v>118</v>
      </c>
      <c r="Y82" s="140"/>
      <c r="Z82" s="140"/>
      <c r="AA82" s="140"/>
      <c r="AB82" s="140"/>
      <c r="AC82" s="140"/>
      <c r="AD82" s="140"/>
      <c r="AE82" s="140"/>
      <c r="AF82" s="140"/>
      <c r="AG82" s="140" t="s">
        <v>119</v>
      </c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</row>
    <row r="83" spans="1:60" outlineLevel="1">
      <c r="A83" s="157">
        <v>67</v>
      </c>
      <c r="B83" s="158" t="s">
        <v>262</v>
      </c>
      <c r="C83" s="164" t="s">
        <v>263</v>
      </c>
      <c r="D83" s="159" t="s">
        <v>127</v>
      </c>
      <c r="E83" s="160">
        <v>1</v>
      </c>
      <c r="F83" s="161"/>
      <c r="G83" s="162">
        <f t="shared" si="21"/>
        <v>0</v>
      </c>
      <c r="H83" s="143">
        <v>0</v>
      </c>
      <c r="I83" s="143">
        <f t="shared" si="22"/>
        <v>0</v>
      </c>
      <c r="J83" s="143">
        <v>26180</v>
      </c>
      <c r="K83" s="143">
        <f t="shared" si="23"/>
        <v>26180</v>
      </c>
      <c r="L83" s="143">
        <v>21</v>
      </c>
      <c r="M83" s="143">
        <f t="shared" si="24"/>
        <v>0</v>
      </c>
      <c r="N83" s="143">
        <v>0</v>
      </c>
      <c r="O83" s="143">
        <f t="shared" si="25"/>
        <v>0</v>
      </c>
      <c r="P83" s="143">
        <v>0</v>
      </c>
      <c r="Q83" s="143">
        <f t="shared" si="26"/>
        <v>0</v>
      </c>
      <c r="R83" s="143"/>
      <c r="S83" s="143" t="s">
        <v>116</v>
      </c>
      <c r="T83" s="143" t="s">
        <v>128</v>
      </c>
      <c r="U83" s="143">
        <v>0</v>
      </c>
      <c r="V83" s="143">
        <f t="shared" si="27"/>
        <v>0</v>
      </c>
      <c r="W83" s="143"/>
      <c r="X83" s="143" t="s">
        <v>118</v>
      </c>
      <c r="Y83" s="140"/>
      <c r="Z83" s="140"/>
      <c r="AA83" s="140"/>
      <c r="AB83" s="140"/>
      <c r="AC83" s="140"/>
      <c r="AD83" s="140"/>
      <c r="AE83" s="140"/>
      <c r="AF83" s="140"/>
      <c r="AG83" s="140" t="s">
        <v>119</v>
      </c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</row>
    <row r="84" spans="1:60" outlineLevel="1">
      <c r="A84" s="157">
        <v>68</v>
      </c>
      <c r="B84" s="158" t="s">
        <v>264</v>
      </c>
      <c r="C84" s="164" t="s">
        <v>265</v>
      </c>
      <c r="D84" s="159" t="s">
        <v>127</v>
      </c>
      <c r="E84" s="160">
        <v>12</v>
      </c>
      <c r="F84" s="161"/>
      <c r="G84" s="162">
        <f t="shared" si="21"/>
        <v>0</v>
      </c>
      <c r="H84" s="143">
        <v>361.75</v>
      </c>
      <c r="I84" s="143">
        <f t="shared" si="22"/>
        <v>4341</v>
      </c>
      <c r="J84" s="143">
        <v>272.52999999999997</v>
      </c>
      <c r="K84" s="143">
        <f t="shared" si="23"/>
        <v>3270.36</v>
      </c>
      <c r="L84" s="143">
        <v>21</v>
      </c>
      <c r="M84" s="143">
        <f t="shared" si="24"/>
        <v>0</v>
      </c>
      <c r="N84" s="143">
        <v>0</v>
      </c>
      <c r="O84" s="143">
        <f t="shared" si="25"/>
        <v>0</v>
      </c>
      <c r="P84" s="143">
        <v>0</v>
      </c>
      <c r="Q84" s="143">
        <f t="shared" si="26"/>
        <v>0</v>
      </c>
      <c r="R84" s="143"/>
      <c r="S84" s="143" t="s">
        <v>116</v>
      </c>
      <c r="T84" s="143" t="s">
        <v>128</v>
      </c>
      <c r="U84" s="143">
        <v>1.875</v>
      </c>
      <c r="V84" s="143">
        <f t="shared" si="27"/>
        <v>22.5</v>
      </c>
      <c r="W84" s="143"/>
      <c r="X84" s="143" t="s">
        <v>118</v>
      </c>
      <c r="Y84" s="140"/>
      <c r="Z84" s="140"/>
      <c r="AA84" s="140"/>
      <c r="AB84" s="140"/>
      <c r="AC84" s="140"/>
      <c r="AD84" s="140"/>
      <c r="AE84" s="140"/>
      <c r="AF84" s="140"/>
      <c r="AG84" s="140" t="s">
        <v>119</v>
      </c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</row>
    <row r="85" spans="1:60" ht="14">
      <c r="A85" s="145" t="s">
        <v>111</v>
      </c>
      <c r="B85" s="146" t="s">
        <v>72</v>
      </c>
      <c r="C85" s="163" t="s">
        <v>73</v>
      </c>
      <c r="D85" s="147"/>
      <c r="E85" s="148"/>
      <c r="F85" s="149"/>
      <c r="G85" s="150">
        <f>SUMIF(AG86:AG104,"&lt;&gt;NOR",G86:G104)</f>
        <v>0</v>
      </c>
      <c r="H85" s="144"/>
      <c r="I85" s="144">
        <f>SUM(I86:I104)</f>
        <v>80087.12999999999</v>
      </c>
      <c r="J85" s="144"/>
      <c r="K85" s="144">
        <f>SUM(K86:K104)</f>
        <v>75680.370000000024</v>
      </c>
      <c r="L85" s="144"/>
      <c r="M85" s="144">
        <f>SUM(M86:M104)</f>
        <v>0</v>
      </c>
      <c r="N85" s="144"/>
      <c r="O85" s="144">
        <f>SUM(O86:O104)</f>
        <v>0</v>
      </c>
      <c r="P85" s="144"/>
      <c r="Q85" s="144">
        <f>SUM(Q86:Q104)</f>
        <v>0</v>
      </c>
      <c r="R85" s="144"/>
      <c r="S85" s="144"/>
      <c r="T85" s="144"/>
      <c r="U85" s="144"/>
      <c r="V85" s="144">
        <f>SUM(V86:V104)</f>
        <v>170.13000000000002</v>
      </c>
      <c r="W85" s="144"/>
      <c r="X85" s="144"/>
      <c r="AG85" t="s">
        <v>112</v>
      </c>
    </row>
    <row r="86" spans="1:60" outlineLevel="1">
      <c r="A86" s="157">
        <v>69</v>
      </c>
      <c r="B86" s="158" t="s">
        <v>266</v>
      </c>
      <c r="C86" s="164" t="s">
        <v>267</v>
      </c>
      <c r="D86" s="159" t="s">
        <v>268</v>
      </c>
      <c r="E86" s="160">
        <v>6</v>
      </c>
      <c r="F86" s="161"/>
      <c r="G86" s="162">
        <f t="shared" ref="G86:G104" si="28">ROUND(E86*F86,2)</f>
        <v>0</v>
      </c>
      <c r="H86" s="143">
        <v>0</v>
      </c>
      <c r="I86" s="143">
        <f t="shared" ref="I86:I104" si="29">ROUND(E86*H86,2)</f>
        <v>0</v>
      </c>
      <c r="J86" s="143">
        <v>1639</v>
      </c>
      <c r="K86" s="143">
        <f t="shared" ref="K86:K104" si="30">ROUND(E86*J86,2)</f>
        <v>9834</v>
      </c>
      <c r="L86" s="143">
        <v>21</v>
      </c>
      <c r="M86" s="143">
        <f t="shared" ref="M86:M104" si="31">G86*(1+L86/100)</f>
        <v>0</v>
      </c>
      <c r="N86" s="143">
        <v>0</v>
      </c>
      <c r="O86" s="143">
        <f t="shared" ref="O86:O104" si="32">ROUND(E86*N86,2)</f>
        <v>0</v>
      </c>
      <c r="P86" s="143">
        <v>0</v>
      </c>
      <c r="Q86" s="143">
        <f t="shared" ref="Q86:Q104" si="33">ROUND(E86*P86,2)</f>
        <v>0</v>
      </c>
      <c r="R86" s="143"/>
      <c r="S86" s="143" t="s">
        <v>116</v>
      </c>
      <c r="T86" s="143" t="s">
        <v>128</v>
      </c>
      <c r="U86" s="143">
        <v>4</v>
      </c>
      <c r="V86" s="143">
        <f t="shared" ref="V86:V104" si="34">ROUND(E86*U86,2)</f>
        <v>24</v>
      </c>
      <c r="W86" s="143"/>
      <c r="X86" s="143" t="s">
        <v>118</v>
      </c>
      <c r="Y86" s="140"/>
      <c r="Z86" s="140"/>
      <c r="AA86" s="140"/>
      <c r="AB86" s="140"/>
      <c r="AC86" s="140"/>
      <c r="AD86" s="140"/>
      <c r="AE86" s="140"/>
      <c r="AF86" s="140"/>
      <c r="AG86" s="140" t="s">
        <v>119</v>
      </c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</row>
    <row r="87" spans="1:60" outlineLevel="1">
      <c r="A87" s="157">
        <v>70</v>
      </c>
      <c r="B87" s="158" t="s">
        <v>269</v>
      </c>
      <c r="C87" s="164" t="s">
        <v>270</v>
      </c>
      <c r="D87" s="159" t="s">
        <v>268</v>
      </c>
      <c r="E87" s="160">
        <v>5</v>
      </c>
      <c r="F87" s="161"/>
      <c r="G87" s="162">
        <f t="shared" si="28"/>
        <v>0</v>
      </c>
      <c r="H87" s="143">
        <v>2295.4</v>
      </c>
      <c r="I87" s="143">
        <f t="shared" si="29"/>
        <v>11477</v>
      </c>
      <c r="J87" s="143">
        <v>216.55</v>
      </c>
      <c r="K87" s="143">
        <f t="shared" si="30"/>
        <v>1082.75</v>
      </c>
      <c r="L87" s="143">
        <v>21</v>
      </c>
      <c r="M87" s="143">
        <f t="shared" si="31"/>
        <v>0</v>
      </c>
      <c r="N87" s="143">
        <v>0</v>
      </c>
      <c r="O87" s="143">
        <f t="shared" si="32"/>
        <v>0</v>
      </c>
      <c r="P87" s="143">
        <v>0</v>
      </c>
      <c r="Q87" s="143">
        <f t="shared" si="33"/>
        <v>0</v>
      </c>
      <c r="R87" s="143"/>
      <c r="S87" s="143" t="s">
        <v>116</v>
      </c>
      <c r="T87" s="143" t="s">
        <v>128</v>
      </c>
      <c r="U87" s="143">
        <v>0</v>
      </c>
      <c r="V87" s="143">
        <f t="shared" si="34"/>
        <v>0</v>
      </c>
      <c r="W87" s="143"/>
      <c r="X87" s="143" t="s">
        <v>118</v>
      </c>
      <c r="Y87" s="140"/>
      <c r="Z87" s="140"/>
      <c r="AA87" s="140"/>
      <c r="AB87" s="140"/>
      <c r="AC87" s="140"/>
      <c r="AD87" s="140"/>
      <c r="AE87" s="140"/>
      <c r="AF87" s="140"/>
      <c r="AG87" s="140" t="s">
        <v>119</v>
      </c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</row>
    <row r="88" spans="1:60" outlineLevel="1">
      <c r="A88" s="157">
        <v>71</v>
      </c>
      <c r="B88" s="158" t="s">
        <v>271</v>
      </c>
      <c r="C88" s="164" t="s">
        <v>272</v>
      </c>
      <c r="D88" s="159" t="s">
        <v>268</v>
      </c>
      <c r="E88" s="160">
        <v>1</v>
      </c>
      <c r="F88" s="161"/>
      <c r="G88" s="162">
        <f t="shared" si="28"/>
        <v>0</v>
      </c>
      <c r="H88" s="143">
        <v>2325.61</v>
      </c>
      <c r="I88" s="143">
        <f t="shared" si="29"/>
        <v>2325.61</v>
      </c>
      <c r="J88" s="143">
        <v>219.4</v>
      </c>
      <c r="K88" s="143">
        <f t="shared" si="30"/>
        <v>219.4</v>
      </c>
      <c r="L88" s="143">
        <v>21</v>
      </c>
      <c r="M88" s="143">
        <f t="shared" si="31"/>
        <v>0</v>
      </c>
      <c r="N88" s="143">
        <v>0</v>
      </c>
      <c r="O88" s="143">
        <f t="shared" si="32"/>
        <v>0</v>
      </c>
      <c r="P88" s="143">
        <v>0</v>
      </c>
      <c r="Q88" s="143">
        <f t="shared" si="33"/>
        <v>0</v>
      </c>
      <c r="R88" s="143"/>
      <c r="S88" s="143" t="s">
        <v>116</v>
      </c>
      <c r="T88" s="143" t="s">
        <v>128</v>
      </c>
      <c r="U88" s="143">
        <v>0</v>
      </c>
      <c r="V88" s="143">
        <f t="shared" si="34"/>
        <v>0</v>
      </c>
      <c r="W88" s="143"/>
      <c r="X88" s="143" t="s">
        <v>118</v>
      </c>
      <c r="Y88" s="140"/>
      <c r="Z88" s="140"/>
      <c r="AA88" s="140"/>
      <c r="AB88" s="140"/>
      <c r="AC88" s="140"/>
      <c r="AD88" s="140"/>
      <c r="AE88" s="140"/>
      <c r="AF88" s="140"/>
      <c r="AG88" s="140" t="s">
        <v>119</v>
      </c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</row>
    <row r="89" spans="1:60" outlineLevel="1">
      <c r="A89" s="157">
        <v>72</v>
      </c>
      <c r="B89" s="158" t="s">
        <v>273</v>
      </c>
      <c r="C89" s="164" t="s">
        <v>274</v>
      </c>
      <c r="D89" s="159" t="s">
        <v>268</v>
      </c>
      <c r="E89" s="160">
        <v>1</v>
      </c>
      <c r="F89" s="161"/>
      <c r="G89" s="162">
        <f t="shared" si="28"/>
        <v>0</v>
      </c>
      <c r="H89" s="143">
        <v>0</v>
      </c>
      <c r="I89" s="143">
        <f t="shared" si="29"/>
        <v>0</v>
      </c>
      <c r="J89" s="143">
        <v>1919.5</v>
      </c>
      <c r="K89" s="143">
        <f t="shared" si="30"/>
        <v>1919.5</v>
      </c>
      <c r="L89" s="143">
        <v>21</v>
      </c>
      <c r="M89" s="143">
        <f t="shared" si="31"/>
        <v>0</v>
      </c>
      <c r="N89" s="143">
        <v>0</v>
      </c>
      <c r="O89" s="143">
        <f t="shared" si="32"/>
        <v>0</v>
      </c>
      <c r="P89" s="143">
        <v>0</v>
      </c>
      <c r="Q89" s="143">
        <f t="shared" si="33"/>
        <v>0</v>
      </c>
      <c r="R89" s="143"/>
      <c r="S89" s="143" t="s">
        <v>116</v>
      </c>
      <c r="T89" s="143" t="s">
        <v>128</v>
      </c>
      <c r="U89" s="143">
        <v>2</v>
      </c>
      <c r="V89" s="143">
        <f t="shared" si="34"/>
        <v>2</v>
      </c>
      <c r="W89" s="143"/>
      <c r="X89" s="143" t="s">
        <v>118</v>
      </c>
      <c r="Y89" s="140"/>
      <c r="Z89" s="140"/>
      <c r="AA89" s="140"/>
      <c r="AB89" s="140"/>
      <c r="AC89" s="140"/>
      <c r="AD89" s="140"/>
      <c r="AE89" s="140"/>
      <c r="AF89" s="140"/>
      <c r="AG89" s="140" t="s">
        <v>119</v>
      </c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</row>
    <row r="90" spans="1:60" ht="24" outlineLevel="1">
      <c r="A90" s="157">
        <v>73</v>
      </c>
      <c r="B90" s="158" t="s">
        <v>275</v>
      </c>
      <c r="C90" s="164" t="s">
        <v>276</v>
      </c>
      <c r="D90" s="159" t="s">
        <v>268</v>
      </c>
      <c r="E90" s="160">
        <v>1</v>
      </c>
      <c r="F90" s="161"/>
      <c r="G90" s="162">
        <f t="shared" si="28"/>
        <v>0</v>
      </c>
      <c r="H90" s="143">
        <v>7544.59</v>
      </c>
      <c r="I90" s="143">
        <f t="shared" si="29"/>
        <v>7544.59</v>
      </c>
      <c r="J90" s="143">
        <v>711.76</v>
      </c>
      <c r="K90" s="143">
        <f t="shared" si="30"/>
        <v>711.76</v>
      </c>
      <c r="L90" s="143">
        <v>21</v>
      </c>
      <c r="M90" s="143">
        <f t="shared" si="31"/>
        <v>0</v>
      </c>
      <c r="N90" s="143">
        <v>0</v>
      </c>
      <c r="O90" s="143">
        <f t="shared" si="32"/>
        <v>0</v>
      </c>
      <c r="P90" s="143">
        <v>0</v>
      </c>
      <c r="Q90" s="143">
        <f t="shared" si="33"/>
        <v>0</v>
      </c>
      <c r="R90" s="143"/>
      <c r="S90" s="143" t="s">
        <v>116</v>
      </c>
      <c r="T90" s="143" t="s">
        <v>128</v>
      </c>
      <c r="U90" s="143">
        <v>0</v>
      </c>
      <c r="V90" s="143">
        <f t="shared" si="34"/>
        <v>0</v>
      </c>
      <c r="W90" s="143"/>
      <c r="X90" s="143" t="s">
        <v>118</v>
      </c>
      <c r="Y90" s="140"/>
      <c r="Z90" s="140"/>
      <c r="AA90" s="140"/>
      <c r="AB90" s="140"/>
      <c r="AC90" s="140"/>
      <c r="AD90" s="140"/>
      <c r="AE90" s="140"/>
      <c r="AF90" s="140"/>
      <c r="AG90" s="140" t="s">
        <v>119</v>
      </c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</row>
    <row r="91" spans="1:60" outlineLevel="1">
      <c r="A91" s="157">
        <v>74</v>
      </c>
      <c r="B91" s="158" t="s">
        <v>277</v>
      </c>
      <c r="C91" s="164" t="s">
        <v>278</v>
      </c>
      <c r="D91" s="159" t="s">
        <v>268</v>
      </c>
      <c r="E91" s="160">
        <v>5</v>
      </c>
      <c r="F91" s="161"/>
      <c r="G91" s="162">
        <f t="shared" si="28"/>
        <v>0</v>
      </c>
      <c r="H91" s="143">
        <v>0</v>
      </c>
      <c r="I91" s="143">
        <f t="shared" si="29"/>
        <v>0</v>
      </c>
      <c r="J91" s="143">
        <v>1919.5</v>
      </c>
      <c r="K91" s="143">
        <f t="shared" si="30"/>
        <v>9597.5</v>
      </c>
      <c r="L91" s="143">
        <v>21</v>
      </c>
      <c r="M91" s="143">
        <f t="shared" si="31"/>
        <v>0</v>
      </c>
      <c r="N91" s="143">
        <v>0</v>
      </c>
      <c r="O91" s="143">
        <f t="shared" si="32"/>
        <v>0</v>
      </c>
      <c r="P91" s="143">
        <v>0</v>
      </c>
      <c r="Q91" s="143">
        <f t="shared" si="33"/>
        <v>0</v>
      </c>
      <c r="R91" s="143"/>
      <c r="S91" s="143" t="s">
        <v>116</v>
      </c>
      <c r="T91" s="143" t="s">
        <v>128</v>
      </c>
      <c r="U91" s="143">
        <v>2</v>
      </c>
      <c r="V91" s="143">
        <f t="shared" si="34"/>
        <v>10</v>
      </c>
      <c r="W91" s="143"/>
      <c r="X91" s="143" t="s">
        <v>118</v>
      </c>
      <c r="Y91" s="140"/>
      <c r="Z91" s="140"/>
      <c r="AA91" s="140"/>
      <c r="AB91" s="140"/>
      <c r="AC91" s="140"/>
      <c r="AD91" s="140"/>
      <c r="AE91" s="140"/>
      <c r="AF91" s="140"/>
      <c r="AG91" s="140" t="s">
        <v>119</v>
      </c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</row>
    <row r="92" spans="1:60" outlineLevel="1">
      <c r="A92" s="157">
        <v>75</v>
      </c>
      <c r="B92" s="158" t="s">
        <v>279</v>
      </c>
      <c r="C92" s="164" t="s">
        <v>280</v>
      </c>
      <c r="D92" s="159" t="s">
        <v>268</v>
      </c>
      <c r="E92" s="160">
        <v>5</v>
      </c>
      <c r="F92" s="161"/>
      <c r="G92" s="162">
        <f t="shared" si="28"/>
        <v>0</v>
      </c>
      <c r="H92" s="143">
        <v>8625.86</v>
      </c>
      <c r="I92" s="143">
        <f t="shared" si="29"/>
        <v>43129.3</v>
      </c>
      <c r="J92" s="143">
        <v>813.76</v>
      </c>
      <c r="K92" s="143">
        <f t="shared" si="30"/>
        <v>4068.8</v>
      </c>
      <c r="L92" s="143">
        <v>21</v>
      </c>
      <c r="M92" s="143">
        <f t="shared" si="31"/>
        <v>0</v>
      </c>
      <c r="N92" s="143">
        <v>0</v>
      </c>
      <c r="O92" s="143">
        <f t="shared" si="32"/>
        <v>0</v>
      </c>
      <c r="P92" s="143">
        <v>0</v>
      </c>
      <c r="Q92" s="143">
        <f t="shared" si="33"/>
        <v>0</v>
      </c>
      <c r="R92" s="143"/>
      <c r="S92" s="143" t="s">
        <v>116</v>
      </c>
      <c r="T92" s="143" t="s">
        <v>128</v>
      </c>
      <c r="U92" s="143">
        <v>0</v>
      </c>
      <c r="V92" s="143">
        <f t="shared" si="34"/>
        <v>0</v>
      </c>
      <c r="W92" s="143"/>
      <c r="X92" s="143" t="s">
        <v>118</v>
      </c>
      <c r="Y92" s="140"/>
      <c r="Z92" s="140"/>
      <c r="AA92" s="140"/>
      <c r="AB92" s="140"/>
      <c r="AC92" s="140"/>
      <c r="AD92" s="140"/>
      <c r="AE92" s="140"/>
      <c r="AF92" s="140"/>
      <c r="AG92" s="140" t="s">
        <v>119</v>
      </c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</row>
    <row r="93" spans="1:60" outlineLevel="1">
      <c r="A93" s="157">
        <v>76</v>
      </c>
      <c r="B93" s="158" t="s">
        <v>281</v>
      </c>
      <c r="C93" s="164" t="s">
        <v>282</v>
      </c>
      <c r="D93" s="159" t="s">
        <v>127</v>
      </c>
      <c r="E93" s="160">
        <v>1</v>
      </c>
      <c r="F93" s="161"/>
      <c r="G93" s="162">
        <f t="shared" si="28"/>
        <v>0</v>
      </c>
      <c r="H93" s="143">
        <v>0</v>
      </c>
      <c r="I93" s="143">
        <f t="shared" si="29"/>
        <v>0</v>
      </c>
      <c r="J93" s="143">
        <v>2695</v>
      </c>
      <c r="K93" s="143">
        <f t="shared" si="30"/>
        <v>2695</v>
      </c>
      <c r="L93" s="143">
        <v>21</v>
      </c>
      <c r="M93" s="143">
        <f t="shared" si="31"/>
        <v>0</v>
      </c>
      <c r="N93" s="143">
        <v>0</v>
      </c>
      <c r="O93" s="143">
        <f t="shared" si="32"/>
        <v>0</v>
      </c>
      <c r="P93" s="143">
        <v>0</v>
      </c>
      <c r="Q93" s="143">
        <f t="shared" si="33"/>
        <v>0</v>
      </c>
      <c r="R93" s="143"/>
      <c r="S93" s="143" t="s">
        <v>116</v>
      </c>
      <c r="T93" s="143" t="s">
        <v>128</v>
      </c>
      <c r="U93" s="143">
        <v>1</v>
      </c>
      <c r="V93" s="143">
        <f t="shared" si="34"/>
        <v>1</v>
      </c>
      <c r="W93" s="143"/>
      <c r="X93" s="143" t="s">
        <v>118</v>
      </c>
      <c r="Y93" s="140"/>
      <c r="Z93" s="140"/>
      <c r="AA93" s="140"/>
      <c r="AB93" s="140"/>
      <c r="AC93" s="140"/>
      <c r="AD93" s="140"/>
      <c r="AE93" s="140"/>
      <c r="AF93" s="140"/>
      <c r="AG93" s="140" t="s">
        <v>119</v>
      </c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</row>
    <row r="94" spans="1:60" outlineLevel="1">
      <c r="A94" s="157">
        <v>77</v>
      </c>
      <c r="B94" s="158" t="s">
        <v>283</v>
      </c>
      <c r="C94" s="164" t="s">
        <v>284</v>
      </c>
      <c r="D94" s="159" t="s">
        <v>127</v>
      </c>
      <c r="E94" s="160">
        <v>1</v>
      </c>
      <c r="F94" s="161"/>
      <c r="G94" s="162">
        <f t="shared" si="28"/>
        <v>0</v>
      </c>
      <c r="H94" s="143">
        <v>9820.7800000000007</v>
      </c>
      <c r="I94" s="143">
        <f t="shared" si="29"/>
        <v>9820.7800000000007</v>
      </c>
      <c r="J94" s="143">
        <v>8737.86</v>
      </c>
      <c r="K94" s="143">
        <f t="shared" si="30"/>
        <v>8737.86</v>
      </c>
      <c r="L94" s="143">
        <v>21</v>
      </c>
      <c r="M94" s="143">
        <f t="shared" si="31"/>
        <v>0</v>
      </c>
      <c r="N94" s="143">
        <v>0</v>
      </c>
      <c r="O94" s="143">
        <f t="shared" si="32"/>
        <v>0</v>
      </c>
      <c r="P94" s="143">
        <v>0</v>
      </c>
      <c r="Q94" s="143">
        <f t="shared" si="33"/>
        <v>0</v>
      </c>
      <c r="R94" s="143"/>
      <c r="S94" s="143" t="s">
        <v>116</v>
      </c>
      <c r="T94" s="143" t="s">
        <v>128</v>
      </c>
      <c r="U94" s="143">
        <v>2</v>
      </c>
      <c r="V94" s="143">
        <f t="shared" si="34"/>
        <v>2</v>
      </c>
      <c r="W94" s="143"/>
      <c r="X94" s="143" t="s">
        <v>118</v>
      </c>
      <c r="Y94" s="140"/>
      <c r="Z94" s="140"/>
      <c r="AA94" s="140"/>
      <c r="AB94" s="140"/>
      <c r="AC94" s="140"/>
      <c r="AD94" s="140"/>
      <c r="AE94" s="140"/>
      <c r="AF94" s="140"/>
      <c r="AG94" s="140" t="s">
        <v>119</v>
      </c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</row>
    <row r="95" spans="1:60" outlineLevel="1">
      <c r="A95" s="157">
        <v>78</v>
      </c>
      <c r="B95" s="158" t="s">
        <v>285</v>
      </c>
      <c r="C95" s="164" t="s">
        <v>286</v>
      </c>
      <c r="D95" s="159" t="s">
        <v>256</v>
      </c>
      <c r="E95" s="160">
        <v>1</v>
      </c>
      <c r="F95" s="161"/>
      <c r="G95" s="162">
        <f t="shared" si="28"/>
        <v>0</v>
      </c>
      <c r="H95" s="143">
        <v>0</v>
      </c>
      <c r="I95" s="143">
        <f t="shared" si="29"/>
        <v>0</v>
      </c>
      <c r="J95" s="143">
        <v>1694</v>
      </c>
      <c r="K95" s="143">
        <f t="shared" si="30"/>
        <v>1694</v>
      </c>
      <c r="L95" s="143">
        <v>21</v>
      </c>
      <c r="M95" s="143">
        <f t="shared" si="31"/>
        <v>0</v>
      </c>
      <c r="N95" s="143">
        <v>0</v>
      </c>
      <c r="O95" s="143">
        <f t="shared" si="32"/>
        <v>0</v>
      </c>
      <c r="P95" s="143">
        <v>0</v>
      </c>
      <c r="Q95" s="143">
        <f t="shared" si="33"/>
        <v>0</v>
      </c>
      <c r="R95" s="143"/>
      <c r="S95" s="143" t="s">
        <v>116</v>
      </c>
      <c r="T95" s="143" t="s">
        <v>128</v>
      </c>
      <c r="U95" s="143">
        <v>4</v>
      </c>
      <c r="V95" s="143">
        <f t="shared" si="34"/>
        <v>4</v>
      </c>
      <c r="W95" s="143"/>
      <c r="X95" s="143" t="s">
        <v>118</v>
      </c>
      <c r="Y95" s="140"/>
      <c r="Z95" s="140"/>
      <c r="AA95" s="140"/>
      <c r="AB95" s="140"/>
      <c r="AC95" s="140"/>
      <c r="AD95" s="140"/>
      <c r="AE95" s="140"/>
      <c r="AF95" s="140"/>
      <c r="AG95" s="140" t="s">
        <v>119</v>
      </c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</row>
    <row r="96" spans="1:60" outlineLevel="1">
      <c r="A96" s="157">
        <v>79</v>
      </c>
      <c r="B96" s="158" t="s">
        <v>287</v>
      </c>
      <c r="C96" s="164" t="s">
        <v>288</v>
      </c>
      <c r="D96" s="159" t="s">
        <v>256</v>
      </c>
      <c r="E96" s="160">
        <v>1</v>
      </c>
      <c r="F96" s="161"/>
      <c r="G96" s="162">
        <f t="shared" si="28"/>
        <v>0</v>
      </c>
      <c r="H96" s="143">
        <v>2383.92</v>
      </c>
      <c r="I96" s="143">
        <f t="shared" si="29"/>
        <v>2383.92</v>
      </c>
      <c r="J96" s="143">
        <v>224.9</v>
      </c>
      <c r="K96" s="143">
        <f t="shared" si="30"/>
        <v>224.9</v>
      </c>
      <c r="L96" s="143">
        <v>21</v>
      </c>
      <c r="M96" s="143">
        <f t="shared" si="31"/>
        <v>0</v>
      </c>
      <c r="N96" s="143">
        <v>0</v>
      </c>
      <c r="O96" s="143">
        <f t="shared" si="32"/>
        <v>0</v>
      </c>
      <c r="P96" s="143">
        <v>0</v>
      </c>
      <c r="Q96" s="143">
        <f t="shared" si="33"/>
        <v>0</v>
      </c>
      <c r="R96" s="143"/>
      <c r="S96" s="143" t="s">
        <v>116</v>
      </c>
      <c r="T96" s="143" t="s">
        <v>128</v>
      </c>
      <c r="U96" s="143">
        <v>0</v>
      </c>
      <c r="V96" s="143">
        <f t="shared" si="34"/>
        <v>0</v>
      </c>
      <c r="W96" s="143"/>
      <c r="X96" s="143" t="s">
        <v>118</v>
      </c>
      <c r="Y96" s="140"/>
      <c r="Z96" s="140"/>
      <c r="AA96" s="140"/>
      <c r="AB96" s="140"/>
      <c r="AC96" s="140"/>
      <c r="AD96" s="140"/>
      <c r="AE96" s="140"/>
      <c r="AF96" s="140"/>
      <c r="AG96" s="140" t="s">
        <v>119</v>
      </c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</row>
    <row r="97" spans="1:60" outlineLevel="1">
      <c r="A97" s="157">
        <v>80</v>
      </c>
      <c r="B97" s="158" t="s">
        <v>289</v>
      </c>
      <c r="C97" s="164" t="s">
        <v>290</v>
      </c>
      <c r="D97" s="159" t="s">
        <v>127</v>
      </c>
      <c r="E97" s="160">
        <v>6</v>
      </c>
      <c r="F97" s="161"/>
      <c r="G97" s="162">
        <f t="shared" si="28"/>
        <v>0</v>
      </c>
      <c r="H97" s="143">
        <v>365.69</v>
      </c>
      <c r="I97" s="143">
        <f t="shared" si="29"/>
        <v>2194.14</v>
      </c>
      <c r="J97" s="143">
        <v>831.74</v>
      </c>
      <c r="K97" s="143">
        <f t="shared" si="30"/>
        <v>4990.4399999999996</v>
      </c>
      <c r="L97" s="143">
        <v>21</v>
      </c>
      <c r="M97" s="143">
        <f t="shared" si="31"/>
        <v>0</v>
      </c>
      <c r="N97" s="143">
        <v>0</v>
      </c>
      <c r="O97" s="143">
        <f t="shared" si="32"/>
        <v>0</v>
      </c>
      <c r="P97" s="143">
        <v>0</v>
      </c>
      <c r="Q97" s="143">
        <f t="shared" si="33"/>
        <v>0</v>
      </c>
      <c r="R97" s="143"/>
      <c r="S97" s="143" t="s">
        <v>116</v>
      </c>
      <c r="T97" s="143" t="s">
        <v>128</v>
      </c>
      <c r="U97" s="143">
        <v>19.8</v>
      </c>
      <c r="V97" s="143">
        <f t="shared" si="34"/>
        <v>118.8</v>
      </c>
      <c r="W97" s="143"/>
      <c r="X97" s="143" t="s">
        <v>118</v>
      </c>
      <c r="Y97" s="140"/>
      <c r="Z97" s="140"/>
      <c r="AA97" s="140"/>
      <c r="AB97" s="140"/>
      <c r="AC97" s="140"/>
      <c r="AD97" s="140"/>
      <c r="AE97" s="140"/>
      <c r="AF97" s="140"/>
      <c r="AG97" s="140" t="s">
        <v>119</v>
      </c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</row>
    <row r="98" spans="1:60" outlineLevel="1">
      <c r="A98" s="157">
        <v>81</v>
      </c>
      <c r="B98" s="158" t="s">
        <v>291</v>
      </c>
      <c r="C98" s="164" t="s">
        <v>292</v>
      </c>
      <c r="D98" s="159" t="s">
        <v>135</v>
      </c>
      <c r="E98" s="160">
        <v>2</v>
      </c>
      <c r="F98" s="161"/>
      <c r="G98" s="162">
        <f t="shared" si="28"/>
        <v>0</v>
      </c>
      <c r="H98" s="143">
        <v>147.59</v>
      </c>
      <c r="I98" s="143">
        <f t="shared" si="29"/>
        <v>295.18</v>
      </c>
      <c r="J98" s="143">
        <v>13.93</v>
      </c>
      <c r="K98" s="143">
        <f t="shared" si="30"/>
        <v>27.86</v>
      </c>
      <c r="L98" s="143">
        <v>21</v>
      </c>
      <c r="M98" s="143">
        <f t="shared" si="31"/>
        <v>0</v>
      </c>
      <c r="N98" s="143">
        <v>0</v>
      </c>
      <c r="O98" s="143">
        <f t="shared" si="32"/>
        <v>0</v>
      </c>
      <c r="P98" s="143">
        <v>0</v>
      </c>
      <c r="Q98" s="143">
        <f t="shared" si="33"/>
        <v>0</v>
      </c>
      <c r="R98" s="143"/>
      <c r="S98" s="143" t="s">
        <v>116</v>
      </c>
      <c r="T98" s="143" t="s">
        <v>128</v>
      </c>
      <c r="U98" s="143">
        <v>0</v>
      </c>
      <c r="V98" s="143">
        <f t="shared" si="34"/>
        <v>0</v>
      </c>
      <c r="W98" s="143"/>
      <c r="X98" s="143" t="s">
        <v>118</v>
      </c>
      <c r="Y98" s="140"/>
      <c r="Z98" s="140"/>
      <c r="AA98" s="140"/>
      <c r="AB98" s="140"/>
      <c r="AC98" s="140"/>
      <c r="AD98" s="140"/>
      <c r="AE98" s="140"/>
      <c r="AF98" s="140"/>
      <c r="AG98" s="140" t="s">
        <v>119</v>
      </c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</row>
    <row r="99" spans="1:60" ht="24" outlineLevel="1">
      <c r="A99" s="157">
        <v>82</v>
      </c>
      <c r="B99" s="158" t="s">
        <v>293</v>
      </c>
      <c r="C99" s="164" t="s">
        <v>294</v>
      </c>
      <c r="D99" s="159" t="s">
        <v>135</v>
      </c>
      <c r="E99" s="160">
        <v>2</v>
      </c>
      <c r="F99" s="161"/>
      <c r="G99" s="162">
        <f t="shared" si="28"/>
        <v>0</v>
      </c>
      <c r="H99" s="143">
        <v>0</v>
      </c>
      <c r="I99" s="143">
        <f t="shared" si="29"/>
        <v>0</v>
      </c>
      <c r="J99" s="143">
        <v>13180.2</v>
      </c>
      <c r="K99" s="143">
        <f t="shared" si="30"/>
        <v>26360.400000000001</v>
      </c>
      <c r="L99" s="143">
        <v>21</v>
      </c>
      <c r="M99" s="143">
        <f t="shared" si="31"/>
        <v>0</v>
      </c>
      <c r="N99" s="143">
        <v>0</v>
      </c>
      <c r="O99" s="143">
        <f t="shared" si="32"/>
        <v>0</v>
      </c>
      <c r="P99" s="143">
        <v>0</v>
      </c>
      <c r="Q99" s="143">
        <f t="shared" si="33"/>
        <v>0</v>
      </c>
      <c r="R99" s="143"/>
      <c r="S99" s="143" t="s">
        <v>116</v>
      </c>
      <c r="T99" s="143" t="s">
        <v>128</v>
      </c>
      <c r="U99" s="143">
        <v>0</v>
      </c>
      <c r="V99" s="143">
        <f t="shared" si="34"/>
        <v>0</v>
      </c>
      <c r="W99" s="143"/>
      <c r="X99" s="143" t="s">
        <v>118</v>
      </c>
      <c r="Y99" s="140"/>
      <c r="Z99" s="140"/>
      <c r="AA99" s="140"/>
      <c r="AB99" s="140"/>
      <c r="AC99" s="140"/>
      <c r="AD99" s="140"/>
      <c r="AE99" s="140"/>
      <c r="AF99" s="140"/>
      <c r="AG99" s="140" t="s">
        <v>119</v>
      </c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</row>
    <row r="100" spans="1:60" outlineLevel="1">
      <c r="A100" s="157">
        <v>83</v>
      </c>
      <c r="B100" s="158" t="s">
        <v>295</v>
      </c>
      <c r="C100" s="164" t="s">
        <v>296</v>
      </c>
      <c r="D100" s="159" t="s">
        <v>135</v>
      </c>
      <c r="E100" s="160">
        <v>1</v>
      </c>
      <c r="F100" s="161"/>
      <c r="G100" s="162">
        <f t="shared" si="28"/>
        <v>0</v>
      </c>
      <c r="H100" s="143">
        <v>0</v>
      </c>
      <c r="I100" s="143">
        <f t="shared" si="29"/>
        <v>0</v>
      </c>
      <c r="J100" s="143">
        <v>2370.5</v>
      </c>
      <c r="K100" s="143">
        <f t="shared" si="30"/>
        <v>2370.5</v>
      </c>
      <c r="L100" s="143">
        <v>21</v>
      </c>
      <c r="M100" s="143">
        <f t="shared" si="31"/>
        <v>0</v>
      </c>
      <c r="N100" s="143">
        <v>0</v>
      </c>
      <c r="O100" s="143">
        <f t="shared" si="32"/>
        <v>0</v>
      </c>
      <c r="P100" s="143">
        <v>0</v>
      </c>
      <c r="Q100" s="143">
        <f t="shared" si="33"/>
        <v>0</v>
      </c>
      <c r="R100" s="143"/>
      <c r="S100" s="143" t="s">
        <v>116</v>
      </c>
      <c r="T100" s="143" t="s">
        <v>128</v>
      </c>
      <c r="U100" s="143">
        <v>0</v>
      </c>
      <c r="V100" s="143">
        <f t="shared" si="34"/>
        <v>0</v>
      </c>
      <c r="W100" s="143"/>
      <c r="X100" s="143" t="s">
        <v>118</v>
      </c>
      <c r="Y100" s="140"/>
      <c r="Z100" s="140"/>
      <c r="AA100" s="140"/>
      <c r="AB100" s="140"/>
      <c r="AC100" s="140"/>
      <c r="AD100" s="140"/>
      <c r="AE100" s="140"/>
      <c r="AF100" s="140"/>
      <c r="AG100" s="140" t="s">
        <v>119</v>
      </c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</row>
    <row r="101" spans="1:60" outlineLevel="1">
      <c r="A101" s="157">
        <v>84</v>
      </c>
      <c r="B101" s="158" t="s">
        <v>297</v>
      </c>
      <c r="C101" s="164" t="s">
        <v>298</v>
      </c>
      <c r="D101" s="159" t="s">
        <v>127</v>
      </c>
      <c r="E101" s="160">
        <v>1</v>
      </c>
      <c r="F101" s="161"/>
      <c r="G101" s="162">
        <f t="shared" si="28"/>
        <v>0</v>
      </c>
      <c r="H101" s="143">
        <v>94.24</v>
      </c>
      <c r="I101" s="143">
        <f t="shared" si="29"/>
        <v>94.24</v>
      </c>
      <c r="J101" s="143">
        <v>136.05000000000001</v>
      </c>
      <c r="K101" s="143">
        <f t="shared" si="30"/>
        <v>136.05000000000001</v>
      </c>
      <c r="L101" s="143">
        <v>21</v>
      </c>
      <c r="M101" s="143">
        <f t="shared" si="31"/>
        <v>0</v>
      </c>
      <c r="N101" s="143">
        <v>0</v>
      </c>
      <c r="O101" s="143">
        <f t="shared" si="32"/>
        <v>0</v>
      </c>
      <c r="P101" s="143">
        <v>0</v>
      </c>
      <c r="Q101" s="143">
        <f t="shared" si="33"/>
        <v>0</v>
      </c>
      <c r="R101" s="143"/>
      <c r="S101" s="143" t="s">
        <v>116</v>
      </c>
      <c r="T101" s="143" t="s">
        <v>128</v>
      </c>
      <c r="U101" s="143">
        <v>1</v>
      </c>
      <c r="V101" s="143">
        <f t="shared" si="34"/>
        <v>1</v>
      </c>
      <c r="W101" s="143"/>
      <c r="X101" s="143" t="s">
        <v>118</v>
      </c>
      <c r="Y101" s="140"/>
      <c r="Z101" s="140"/>
      <c r="AA101" s="140"/>
      <c r="AB101" s="140"/>
      <c r="AC101" s="140"/>
      <c r="AD101" s="140"/>
      <c r="AE101" s="140"/>
      <c r="AF101" s="140"/>
      <c r="AG101" s="140" t="s">
        <v>119</v>
      </c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</row>
    <row r="102" spans="1:60" outlineLevel="1">
      <c r="A102" s="157">
        <v>85</v>
      </c>
      <c r="B102" s="158" t="s">
        <v>299</v>
      </c>
      <c r="C102" s="164" t="s">
        <v>300</v>
      </c>
      <c r="D102" s="159" t="s">
        <v>127</v>
      </c>
      <c r="E102" s="160">
        <v>5</v>
      </c>
      <c r="F102" s="161"/>
      <c r="G102" s="162">
        <f t="shared" si="28"/>
        <v>0</v>
      </c>
      <c r="H102" s="143">
        <v>94.24</v>
      </c>
      <c r="I102" s="143">
        <f t="shared" si="29"/>
        <v>471.2</v>
      </c>
      <c r="J102" s="143">
        <v>136.05000000000001</v>
      </c>
      <c r="K102" s="143">
        <f t="shared" si="30"/>
        <v>680.25</v>
      </c>
      <c r="L102" s="143">
        <v>21</v>
      </c>
      <c r="M102" s="143">
        <f t="shared" si="31"/>
        <v>0</v>
      </c>
      <c r="N102" s="143">
        <v>0</v>
      </c>
      <c r="O102" s="143">
        <f t="shared" si="32"/>
        <v>0</v>
      </c>
      <c r="P102" s="143">
        <v>0</v>
      </c>
      <c r="Q102" s="143">
        <f t="shared" si="33"/>
        <v>0</v>
      </c>
      <c r="R102" s="143"/>
      <c r="S102" s="143" t="s">
        <v>116</v>
      </c>
      <c r="T102" s="143" t="s">
        <v>128</v>
      </c>
      <c r="U102" s="143">
        <v>1</v>
      </c>
      <c r="V102" s="143">
        <f t="shared" si="34"/>
        <v>5</v>
      </c>
      <c r="W102" s="143"/>
      <c r="X102" s="143" t="s">
        <v>118</v>
      </c>
      <c r="Y102" s="140"/>
      <c r="Z102" s="140"/>
      <c r="AA102" s="140"/>
      <c r="AB102" s="140"/>
      <c r="AC102" s="140"/>
      <c r="AD102" s="140"/>
      <c r="AE102" s="140"/>
      <c r="AF102" s="140"/>
      <c r="AG102" s="140" t="s">
        <v>119</v>
      </c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</row>
    <row r="103" spans="1:60" outlineLevel="1">
      <c r="A103" s="157">
        <v>86</v>
      </c>
      <c r="B103" s="158" t="s">
        <v>301</v>
      </c>
      <c r="C103" s="164" t="s">
        <v>302</v>
      </c>
      <c r="D103" s="159" t="s">
        <v>127</v>
      </c>
      <c r="E103" s="160">
        <v>1</v>
      </c>
      <c r="F103" s="161"/>
      <c r="G103" s="162">
        <f t="shared" si="28"/>
        <v>0</v>
      </c>
      <c r="H103" s="143">
        <v>256.93</v>
      </c>
      <c r="I103" s="143">
        <f t="shared" si="29"/>
        <v>256.93</v>
      </c>
      <c r="J103" s="143">
        <v>193.35</v>
      </c>
      <c r="K103" s="143">
        <f t="shared" si="30"/>
        <v>193.35</v>
      </c>
      <c r="L103" s="143">
        <v>21</v>
      </c>
      <c r="M103" s="143">
        <f t="shared" si="31"/>
        <v>0</v>
      </c>
      <c r="N103" s="143">
        <v>0</v>
      </c>
      <c r="O103" s="143">
        <f t="shared" si="32"/>
        <v>0</v>
      </c>
      <c r="P103" s="143">
        <v>0</v>
      </c>
      <c r="Q103" s="143">
        <f t="shared" si="33"/>
        <v>0</v>
      </c>
      <c r="R103" s="143"/>
      <c r="S103" s="143" t="s">
        <v>116</v>
      </c>
      <c r="T103" s="143" t="s">
        <v>128</v>
      </c>
      <c r="U103" s="143">
        <v>1.33</v>
      </c>
      <c r="V103" s="143">
        <f t="shared" si="34"/>
        <v>1.33</v>
      </c>
      <c r="W103" s="143"/>
      <c r="X103" s="143" t="s">
        <v>118</v>
      </c>
      <c r="Y103" s="140"/>
      <c r="Z103" s="140"/>
      <c r="AA103" s="140"/>
      <c r="AB103" s="140"/>
      <c r="AC103" s="140"/>
      <c r="AD103" s="140"/>
      <c r="AE103" s="140"/>
      <c r="AF103" s="140"/>
      <c r="AG103" s="140" t="s">
        <v>119</v>
      </c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</row>
    <row r="104" spans="1:60" outlineLevel="1">
      <c r="A104" s="157">
        <v>87</v>
      </c>
      <c r="B104" s="158" t="s">
        <v>303</v>
      </c>
      <c r="C104" s="164" t="s">
        <v>304</v>
      </c>
      <c r="D104" s="159" t="s">
        <v>127</v>
      </c>
      <c r="E104" s="160">
        <v>1</v>
      </c>
      <c r="F104" s="161"/>
      <c r="G104" s="162">
        <f t="shared" si="28"/>
        <v>0</v>
      </c>
      <c r="H104" s="143">
        <v>94.24</v>
      </c>
      <c r="I104" s="143">
        <f t="shared" si="29"/>
        <v>94.24</v>
      </c>
      <c r="J104" s="143">
        <v>136.05000000000001</v>
      </c>
      <c r="K104" s="143">
        <f t="shared" si="30"/>
        <v>136.05000000000001</v>
      </c>
      <c r="L104" s="143">
        <v>21</v>
      </c>
      <c r="M104" s="143">
        <f t="shared" si="31"/>
        <v>0</v>
      </c>
      <c r="N104" s="143">
        <v>0</v>
      </c>
      <c r="O104" s="143">
        <f t="shared" si="32"/>
        <v>0</v>
      </c>
      <c r="P104" s="143">
        <v>0</v>
      </c>
      <c r="Q104" s="143">
        <f t="shared" si="33"/>
        <v>0</v>
      </c>
      <c r="R104" s="143"/>
      <c r="S104" s="143" t="s">
        <v>116</v>
      </c>
      <c r="T104" s="143" t="s">
        <v>128</v>
      </c>
      <c r="U104" s="143">
        <v>1</v>
      </c>
      <c r="V104" s="143">
        <f t="shared" si="34"/>
        <v>1</v>
      </c>
      <c r="W104" s="143"/>
      <c r="X104" s="143" t="s">
        <v>118</v>
      </c>
      <c r="Y104" s="140"/>
      <c r="Z104" s="140"/>
      <c r="AA104" s="140"/>
      <c r="AB104" s="140"/>
      <c r="AC104" s="140"/>
      <c r="AD104" s="140"/>
      <c r="AE104" s="140"/>
      <c r="AF104" s="140"/>
      <c r="AG104" s="140" t="s">
        <v>119</v>
      </c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</row>
    <row r="105" spans="1:60" ht="14">
      <c r="A105" s="145" t="s">
        <v>111</v>
      </c>
      <c r="B105" s="146" t="s">
        <v>74</v>
      </c>
      <c r="C105" s="163" t="s">
        <v>75</v>
      </c>
      <c r="D105" s="147"/>
      <c r="E105" s="148"/>
      <c r="F105" s="149"/>
      <c r="G105" s="150">
        <f>SUMIF(AG106:AG110,"&lt;&gt;NOR",G106:G110)</f>
        <v>0</v>
      </c>
      <c r="H105" s="144"/>
      <c r="I105" s="144">
        <f>SUM(I106:I110)</f>
        <v>0</v>
      </c>
      <c r="J105" s="144"/>
      <c r="K105" s="144">
        <f>SUM(K106:K110)</f>
        <v>244294.78</v>
      </c>
      <c r="L105" s="144"/>
      <c r="M105" s="144">
        <f>SUM(M106:M110)</f>
        <v>0</v>
      </c>
      <c r="N105" s="144"/>
      <c r="O105" s="144">
        <f>SUM(O106:O110)</f>
        <v>0</v>
      </c>
      <c r="P105" s="144"/>
      <c r="Q105" s="144">
        <f>SUM(Q106:Q110)</f>
        <v>0</v>
      </c>
      <c r="R105" s="144"/>
      <c r="S105" s="144"/>
      <c r="T105" s="144"/>
      <c r="U105" s="144"/>
      <c r="V105" s="144">
        <f>SUM(V106:V110)</f>
        <v>38.78</v>
      </c>
      <c r="W105" s="144"/>
      <c r="X105" s="144"/>
      <c r="AG105" t="s">
        <v>112</v>
      </c>
    </row>
    <row r="106" spans="1:60" ht="24" outlineLevel="1">
      <c r="A106" s="157">
        <v>88</v>
      </c>
      <c r="B106" s="158" t="s">
        <v>305</v>
      </c>
      <c r="C106" s="164" t="s">
        <v>306</v>
      </c>
      <c r="D106" s="159" t="s">
        <v>115</v>
      </c>
      <c r="E106" s="160">
        <v>9</v>
      </c>
      <c r="F106" s="161"/>
      <c r="G106" s="162">
        <f>ROUND(E106*F106,2)</f>
        <v>0</v>
      </c>
      <c r="H106" s="143">
        <v>0</v>
      </c>
      <c r="I106" s="143">
        <f>ROUND(E106*H106,2)</f>
        <v>0</v>
      </c>
      <c r="J106" s="143">
        <v>17061.759999999998</v>
      </c>
      <c r="K106" s="143">
        <f>ROUND(E106*J106,2)</f>
        <v>153555.84</v>
      </c>
      <c r="L106" s="143">
        <v>21</v>
      </c>
      <c r="M106" s="143">
        <f>G106*(1+L106/100)</f>
        <v>0</v>
      </c>
      <c r="N106" s="143">
        <v>0</v>
      </c>
      <c r="O106" s="143">
        <f>ROUND(E106*N106,2)</f>
        <v>0</v>
      </c>
      <c r="P106" s="143">
        <v>0</v>
      </c>
      <c r="Q106" s="143">
        <f>ROUND(E106*P106,2)</f>
        <v>0</v>
      </c>
      <c r="R106" s="143"/>
      <c r="S106" s="143" t="s">
        <v>116</v>
      </c>
      <c r="T106" s="143" t="s">
        <v>128</v>
      </c>
      <c r="U106" s="143">
        <v>0</v>
      </c>
      <c r="V106" s="143">
        <f>ROUND(E106*U106,2)</f>
        <v>0</v>
      </c>
      <c r="W106" s="143"/>
      <c r="X106" s="143" t="s">
        <v>118</v>
      </c>
      <c r="Y106" s="140"/>
      <c r="Z106" s="140"/>
      <c r="AA106" s="140"/>
      <c r="AB106" s="140"/>
      <c r="AC106" s="140"/>
      <c r="AD106" s="140"/>
      <c r="AE106" s="140"/>
      <c r="AF106" s="140"/>
      <c r="AG106" s="140" t="s">
        <v>119</v>
      </c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</row>
    <row r="107" spans="1:60" outlineLevel="1">
      <c r="A107" s="157">
        <v>89</v>
      </c>
      <c r="B107" s="158" t="s">
        <v>307</v>
      </c>
      <c r="C107" s="164" t="s">
        <v>308</v>
      </c>
      <c r="D107" s="159" t="s">
        <v>127</v>
      </c>
      <c r="E107" s="160">
        <v>20</v>
      </c>
      <c r="F107" s="161"/>
      <c r="G107" s="162">
        <f>ROUND(E107*F107,2)</f>
        <v>0</v>
      </c>
      <c r="H107" s="143">
        <v>0</v>
      </c>
      <c r="I107" s="143">
        <f>ROUND(E107*H107,2)</f>
        <v>0</v>
      </c>
      <c r="J107" s="143">
        <v>1771</v>
      </c>
      <c r="K107" s="143">
        <f>ROUND(E107*J107,2)</f>
        <v>35420</v>
      </c>
      <c r="L107" s="143">
        <v>21</v>
      </c>
      <c r="M107" s="143">
        <f>G107*(1+L107/100)</f>
        <v>0</v>
      </c>
      <c r="N107" s="143">
        <v>0</v>
      </c>
      <c r="O107" s="143">
        <f>ROUND(E107*N107,2)</f>
        <v>0</v>
      </c>
      <c r="P107" s="143">
        <v>0</v>
      </c>
      <c r="Q107" s="143">
        <f>ROUND(E107*P107,2)</f>
        <v>0</v>
      </c>
      <c r="R107" s="143"/>
      <c r="S107" s="143" t="s">
        <v>116</v>
      </c>
      <c r="T107" s="143" t="s">
        <v>128</v>
      </c>
      <c r="U107" s="143">
        <v>1.0651999999999999</v>
      </c>
      <c r="V107" s="143">
        <f>ROUND(E107*U107,2)</f>
        <v>21.3</v>
      </c>
      <c r="W107" s="143"/>
      <c r="X107" s="143" t="s">
        <v>118</v>
      </c>
      <c r="Y107" s="140"/>
      <c r="Z107" s="140"/>
      <c r="AA107" s="140"/>
      <c r="AB107" s="140"/>
      <c r="AC107" s="140"/>
      <c r="AD107" s="140"/>
      <c r="AE107" s="140"/>
      <c r="AF107" s="140"/>
      <c r="AG107" s="140" t="s">
        <v>119</v>
      </c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</row>
    <row r="108" spans="1:60" outlineLevel="1">
      <c r="A108" s="157">
        <v>90</v>
      </c>
      <c r="B108" s="158" t="s">
        <v>309</v>
      </c>
      <c r="C108" s="164" t="s">
        <v>310</v>
      </c>
      <c r="D108" s="159" t="s">
        <v>127</v>
      </c>
      <c r="E108" s="160">
        <v>2</v>
      </c>
      <c r="F108" s="161"/>
      <c r="G108" s="162">
        <f>ROUND(E108*F108,2)</f>
        <v>0</v>
      </c>
      <c r="H108" s="143">
        <v>0</v>
      </c>
      <c r="I108" s="143">
        <f>ROUND(E108*H108,2)</f>
        <v>0</v>
      </c>
      <c r="J108" s="143">
        <v>4977.47</v>
      </c>
      <c r="K108" s="143">
        <f>ROUND(E108*J108,2)</f>
        <v>9954.94</v>
      </c>
      <c r="L108" s="143">
        <v>21</v>
      </c>
      <c r="M108" s="143">
        <f>G108*(1+L108/100)</f>
        <v>0</v>
      </c>
      <c r="N108" s="143">
        <v>0</v>
      </c>
      <c r="O108" s="143">
        <f>ROUND(E108*N108,2)</f>
        <v>0</v>
      </c>
      <c r="P108" s="143">
        <v>0</v>
      </c>
      <c r="Q108" s="143">
        <f>ROUND(E108*P108,2)</f>
        <v>0</v>
      </c>
      <c r="R108" s="143"/>
      <c r="S108" s="143" t="s">
        <v>116</v>
      </c>
      <c r="T108" s="143" t="s">
        <v>128</v>
      </c>
      <c r="U108" s="143">
        <v>1.7390000000000001</v>
      </c>
      <c r="V108" s="143">
        <f>ROUND(E108*U108,2)</f>
        <v>3.48</v>
      </c>
      <c r="W108" s="143"/>
      <c r="X108" s="143" t="s">
        <v>118</v>
      </c>
      <c r="Y108" s="140"/>
      <c r="Z108" s="140"/>
      <c r="AA108" s="140"/>
      <c r="AB108" s="140"/>
      <c r="AC108" s="140"/>
      <c r="AD108" s="140"/>
      <c r="AE108" s="140"/>
      <c r="AF108" s="140"/>
      <c r="AG108" s="140" t="s">
        <v>119</v>
      </c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</row>
    <row r="109" spans="1:60" outlineLevel="1">
      <c r="A109" s="157">
        <v>91</v>
      </c>
      <c r="B109" s="158" t="s">
        <v>311</v>
      </c>
      <c r="C109" s="164" t="s">
        <v>312</v>
      </c>
      <c r="D109" s="159" t="s">
        <v>127</v>
      </c>
      <c r="E109" s="160">
        <v>20</v>
      </c>
      <c r="F109" s="161"/>
      <c r="G109" s="162">
        <f>ROUND(E109*F109,2)</f>
        <v>0</v>
      </c>
      <c r="H109" s="143">
        <v>0</v>
      </c>
      <c r="I109" s="143">
        <f>ROUND(E109*H109,2)</f>
        <v>0</v>
      </c>
      <c r="J109" s="143">
        <v>343.2</v>
      </c>
      <c r="K109" s="143">
        <f>ROUND(E109*J109,2)</f>
        <v>6864</v>
      </c>
      <c r="L109" s="143">
        <v>21</v>
      </c>
      <c r="M109" s="143">
        <f>G109*(1+L109/100)</f>
        <v>0</v>
      </c>
      <c r="N109" s="143">
        <v>0</v>
      </c>
      <c r="O109" s="143">
        <f>ROUND(E109*N109,2)</f>
        <v>0</v>
      </c>
      <c r="P109" s="143">
        <v>0</v>
      </c>
      <c r="Q109" s="143">
        <f>ROUND(E109*P109,2)</f>
        <v>0</v>
      </c>
      <c r="R109" s="143"/>
      <c r="S109" s="143" t="s">
        <v>116</v>
      </c>
      <c r="T109" s="143" t="s">
        <v>128</v>
      </c>
      <c r="U109" s="143">
        <v>0.5</v>
      </c>
      <c r="V109" s="143">
        <f>ROUND(E109*U109,2)</f>
        <v>10</v>
      </c>
      <c r="W109" s="143"/>
      <c r="X109" s="143" t="s">
        <v>118</v>
      </c>
      <c r="Y109" s="140"/>
      <c r="Z109" s="140"/>
      <c r="AA109" s="140"/>
      <c r="AB109" s="140"/>
      <c r="AC109" s="140"/>
      <c r="AD109" s="140"/>
      <c r="AE109" s="140"/>
      <c r="AF109" s="140"/>
      <c r="AG109" s="140" t="s">
        <v>119</v>
      </c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</row>
    <row r="110" spans="1:60" outlineLevel="1">
      <c r="A110" s="157">
        <v>92</v>
      </c>
      <c r="B110" s="158" t="s">
        <v>313</v>
      </c>
      <c r="C110" s="164" t="s">
        <v>314</v>
      </c>
      <c r="D110" s="159" t="s">
        <v>135</v>
      </c>
      <c r="E110" s="160">
        <v>1</v>
      </c>
      <c r="F110" s="161"/>
      <c r="G110" s="162">
        <f>ROUND(E110*F110,2)</f>
        <v>0</v>
      </c>
      <c r="H110" s="143">
        <v>0</v>
      </c>
      <c r="I110" s="143">
        <f>ROUND(E110*H110,2)</f>
        <v>0</v>
      </c>
      <c r="J110" s="143">
        <v>38500</v>
      </c>
      <c r="K110" s="143">
        <f>ROUND(E110*J110,2)</f>
        <v>38500</v>
      </c>
      <c r="L110" s="143">
        <v>21</v>
      </c>
      <c r="M110" s="143">
        <f>G110*(1+L110/100)</f>
        <v>0</v>
      </c>
      <c r="N110" s="143">
        <v>0</v>
      </c>
      <c r="O110" s="143">
        <f>ROUND(E110*N110,2)</f>
        <v>0</v>
      </c>
      <c r="P110" s="143">
        <v>0</v>
      </c>
      <c r="Q110" s="143">
        <f>ROUND(E110*P110,2)</f>
        <v>0</v>
      </c>
      <c r="R110" s="143"/>
      <c r="S110" s="143" t="s">
        <v>116</v>
      </c>
      <c r="T110" s="143" t="s">
        <v>128</v>
      </c>
      <c r="U110" s="143">
        <v>4</v>
      </c>
      <c r="V110" s="143">
        <f>ROUND(E110*U110,2)</f>
        <v>4</v>
      </c>
      <c r="W110" s="143"/>
      <c r="X110" s="143" t="s">
        <v>118</v>
      </c>
      <c r="Y110" s="140"/>
      <c r="Z110" s="140"/>
      <c r="AA110" s="140"/>
      <c r="AB110" s="140"/>
      <c r="AC110" s="140"/>
      <c r="AD110" s="140"/>
      <c r="AE110" s="140"/>
      <c r="AF110" s="140"/>
      <c r="AG110" s="140" t="s">
        <v>119</v>
      </c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</row>
    <row r="111" spans="1:60" ht="14">
      <c r="A111" s="145" t="s">
        <v>111</v>
      </c>
      <c r="B111" s="146" t="s">
        <v>76</v>
      </c>
      <c r="C111" s="163" t="s">
        <v>77</v>
      </c>
      <c r="D111" s="147"/>
      <c r="E111" s="148"/>
      <c r="F111" s="149"/>
      <c r="G111" s="150">
        <f>SUMIF(AG112:AG117,"&lt;&gt;NOR",G112:G117)</f>
        <v>0</v>
      </c>
      <c r="H111" s="144"/>
      <c r="I111" s="144">
        <f>SUM(I112:I117)</f>
        <v>0</v>
      </c>
      <c r="J111" s="144"/>
      <c r="K111" s="144">
        <f>SUM(K112:K117)</f>
        <v>505699.14</v>
      </c>
      <c r="L111" s="144"/>
      <c r="M111" s="144">
        <f>SUM(M112:M117)</f>
        <v>0</v>
      </c>
      <c r="N111" s="144"/>
      <c r="O111" s="144">
        <f>SUM(O112:O117)</f>
        <v>0</v>
      </c>
      <c r="P111" s="144"/>
      <c r="Q111" s="144">
        <f>SUM(Q112:Q117)</f>
        <v>0</v>
      </c>
      <c r="R111" s="144"/>
      <c r="S111" s="144"/>
      <c r="T111" s="144"/>
      <c r="U111" s="144"/>
      <c r="V111" s="144">
        <f>SUM(V112:V117)</f>
        <v>228</v>
      </c>
      <c r="W111" s="144"/>
      <c r="X111" s="144"/>
      <c r="AG111" t="s">
        <v>112</v>
      </c>
    </row>
    <row r="112" spans="1:60" outlineLevel="1">
      <c r="A112" s="157">
        <v>93</v>
      </c>
      <c r="B112" s="158" t="s">
        <v>315</v>
      </c>
      <c r="C112" s="164" t="s">
        <v>316</v>
      </c>
      <c r="D112" s="159" t="s">
        <v>127</v>
      </c>
      <c r="E112" s="160">
        <v>9</v>
      </c>
      <c r="F112" s="161"/>
      <c r="G112" s="162">
        <f t="shared" ref="G112:G117" si="35">ROUND(E112*F112,2)</f>
        <v>0</v>
      </c>
      <c r="H112" s="143">
        <v>0</v>
      </c>
      <c r="I112" s="143">
        <f>ROUND(E112*H112,2)</f>
        <v>0</v>
      </c>
      <c r="J112" s="143">
        <v>741.72</v>
      </c>
      <c r="K112" s="143">
        <f>ROUND(E112*J112,2)</f>
        <v>6675.48</v>
      </c>
      <c r="L112" s="143">
        <v>21</v>
      </c>
      <c r="M112" s="143">
        <f>G112*(1+L112/100)</f>
        <v>0</v>
      </c>
      <c r="N112" s="143">
        <v>0</v>
      </c>
      <c r="O112" s="143">
        <f>ROUND(E112*N112,2)</f>
        <v>0</v>
      </c>
      <c r="P112" s="143">
        <v>0</v>
      </c>
      <c r="Q112" s="143">
        <f>ROUND(E112*P112,2)</f>
        <v>0</v>
      </c>
      <c r="R112" s="143"/>
      <c r="S112" s="143" t="s">
        <v>116</v>
      </c>
      <c r="T112" s="143" t="s">
        <v>128</v>
      </c>
      <c r="U112" s="143">
        <v>1</v>
      </c>
      <c r="V112" s="143">
        <f>ROUND(E112*U112,2)</f>
        <v>9</v>
      </c>
      <c r="W112" s="143"/>
      <c r="X112" s="143" t="s">
        <v>118</v>
      </c>
      <c r="Y112" s="140"/>
      <c r="Z112" s="140"/>
      <c r="AA112" s="140"/>
      <c r="AB112" s="140"/>
      <c r="AC112" s="140"/>
      <c r="AD112" s="140"/>
      <c r="AE112" s="140"/>
      <c r="AF112" s="140"/>
      <c r="AG112" s="140" t="s">
        <v>119</v>
      </c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</row>
    <row r="113" spans="1:60" outlineLevel="1">
      <c r="A113" s="157">
        <v>94</v>
      </c>
      <c r="B113" s="158" t="s">
        <v>315</v>
      </c>
      <c r="C113" s="164" t="s">
        <v>386</v>
      </c>
      <c r="D113" s="159" t="s">
        <v>256</v>
      </c>
      <c r="E113" s="160">
        <v>1</v>
      </c>
      <c r="F113" s="161"/>
      <c r="G113" s="162">
        <f t="shared" si="35"/>
        <v>0</v>
      </c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</row>
    <row r="114" spans="1:60" outlineLevel="1">
      <c r="A114" s="157">
        <v>95</v>
      </c>
      <c r="B114" s="158" t="s">
        <v>317</v>
      </c>
      <c r="C114" s="164" t="s">
        <v>318</v>
      </c>
      <c r="D114" s="159" t="s">
        <v>127</v>
      </c>
      <c r="E114" s="160">
        <v>9</v>
      </c>
      <c r="F114" s="161"/>
      <c r="G114" s="162">
        <f t="shared" si="35"/>
        <v>0</v>
      </c>
      <c r="H114" s="143">
        <v>0</v>
      </c>
      <c r="I114" s="143">
        <f>ROUND(E114*H114,2)</f>
        <v>0</v>
      </c>
      <c r="J114" s="143">
        <v>882.43</v>
      </c>
      <c r="K114" s="143">
        <f>ROUND(E114*J114,2)</f>
        <v>7941.87</v>
      </c>
      <c r="L114" s="143">
        <v>21</v>
      </c>
      <c r="M114" s="143">
        <f>G114*(1+L114/100)</f>
        <v>0</v>
      </c>
      <c r="N114" s="143">
        <v>0</v>
      </c>
      <c r="O114" s="143">
        <f>ROUND(E114*N114,2)</f>
        <v>0</v>
      </c>
      <c r="P114" s="143">
        <v>0</v>
      </c>
      <c r="Q114" s="143">
        <f>ROUND(E114*P114,2)</f>
        <v>0</v>
      </c>
      <c r="R114" s="143"/>
      <c r="S114" s="143" t="s">
        <v>116</v>
      </c>
      <c r="T114" s="143" t="s">
        <v>128</v>
      </c>
      <c r="U114" s="143">
        <v>1</v>
      </c>
      <c r="V114" s="143">
        <f>ROUND(E114*U114,2)</f>
        <v>9</v>
      </c>
      <c r="W114" s="143"/>
      <c r="X114" s="143" t="s">
        <v>118</v>
      </c>
      <c r="Y114" s="140"/>
      <c r="Z114" s="140"/>
      <c r="AA114" s="140"/>
      <c r="AB114" s="140"/>
      <c r="AC114" s="140"/>
      <c r="AD114" s="140"/>
      <c r="AE114" s="140"/>
      <c r="AF114" s="140"/>
      <c r="AG114" s="140" t="s">
        <v>119</v>
      </c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</row>
    <row r="115" spans="1:60" outlineLevel="1">
      <c r="A115" s="157">
        <v>96</v>
      </c>
      <c r="B115" s="158" t="s">
        <v>319</v>
      </c>
      <c r="C115" s="164" t="s">
        <v>320</v>
      </c>
      <c r="D115" s="159" t="s">
        <v>141</v>
      </c>
      <c r="E115" s="160">
        <v>210</v>
      </c>
      <c r="F115" s="161"/>
      <c r="G115" s="162">
        <f t="shared" si="35"/>
        <v>0</v>
      </c>
      <c r="H115" s="143">
        <v>0</v>
      </c>
      <c r="I115" s="143">
        <f>ROUND(E115*H115,2)</f>
        <v>0</v>
      </c>
      <c r="J115" s="143">
        <v>36.97</v>
      </c>
      <c r="K115" s="143">
        <f>ROUND(E115*J115,2)</f>
        <v>7763.7</v>
      </c>
      <c r="L115" s="143">
        <v>21</v>
      </c>
      <c r="M115" s="143">
        <f>G115*(1+L115/100)</f>
        <v>0</v>
      </c>
      <c r="N115" s="143">
        <v>0</v>
      </c>
      <c r="O115" s="143">
        <f>ROUND(E115*N115,2)</f>
        <v>0</v>
      </c>
      <c r="P115" s="143">
        <v>0</v>
      </c>
      <c r="Q115" s="143">
        <f>ROUND(E115*P115,2)</f>
        <v>0</v>
      </c>
      <c r="R115" s="143"/>
      <c r="S115" s="143" t="s">
        <v>116</v>
      </c>
      <c r="T115" s="143" t="s">
        <v>128</v>
      </c>
      <c r="U115" s="143">
        <v>1</v>
      </c>
      <c r="V115" s="143">
        <f>ROUND(E115*U115,2)</f>
        <v>210</v>
      </c>
      <c r="W115" s="143"/>
      <c r="X115" s="143" t="s">
        <v>118</v>
      </c>
      <c r="Y115" s="140"/>
      <c r="Z115" s="140"/>
      <c r="AA115" s="140"/>
      <c r="AB115" s="140"/>
      <c r="AC115" s="140"/>
      <c r="AD115" s="140"/>
      <c r="AE115" s="140"/>
      <c r="AF115" s="140"/>
      <c r="AG115" s="140" t="s">
        <v>119</v>
      </c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</row>
    <row r="116" spans="1:60" outlineLevel="1">
      <c r="A116" s="157">
        <v>97</v>
      </c>
      <c r="B116" s="158" t="s">
        <v>321</v>
      </c>
      <c r="C116" s="164" t="s">
        <v>392</v>
      </c>
      <c r="D116" s="159" t="s">
        <v>115</v>
      </c>
      <c r="E116" s="160">
        <v>1</v>
      </c>
      <c r="F116" s="161"/>
      <c r="G116" s="162">
        <f t="shared" si="35"/>
        <v>0</v>
      </c>
      <c r="H116" s="143">
        <v>0</v>
      </c>
      <c r="I116" s="143">
        <f>ROUND(E116*H116,2)</f>
        <v>0</v>
      </c>
      <c r="J116" s="143">
        <v>275000</v>
      </c>
      <c r="K116" s="143">
        <f>ROUND(E116*J116,2)</f>
        <v>275000</v>
      </c>
      <c r="L116" s="143">
        <v>21</v>
      </c>
      <c r="M116" s="143">
        <f>G116*(1+L116/100)</f>
        <v>0</v>
      </c>
      <c r="N116" s="143">
        <v>0</v>
      </c>
      <c r="O116" s="143">
        <f>ROUND(E116*N116,2)</f>
        <v>0</v>
      </c>
      <c r="P116" s="143">
        <v>0</v>
      </c>
      <c r="Q116" s="143">
        <f>ROUND(E116*P116,2)</f>
        <v>0</v>
      </c>
      <c r="R116" s="143"/>
      <c r="S116" s="143" t="s">
        <v>116</v>
      </c>
      <c r="T116" s="143" t="s">
        <v>128</v>
      </c>
      <c r="U116" s="143">
        <v>0</v>
      </c>
      <c r="V116" s="143">
        <f>ROUND(E116*U116,2)</f>
        <v>0</v>
      </c>
      <c r="W116" s="143"/>
      <c r="X116" s="143" t="s">
        <v>118</v>
      </c>
      <c r="Y116" s="140"/>
      <c r="Z116" s="140"/>
      <c r="AA116" s="140"/>
      <c r="AB116" s="140"/>
      <c r="AC116" s="140"/>
      <c r="AD116" s="140"/>
      <c r="AE116" s="140"/>
      <c r="AF116" s="140"/>
      <c r="AG116" s="140" t="s">
        <v>119</v>
      </c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</row>
    <row r="117" spans="1:60" outlineLevel="1">
      <c r="A117" s="157">
        <v>98</v>
      </c>
      <c r="B117" s="158" t="s">
        <v>322</v>
      </c>
      <c r="C117" s="164" t="s">
        <v>81</v>
      </c>
      <c r="D117" s="159" t="s">
        <v>135</v>
      </c>
      <c r="E117" s="160">
        <v>1</v>
      </c>
      <c r="F117" s="161"/>
      <c r="G117" s="162">
        <f t="shared" si="35"/>
        <v>0</v>
      </c>
      <c r="H117" s="143">
        <v>0</v>
      </c>
      <c r="I117" s="143">
        <f>ROUND(E117*H117,2)</f>
        <v>0</v>
      </c>
      <c r="J117" s="143">
        <v>208318.09</v>
      </c>
      <c r="K117" s="143">
        <f>ROUND(E117*J117,2)</f>
        <v>208318.09</v>
      </c>
      <c r="L117" s="143">
        <v>21</v>
      </c>
      <c r="M117" s="143">
        <f>G117*(1+L117/100)</f>
        <v>0</v>
      </c>
      <c r="N117" s="143">
        <v>0</v>
      </c>
      <c r="O117" s="143">
        <f>ROUND(E117*N117,2)</f>
        <v>0</v>
      </c>
      <c r="P117" s="143">
        <v>0</v>
      </c>
      <c r="Q117" s="143">
        <f>ROUND(E117*P117,2)</f>
        <v>0</v>
      </c>
      <c r="R117" s="143"/>
      <c r="S117" s="143" t="s">
        <v>116</v>
      </c>
      <c r="T117" s="143" t="s">
        <v>117</v>
      </c>
      <c r="U117" s="143">
        <v>0</v>
      </c>
      <c r="V117" s="143">
        <f>ROUND(E117*U117,2)</f>
        <v>0</v>
      </c>
      <c r="W117" s="143"/>
      <c r="X117" s="143" t="s">
        <v>81</v>
      </c>
      <c r="Y117" s="140"/>
      <c r="Z117" s="140"/>
      <c r="AA117" s="140"/>
      <c r="AB117" s="140"/>
      <c r="AC117" s="140"/>
      <c r="AD117" s="140"/>
      <c r="AE117" s="140"/>
      <c r="AF117" s="140"/>
      <c r="AG117" s="140" t="s">
        <v>323</v>
      </c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</row>
    <row r="118" spans="1:60" ht="14">
      <c r="A118" s="145" t="s">
        <v>111</v>
      </c>
      <c r="B118" s="146" t="s">
        <v>78</v>
      </c>
      <c r="C118" s="163" t="s">
        <v>79</v>
      </c>
      <c r="D118" s="147"/>
      <c r="E118" s="148"/>
      <c r="F118" s="149"/>
      <c r="G118" s="150">
        <f>SUMIF(AG119:AG142,"&lt;&gt;NOR",G119:G142)</f>
        <v>0</v>
      </c>
      <c r="H118" s="144"/>
      <c r="I118" s="144">
        <f>SUM(I119:I142)</f>
        <v>0</v>
      </c>
      <c r="J118" s="144"/>
      <c r="K118" s="144">
        <f>SUM(K119:K142)</f>
        <v>936989.68000000017</v>
      </c>
      <c r="L118" s="144"/>
      <c r="M118" s="144">
        <f>SUM(M119:M142)</f>
        <v>0</v>
      </c>
      <c r="N118" s="144"/>
      <c r="O118" s="144">
        <f>SUM(O119:O142)</f>
        <v>4.28</v>
      </c>
      <c r="P118" s="144"/>
      <c r="Q118" s="144">
        <f>SUM(Q119:Q142)</f>
        <v>0</v>
      </c>
      <c r="R118" s="144"/>
      <c r="S118" s="144"/>
      <c r="T118" s="144"/>
      <c r="U118" s="144"/>
      <c r="V118" s="144">
        <f>SUM(V119:V142)</f>
        <v>274.5</v>
      </c>
      <c r="W118" s="144"/>
      <c r="X118" s="144"/>
      <c r="AG118" t="s">
        <v>112</v>
      </c>
    </row>
    <row r="119" spans="1:60" outlineLevel="1">
      <c r="A119" s="157">
        <v>99</v>
      </c>
      <c r="B119" s="158" t="s">
        <v>324</v>
      </c>
      <c r="C119" s="164" t="s">
        <v>325</v>
      </c>
      <c r="D119" s="159" t="s">
        <v>141</v>
      </c>
      <c r="E119" s="160">
        <v>230</v>
      </c>
      <c r="F119" s="161"/>
      <c r="G119" s="162">
        <f t="shared" ref="G119:G142" si="36">ROUND(E119*F119,2)</f>
        <v>0</v>
      </c>
      <c r="H119" s="143">
        <v>0</v>
      </c>
      <c r="I119" s="143">
        <f t="shared" ref="I119:I142" si="37">ROUND(E119*H119,2)</f>
        <v>0</v>
      </c>
      <c r="J119" s="143">
        <v>616</v>
      </c>
      <c r="K119" s="143">
        <f t="shared" ref="K119:K142" si="38">ROUND(E119*J119,2)</f>
        <v>141680</v>
      </c>
      <c r="L119" s="143">
        <v>21</v>
      </c>
      <c r="M119" s="143">
        <f t="shared" ref="M119:M142" si="39">G119*(1+L119/100)</f>
        <v>0</v>
      </c>
      <c r="N119" s="143">
        <v>0</v>
      </c>
      <c r="O119" s="143">
        <f t="shared" ref="O119:O142" si="40">ROUND(E119*N119,2)</f>
        <v>0</v>
      </c>
      <c r="P119" s="143">
        <v>0</v>
      </c>
      <c r="Q119" s="143">
        <f t="shared" ref="Q119:Q142" si="41">ROUND(E119*P119,2)</f>
        <v>0</v>
      </c>
      <c r="R119" s="143"/>
      <c r="S119" s="143" t="s">
        <v>116</v>
      </c>
      <c r="T119" s="143" t="s">
        <v>128</v>
      </c>
      <c r="U119" s="143">
        <v>0</v>
      </c>
      <c r="V119" s="143">
        <f t="shared" ref="V119:V142" si="42">ROUND(E119*U119,2)</f>
        <v>0</v>
      </c>
      <c r="W119" s="143"/>
      <c r="X119" s="143" t="s">
        <v>118</v>
      </c>
      <c r="Y119" s="140"/>
      <c r="Z119" s="140"/>
      <c r="AA119" s="140"/>
      <c r="AB119" s="140"/>
      <c r="AC119" s="140"/>
      <c r="AD119" s="140"/>
      <c r="AE119" s="140"/>
      <c r="AF119" s="140"/>
      <c r="AG119" s="140" t="s">
        <v>119</v>
      </c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</row>
    <row r="120" spans="1:60" outlineLevel="1">
      <c r="A120" s="157">
        <v>100</v>
      </c>
      <c r="B120" s="158" t="s">
        <v>326</v>
      </c>
      <c r="C120" s="164" t="s">
        <v>327</v>
      </c>
      <c r="D120" s="159" t="s">
        <v>127</v>
      </c>
      <c r="E120" s="160">
        <v>9</v>
      </c>
      <c r="F120" s="161"/>
      <c r="G120" s="162">
        <f t="shared" si="36"/>
        <v>0</v>
      </c>
      <c r="H120" s="143">
        <v>0</v>
      </c>
      <c r="I120" s="143">
        <f t="shared" si="37"/>
        <v>0</v>
      </c>
      <c r="J120" s="143">
        <v>1980</v>
      </c>
      <c r="K120" s="143">
        <f t="shared" si="38"/>
        <v>17820</v>
      </c>
      <c r="L120" s="143">
        <v>21</v>
      </c>
      <c r="M120" s="143">
        <f t="shared" si="39"/>
        <v>0</v>
      </c>
      <c r="N120" s="143">
        <v>0</v>
      </c>
      <c r="O120" s="143">
        <f t="shared" si="40"/>
        <v>0</v>
      </c>
      <c r="P120" s="143">
        <v>0</v>
      </c>
      <c r="Q120" s="143">
        <f t="shared" si="41"/>
        <v>0</v>
      </c>
      <c r="R120" s="143"/>
      <c r="S120" s="143" t="s">
        <v>116</v>
      </c>
      <c r="T120" s="143" t="s">
        <v>128</v>
      </c>
      <c r="U120" s="143">
        <v>0</v>
      </c>
      <c r="V120" s="143">
        <f t="shared" si="42"/>
        <v>0</v>
      </c>
      <c r="W120" s="143"/>
      <c r="X120" s="143" t="s">
        <v>118</v>
      </c>
      <c r="Y120" s="140"/>
      <c r="Z120" s="140"/>
      <c r="AA120" s="140"/>
      <c r="AB120" s="140"/>
      <c r="AC120" s="140"/>
      <c r="AD120" s="140"/>
      <c r="AE120" s="140"/>
      <c r="AF120" s="140"/>
      <c r="AG120" s="140" t="s">
        <v>119</v>
      </c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</row>
    <row r="121" spans="1:60" outlineLevel="1">
      <c r="A121" s="157">
        <v>101</v>
      </c>
      <c r="B121" s="158" t="s">
        <v>328</v>
      </c>
      <c r="C121" s="164" t="s">
        <v>329</v>
      </c>
      <c r="D121" s="159" t="s">
        <v>171</v>
      </c>
      <c r="E121" s="160">
        <v>2</v>
      </c>
      <c r="F121" s="161"/>
      <c r="G121" s="162">
        <f t="shared" si="36"/>
        <v>0</v>
      </c>
      <c r="H121" s="143">
        <v>0</v>
      </c>
      <c r="I121" s="143">
        <f t="shared" si="37"/>
        <v>0</v>
      </c>
      <c r="J121" s="143">
        <v>1204.5</v>
      </c>
      <c r="K121" s="143">
        <f t="shared" si="38"/>
        <v>2409</v>
      </c>
      <c r="L121" s="143">
        <v>21</v>
      </c>
      <c r="M121" s="143">
        <f t="shared" si="39"/>
        <v>0</v>
      </c>
      <c r="N121" s="143">
        <v>0</v>
      </c>
      <c r="O121" s="143">
        <f t="shared" si="40"/>
        <v>0</v>
      </c>
      <c r="P121" s="143">
        <v>0</v>
      </c>
      <c r="Q121" s="143">
        <f t="shared" si="41"/>
        <v>0</v>
      </c>
      <c r="R121" s="143"/>
      <c r="S121" s="143" t="s">
        <v>116</v>
      </c>
      <c r="T121" s="143" t="s">
        <v>128</v>
      </c>
      <c r="U121" s="143">
        <v>0</v>
      </c>
      <c r="V121" s="143">
        <f t="shared" si="42"/>
        <v>0</v>
      </c>
      <c r="W121" s="143"/>
      <c r="X121" s="143" t="s">
        <v>118</v>
      </c>
      <c r="Y121" s="140"/>
      <c r="Z121" s="140"/>
      <c r="AA121" s="140"/>
      <c r="AB121" s="140"/>
      <c r="AC121" s="140"/>
      <c r="AD121" s="140"/>
      <c r="AE121" s="140"/>
      <c r="AF121" s="140"/>
      <c r="AG121" s="140" t="s">
        <v>119</v>
      </c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</row>
    <row r="122" spans="1:60" outlineLevel="1">
      <c r="A122" s="157">
        <v>102</v>
      </c>
      <c r="B122" s="158" t="s">
        <v>330</v>
      </c>
      <c r="C122" s="164" t="s">
        <v>331</v>
      </c>
      <c r="D122" s="159" t="s">
        <v>171</v>
      </c>
      <c r="E122" s="160">
        <v>2</v>
      </c>
      <c r="F122" s="161"/>
      <c r="G122" s="162">
        <f t="shared" si="36"/>
        <v>0</v>
      </c>
      <c r="H122" s="143">
        <v>0</v>
      </c>
      <c r="I122" s="143">
        <f t="shared" si="37"/>
        <v>0</v>
      </c>
      <c r="J122" s="143">
        <v>1204.5</v>
      </c>
      <c r="K122" s="143">
        <f t="shared" si="38"/>
        <v>2409</v>
      </c>
      <c r="L122" s="143">
        <v>21</v>
      </c>
      <c r="M122" s="143">
        <f t="shared" si="39"/>
        <v>0</v>
      </c>
      <c r="N122" s="143">
        <v>0</v>
      </c>
      <c r="O122" s="143">
        <f t="shared" si="40"/>
        <v>0</v>
      </c>
      <c r="P122" s="143">
        <v>0</v>
      </c>
      <c r="Q122" s="143">
        <f t="shared" si="41"/>
        <v>0</v>
      </c>
      <c r="R122" s="143"/>
      <c r="S122" s="143" t="s">
        <v>116</v>
      </c>
      <c r="T122" s="143" t="s">
        <v>128</v>
      </c>
      <c r="U122" s="143">
        <v>0</v>
      </c>
      <c r="V122" s="143">
        <f t="shared" si="42"/>
        <v>0</v>
      </c>
      <c r="W122" s="143"/>
      <c r="X122" s="143" t="s">
        <v>118</v>
      </c>
      <c r="Y122" s="140"/>
      <c r="Z122" s="140"/>
      <c r="AA122" s="140"/>
      <c r="AB122" s="140"/>
      <c r="AC122" s="140"/>
      <c r="AD122" s="140"/>
      <c r="AE122" s="140"/>
      <c r="AF122" s="140"/>
      <c r="AG122" s="140" t="s">
        <v>119</v>
      </c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</row>
    <row r="123" spans="1:60" outlineLevel="1">
      <c r="A123" s="157">
        <v>103</v>
      </c>
      <c r="B123" s="158" t="s">
        <v>332</v>
      </c>
      <c r="C123" s="164" t="s">
        <v>333</v>
      </c>
      <c r="D123" s="159" t="s">
        <v>127</v>
      </c>
      <c r="E123" s="160">
        <v>8</v>
      </c>
      <c r="F123" s="161"/>
      <c r="G123" s="162">
        <f t="shared" si="36"/>
        <v>0</v>
      </c>
      <c r="H123" s="143">
        <v>0</v>
      </c>
      <c r="I123" s="143">
        <f t="shared" si="37"/>
        <v>0</v>
      </c>
      <c r="J123" s="143">
        <v>792</v>
      </c>
      <c r="K123" s="143">
        <f t="shared" si="38"/>
        <v>6336</v>
      </c>
      <c r="L123" s="143">
        <v>21</v>
      </c>
      <c r="M123" s="143">
        <f t="shared" si="39"/>
        <v>0</v>
      </c>
      <c r="N123" s="143">
        <v>0</v>
      </c>
      <c r="O123" s="143">
        <f t="shared" si="40"/>
        <v>0</v>
      </c>
      <c r="P123" s="143">
        <v>0</v>
      </c>
      <c r="Q123" s="143">
        <f t="shared" si="41"/>
        <v>0</v>
      </c>
      <c r="R123" s="143"/>
      <c r="S123" s="143" t="s">
        <v>116</v>
      </c>
      <c r="T123" s="143" t="s">
        <v>128</v>
      </c>
      <c r="U123" s="143">
        <v>0</v>
      </c>
      <c r="V123" s="143">
        <f t="shared" si="42"/>
        <v>0</v>
      </c>
      <c r="W123" s="143"/>
      <c r="X123" s="143" t="s">
        <v>118</v>
      </c>
      <c r="Y123" s="140"/>
      <c r="Z123" s="140"/>
      <c r="AA123" s="140"/>
      <c r="AB123" s="140"/>
      <c r="AC123" s="140"/>
      <c r="AD123" s="140"/>
      <c r="AE123" s="140"/>
      <c r="AF123" s="140"/>
      <c r="AG123" s="140" t="s">
        <v>119</v>
      </c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</row>
    <row r="124" spans="1:60" outlineLevel="1">
      <c r="A124" s="157">
        <v>104</v>
      </c>
      <c r="B124" s="158" t="s">
        <v>334</v>
      </c>
      <c r="C124" s="164" t="s">
        <v>335</v>
      </c>
      <c r="D124" s="159" t="s">
        <v>127</v>
      </c>
      <c r="E124" s="160">
        <v>1</v>
      </c>
      <c r="F124" s="161"/>
      <c r="G124" s="162">
        <f t="shared" si="36"/>
        <v>0</v>
      </c>
      <c r="H124" s="143">
        <v>0</v>
      </c>
      <c r="I124" s="143">
        <f t="shared" si="37"/>
        <v>0</v>
      </c>
      <c r="J124" s="143">
        <v>1204.5</v>
      </c>
      <c r="K124" s="143">
        <f t="shared" si="38"/>
        <v>1204.5</v>
      </c>
      <c r="L124" s="143">
        <v>21</v>
      </c>
      <c r="M124" s="143">
        <f t="shared" si="39"/>
        <v>0</v>
      </c>
      <c r="N124" s="143">
        <v>0</v>
      </c>
      <c r="O124" s="143">
        <f t="shared" si="40"/>
        <v>0</v>
      </c>
      <c r="P124" s="143">
        <v>0</v>
      </c>
      <c r="Q124" s="143">
        <f t="shared" si="41"/>
        <v>0</v>
      </c>
      <c r="R124" s="143"/>
      <c r="S124" s="143" t="s">
        <v>116</v>
      </c>
      <c r="T124" s="143" t="s">
        <v>128</v>
      </c>
      <c r="U124" s="143">
        <v>0</v>
      </c>
      <c r="V124" s="143">
        <f t="shared" si="42"/>
        <v>0</v>
      </c>
      <c r="W124" s="143"/>
      <c r="X124" s="143" t="s">
        <v>118</v>
      </c>
      <c r="Y124" s="140"/>
      <c r="Z124" s="140"/>
      <c r="AA124" s="140"/>
      <c r="AB124" s="140"/>
      <c r="AC124" s="140"/>
      <c r="AD124" s="140"/>
      <c r="AE124" s="140"/>
      <c r="AF124" s="140"/>
      <c r="AG124" s="140" t="s">
        <v>119</v>
      </c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</row>
    <row r="125" spans="1:60" outlineLevel="1">
      <c r="A125" s="157">
        <v>105</v>
      </c>
      <c r="B125" s="158" t="s">
        <v>336</v>
      </c>
      <c r="C125" s="164" t="s">
        <v>337</v>
      </c>
      <c r="D125" s="159" t="s">
        <v>200</v>
      </c>
      <c r="E125" s="160">
        <v>59</v>
      </c>
      <c r="F125" s="161"/>
      <c r="G125" s="162">
        <f t="shared" si="36"/>
        <v>0</v>
      </c>
      <c r="H125" s="143">
        <v>0</v>
      </c>
      <c r="I125" s="143">
        <f t="shared" si="37"/>
        <v>0</v>
      </c>
      <c r="J125" s="143">
        <v>385</v>
      </c>
      <c r="K125" s="143">
        <f t="shared" si="38"/>
        <v>22715</v>
      </c>
      <c r="L125" s="143">
        <v>21</v>
      </c>
      <c r="M125" s="143">
        <f t="shared" si="39"/>
        <v>0</v>
      </c>
      <c r="N125" s="143">
        <v>0</v>
      </c>
      <c r="O125" s="143">
        <f t="shared" si="40"/>
        <v>0</v>
      </c>
      <c r="P125" s="143">
        <v>0</v>
      </c>
      <c r="Q125" s="143">
        <f t="shared" si="41"/>
        <v>0</v>
      </c>
      <c r="R125" s="143"/>
      <c r="S125" s="143" t="s">
        <v>116</v>
      </c>
      <c r="T125" s="143" t="s">
        <v>128</v>
      </c>
      <c r="U125" s="143">
        <v>0</v>
      </c>
      <c r="V125" s="143">
        <f t="shared" si="42"/>
        <v>0</v>
      </c>
      <c r="W125" s="143"/>
      <c r="X125" s="143" t="s">
        <v>118</v>
      </c>
      <c r="Y125" s="140"/>
      <c r="Z125" s="140"/>
      <c r="AA125" s="140"/>
      <c r="AB125" s="140"/>
      <c r="AC125" s="140"/>
      <c r="AD125" s="140"/>
      <c r="AE125" s="140"/>
      <c r="AF125" s="140"/>
      <c r="AG125" s="140" t="s">
        <v>119</v>
      </c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</row>
    <row r="126" spans="1:60" outlineLevel="1">
      <c r="A126" s="157">
        <v>106</v>
      </c>
      <c r="B126" s="158" t="s">
        <v>338</v>
      </c>
      <c r="C126" s="164" t="s">
        <v>339</v>
      </c>
      <c r="D126" s="159" t="s">
        <v>200</v>
      </c>
      <c r="E126" s="160">
        <v>39</v>
      </c>
      <c r="F126" s="161"/>
      <c r="G126" s="162">
        <f t="shared" si="36"/>
        <v>0</v>
      </c>
      <c r="H126" s="143">
        <v>0</v>
      </c>
      <c r="I126" s="143">
        <f t="shared" si="37"/>
        <v>0</v>
      </c>
      <c r="J126" s="143">
        <v>165</v>
      </c>
      <c r="K126" s="143">
        <f t="shared" si="38"/>
        <v>6435</v>
      </c>
      <c r="L126" s="143">
        <v>21</v>
      </c>
      <c r="M126" s="143">
        <f t="shared" si="39"/>
        <v>0</v>
      </c>
      <c r="N126" s="143">
        <v>0</v>
      </c>
      <c r="O126" s="143">
        <f t="shared" si="40"/>
        <v>0</v>
      </c>
      <c r="P126" s="143">
        <v>0</v>
      </c>
      <c r="Q126" s="143">
        <f t="shared" si="41"/>
        <v>0</v>
      </c>
      <c r="R126" s="143"/>
      <c r="S126" s="143" t="s">
        <v>116</v>
      </c>
      <c r="T126" s="143" t="s">
        <v>128</v>
      </c>
      <c r="U126" s="143">
        <v>1</v>
      </c>
      <c r="V126" s="143">
        <f t="shared" si="42"/>
        <v>39</v>
      </c>
      <c r="W126" s="143"/>
      <c r="X126" s="143" t="s">
        <v>118</v>
      </c>
      <c r="Y126" s="140"/>
      <c r="Z126" s="140"/>
      <c r="AA126" s="140"/>
      <c r="AB126" s="140"/>
      <c r="AC126" s="140"/>
      <c r="AD126" s="140"/>
      <c r="AE126" s="140"/>
      <c r="AF126" s="140"/>
      <c r="AG126" s="140" t="s">
        <v>119</v>
      </c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</row>
    <row r="127" spans="1:60" outlineLevel="1">
      <c r="A127" s="157">
        <v>107</v>
      </c>
      <c r="B127" s="158" t="s">
        <v>340</v>
      </c>
      <c r="C127" s="164" t="s">
        <v>341</v>
      </c>
      <c r="D127" s="159" t="s">
        <v>200</v>
      </c>
      <c r="E127" s="160">
        <v>17.5</v>
      </c>
      <c r="F127" s="161"/>
      <c r="G127" s="162">
        <f t="shared" si="36"/>
        <v>0</v>
      </c>
      <c r="H127" s="143">
        <v>0</v>
      </c>
      <c r="I127" s="143">
        <f t="shared" si="37"/>
        <v>0</v>
      </c>
      <c r="J127" s="143">
        <v>44</v>
      </c>
      <c r="K127" s="143">
        <f t="shared" si="38"/>
        <v>770</v>
      </c>
      <c r="L127" s="143">
        <v>21</v>
      </c>
      <c r="M127" s="143">
        <f t="shared" si="39"/>
        <v>0</v>
      </c>
      <c r="N127" s="143">
        <v>0</v>
      </c>
      <c r="O127" s="143">
        <f t="shared" si="40"/>
        <v>0</v>
      </c>
      <c r="P127" s="143">
        <v>0</v>
      </c>
      <c r="Q127" s="143">
        <f t="shared" si="41"/>
        <v>0</v>
      </c>
      <c r="R127" s="143"/>
      <c r="S127" s="143" t="s">
        <v>116</v>
      </c>
      <c r="T127" s="143" t="s">
        <v>128</v>
      </c>
      <c r="U127" s="143">
        <v>0</v>
      </c>
      <c r="V127" s="143">
        <f t="shared" si="42"/>
        <v>0</v>
      </c>
      <c r="W127" s="143"/>
      <c r="X127" s="143" t="s">
        <v>118</v>
      </c>
      <c r="Y127" s="140"/>
      <c r="Z127" s="140"/>
      <c r="AA127" s="140"/>
      <c r="AB127" s="140"/>
      <c r="AC127" s="140"/>
      <c r="AD127" s="140"/>
      <c r="AE127" s="140"/>
      <c r="AF127" s="140"/>
      <c r="AG127" s="140" t="s">
        <v>119</v>
      </c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</row>
    <row r="128" spans="1:60" outlineLevel="1">
      <c r="A128" s="157">
        <v>108</v>
      </c>
      <c r="B128" s="158" t="s">
        <v>342</v>
      </c>
      <c r="C128" s="164" t="s">
        <v>343</v>
      </c>
      <c r="D128" s="159" t="s">
        <v>200</v>
      </c>
      <c r="E128" s="160">
        <v>30</v>
      </c>
      <c r="F128" s="161"/>
      <c r="G128" s="162">
        <f t="shared" si="36"/>
        <v>0</v>
      </c>
      <c r="H128" s="143">
        <v>0</v>
      </c>
      <c r="I128" s="143">
        <f t="shared" si="37"/>
        <v>0</v>
      </c>
      <c r="J128" s="143">
        <v>44</v>
      </c>
      <c r="K128" s="143">
        <f t="shared" si="38"/>
        <v>1320</v>
      </c>
      <c r="L128" s="143">
        <v>21</v>
      </c>
      <c r="M128" s="143">
        <f t="shared" si="39"/>
        <v>0</v>
      </c>
      <c r="N128" s="143">
        <v>0</v>
      </c>
      <c r="O128" s="143">
        <f t="shared" si="40"/>
        <v>0</v>
      </c>
      <c r="P128" s="143">
        <v>0</v>
      </c>
      <c r="Q128" s="143">
        <f t="shared" si="41"/>
        <v>0</v>
      </c>
      <c r="R128" s="143"/>
      <c r="S128" s="143" t="s">
        <v>116</v>
      </c>
      <c r="T128" s="143" t="s">
        <v>128</v>
      </c>
      <c r="U128" s="143">
        <v>0</v>
      </c>
      <c r="V128" s="143">
        <f t="shared" si="42"/>
        <v>0</v>
      </c>
      <c r="W128" s="143"/>
      <c r="X128" s="143" t="s">
        <v>118</v>
      </c>
      <c r="Y128" s="140"/>
      <c r="Z128" s="140"/>
      <c r="AA128" s="140"/>
      <c r="AB128" s="140"/>
      <c r="AC128" s="140"/>
      <c r="AD128" s="140"/>
      <c r="AE128" s="140"/>
      <c r="AF128" s="140"/>
      <c r="AG128" s="140" t="s">
        <v>119</v>
      </c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</row>
    <row r="129" spans="1:60" outlineLevel="1">
      <c r="A129" s="157">
        <v>109</v>
      </c>
      <c r="B129" s="158" t="s">
        <v>344</v>
      </c>
      <c r="C129" s="164" t="s">
        <v>345</v>
      </c>
      <c r="D129" s="159" t="s">
        <v>346</v>
      </c>
      <c r="E129" s="160">
        <v>135</v>
      </c>
      <c r="F129" s="161"/>
      <c r="G129" s="162">
        <f t="shared" si="36"/>
        <v>0</v>
      </c>
      <c r="H129" s="143">
        <v>0</v>
      </c>
      <c r="I129" s="143">
        <f t="shared" si="37"/>
        <v>0</v>
      </c>
      <c r="J129" s="143">
        <v>401.5</v>
      </c>
      <c r="K129" s="143">
        <f t="shared" si="38"/>
        <v>54202.5</v>
      </c>
      <c r="L129" s="143">
        <v>21</v>
      </c>
      <c r="M129" s="143">
        <f t="shared" si="39"/>
        <v>0</v>
      </c>
      <c r="N129" s="143">
        <v>0</v>
      </c>
      <c r="O129" s="143">
        <f t="shared" si="40"/>
        <v>0</v>
      </c>
      <c r="P129" s="143">
        <v>0</v>
      </c>
      <c r="Q129" s="143">
        <f t="shared" si="41"/>
        <v>0</v>
      </c>
      <c r="R129" s="143"/>
      <c r="S129" s="143" t="s">
        <v>116</v>
      </c>
      <c r="T129" s="143" t="s">
        <v>128</v>
      </c>
      <c r="U129" s="143">
        <v>0</v>
      </c>
      <c r="V129" s="143">
        <f t="shared" si="42"/>
        <v>0</v>
      </c>
      <c r="W129" s="143"/>
      <c r="X129" s="143" t="s">
        <v>118</v>
      </c>
      <c r="Y129" s="140"/>
      <c r="Z129" s="140"/>
      <c r="AA129" s="140"/>
      <c r="AB129" s="140"/>
      <c r="AC129" s="140"/>
      <c r="AD129" s="140"/>
      <c r="AE129" s="140"/>
      <c r="AF129" s="140"/>
      <c r="AG129" s="140" t="s">
        <v>119</v>
      </c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</row>
    <row r="130" spans="1:60" outlineLevel="1">
      <c r="A130" s="157">
        <v>110</v>
      </c>
      <c r="B130" s="158" t="s">
        <v>347</v>
      </c>
      <c r="C130" s="164" t="s">
        <v>348</v>
      </c>
      <c r="D130" s="159" t="s">
        <v>207</v>
      </c>
      <c r="E130" s="160">
        <v>3</v>
      </c>
      <c r="F130" s="161"/>
      <c r="G130" s="162">
        <f t="shared" si="36"/>
        <v>0</v>
      </c>
      <c r="H130" s="143">
        <v>0</v>
      </c>
      <c r="I130" s="143">
        <f t="shared" si="37"/>
        <v>0</v>
      </c>
      <c r="J130" s="143">
        <v>3960</v>
      </c>
      <c r="K130" s="143">
        <f t="shared" si="38"/>
        <v>11880</v>
      </c>
      <c r="L130" s="143">
        <v>21</v>
      </c>
      <c r="M130" s="143">
        <f t="shared" si="39"/>
        <v>0</v>
      </c>
      <c r="N130" s="143">
        <v>0</v>
      </c>
      <c r="O130" s="143">
        <f t="shared" si="40"/>
        <v>0</v>
      </c>
      <c r="P130" s="143">
        <v>0</v>
      </c>
      <c r="Q130" s="143">
        <f t="shared" si="41"/>
        <v>0</v>
      </c>
      <c r="R130" s="143"/>
      <c r="S130" s="143" t="s">
        <v>116</v>
      </c>
      <c r="T130" s="143" t="s">
        <v>128</v>
      </c>
      <c r="U130" s="143">
        <v>0</v>
      </c>
      <c r="V130" s="143">
        <f t="shared" si="42"/>
        <v>0</v>
      </c>
      <c r="W130" s="143"/>
      <c r="X130" s="143" t="s">
        <v>118</v>
      </c>
      <c r="Y130" s="140"/>
      <c r="Z130" s="140"/>
      <c r="AA130" s="140"/>
      <c r="AB130" s="140"/>
      <c r="AC130" s="140"/>
      <c r="AD130" s="140"/>
      <c r="AE130" s="140"/>
      <c r="AF130" s="140"/>
      <c r="AG130" s="140" t="s">
        <v>119</v>
      </c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</row>
    <row r="131" spans="1:60" ht="24" outlineLevel="1">
      <c r="A131" s="157">
        <v>111</v>
      </c>
      <c r="B131" s="158" t="s">
        <v>349</v>
      </c>
      <c r="C131" s="164" t="s">
        <v>350</v>
      </c>
      <c r="D131" s="159" t="s">
        <v>166</v>
      </c>
      <c r="E131" s="160">
        <v>72.5</v>
      </c>
      <c r="F131" s="161"/>
      <c r="G131" s="162">
        <f t="shared" si="36"/>
        <v>0</v>
      </c>
      <c r="H131" s="143">
        <v>0</v>
      </c>
      <c r="I131" s="143">
        <f t="shared" si="37"/>
        <v>0</v>
      </c>
      <c r="J131" s="143">
        <v>1619.57</v>
      </c>
      <c r="K131" s="143">
        <f t="shared" si="38"/>
        <v>117418.83</v>
      </c>
      <c r="L131" s="143">
        <v>21</v>
      </c>
      <c r="M131" s="143">
        <f t="shared" si="39"/>
        <v>0</v>
      </c>
      <c r="N131" s="143">
        <v>1.355E-2</v>
      </c>
      <c r="O131" s="143">
        <f t="shared" si="40"/>
        <v>0.98</v>
      </c>
      <c r="P131" s="143">
        <v>0</v>
      </c>
      <c r="Q131" s="143">
        <f t="shared" si="41"/>
        <v>0</v>
      </c>
      <c r="R131" s="143"/>
      <c r="S131" s="143" t="s">
        <v>116</v>
      </c>
      <c r="T131" s="143" t="s">
        <v>128</v>
      </c>
      <c r="U131" s="143">
        <v>1.2</v>
      </c>
      <c r="V131" s="143">
        <f t="shared" si="42"/>
        <v>87</v>
      </c>
      <c r="W131" s="143"/>
      <c r="X131" s="143" t="s">
        <v>118</v>
      </c>
      <c r="Y131" s="140"/>
      <c r="Z131" s="140"/>
      <c r="AA131" s="140"/>
      <c r="AB131" s="140"/>
      <c r="AC131" s="140"/>
      <c r="AD131" s="140"/>
      <c r="AE131" s="140"/>
      <c r="AF131" s="140"/>
      <c r="AG131" s="140" t="s">
        <v>119</v>
      </c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</row>
    <row r="132" spans="1:60" ht="24" outlineLevel="1">
      <c r="A132" s="157">
        <v>112</v>
      </c>
      <c r="B132" s="158" t="s">
        <v>351</v>
      </c>
      <c r="C132" s="164" t="s">
        <v>352</v>
      </c>
      <c r="D132" s="159" t="s">
        <v>166</v>
      </c>
      <c r="E132" s="160">
        <v>229</v>
      </c>
      <c r="F132" s="161"/>
      <c r="G132" s="162">
        <f t="shared" si="36"/>
        <v>0</v>
      </c>
      <c r="H132" s="143">
        <v>0</v>
      </c>
      <c r="I132" s="143">
        <f t="shared" si="37"/>
        <v>0</v>
      </c>
      <c r="J132" s="143">
        <v>999.06</v>
      </c>
      <c r="K132" s="143">
        <f t="shared" si="38"/>
        <v>228784.74</v>
      </c>
      <c r="L132" s="143">
        <v>21</v>
      </c>
      <c r="M132" s="143">
        <f t="shared" si="39"/>
        <v>0</v>
      </c>
      <c r="N132" s="143">
        <v>1.414E-2</v>
      </c>
      <c r="O132" s="143">
        <f t="shared" si="40"/>
        <v>3.24</v>
      </c>
      <c r="P132" s="143">
        <v>0</v>
      </c>
      <c r="Q132" s="143">
        <f t="shared" si="41"/>
        <v>0</v>
      </c>
      <c r="R132" s="143"/>
      <c r="S132" s="143" t="s">
        <v>116</v>
      </c>
      <c r="T132" s="143" t="s">
        <v>128</v>
      </c>
      <c r="U132" s="143">
        <v>0</v>
      </c>
      <c r="V132" s="143">
        <f t="shared" si="42"/>
        <v>0</v>
      </c>
      <c r="W132" s="143"/>
      <c r="X132" s="143" t="s">
        <v>118</v>
      </c>
      <c r="Y132" s="140"/>
      <c r="Z132" s="140"/>
      <c r="AA132" s="140"/>
      <c r="AB132" s="140"/>
      <c r="AC132" s="140"/>
      <c r="AD132" s="140"/>
      <c r="AE132" s="140"/>
      <c r="AF132" s="140"/>
      <c r="AG132" s="140" t="s">
        <v>119</v>
      </c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</row>
    <row r="133" spans="1:60" outlineLevel="1">
      <c r="A133" s="157">
        <v>113</v>
      </c>
      <c r="B133" s="158" t="s">
        <v>353</v>
      </c>
      <c r="C133" s="164" t="s">
        <v>354</v>
      </c>
      <c r="D133" s="159" t="s">
        <v>200</v>
      </c>
      <c r="E133" s="160">
        <v>81</v>
      </c>
      <c r="F133" s="161"/>
      <c r="G133" s="162">
        <f t="shared" si="36"/>
        <v>0</v>
      </c>
      <c r="H133" s="143">
        <v>0</v>
      </c>
      <c r="I133" s="143">
        <f t="shared" si="37"/>
        <v>0</v>
      </c>
      <c r="J133" s="143">
        <v>1507</v>
      </c>
      <c r="K133" s="143">
        <f t="shared" si="38"/>
        <v>122067</v>
      </c>
      <c r="L133" s="143">
        <v>21</v>
      </c>
      <c r="M133" s="143">
        <f t="shared" si="39"/>
        <v>0</v>
      </c>
      <c r="N133" s="143">
        <v>0</v>
      </c>
      <c r="O133" s="143">
        <f t="shared" si="40"/>
        <v>0</v>
      </c>
      <c r="P133" s="143">
        <v>0</v>
      </c>
      <c r="Q133" s="143">
        <f t="shared" si="41"/>
        <v>0</v>
      </c>
      <c r="R133" s="143"/>
      <c r="S133" s="143" t="s">
        <v>116</v>
      </c>
      <c r="T133" s="143" t="s">
        <v>128</v>
      </c>
      <c r="U133" s="143">
        <v>1</v>
      </c>
      <c r="V133" s="143">
        <f t="shared" si="42"/>
        <v>81</v>
      </c>
      <c r="W133" s="143"/>
      <c r="X133" s="143" t="s">
        <v>118</v>
      </c>
      <c r="Y133" s="140"/>
      <c r="Z133" s="140"/>
      <c r="AA133" s="140"/>
      <c r="AB133" s="140"/>
      <c r="AC133" s="140"/>
      <c r="AD133" s="140"/>
      <c r="AE133" s="140"/>
      <c r="AF133" s="140"/>
      <c r="AG133" s="140" t="s">
        <v>119</v>
      </c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</row>
    <row r="134" spans="1:60" outlineLevel="1">
      <c r="A134" s="157">
        <v>114</v>
      </c>
      <c r="B134" s="158" t="s">
        <v>203</v>
      </c>
      <c r="C134" s="164" t="s">
        <v>204</v>
      </c>
      <c r="D134" s="159" t="s">
        <v>174</v>
      </c>
      <c r="E134" s="160">
        <v>32.5</v>
      </c>
      <c r="F134" s="161"/>
      <c r="G134" s="162">
        <f t="shared" si="36"/>
        <v>0</v>
      </c>
      <c r="H134" s="143">
        <v>0</v>
      </c>
      <c r="I134" s="143">
        <f t="shared" si="37"/>
        <v>0</v>
      </c>
      <c r="J134" s="143">
        <v>571.21</v>
      </c>
      <c r="K134" s="143">
        <f t="shared" si="38"/>
        <v>18564.330000000002</v>
      </c>
      <c r="L134" s="143">
        <v>21</v>
      </c>
      <c r="M134" s="143">
        <f t="shared" si="39"/>
        <v>0</v>
      </c>
      <c r="N134" s="143">
        <v>1.7099999999999999E-3</v>
      </c>
      <c r="O134" s="143">
        <f t="shared" si="40"/>
        <v>0.06</v>
      </c>
      <c r="P134" s="143">
        <v>0</v>
      </c>
      <c r="Q134" s="143">
        <f t="shared" si="41"/>
        <v>0</v>
      </c>
      <c r="R134" s="143"/>
      <c r="S134" s="143" t="s">
        <v>116</v>
      </c>
      <c r="T134" s="143" t="s">
        <v>128</v>
      </c>
      <c r="U134" s="143">
        <v>1</v>
      </c>
      <c r="V134" s="143">
        <f t="shared" si="42"/>
        <v>32.5</v>
      </c>
      <c r="W134" s="143"/>
      <c r="X134" s="143" t="s">
        <v>118</v>
      </c>
      <c r="Y134" s="140"/>
      <c r="Z134" s="140"/>
      <c r="AA134" s="140"/>
      <c r="AB134" s="140"/>
      <c r="AC134" s="140"/>
      <c r="AD134" s="140"/>
      <c r="AE134" s="140"/>
      <c r="AF134" s="140"/>
      <c r="AG134" s="140" t="s">
        <v>119</v>
      </c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</row>
    <row r="135" spans="1:60" outlineLevel="1">
      <c r="A135" s="157">
        <v>115</v>
      </c>
      <c r="B135" s="158" t="s">
        <v>355</v>
      </c>
      <c r="C135" s="164" t="s">
        <v>356</v>
      </c>
      <c r="D135" s="159" t="s">
        <v>200</v>
      </c>
      <c r="E135" s="160">
        <v>214</v>
      </c>
      <c r="F135" s="161"/>
      <c r="G135" s="162">
        <f t="shared" si="36"/>
        <v>0</v>
      </c>
      <c r="H135" s="143">
        <v>0</v>
      </c>
      <c r="I135" s="143">
        <f t="shared" si="37"/>
        <v>0</v>
      </c>
      <c r="J135" s="143">
        <v>44.9</v>
      </c>
      <c r="K135" s="143">
        <f t="shared" si="38"/>
        <v>9608.6</v>
      </c>
      <c r="L135" s="143">
        <v>21</v>
      </c>
      <c r="M135" s="143">
        <f t="shared" si="39"/>
        <v>0</v>
      </c>
      <c r="N135" s="143">
        <v>0</v>
      </c>
      <c r="O135" s="143">
        <f t="shared" si="40"/>
        <v>0</v>
      </c>
      <c r="P135" s="143">
        <v>0</v>
      </c>
      <c r="Q135" s="143">
        <f t="shared" si="41"/>
        <v>0</v>
      </c>
      <c r="R135" s="143"/>
      <c r="S135" s="143" t="s">
        <v>116</v>
      </c>
      <c r="T135" s="143" t="s">
        <v>128</v>
      </c>
      <c r="U135" s="143">
        <v>0</v>
      </c>
      <c r="V135" s="143">
        <f t="shared" si="42"/>
        <v>0</v>
      </c>
      <c r="W135" s="143"/>
      <c r="X135" s="143" t="s">
        <v>118</v>
      </c>
      <c r="Y135" s="140"/>
      <c r="Z135" s="140"/>
      <c r="AA135" s="140"/>
      <c r="AB135" s="140"/>
      <c r="AC135" s="140"/>
      <c r="AD135" s="140"/>
      <c r="AE135" s="140"/>
      <c r="AF135" s="140"/>
      <c r="AG135" s="140" t="s">
        <v>119</v>
      </c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</row>
    <row r="136" spans="1:60" outlineLevel="1">
      <c r="A136" s="157">
        <v>116</v>
      </c>
      <c r="B136" s="158" t="s">
        <v>357</v>
      </c>
      <c r="C136" s="164" t="s">
        <v>358</v>
      </c>
      <c r="D136" s="159" t="s">
        <v>200</v>
      </c>
      <c r="E136" s="160">
        <v>153</v>
      </c>
      <c r="F136" s="161"/>
      <c r="G136" s="162">
        <f t="shared" si="36"/>
        <v>0</v>
      </c>
      <c r="H136" s="143">
        <v>0</v>
      </c>
      <c r="I136" s="143">
        <f t="shared" si="37"/>
        <v>0</v>
      </c>
      <c r="J136" s="143">
        <v>53.76</v>
      </c>
      <c r="K136" s="143">
        <f t="shared" si="38"/>
        <v>8225.2800000000007</v>
      </c>
      <c r="L136" s="143">
        <v>21</v>
      </c>
      <c r="M136" s="143">
        <f t="shared" si="39"/>
        <v>0</v>
      </c>
      <c r="N136" s="143">
        <v>0</v>
      </c>
      <c r="O136" s="143">
        <f t="shared" si="40"/>
        <v>0</v>
      </c>
      <c r="P136" s="143">
        <v>0</v>
      </c>
      <c r="Q136" s="143">
        <f t="shared" si="41"/>
        <v>0</v>
      </c>
      <c r="R136" s="143"/>
      <c r="S136" s="143" t="s">
        <v>116</v>
      </c>
      <c r="T136" s="143" t="s">
        <v>128</v>
      </c>
      <c r="U136" s="143">
        <v>0</v>
      </c>
      <c r="V136" s="143">
        <f t="shared" si="42"/>
        <v>0</v>
      </c>
      <c r="W136" s="143"/>
      <c r="X136" s="143" t="s">
        <v>118</v>
      </c>
      <c r="Y136" s="140"/>
      <c r="Z136" s="140"/>
      <c r="AA136" s="140"/>
      <c r="AB136" s="140"/>
      <c r="AC136" s="140"/>
      <c r="AD136" s="140"/>
      <c r="AE136" s="140"/>
      <c r="AF136" s="140"/>
      <c r="AG136" s="140" t="s">
        <v>119</v>
      </c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</row>
    <row r="137" spans="1:60" outlineLevel="1">
      <c r="A137" s="157">
        <v>117</v>
      </c>
      <c r="B137" s="158" t="s">
        <v>359</v>
      </c>
      <c r="C137" s="164" t="s">
        <v>360</v>
      </c>
      <c r="D137" s="159" t="s">
        <v>361</v>
      </c>
      <c r="E137" s="160">
        <v>32</v>
      </c>
      <c r="F137" s="161"/>
      <c r="G137" s="162">
        <f t="shared" si="36"/>
        <v>0</v>
      </c>
      <c r="H137" s="143">
        <v>0</v>
      </c>
      <c r="I137" s="143">
        <f t="shared" si="37"/>
        <v>0</v>
      </c>
      <c r="J137" s="143">
        <v>202.4</v>
      </c>
      <c r="K137" s="143">
        <f t="shared" si="38"/>
        <v>6476.8</v>
      </c>
      <c r="L137" s="143">
        <v>21</v>
      </c>
      <c r="M137" s="143">
        <f t="shared" si="39"/>
        <v>0</v>
      </c>
      <c r="N137" s="143">
        <v>0</v>
      </c>
      <c r="O137" s="143">
        <f t="shared" si="40"/>
        <v>0</v>
      </c>
      <c r="P137" s="143">
        <v>0</v>
      </c>
      <c r="Q137" s="143">
        <f t="shared" si="41"/>
        <v>0</v>
      </c>
      <c r="R137" s="143"/>
      <c r="S137" s="143" t="s">
        <v>116</v>
      </c>
      <c r="T137" s="143" t="s">
        <v>128</v>
      </c>
      <c r="U137" s="143">
        <v>0</v>
      </c>
      <c r="V137" s="143">
        <f t="shared" si="42"/>
        <v>0</v>
      </c>
      <c r="W137" s="143"/>
      <c r="X137" s="143" t="s">
        <v>118</v>
      </c>
      <c r="Y137" s="140"/>
      <c r="Z137" s="140"/>
      <c r="AA137" s="140"/>
      <c r="AB137" s="140"/>
      <c r="AC137" s="140"/>
      <c r="AD137" s="140"/>
      <c r="AE137" s="140"/>
      <c r="AF137" s="140"/>
      <c r="AG137" s="140" t="s">
        <v>119</v>
      </c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</row>
    <row r="138" spans="1:60" outlineLevel="1">
      <c r="A138" s="157">
        <v>118</v>
      </c>
      <c r="B138" s="158" t="s">
        <v>362</v>
      </c>
      <c r="C138" s="164" t="s">
        <v>363</v>
      </c>
      <c r="D138" s="159" t="s">
        <v>127</v>
      </c>
      <c r="E138" s="160">
        <v>9</v>
      </c>
      <c r="F138" s="161"/>
      <c r="G138" s="162">
        <f t="shared" si="36"/>
        <v>0</v>
      </c>
      <c r="H138" s="143">
        <v>0</v>
      </c>
      <c r="I138" s="143">
        <f t="shared" si="37"/>
        <v>0</v>
      </c>
      <c r="J138" s="143">
        <v>90.2</v>
      </c>
      <c r="K138" s="143">
        <f t="shared" si="38"/>
        <v>811.8</v>
      </c>
      <c r="L138" s="143">
        <v>21</v>
      </c>
      <c r="M138" s="143">
        <f t="shared" si="39"/>
        <v>0</v>
      </c>
      <c r="N138" s="143">
        <v>0</v>
      </c>
      <c r="O138" s="143">
        <f t="shared" si="40"/>
        <v>0</v>
      </c>
      <c r="P138" s="143">
        <v>0</v>
      </c>
      <c r="Q138" s="143">
        <f t="shared" si="41"/>
        <v>0</v>
      </c>
      <c r="R138" s="143"/>
      <c r="S138" s="143" t="s">
        <v>116</v>
      </c>
      <c r="T138" s="143" t="s">
        <v>128</v>
      </c>
      <c r="U138" s="143">
        <v>0</v>
      </c>
      <c r="V138" s="143">
        <f t="shared" si="42"/>
        <v>0</v>
      </c>
      <c r="W138" s="143"/>
      <c r="X138" s="143" t="s">
        <v>118</v>
      </c>
      <c r="Y138" s="140"/>
      <c r="Z138" s="140"/>
      <c r="AA138" s="140"/>
      <c r="AB138" s="140"/>
      <c r="AC138" s="140"/>
      <c r="AD138" s="140"/>
      <c r="AE138" s="140"/>
      <c r="AF138" s="140"/>
      <c r="AG138" s="140" t="s">
        <v>119</v>
      </c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</row>
    <row r="139" spans="1:60" outlineLevel="1">
      <c r="A139" s="157">
        <v>119</v>
      </c>
      <c r="B139" s="158" t="s">
        <v>364</v>
      </c>
      <c r="C139" s="164" t="s">
        <v>365</v>
      </c>
      <c r="D139" s="159" t="s">
        <v>127</v>
      </c>
      <c r="E139" s="160">
        <v>9</v>
      </c>
      <c r="F139" s="161"/>
      <c r="G139" s="162">
        <f t="shared" si="36"/>
        <v>0</v>
      </c>
      <c r="H139" s="143">
        <v>0</v>
      </c>
      <c r="I139" s="143">
        <f t="shared" si="37"/>
        <v>0</v>
      </c>
      <c r="J139" s="143">
        <v>51.7</v>
      </c>
      <c r="K139" s="143">
        <f t="shared" si="38"/>
        <v>465.3</v>
      </c>
      <c r="L139" s="143">
        <v>21</v>
      </c>
      <c r="M139" s="143">
        <f t="shared" si="39"/>
        <v>0</v>
      </c>
      <c r="N139" s="143">
        <v>0</v>
      </c>
      <c r="O139" s="143">
        <f t="shared" si="40"/>
        <v>0</v>
      </c>
      <c r="P139" s="143">
        <v>0</v>
      </c>
      <c r="Q139" s="143">
        <f t="shared" si="41"/>
        <v>0</v>
      </c>
      <c r="R139" s="143"/>
      <c r="S139" s="143" t="s">
        <v>116</v>
      </c>
      <c r="T139" s="143" t="s">
        <v>128</v>
      </c>
      <c r="U139" s="143">
        <v>0</v>
      </c>
      <c r="V139" s="143">
        <f t="shared" si="42"/>
        <v>0</v>
      </c>
      <c r="W139" s="143"/>
      <c r="X139" s="143" t="s">
        <v>118</v>
      </c>
      <c r="Y139" s="140"/>
      <c r="Z139" s="140"/>
      <c r="AA139" s="140"/>
      <c r="AB139" s="140"/>
      <c r="AC139" s="140"/>
      <c r="AD139" s="140"/>
      <c r="AE139" s="140"/>
      <c r="AF139" s="140"/>
      <c r="AG139" s="140" t="s">
        <v>119</v>
      </c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</row>
    <row r="140" spans="1:60" outlineLevel="1">
      <c r="A140" s="157">
        <v>120</v>
      </c>
      <c r="B140" s="158" t="s">
        <v>366</v>
      </c>
      <c r="C140" s="164" t="s">
        <v>367</v>
      </c>
      <c r="D140" s="159" t="s">
        <v>197</v>
      </c>
      <c r="E140" s="160">
        <v>35</v>
      </c>
      <c r="F140" s="161"/>
      <c r="G140" s="162">
        <f t="shared" si="36"/>
        <v>0</v>
      </c>
      <c r="H140" s="143">
        <v>0</v>
      </c>
      <c r="I140" s="143">
        <f t="shared" si="37"/>
        <v>0</v>
      </c>
      <c r="J140" s="143">
        <v>479.6</v>
      </c>
      <c r="K140" s="143">
        <f t="shared" si="38"/>
        <v>16786</v>
      </c>
      <c r="L140" s="143">
        <v>21</v>
      </c>
      <c r="M140" s="143">
        <f t="shared" si="39"/>
        <v>0</v>
      </c>
      <c r="N140" s="143">
        <v>0</v>
      </c>
      <c r="O140" s="143">
        <f t="shared" si="40"/>
        <v>0</v>
      </c>
      <c r="P140" s="143">
        <v>0</v>
      </c>
      <c r="Q140" s="143">
        <f t="shared" si="41"/>
        <v>0</v>
      </c>
      <c r="R140" s="143"/>
      <c r="S140" s="143" t="s">
        <v>116</v>
      </c>
      <c r="T140" s="143" t="s">
        <v>128</v>
      </c>
      <c r="U140" s="143">
        <v>1</v>
      </c>
      <c r="V140" s="143">
        <f t="shared" si="42"/>
        <v>35</v>
      </c>
      <c r="W140" s="143"/>
      <c r="X140" s="143" t="s">
        <v>118</v>
      </c>
      <c r="Y140" s="140"/>
      <c r="Z140" s="140"/>
      <c r="AA140" s="140"/>
      <c r="AB140" s="140"/>
      <c r="AC140" s="140"/>
      <c r="AD140" s="140"/>
      <c r="AE140" s="140"/>
      <c r="AF140" s="140"/>
      <c r="AG140" s="140" t="s">
        <v>119</v>
      </c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</row>
    <row r="141" spans="1:60" outlineLevel="1">
      <c r="A141" s="157">
        <v>121</v>
      </c>
      <c r="B141" s="158" t="s">
        <v>387</v>
      </c>
      <c r="C141" s="164" t="s">
        <v>388</v>
      </c>
      <c r="D141" s="159" t="s">
        <v>166</v>
      </c>
      <c r="E141" s="160">
        <v>150</v>
      </c>
      <c r="F141" s="161"/>
      <c r="G141" s="162">
        <f t="shared" si="36"/>
        <v>0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</row>
    <row r="142" spans="1:60" outlineLevel="1">
      <c r="A142" s="157">
        <v>122</v>
      </c>
      <c r="B142" s="158" t="s">
        <v>368</v>
      </c>
      <c r="C142" s="164" t="s">
        <v>369</v>
      </c>
      <c r="D142" s="159" t="s">
        <v>141</v>
      </c>
      <c r="E142" s="160">
        <v>36</v>
      </c>
      <c r="F142" s="161"/>
      <c r="G142" s="162">
        <f t="shared" si="36"/>
        <v>0</v>
      </c>
      <c r="H142" s="143">
        <v>0</v>
      </c>
      <c r="I142" s="143">
        <f t="shared" si="37"/>
        <v>0</v>
      </c>
      <c r="J142" s="143">
        <v>3850</v>
      </c>
      <c r="K142" s="143">
        <f t="shared" si="38"/>
        <v>138600</v>
      </c>
      <c r="L142" s="143">
        <v>21</v>
      </c>
      <c r="M142" s="143">
        <f t="shared" si="39"/>
        <v>0</v>
      </c>
      <c r="N142" s="143">
        <v>0</v>
      </c>
      <c r="O142" s="143">
        <f t="shared" si="40"/>
        <v>0</v>
      </c>
      <c r="P142" s="143">
        <v>0</v>
      </c>
      <c r="Q142" s="143">
        <f t="shared" si="41"/>
        <v>0</v>
      </c>
      <c r="R142" s="143"/>
      <c r="S142" s="143" t="s">
        <v>116</v>
      </c>
      <c r="T142" s="143" t="s">
        <v>128</v>
      </c>
      <c r="U142" s="143">
        <v>0</v>
      </c>
      <c r="V142" s="143">
        <f t="shared" si="42"/>
        <v>0</v>
      </c>
      <c r="W142" s="143"/>
      <c r="X142" s="143" t="s">
        <v>118</v>
      </c>
      <c r="Y142" s="140"/>
      <c r="Z142" s="140"/>
      <c r="AA142" s="140"/>
      <c r="AB142" s="140"/>
      <c r="AC142" s="140"/>
      <c r="AD142" s="140"/>
      <c r="AE142" s="140"/>
      <c r="AF142" s="140"/>
      <c r="AG142" s="140" t="s">
        <v>119</v>
      </c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</row>
    <row r="143" spans="1:60" ht="14">
      <c r="A143" s="145" t="s">
        <v>111</v>
      </c>
      <c r="B143" s="146" t="s">
        <v>80</v>
      </c>
      <c r="C143" s="163" t="s">
        <v>81</v>
      </c>
      <c r="D143" s="147"/>
      <c r="E143" s="148"/>
      <c r="F143" s="149"/>
      <c r="G143" s="150">
        <f>SUMIF(AG144:AG147,"&lt;&gt;NOR",G144:G147)</f>
        <v>0</v>
      </c>
      <c r="H143" s="144"/>
      <c r="I143" s="144">
        <f>SUM(I144:I147)</f>
        <v>0</v>
      </c>
      <c r="J143" s="144"/>
      <c r="K143" s="144">
        <f>SUM(K144:K147)</f>
        <v>69300</v>
      </c>
      <c r="L143" s="144"/>
      <c r="M143" s="144">
        <f>SUM(M144:M147)</f>
        <v>0</v>
      </c>
      <c r="N143" s="144"/>
      <c r="O143" s="144">
        <f>SUM(O144:O147)</f>
        <v>0</v>
      </c>
      <c r="P143" s="144"/>
      <c r="Q143" s="144">
        <f>SUM(Q144:Q147)</f>
        <v>0</v>
      </c>
      <c r="R143" s="144"/>
      <c r="S143" s="144"/>
      <c r="T143" s="144"/>
      <c r="U143" s="144"/>
      <c r="V143" s="144">
        <f>SUM(V144:V147)</f>
        <v>0</v>
      </c>
      <c r="W143" s="144"/>
      <c r="X143" s="144"/>
      <c r="AG143" t="s">
        <v>112</v>
      </c>
    </row>
    <row r="144" spans="1:60" outlineLevel="1">
      <c r="A144" s="157">
        <v>123</v>
      </c>
      <c r="B144" s="158" t="s">
        <v>370</v>
      </c>
      <c r="C144" s="164" t="s">
        <v>371</v>
      </c>
      <c r="D144" s="159" t="s">
        <v>372</v>
      </c>
      <c r="E144" s="160">
        <v>2</v>
      </c>
      <c r="F144" s="161"/>
      <c r="G144" s="162">
        <f>ROUND(E144*F144,2)</f>
        <v>0</v>
      </c>
      <c r="H144" s="143">
        <v>0</v>
      </c>
      <c r="I144" s="143">
        <f>ROUND(E144*H144,2)</f>
        <v>0</v>
      </c>
      <c r="J144" s="143">
        <v>5049</v>
      </c>
      <c r="K144" s="143">
        <f>ROUND(E144*J144,2)</f>
        <v>10098</v>
      </c>
      <c r="L144" s="143">
        <v>21</v>
      </c>
      <c r="M144" s="143">
        <f>G144*(1+L144/100)</f>
        <v>0</v>
      </c>
      <c r="N144" s="143">
        <v>0</v>
      </c>
      <c r="O144" s="143">
        <f>ROUND(E144*N144,2)</f>
        <v>0</v>
      </c>
      <c r="P144" s="143">
        <v>0</v>
      </c>
      <c r="Q144" s="143">
        <f>ROUND(E144*P144,2)</f>
        <v>0</v>
      </c>
      <c r="R144" s="143"/>
      <c r="S144" s="143" t="s">
        <v>116</v>
      </c>
      <c r="T144" s="143" t="s">
        <v>128</v>
      </c>
      <c r="U144" s="143">
        <v>0</v>
      </c>
      <c r="V144" s="143">
        <f>ROUND(E144*U144,2)</f>
        <v>0</v>
      </c>
      <c r="W144" s="143"/>
      <c r="X144" s="143" t="s">
        <v>118</v>
      </c>
      <c r="Y144" s="140"/>
      <c r="Z144" s="140"/>
      <c r="AA144" s="140"/>
      <c r="AB144" s="140"/>
      <c r="AC144" s="140"/>
      <c r="AD144" s="140"/>
      <c r="AE144" s="140"/>
      <c r="AF144" s="140"/>
      <c r="AG144" s="140" t="s">
        <v>119</v>
      </c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</row>
    <row r="145" spans="1:60" outlineLevel="1">
      <c r="A145" s="157">
        <v>124</v>
      </c>
      <c r="B145" s="158" t="s">
        <v>373</v>
      </c>
      <c r="C145" s="164" t="s">
        <v>374</v>
      </c>
      <c r="D145" s="159" t="s">
        <v>375</v>
      </c>
      <c r="E145" s="160">
        <v>36</v>
      </c>
      <c r="F145" s="161"/>
      <c r="G145" s="162">
        <f>ROUND(E145*F145,2)</f>
        <v>0</v>
      </c>
      <c r="H145" s="143">
        <v>0</v>
      </c>
      <c r="I145" s="143">
        <f>ROUND(E145*H145,2)</f>
        <v>0</v>
      </c>
      <c r="J145" s="143">
        <v>1254</v>
      </c>
      <c r="K145" s="143">
        <f>ROUND(E145*J145,2)</f>
        <v>45144</v>
      </c>
      <c r="L145" s="143">
        <v>21</v>
      </c>
      <c r="M145" s="143">
        <f>G145*(1+L145/100)</f>
        <v>0</v>
      </c>
      <c r="N145" s="143">
        <v>0</v>
      </c>
      <c r="O145" s="143">
        <f>ROUND(E145*N145,2)</f>
        <v>0</v>
      </c>
      <c r="P145" s="143">
        <v>0</v>
      </c>
      <c r="Q145" s="143">
        <f>ROUND(E145*P145,2)</f>
        <v>0</v>
      </c>
      <c r="R145" s="143"/>
      <c r="S145" s="143" t="s">
        <v>116</v>
      </c>
      <c r="T145" s="143" t="s">
        <v>128</v>
      </c>
      <c r="U145" s="143">
        <v>0</v>
      </c>
      <c r="V145" s="143">
        <f>ROUND(E145*U145,2)</f>
        <v>0</v>
      </c>
      <c r="W145" s="143"/>
      <c r="X145" s="143" t="s">
        <v>118</v>
      </c>
      <c r="Y145" s="140"/>
      <c r="Z145" s="140"/>
      <c r="AA145" s="140"/>
      <c r="AB145" s="140"/>
      <c r="AC145" s="140"/>
      <c r="AD145" s="140"/>
      <c r="AE145" s="140"/>
      <c r="AF145" s="140"/>
      <c r="AG145" s="140" t="s">
        <v>119</v>
      </c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</row>
    <row r="146" spans="1:60" outlineLevel="1">
      <c r="A146" s="157">
        <v>125</v>
      </c>
      <c r="B146" s="158" t="s">
        <v>376</v>
      </c>
      <c r="C146" s="164" t="s">
        <v>377</v>
      </c>
      <c r="D146" s="159" t="s">
        <v>378</v>
      </c>
      <c r="E146" s="160">
        <v>12</v>
      </c>
      <c r="F146" s="161"/>
      <c r="G146" s="162">
        <f>ROUND(E146*F146,2)</f>
        <v>0</v>
      </c>
      <c r="H146" s="143">
        <v>0</v>
      </c>
      <c r="I146" s="143">
        <f>ROUND(E146*H146,2)</f>
        <v>0</v>
      </c>
      <c r="J146" s="143">
        <v>841.5</v>
      </c>
      <c r="K146" s="143">
        <f>ROUND(E146*J146,2)</f>
        <v>10098</v>
      </c>
      <c r="L146" s="143">
        <v>21</v>
      </c>
      <c r="M146" s="143">
        <f>G146*(1+L146/100)</f>
        <v>0</v>
      </c>
      <c r="N146" s="143">
        <v>0</v>
      </c>
      <c r="O146" s="143">
        <f>ROUND(E146*N146,2)</f>
        <v>0</v>
      </c>
      <c r="P146" s="143">
        <v>0</v>
      </c>
      <c r="Q146" s="143">
        <f>ROUND(E146*P146,2)</f>
        <v>0</v>
      </c>
      <c r="R146" s="143"/>
      <c r="S146" s="143" t="s">
        <v>116</v>
      </c>
      <c r="T146" s="143" t="s">
        <v>128</v>
      </c>
      <c r="U146" s="143">
        <v>0</v>
      </c>
      <c r="V146" s="143">
        <f>ROUND(E146*U146,2)</f>
        <v>0</v>
      </c>
      <c r="W146" s="143"/>
      <c r="X146" s="143" t="s">
        <v>118</v>
      </c>
      <c r="Y146" s="140"/>
      <c r="Z146" s="140"/>
      <c r="AA146" s="140"/>
      <c r="AB146" s="140"/>
      <c r="AC146" s="140"/>
      <c r="AD146" s="140"/>
      <c r="AE146" s="140"/>
      <c r="AF146" s="140"/>
      <c r="AG146" s="140" t="s">
        <v>119</v>
      </c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</row>
    <row r="147" spans="1:60" outlineLevel="1">
      <c r="A147" s="157">
        <v>126</v>
      </c>
      <c r="B147" s="158" t="s">
        <v>379</v>
      </c>
      <c r="C147" s="164" t="s">
        <v>380</v>
      </c>
      <c r="D147" s="159" t="s">
        <v>381</v>
      </c>
      <c r="E147" s="160">
        <v>300</v>
      </c>
      <c r="F147" s="161"/>
      <c r="G147" s="162">
        <f>ROUND(E147*F147,2)</f>
        <v>0</v>
      </c>
      <c r="H147" s="143">
        <v>0</v>
      </c>
      <c r="I147" s="143">
        <f>ROUND(E147*H147,2)</f>
        <v>0</v>
      </c>
      <c r="J147" s="143">
        <v>13.2</v>
      </c>
      <c r="K147" s="143">
        <f>ROUND(E147*J147,2)</f>
        <v>3960</v>
      </c>
      <c r="L147" s="143">
        <v>21</v>
      </c>
      <c r="M147" s="143">
        <f>G147*(1+L147/100)</f>
        <v>0</v>
      </c>
      <c r="N147" s="143">
        <v>0</v>
      </c>
      <c r="O147" s="143">
        <f>ROUND(E147*N147,2)</f>
        <v>0</v>
      </c>
      <c r="P147" s="143">
        <v>0</v>
      </c>
      <c r="Q147" s="143">
        <f>ROUND(E147*P147,2)</f>
        <v>0</v>
      </c>
      <c r="R147" s="143"/>
      <c r="S147" s="143" t="s">
        <v>116</v>
      </c>
      <c r="T147" s="143" t="s">
        <v>128</v>
      </c>
      <c r="U147" s="143">
        <v>0</v>
      </c>
      <c r="V147" s="143">
        <f>ROUND(E147*U147,2)</f>
        <v>0</v>
      </c>
      <c r="W147" s="143"/>
      <c r="X147" s="143" t="s">
        <v>118</v>
      </c>
      <c r="Y147" s="140"/>
      <c r="Z147" s="140"/>
      <c r="AA147" s="140"/>
      <c r="AB147" s="140"/>
      <c r="AC147" s="140"/>
      <c r="AD147" s="140"/>
      <c r="AE147" s="140"/>
      <c r="AF147" s="140"/>
      <c r="AG147" s="140" t="s">
        <v>119</v>
      </c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</row>
    <row r="148" spans="1:60" ht="14">
      <c r="A148" s="145" t="s">
        <v>111</v>
      </c>
      <c r="B148" s="146" t="s">
        <v>82</v>
      </c>
      <c r="C148" s="163" t="s">
        <v>83</v>
      </c>
      <c r="D148" s="147"/>
      <c r="E148" s="148"/>
      <c r="F148" s="149"/>
      <c r="G148" s="150">
        <f>SUMIF(AG149:AG149,"&lt;&gt;NOR",G149:G149)</f>
        <v>0</v>
      </c>
      <c r="H148" s="144"/>
      <c r="I148" s="144">
        <f>SUM(I149:I149)</f>
        <v>0</v>
      </c>
      <c r="J148" s="144"/>
      <c r="K148" s="144">
        <f>SUM(K149:K149)</f>
        <v>264000</v>
      </c>
      <c r="L148" s="144"/>
      <c r="M148" s="144">
        <f>SUM(M149:M149)</f>
        <v>0</v>
      </c>
      <c r="N148" s="144"/>
      <c r="O148" s="144">
        <f>SUM(O149:O149)</f>
        <v>0</v>
      </c>
      <c r="P148" s="144"/>
      <c r="Q148" s="144">
        <f>SUM(Q149:Q149)</f>
        <v>0</v>
      </c>
      <c r="R148" s="144"/>
      <c r="S148" s="144"/>
      <c r="T148" s="144"/>
      <c r="U148" s="144"/>
      <c r="V148" s="144">
        <f>SUM(V149:V149)</f>
        <v>0</v>
      </c>
      <c r="W148" s="144"/>
      <c r="X148" s="144"/>
      <c r="AG148" t="s">
        <v>112</v>
      </c>
    </row>
    <row r="149" spans="1:60" outlineLevel="1">
      <c r="A149" s="151">
        <v>127</v>
      </c>
      <c r="B149" s="152" t="s">
        <v>382</v>
      </c>
      <c r="C149" s="165" t="s">
        <v>83</v>
      </c>
      <c r="D149" s="153" t="s">
        <v>207</v>
      </c>
      <c r="E149" s="154">
        <v>1</v>
      </c>
      <c r="F149" s="155"/>
      <c r="G149" s="156">
        <f>ROUND(E149*F149,2)</f>
        <v>0</v>
      </c>
      <c r="H149" s="143">
        <v>0</v>
      </c>
      <c r="I149" s="143">
        <f>ROUND(E149*H149,2)</f>
        <v>0</v>
      </c>
      <c r="J149" s="143">
        <v>264000</v>
      </c>
      <c r="K149" s="143">
        <f>ROUND(E149*J149,2)</f>
        <v>264000</v>
      </c>
      <c r="L149" s="143">
        <v>21</v>
      </c>
      <c r="M149" s="143">
        <f>G149*(1+L149/100)</f>
        <v>0</v>
      </c>
      <c r="N149" s="143">
        <v>0</v>
      </c>
      <c r="O149" s="143">
        <f>ROUND(E149*N149,2)</f>
        <v>0</v>
      </c>
      <c r="P149" s="143">
        <v>0</v>
      </c>
      <c r="Q149" s="143">
        <f>ROUND(E149*P149,2)</f>
        <v>0</v>
      </c>
      <c r="R149" s="143"/>
      <c r="S149" s="143" t="s">
        <v>116</v>
      </c>
      <c r="T149" s="143" t="s">
        <v>128</v>
      </c>
      <c r="U149" s="143">
        <v>0</v>
      </c>
      <c r="V149" s="143">
        <f>ROUND(E149*U149,2)</f>
        <v>0</v>
      </c>
      <c r="W149" s="143"/>
      <c r="X149" s="143" t="s">
        <v>118</v>
      </c>
      <c r="Y149" s="140"/>
      <c r="Z149" s="140"/>
      <c r="AA149" s="140"/>
      <c r="AB149" s="140"/>
      <c r="AC149" s="140"/>
      <c r="AD149" s="140"/>
      <c r="AE149" s="140"/>
      <c r="AF149" s="140"/>
      <c r="AG149" s="140" t="s">
        <v>119</v>
      </c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</row>
    <row r="150" spans="1:60">
      <c r="A150" s="3"/>
      <c r="B150" s="4"/>
      <c r="C150" s="166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AE150">
        <v>15</v>
      </c>
      <c r="AF150">
        <v>21</v>
      </c>
    </row>
    <row r="151" spans="1:60">
      <c r="C151" s="167"/>
      <c r="D151" s="10"/>
      <c r="AG151" t="s">
        <v>383</v>
      </c>
    </row>
    <row r="152" spans="1:60">
      <c r="D152" s="10"/>
    </row>
    <row r="153" spans="1:60">
      <c r="D153" s="10"/>
    </row>
    <row r="154" spans="1:60">
      <c r="D154" s="10"/>
    </row>
    <row r="155" spans="1:60">
      <c r="D155" s="10"/>
    </row>
    <row r="156" spans="1:60">
      <c r="D156" s="10"/>
    </row>
    <row r="157" spans="1:60">
      <c r="D157" s="10"/>
    </row>
    <row r="158" spans="1:60">
      <c r="D158" s="10"/>
    </row>
    <row r="159" spans="1:60">
      <c r="D159" s="10"/>
    </row>
    <row r="160" spans="1:60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  <row r="5001" spans="4:4">
      <c r="D5001" s="10"/>
    </row>
    <row r="5002" spans="4:4">
      <c r="D5002" s="10"/>
    </row>
    <row r="5003" spans="4:4">
      <c r="D5003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01 Pol'!Názvy_tisku</vt:lpstr>
      <vt:lpstr>oadresa</vt:lpstr>
      <vt:lpstr>Stavba!Objednatel</vt:lpstr>
      <vt:lpstr>Stavba!Objekt</vt:lpstr>
      <vt:lpstr>'02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Hana Valentová</cp:lastModifiedBy>
  <cp:lastPrinted>2014-02-28T09:52:57Z</cp:lastPrinted>
  <dcterms:created xsi:type="dcterms:W3CDTF">2009-04-08T07:15:50Z</dcterms:created>
  <dcterms:modified xsi:type="dcterms:W3CDTF">2019-06-04T14:48:07Z</dcterms:modified>
</cp:coreProperties>
</file>