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V:\VEŘEJNÉ ZAKÁZKY\Veřejné zakázky 2019\2019-003 - Revitalizace školní zahrady v EVVO stylu a vybudování přírodní učebnyv ZŠ\ZD - final\"/>
    </mc:Choice>
  </mc:AlternateContent>
  <bookViews>
    <workbookView xWindow="240" yWindow="420" windowWidth="23715" windowHeight="9750" activeTab="2"/>
  </bookViews>
  <sheets>
    <sheet name="Krycí list" sheetId="1" r:id="rId1"/>
    <sheet name="Rekapitulace" sheetId="2" r:id="rId2"/>
    <sheet name="Položky" sheetId="3" r:id="rId3"/>
  </sheets>
  <definedNames>
    <definedName name="cisloobjektu">'Krycí list'!$A$5</definedName>
    <definedName name="cislostavby">'Krycí list'!$A$7</definedName>
    <definedName name="Datum">'Krycí list'!$B$27</definedName>
    <definedName name="Dil">Rekapitulace!$A$6</definedName>
    <definedName name="Dodavka">Rekapitulace!$G$14</definedName>
    <definedName name="Dodavka0">Položky!#REF!</definedName>
    <definedName name="HSV">Rekapitulace!$E$14</definedName>
    <definedName name="HSV0">Položky!#REF!</definedName>
    <definedName name="HZS">Rekapitulace!$I$14</definedName>
    <definedName name="HZS0">Položky!#REF!</definedName>
    <definedName name="JKSO">'Krycí list'!$G$2</definedName>
    <definedName name="MJ">'Krycí list'!$G$5</definedName>
    <definedName name="Mont">Rekapitulace!$H$14</definedName>
    <definedName name="Montaz0">Položky!#REF!</definedName>
    <definedName name="NazevDilu">Rekapitulace!$B$6</definedName>
    <definedName name="nazevobjektu">'Krycí list'!$C$5</definedName>
    <definedName name="nazevstavby">'Krycí list'!$C$7</definedName>
    <definedName name="_xlnm.Print_Titles" localSheetId="2">Položky!$1:$6</definedName>
    <definedName name="_xlnm.Print_Titles" localSheetId="1">Rekapitulace!$1:$6</definedName>
    <definedName name="Objednatel">'Krycí list'!$C$10</definedName>
    <definedName name="_xlnm.Print_Area" localSheetId="0">'Krycí list'!$A$1:$G$45</definedName>
    <definedName name="_xlnm.Print_Area" localSheetId="2">Položky!$A$1:$G$68</definedName>
    <definedName name="_xlnm.Print_Area" localSheetId="1">Rekapitulace!$A$1:$I$28</definedName>
    <definedName name="PocetMJ">'Krycí list'!$G$6</definedName>
    <definedName name="Poznamka">'Krycí list'!$B$37</definedName>
    <definedName name="Projektant">'Krycí list'!$C$8</definedName>
    <definedName name="PSV">Rekapitulace!$F$14</definedName>
    <definedName name="PSV0">Položky!#REF!</definedName>
    <definedName name="SazbaDPH1">'Krycí list'!$C$30</definedName>
    <definedName name="SazbaDPH2">'Krycí list'!$C$32</definedName>
    <definedName name="SloupecCC">Položky!$G$6</definedName>
    <definedName name="SloupecCisloPol">Položky!$B$6</definedName>
    <definedName name="SloupecJC">Položky!$F$6</definedName>
    <definedName name="SloupecMJ">Položky!$D$6</definedName>
    <definedName name="SloupecMnozstvi">Položky!$E$6</definedName>
    <definedName name="SloupecNazPol">Položky!$C$6</definedName>
    <definedName name="SloupecPC">Položky!$A$6</definedName>
    <definedName name="solver_lin" localSheetId="2" hidden="1">0</definedName>
    <definedName name="solver_num" localSheetId="2" hidden="1">0</definedName>
    <definedName name="solver_opt" localSheetId="2" hidden="1">Položky!#REF!</definedName>
    <definedName name="solver_typ" localSheetId="2" hidden="1">1</definedName>
    <definedName name="solver_val" localSheetId="2" hidden="1">0</definedName>
    <definedName name="Typ">Položky!#REF!</definedName>
    <definedName name="VRN">Rekapitulace!$H$27</definedName>
    <definedName name="VRNKc">Rekapitulace!#REF!</definedName>
    <definedName name="VRNnazev">Rekapitulace!#REF!</definedName>
    <definedName name="VRNproc">Rekapitulace!#REF!</definedName>
    <definedName name="VRNzakl">Rekapitulace!#REF!</definedName>
    <definedName name="Zakazka">'Krycí list'!$G$11</definedName>
    <definedName name="Zaklad22">'Krycí list'!$F$32</definedName>
    <definedName name="Zaklad5">'Krycí list'!$F$30</definedName>
    <definedName name="Zhotovitel">'Krycí list'!$C$11:$E$11</definedName>
  </definedNames>
  <calcPr calcId="152511"/>
</workbook>
</file>

<file path=xl/calcChain.xml><?xml version="1.0" encoding="utf-8"?>
<calcChain xmlns="http://schemas.openxmlformats.org/spreadsheetml/2006/main">
  <c r="D21" i="1" l="1"/>
  <c r="D20" i="1"/>
  <c r="D19" i="1"/>
  <c r="D18" i="1"/>
  <c r="D17" i="1"/>
  <c r="D16" i="1"/>
  <c r="D15" i="1"/>
  <c r="BE67" i="3"/>
  <c r="BD67" i="3"/>
  <c r="BC67" i="3"/>
  <c r="BA67" i="3"/>
  <c r="G67" i="3"/>
  <c r="BB67" i="3" s="1"/>
  <c r="BE66" i="3"/>
  <c r="BD66" i="3"/>
  <c r="BC66" i="3"/>
  <c r="BA66" i="3"/>
  <c r="G66" i="3"/>
  <c r="BB66" i="3" s="1"/>
  <c r="BE65" i="3"/>
  <c r="BD65" i="3"/>
  <c r="BC65" i="3"/>
  <c r="BA65" i="3"/>
  <c r="G65" i="3"/>
  <c r="BB65" i="3" s="1"/>
  <c r="BE64" i="3"/>
  <c r="BD64" i="3"/>
  <c r="BC64" i="3"/>
  <c r="BA64" i="3"/>
  <c r="G64" i="3"/>
  <c r="BB64" i="3" s="1"/>
  <c r="BE63" i="3"/>
  <c r="BD63" i="3"/>
  <c r="BC63" i="3"/>
  <c r="BA63" i="3"/>
  <c r="G63" i="3"/>
  <c r="BB63" i="3" s="1"/>
  <c r="BE62" i="3"/>
  <c r="BD62" i="3"/>
  <c r="BC62" i="3"/>
  <c r="BA62" i="3"/>
  <c r="G62" i="3"/>
  <c r="BB62" i="3" s="1"/>
  <c r="BE61" i="3"/>
  <c r="BD61" i="3"/>
  <c r="BC61" i="3"/>
  <c r="BA61" i="3"/>
  <c r="G61" i="3"/>
  <c r="BB61" i="3" s="1"/>
  <c r="BE60" i="3"/>
  <c r="BD60" i="3"/>
  <c r="BC60" i="3"/>
  <c r="BA60" i="3"/>
  <c r="G60" i="3"/>
  <c r="BB60" i="3" s="1"/>
  <c r="BE58" i="3"/>
  <c r="BD58" i="3"/>
  <c r="BC58" i="3"/>
  <c r="BA58" i="3"/>
  <c r="G58" i="3"/>
  <c r="BB58" i="3" s="1"/>
  <c r="B13" i="2"/>
  <c r="A13" i="2"/>
  <c r="C68" i="3"/>
  <c r="BE56" i="3"/>
  <c r="I12" i="2" s="1"/>
  <c r="BD56" i="3"/>
  <c r="H12" i="2" s="1"/>
  <c r="BC56" i="3"/>
  <c r="G12" i="2" s="1"/>
  <c r="BB56" i="3"/>
  <c r="F12" i="2" s="1"/>
  <c r="BA56" i="3"/>
  <c r="E12" i="2" s="1"/>
  <c r="B12" i="2"/>
  <c r="A12" i="2"/>
  <c r="C56" i="3"/>
  <c r="BE52" i="3"/>
  <c r="BD52" i="3"/>
  <c r="BC52" i="3"/>
  <c r="BB52" i="3"/>
  <c r="G52" i="3"/>
  <c r="BA52" i="3" s="1"/>
  <c r="BE50" i="3"/>
  <c r="BD50" i="3"/>
  <c r="BC50" i="3"/>
  <c r="BB50" i="3"/>
  <c r="G50" i="3"/>
  <c r="BA50" i="3" s="1"/>
  <c r="B11" i="2"/>
  <c r="A11" i="2"/>
  <c r="C53" i="3"/>
  <c r="BE46" i="3"/>
  <c r="BD46" i="3"/>
  <c r="BC46" i="3"/>
  <c r="BB46" i="3"/>
  <c r="G46" i="3"/>
  <c r="BA46" i="3" s="1"/>
  <c r="BE45" i="3"/>
  <c r="BD45" i="3"/>
  <c r="BC45" i="3"/>
  <c r="BB45" i="3"/>
  <c r="G45" i="3"/>
  <c r="BA45" i="3" s="1"/>
  <c r="BE43" i="3"/>
  <c r="BD43" i="3"/>
  <c r="BC43" i="3"/>
  <c r="BB43" i="3"/>
  <c r="G43" i="3"/>
  <c r="BA43" i="3" s="1"/>
  <c r="BE41" i="3"/>
  <c r="BD41" i="3"/>
  <c r="BC41" i="3"/>
  <c r="BB41" i="3"/>
  <c r="G41" i="3"/>
  <c r="BA41" i="3" s="1"/>
  <c r="BE39" i="3"/>
  <c r="BD39" i="3"/>
  <c r="BC39" i="3"/>
  <c r="BB39" i="3"/>
  <c r="G39" i="3"/>
  <c r="BA39" i="3" s="1"/>
  <c r="B10" i="2"/>
  <c r="A10" i="2"/>
  <c r="C48" i="3"/>
  <c r="BE29" i="3"/>
  <c r="BE37" i="3" s="1"/>
  <c r="I9" i="2" s="1"/>
  <c r="BD29" i="3"/>
  <c r="BD37" i="3" s="1"/>
  <c r="H9" i="2" s="1"/>
  <c r="BC29" i="3"/>
  <c r="BC37" i="3" s="1"/>
  <c r="G9" i="2" s="1"/>
  <c r="BB29" i="3"/>
  <c r="G29" i="3"/>
  <c r="BA29" i="3" s="1"/>
  <c r="BA37" i="3" s="1"/>
  <c r="E9" i="2" s="1"/>
  <c r="B9" i="2"/>
  <c r="A9" i="2"/>
  <c r="BB37" i="3"/>
  <c r="F9" i="2" s="1"/>
  <c r="C37" i="3"/>
  <c r="B8" i="2"/>
  <c r="A8" i="2"/>
  <c r="C27" i="3"/>
  <c r="BE24" i="3"/>
  <c r="BD24" i="3"/>
  <c r="BC24" i="3"/>
  <c r="BB24" i="3"/>
  <c r="G24" i="3"/>
  <c r="BA24" i="3" s="1"/>
  <c r="BE22" i="3"/>
  <c r="BD22" i="3"/>
  <c r="BC22" i="3"/>
  <c r="BB22" i="3"/>
  <c r="G22" i="3"/>
  <c r="BA22" i="3" s="1"/>
  <c r="BE20" i="3"/>
  <c r="BD20" i="3"/>
  <c r="BC20" i="3"/>
  <c r="BB20" i="3"/>
  <c r="G20" i="3"/>
  <c r="BA20" i="3" s="1"/>
  <c r="BE18" i="3"/>
  <c r="BD18" i="3"/>
  <c r="BC18" i="3"/>
  <c r="BB18" i="3"/>
  <c r="G18" i="3"/>
  <c r="BA18" i="3" s="1"/>
  <c r="BE10" i="3"/>
  <c r="BD10" i="3"/>
  <c r="BC10" i="3"/>
  <c r="BB10" i="3"/>
  <c r="G10" i="3"/>
  <c r="BA10" i="3" s="1"/>
  <c r="BE8" i="3"/>
  <c r="BD8" i="3"/>
  <c r="BC8" i="3"/>
  <c r="BB8" i="3"/>
  <c r="G8" i="3"/>
  <c r="BA8" i="3" s="1"/>
  <c r="B7" i="2"/>
  <c r="A7" i="2"/>
  <c r="C25" i="3"/>
  <c r="E4" i="3"/>
  <c r="C4" i="3"/>
  <c r="F3" i="3"/>
  <c r="C3" i="3"/>
  <c r="C2" i="2"/>
  <c r="C1" i="2"/>
  <c r="C33" i="1"/>
  <c r="F33" i="1" s="1"/>
  <c r="C31" i="1"/>
  <c r="C9" i="1"/>
  <c r="G7" i="1"/>
  <c r="D2" i="1"/>
  <c r="C2" i="1"/>
  <c r="BD27" i="3" l="1"/>
  <c r="H8" i="2" s="1"/>
  <c r="BC53" i="3"/>
  <c r="G11" i="2" s="1"/>
  <c r="BE53" i="3"/>
  <c r="I11" i="2" s="1"/>
  <c r="BB68" i="3"/>
  <c r="F13" i="2" s="1"/>
  <c r="BE68" i="3"/>
  <c r="I13" i="2" s="1"/>
  <c r="BD68" i="3"/>
  <c r="H13" i="2" s="1"/>
  <c r="BC48" i="3"/>
  <c r="G10" i="2" s="1"/>
  <c r="BD53" i="3"/>
  <c r="H11" i="2" s="1"/>
  <c r="G68" i="3"/>
  <c r="BB27" i="3"/>
  <c r="F8" i="2" s="1"/>
  <c r="BB53" i="3"/>
  <c r="F11" i="2" s="1"/>
  <c r="BE48" i="3"/>
  <c r="I10" i="2" s="1"/>
  <c r="G48" i="3"/>
  <c r="BB48" i="3"/>
  <c r="F10" i="2" s="1"/>
  <c r="BD48" i="3"/>
  <c r="H10" i="2" s="1"/>
  <c r="BD25" i="3"/>
  <c r="H7" i="2" s="1"/>
  <c r="BC27" i="3"/>
  <c r="G8" i="2" s="1"/>
  <c r="BA27" i="3"/>
  <c r="E8" i="2" s="1"/>
  <c r="BE27" i="3"/>
  <c r="I8" i="2" s="1"/>
  <c r="BE25" i="3"/>
  <c r="I7" i="2" s="1"/>
  <c r="G25" i="3"/>
  <c r="BC25" i="3"/>
  <c r="G7" i="2" s="1"/>
  <c r="BB25" i="3"/>
  <c r="F7" i="2" s="1"/>
  <c r="G27" i="3"/>
  <c r="BA68" i="3"/>
  <c r="E13" i="2" s="1"/>
  <c r="BC68" i="3"/>
  <c r="G13" i="2" s="1"/>
  <c r="BA25" i="3"/>
  <c r="E7" i="2" s="1"/>
  <c r="G37" i="3"/>
  <c r="BA48" i="3"/>
  <c r="E10" i="2" s="1"/>
  <c r="BA53" i="3"/>
  <c r="E11" i="2" s="1"/>
  <c r="G53" i="3"/>
  <c r="G56" i="3"/>
  <c r="F14" i="2" l="1"/>
  <c r="C16" i="1" s="1"/>
  <c r="G14" i="2"/>
  <c r="C18" i="1" s="1"/>
  <c r="H14" i="2"/>
  <c r="C17" i="1" s="1"/>
  <c r="E14" i="2"/>
  <c r="C15" i="1" s="1"/>
  <c r="I14" i="2"/>
  <c r="C21" i="1" s="1"/>
  <c r="G22" i="2" l="1"/>
  <c r="I22" i="2" s="1"/>
  <c r="G18" i="1" s="1"/>
  <c r="G26" i="2"/>
  <c r="I26" i="2" s="1"/>
  <c r="G21" i="2"/>
  <c r="I21" i="2" s="1"/>
  <c r="G17" i="1" s="1"/>
  <c r="G19" i="2"/>
  <c r="I19" i="2" s="1"/>
  <c r="G15" i="1" s="1"/>
  <c r="G24" i="2"/>
  <c r="I24" i="2" s="1"/>
  <c r="G20" i="1" s="1"/>
  <c r="G25" i="2"/>
  <c r="I25" i="2" s="1"/>
  <c r="G21" i="1" s="1"/>
  <c r="G20" i="2"/>
  <c r="I20" i="2" s="1"/>
  <c r="G16" i="1" s="1"/>
  <c r="G23" i="2"/>
  <c r="I23" i="2" s="1"/>
  <c r="G19" i="1" s="1"/>
  <c r="C19" i="1"/>
  <c r="C22" i="1" s="1"/>
  <c r="H27" i="2" l="1"/>
  <c r="G23" i="1" s="1"/>
  <c r="G22" i="1" s="1"/>
  <c r="C23" i="1" l="1"/>
  <c r="F30" i="1" s="1"/>
  <c r="F31" i="1" s="1"/>
  <c r="F34" i="1" s="1"/>
</calcChain>
</file>

<file path=xl/sharedStrings.xml><?xml version="1.0" encoding="utf-8"?>
<sst xmlns="http://schemas.openxmlformats.org/spreadsheetml/2006/main" count="253" uniqueCount="178">
  <si>
    <t>POLOŽKOVÝ ROZPOČET</t>
  </si>
  <si>
    <t>Rozpočet</t>
  </si>
  <si>
    <t xml:space="preserve">JKSO </t>
  </si>
  <si>
    <t>Objekt</t>
  </si>
  <si>
    <t>Název objektu</t>
  </si>
  <si>
    <t xml:space="preserve">SKP </t>
  </si>
  <si>
    <t xml:space="preserve"> </t>
  </si>
  <si>
    <t>Měrná jednotka</t>
  </si>
  <si>
    <t>Stavba</t>
  </si>
  <si>
    <t>Název stavby</t>
  </si>
  <si>
    <t>Počet jednotek</t>
  </si>
  <si>
    <t>Náklady na m.j.</t>
  </si>
  <si>
    <t>Projektant</t>
  </si>
  <si>
    <t>Typ rozpočtu</t>
  </si>
  <si>
    <t>Zpracovatel projektu</t>
  </si>
  <si>
    <t>Objednatel</t>
  </si>
  <si>
    <t>Dodavatel</t>
  </si>
  <si>
    <t xml:space="preserve">Zakázkové číslo </t>
  </si>
  <si>
    <t>Rozpočtoval</t>
  </si>
  <si>
    <t>Počet listů</t>
  </si>
  <si>
    <t>ROZPOČTOVÉ NÁKLADY</t>
  </si>
  <si>
    <t>Základní rozpočtové náklady</t>
  </si>
  <si>
    <t>Ostatní rozpočtové náklady</t>
  </si>
  <si>
    <t>HSV celkem</t>
  </si>
  <si>
    <t>Z</t>
  </si>
  <si>
    <t>PSV celkem</t>
  </si>
  <si>
    <t>R</t>
  </si>
  <si>
    <t>M práce celkem</t>
  </si>
  <si>
    <t>N</t>
  </si>
  <si>
    <t>M dodávky celkem</t>
  </si>
  <si>
    <t>ZRN celkem</t>
  </si>
  <si>
    <t>HZS</t>
  </si>
  <si>
    <t>ZRN+HZS</t>
  </si>
  <si>
    <t>Ostatní náklady neuvedené</t>
  </si>
  <si>
    <t>ZRN+ost.náklady+HZS</t>
  </si>
  <si>
    <t>Ostatní náklady celkem</t>
  </si>
  <si>
    <t>Vypracoval</t>
  </si>
  <si>
    <t>Za zhotovitele</t>
  </si>
  <si>
    <t>Za objednatele</t>
  </si>
  <si>
    <t>Jméno :</t>
  </si>
  <si>
    <t>Datum :</t>
  </si>
  <si>
    <t>Podpis :</t>
  </si>
  <si>
    <t>Podpis:</t>
  </si>
  <si>
    <t>Základ pro DPH</t>
  </si>
  <si>
    <t xml:space="preserve">%  </t>
  </si>
  <si>
    <t>DPH</t>
  </si>
  <si>
    <t xml:space="preserve">% </t>
  </si>
  <si>
    <t>CENA ZA OBJEKT CELKEM</t>
  </si>
  <si>
    <t>Poznámka :</t>
  </si>
  <si>
    <t>Stavba :</t>
  </si>
  <si>
    <t>Rozpočet :</t>
  </si>
  <si>
    <t>Objekt :</t>
  </si>
  <si>
    <t>REKAPITULACE  STAVEBNÍCH  DÍLŮ</t>
  </si>
  <si>
    <t>Stavební díl</t>
  </si>
  <si>
    <t>HSV</t>
  </si>
  <si>
    <t>PSV</t>
  </si>
  <si>
    <t>Dodávka</t>
  </si>
  <si>
    <t>Montáž</t>
  </si>
  <si>
    <t>CELKEM  OBJEKT</t>
  </si>
  <si>
    <t>VEDLEJŠÍ ROZPOČTOVÉ  NÁKLADY</t>
  </si>
  <si>
    <t>Název VRN</t>
  </si>
  <si>
    <t>Kč</t>
  </si>
  <si>
    <t>%</t>
  </si>
  <si>
    <t>Základna</t>
  </si>
  <si>
    <t>CELKEM VRN</t>
  </si>
  <si>
    <t xml:space="preserve">Položkový rozpočet </t>
  </si>
  <si>
    <t>Rozpočet:</t>
  </si>
  <si>
    <t>P.č.</t>
  </si>
  <si>
    <t>Číslo položky</t>
  </si>
  <si>
    <t>Název položky</t>
  </si>
  <si>
    <t>MJ</t>
  </si>
  <si>
    <t>množství</t>
  </si>
  <si>
    <t>cena / MJ</t>
  </si>
  <si>
    <t>celkem (Kč)</t>
  </si>
  <si>
    <t>Díl:</t>
  </si>
  <si>
    <t>1</t>
  </si>
  <si>
    <t>Zemní práce</t>
  </si>
  <si>
    <t>Celkem za</t>
  </si>
  <si>
    <t>2018/051</t>
  </si>
  <si>
    <t>01</t>
  </si>
  <si>
    <t>kus</t>
  </si>
  <si>
    <t>121112200U00</t>
  </si>
  <si>
    <t xml:space="preserve">Sejmutí ornice ručně tř.2 15cm- </t>
  </si>
  <si>
    <t>m3</t>
  </si>
  <si>
    <t>Plocha pod novou dlažbou:     0,15*85</t>
  </si>
  <si>
    <t>131203101U00</t>
  </si>
  <si>
    <t xml:space="preserve">Hloubení jam soudrž hor 3 ručně </t>
  </si>
  <si>
    <t>Patky pro herní prvky a lavice:</t>
  </si>
  <si>
    <t>Zahradní domek Kramajzlík:    (0,3*0,3)*0,8*4</t>
  </si>
  <si>
    <t>infopanel:    (0,3*0,3)*0,8*4</t>
  </si>
  <si>
    <t>Lovecký altán:    (0,3*0,3)*6</t>
  </si>
  <si>
    <t>Lavička bez područek:    (0,3*1)*0,8*2*5</t>
  </si>
  <si>
    <t>lavička kolem stromu:    (0,3*0,3)*0,8*4*2</t>
  </si>
  <si>
    <t>Stůl s oboustranou lavicí:   (0,3*0,3)*0,8*4</t>
  </si>
  <si>
    <t>162201203R00</t>
  </si>
  <si>
    <t xml:space="preserve">Vodorovné přemíst.výkopku, kolečko hor.1-4, do 10m </t>
  </si>
  <si>
    <t>vykopaná zemina:    12,75+25,5+4,38</t>
  </si>
  <si>
    <t>vykopaná zemina:    25,5+4,38</t>
  </si>
  <si>
    <t>167101101R00</t>
  </si>
  <si>
    <t xml:space="preserve">Nakládání výkopku z hor.1-4 v množství do 100 m3 </t>
  </si>
  <si>
    <t>m2</t>
  </si>
  <si>
    <t>199000002R00</t>
  </si>
  <si>
    <t xml:space="preserve">Poplatek za skládku horniny 1- 4 </t>
  </si>
  <si>
    <t>979981101R00</t>
  </si>
  <si>
    <t xml:space="preserve">Kontejner, bioodpad,  odvoz a likvidace, </t>
  </si>
  <si>
    <t>t</t>
  </si>
  <si>
    <t>11</t>
  </si>
  <si>
    <t>Přípravné a přidružené práce</t>
  </si>
  <si>
    <t>2</t>
  </si>
  <si>
    <t>Základy a zvláštní zakládání</t>
  </si>
  <si>
    <t>275313611R00</t>
  </si>
  <si>
    <t xml:space="preserve">Beton základových patek prostý C 16/20 </t>
  </si>
  <si>
    <t>5</t>
  </si>
  <si>
    <t>Komunikace</t>
  </si>
  <si>
    <t>564751111</t>
  </si>
  <si>
    <t xml:space="preserve">Podklad z kameniva drceného vel.16-32 mm,tl. 15 cm </t>
  </si>
  <si>
    <t>zámková dlažba:    85</t>
  </si>
  <si>
    <t>564751111R00</t>
  </si>
  <si>
    <t xml:space="preserve">Podklad z kameniva drceného vel.8-16 mm,tl. 15 cm </t>
  </si>
  <si>
    <t>596215021R00</t>
  </si>
  <si>
    <t xml:space="preserve">Kladení zámkové dlažby tl. 6 cm do drtě tl. 4 cm </t>
  </si>
  <si>
    <t>Dle Průvodní zprávy :     85</t>
  </si>
  <si>
    <t>596291111R00</t>
  </si>
  <si>
    <t xml:space="preserve">Řezání zámkové dlažby tl. 60 mm </t>
  </si>
  <si>
    <t>m</t>
  </si>
  <si>
    <t>59245020</t>
  </si>
  <si>
    <t>Dlažba zámková H-PROFIL 20x16,5x6 cm přírodní</t>
  </si>
  <si>
    <t>Dle Průvodní zprávy :     85*1,1</t>
  </si>
  <si>
    <t>91</t>
  </si>
  <si>
    <t>Doplňující práce na komunikaci</t>
  </si>
  <si>
    <t>916331112U00</t>
  </si>
  <si>
    <t xml:space="preserve">Osaz zahradní obrubník beton +opěra </t>
  </si>
  <si>
    <t>nové plochy zámkové dlažby:        (3+1)*2*2</t>
  </si>
  <si>
    <t>59217331</t>
  </si>
  <si>
    <t>Obrubník zahradní ABO 12-20 1000/50/200 mm přírodní</t>
  </si>
  <si>
    <t>99</t>
  </si>
  <si>
    <t>Staveništní přesun hmot</t>
  </si>
  <si>
    <t>725</t>
  </si>
  <si>
    <t>Zařizovací předměty</t>
  </si>
  <si>
    <t>725017130.R</t>
  </si>
  <si>
    <t xml:space="preserve">Montáž herních prvků včetně materálu </t>
  </si>
  <si>
    <t>soubor</t>
  </si>
  <si>
    <t>zahradní domek,infopanel,lovecký altán,lavičky,malovací tabule,stůl s oboustranou lavicí:        1</t>
  </si>
  <si>
    <t>553530040</t>
  </si>
  <si>
    <t>553530041</t>
  </si>
  <si>
    <t>Infopanel 100 x120 cm</t>
  </si>
  <si>
    <t>553530042</t>
  </si>
  <si>
    <t>553530043</t>
  </si>
  <si>
    <t>553530044</t>
  </si>
  <si>
    <t>553530045</t>
  </si>
  <si>
    <t>553530046</t>
  </si>
  <si>
    <t>998725201R00</t>
  </si>
  <si>
    <t xml:space="preserve">Přesun hmot pro zařizovací předměty, </t>
  </si>
  <si>
    <t>Ztížené výrobní podmínky</t>
  </si>
  <si>
    <t>Oborová přirážka</t>
  </si>
  <si>
    <t>Přesun stavebních kapacit</t>
  </si>
  <si>
    <t>Mimostaveništní doprava</t>
  </si>
  <si>
    <t>Zařízení staveniště</t>
  </si>
  <si>
    <t>Provoz investora</t>
  </si>
  <si>
    <t>Kompletační činnost (IČD)</t>
  </si>
  <si>
    <t>Rezerva rozpočtu</t>
  </si>
  <si>
    <t>Revitalizace školní zahrady ZŠ Běchovice</t>
  </si>
  <si>
    <t>Školní zahrada</t>
  </si>
  <si>
    <t>Plocha pod novou dlažbou:     0,15*26</t>
  </si>
  <si>
    <t>vykopaná zemina:    3,96+4,38</t>
  </si>
  <si>
    <t>vykopaná zemina:    3,96 + 4,38</t>
  </si>
  <si>
    <t>zámková dlažba:   12 + 14</t>
  </si>
  <si>
    <t>zámková dlažba:    12 + 14</t>
  </si>
  <si>
    <t>Dle Průvodní zprávy :    12 + 14</t>
  </si>
  <si>
    <t>Dle Průvodní zprávy :     26*1,1</t>
  </si>
  <si>
    <t>nové plochy zámkové dlažby:        12 + 15</t>
  </si>
  <si>
    <t>Lovecký altán, 400 x347 cm</t>
  </si>
  <si>
    <t>Lavička bez područek dl.220 cm</t>
  </si>
  <si>
    <t>Lavička okolo stromu bez opěradla, průměr 160 cm</t>
  </si>
  <si>
    <t>Malovací tabule Čmáralka, 100 x 120 cm</t>
  </si>
  <si>
    <t>Stůl s oboustranou lavicí, 180 x 160 cm</t>
  </si>
  <si>
    <t>Altán stodůlka, 470 x 250 cm</t>
  </si>
  <si>
    <t>altán stodůlka:    (0,3*0,3)*0,8*4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</si>
</sst>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dd/mm/yy"/>
    <numFmt numFmtId="165" formatCode="0.0"/>
    <numFmt numFmtId="166" formatCode="#,##0\ &quot;Kč&quot;"/>
  </numFmts>
  <fonts count="23" x14ac:knownFonts="1">
    <font>
      <sz val="10"/>
      <name val="Arial CE"/>
      <family val="2"/>
      <charset val="238"/>
    </font>
    <font>
      <sz val="10"/>
      <name val="Arial CE"/>
      <family val="2"/>
      <charset val="238"/>
    </font>
    <font>
      <b/>
      <sz val="14"/>
      <name val="Arial"/>
      <family val="2"/>
      <charset val="238"/>
    </font>
    <font>
      <sz val="10"/>
      <name val="Arial"/>
      <family val="2"/>
      <charset val="238"/>
    </font>
    <font>
      <b/>
      <sz val="10"/>
      <name val="Arial"/>
      <family val="2"/>
      <charset val="238"/>
    </font>
    <font>
      <sz val="9"/>
      <name val="Arial"/>
      <family val="2"/>
      <charset val="238"/>
    </font>
    <font>
      <b/>
      <sz val="9"/>
      <name val="Arial"/>
      <family val="2"/>
      <charset val="238"/>
    </font>
    <font>
      <b/>
      <sz val="12"/>
      <name val="Arial"/>
      <family val="2"/>
      <charset val="238"/>
    </font>
    <font>
      <b/>
      <sz val="12"/>
      <name val="Arial CE"/>
      <family val="2"/>
      <charset val="238"/>
    </font>
    <font>
      <sz val="8"/>
      <name val="Arial CE"/>
      <family val="2"/>
      <charset val="238"/>
    </font>
    <font>
      <b/>
      <sz val="10"/>
      <name val="Arial CE"/>
      <family val="2"/>
      <charset val="238"/>
    </font>
    <font>
      <sz val="9"/>
      <name val="Arial CE"/>
      <family val="2"/>
      <charset val="238"/>
    </font>
    <font>
      <b/>
      <u/>
      <sz val="12"/>
      <name val="Arial"/>
      <family val="2"/>
      <charset val="238"/>
    </font>
    <font>
      <b/>
      <u/>
      <sz val="10"/>
      <name val="Arial"/>
      <family val="2"/>
      <charset val="238"/>
    </font>
    <font>
      <u/>
      <sz val="10"/>
      <name val="Arial"/>
      <family val="2"/>
      <charset val="238"/>
    </font>
    <font>
      <sz val="10"/>
      <color indexed="9"/>
      <name val="Arial CE"/>
      <family val="2"/>
      <charset val="238"/>
    </font>
    <font>
      <sz val="8"/>
      <name val="Arial"/>
      <family val="2"/>
      <charset val="238"/>
    </font>
    <font>
      <sz val="8"/>
      <color indexed="9"/>
      <name val="Arial"/>
      <family val="2"/>
      <charset val="238"/>
    </font>
    <font>
      <sz val="8"/>
      <color indexed="12"/>
      <name val="Arial"/>
      <family val="2"/>
      <charset val="238"/>
    </font>
    <font>
      <sz val="10"/>
      <color indexed="12"/>
      <name val="Arial"/>
      <family val="2"/>
      <charset val="238"/>
    </font>
    <font>
      <b/>
      <i/>
      <sz val="10"/>
      <name val="Arial"/>
      <family val="2"/>
      <charset val="238"/>
    </font>
    <font>
      <i/>
      <sz val="8"/>
      <name val="Arial CE"/>
      <family val="2"/>
      <charset val="238"/>
    </font>
    <font>
      <i/>
      <sz val="9"/>
      <name val="Arial CE"/>
      <family val="2"/>
      <charset val="238"/>
    </font>
  </fonts>
  <fills count="4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indexed="9"/>
        <bgColor indexed="40"/>
      </patternFill>
    </fill>
  </fills>
  <borders count="63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double">
        <color indexed="64"/>
      </right>
      <top style="thin">
        <color indexed="64"/>
      </top>
      <bottom/>
      <diagonal/>
    </border>
    <border>
      <left style="double">
        <color indexed="64"/>
      </left>
      <right style="double">
        <color indexed="64"/>
      </right>
      <top style="thin">
        <color indexed="64"/>
      </top>
      <bottom/>
      <diagonal/>
    </border>
    <border>
      <left style="double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double">
        <color indexed="64"/>
      </left>
      <right/>
      <top style="double">
        <color indexed="64"/>
      </top>
      <bottom/>
      <diagonal/>
    </border>
    <border>
      <left/>
      <right style="thin">
        <color indexed="64"/>
      </right>
      <top style="double">
        <color indexed="64"/>
      </top>
      <bottom/>
      <diagonal/>
    </border>
    <border>
      <left/>
      <right/>
      <top style="double">
        <color indexed="64"/>
      </top>
      <bottom/>
      <diagonal/>
    </border>
    <border>
      <left style="thin">
        <color indexed="64"/>
      </left>
      <right/>
      <top style="double">
        <color indexed="64"/>
      </top>
      <bottom/>
      <diagonal/>
    </border>
    <border>
      <left/>
      <right style="double">
        <color indexed="64"/>
      </right>
      <top style="double">
        <color indexed="64"/>
      </top>
      <bottom/>
      <diagonal/>
    </border>
    <border>
      <left style="double">
        <color indexed="64"/>
      </left>
      <right/>
      <top/>
      <bottom style="double">
        <color indexed="64"/>
      </bottom>
      <diagonal/>
    </border>
    <border>
      <left/>
      <right style="thin">
        <color indexed="64"/>
      </right>
      <top/>
      <bottom style="double">
        <color indexed="64"/>
      </bottom>
      <diagonal/>
    </border>
    <border>
      <left/>
      <right/>
      <top/>
      <bottom style="double">
        <color indexed="64"/>
      </bottom>
      <diagonal/>
    </border>
    <border>
      <left style="thin">
        <color indexed="64"/>
      </left>
      <right/>
      <top/>
      <bottom style="double">
        <color indexed="64"/>
      </bottom>
      <diagonal/>
    </border>
    <border>
      <left/>
      <right style="double">
        <color indexed="64"/>
      </right>
      <top/>
      <bottom style="double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dotted">
        <color indexed="64"/>
      </top>
      <bottom/>
      <diagonal/>
    </border>
    <border>
      <left/>
      <right style="thin">
        <color indexed="64"/>
      </right>
      <top style="dotted">
        <color indexed="64"/>
      </top>
      <bottom/>
      <diagonal/>
    </border>
    <border>
      <left style="thin">
        <color indexed="64"/>
      </left>
      <right style="thin">
        <color indexed="64"/>
      </right>
      <top style="dotted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230">
    <xf numFmtId="0" fontId="0" fillId="0" borderId="0" xfId="0"/>
    <xf numFmtId="0" fontId="2" fillId="0" borderId="1" xfId="0" applyFont="1" applyBorder="1" applyAlignment="1">
      <alignment horizontal="centerContinuous" vertical="top"/>
    </xf>
    <xf numFmtId="0" fontId="3" fillId="0" borderId="1" xfId="0" applyFont="1" applyBorder="1" applyAlignment="1">
      <alignment horizontal="centerContinuous"/>
    </xf>
    <xf numFmtId="0" fontId="4" fillId="2" borderId="2" xfId="0" applyFont="1" applyFill="1" applyBorder="1" applyAlignment="1">
      <alignment horizontal="left"/>
    </xf>
    <xf numFmtId="0" fontId="5" fillId="2" borderId="3" xfId="0" applyFont="1" applyFill="1" applyBorder="1" applyAlignment="1">
      <alignment horizontal="centerContinuous"/>
    </xf>
    <xf numFmtId="49" fontId="6" fillId="2" borderId="4" xfId="0" applyNumberFormat="1" applyFont="1" applyFill="1" applyBorder="1" applyAlignment="1">
      <alignment horizontal="left"/>
    </xf>
    <xf numFmtId="49" fontId="5" fillId="2" borderId="3" xfId="0" applyNumberFormat="1" applyFont="1" applyFill="1" applyBorder="1" applyAlignment="1">
      <alignment horizontal="centerContinuous"/>
    </xf>
    <xf numFmtId="0" fontId="5" fillId="0" borderId="5" xfId="0" applyFont="1" applyBorder="1"/>
    <xf numFmtId="49" fontId="5" fillId="0" borderId="6" xfId="0" applyNumberFormat="1" applyFont="1" applyBorder="1" applyAlignment="1">
      <alignment horizontal="left"/>
    </xf>
    <xf numFmtId="0" fontId="3" fillId="0" borderId="7" xfId="0" applyFont="1" applyBorder="1"/>
    <xf numFmtId="0" fontId="5" fillId="0" borderId="8" xfId="0" applyFont="1" applyBorder="1"/>
    <xf numFmtId="49" fontId="5" fillId="0" borderId="9" xfId="0" applyNumberFormat="1" applyFont="1" applyBorder="1"/>
    <xf numFmtId="49" fontId="5" fillId="0" borderId="8" xfId="0" applyNumberFormat="1" applyFont="1" applyBorder="1"/>
    <xf numFmtId="0" fontId="5" fillId="0" borderId="10" xfId="0" applyFont="1" applyBorder="1"/>
    <xf numFmtId="0" fontId="5" fillId="0" borderId="11" xfId="0" applyFont="1" applyBorder="1" applyAlignment="1">
      <alignment horizontal="left"/>
    </xf>
    <xf numFmtId="0" fontId="4" fillId="0" borderId="7" xfId="0" applyFont="1" applyBorder="1"/>
    <xf numFmtId="49" fontId="5" fillId="0" borderId="11" xfId="0" applyNumberFormat="1" applyFont="1" applyBorder="1" applyAlignment="1">
      <alignment horizontal="left"/>
    </xf>
    <xf numFmtId="49" fontId="4" fillId="2" borderId="7" xfId="0" applyNumberFormat="1" applyFont="1" applyFill="1" applyBorder="1"/>
    <xf numFmtId="49" fontId="3" fillId="2" borderId="8" xfId="0" applyNumberFormat="1" applyFont="1" applyFill="1" applyBorder="1"/>
    <xf numFmtId="49" fontId="4" fillId="2" borderId="9" xfId="0" applyNumberFormat="1" applyFont="1" applyFill="1" applyBorder="1"/>
    <xf numFmtId="49" fontId="3" fillId="2" borderId="9" xfId="0" applyNumberFormat="1" applyFont="1" applyFill="1" applyBorder="1"/>
    <xf numFmtId="0" fontId="5" fillId="0" borderId="10" xfId="0" applyFont="1" applyFill="1" applyBorder="1"/>
    <xf numFmtId="3" fontId="5" fillId="0" borderId="11" xfId="0" applyNumberFormat="1" applyFont="1" applyBorder="1" applyAlignment="1">
      <alignment horizontal="left"/>
    </xf>
    <xf numFmtId="0" fontId="0" fillId="0" borderId="0" xfId="0" applyFill="1"/>
    <xf numFmtId="49" fontId="4" fillId="2" borderId="12" xfId="0" applyNumberFormat="1" applyFont="1" applyFill="1" applyBorder="1"/>
    <xf numFmtId="49" fontId="3" fillId="2" borderId="13" xfId="0" applyNumberFormat="1" applyFont="1" applyFill="1" applyBorder="1"/>
    <xf numFmtId="49" fontId="4" fillId="2" borderId="0" xfId="0" applyNumberFormat="1" applyFont="1" applyFill="1" applyBorder="1"/>
    <xf numFmtId="49" fontId="3" fillId="2" borderId="0" xfId="0" applyNumberFormat="1" applyFont="1" applyFill="1" applyBorder="1"/>
    <xf numFmtId="49" fontId="5" fillId="0" borderId="10" xfId="0" applyNumberFormat="1" applyFont="1" applyBorder="1" applyAlignment="1">
      <alignment horizontal="left"/>
    </xf>
    <xf numFmtId="0" fontId="5" fillId="0" borderId="14" xfId="0" applyFont="1" applyBorder="1"/>
    <xf numFmtId="0" fontId="5" fillId="0" borderId="10" xfId="0" applyNumberFormat="1" applyFont="1" applyBorder="1"/>
    <xf numFmtId="0" fontId="5" fillId="0" borderId="16" xfId="0" applyNumberFormat="1" applyFont="1" applyBorder="1" applyAlignment="1">
      <alignment horizontal="left"/>
    </xf>
    <xf numFmtId="0" fontId="0" fillId="0" borderId="0" xfId="0" applyNumberFormat="1" applyBorder="1"/>
    <xf numFmtId="0" fontId="0" fillId="0" borderId="0" xfId="0" applyNumberFormat="1"/>
    <xf numFmtId="0" fontId="5" fillId="0" borderId="16" xfId="0" applyFont="1" applyBorder="1" applyAlignment="1">
      <alignment horizontal="left"/>
    </xf>
    <xf numFmtId="0" fontId="0" fillId="0" borderId="0" xfId="0" applyBorder="1"/>
    <xf numFmtId="0" fontId="5" fillId="0" borderId="10" xfId="0" applyFont="1" applyFill="1" applyBorder="1" applyAlignment="1"/>
    <xf numFmtId="0" fontId="5" fillId="0" borderId="16" xfId="0" applyFont="1" applyFill="1" applyBorder="1" applyAlignment="1"/>
    <xf numFmtId="0" fontId="1" fillId="0" borderId="0" xfId="0" applyFont="1" applyFill="1" applyBorder="1" applyAlignment="1"/>
    <xf numFmtId="0" fontId="5" fillId="0" borderId="10" xfId="0" applyFont="1" applyBorder="1" applyAlignment="1"/>
    <xf numFmtId="0" fontId="5" fillId="0" borderId="16" xfId="0" applyFont="1" applyBorder="1" applyAlignment="1"/>
    <xf numFmtId="3" fontId="0" fillId="0" borderId="0" xfId="0" applyNumberFormat="1"/>
    <xf numFmtId="0" fontId="5" fillId="0" borderId="7" xfId="0" applyFont="1" applyBorder="1"/>
    <xf numFmtId="0" fontId="5" fillId="0" borderId="5" xfId="0" applyFont="1" applyBorder="1" applyAlignment="1">
      <alignment horizontal="left"/>
    </xf>
    <xf numFmtId="0" fontId="5" fillId="0" borderId="17" xfId="0" applyFont="1" applyBorder="1" applyAlignment="1">
      <alignment horizontal="left"/>
    </xf>
    <xf numFmtId="0" fontId="2" fillId="0" borderId="18" xfId="0" applyFont="1" applyBorder="1" applyAlignment="1">
      <alignment horizontal="centerContinuous" vertical="center"/>
    </xf>
    <xf numFmtId="0" fontId="7" fillId="0" borderId="19" xfId="0" applyFont="1" applyBorder="1" applyAlignment="1">
      <alignment horizontal="centerContinuous" vertical="center"/>
    </xf>
    <xf numFmtId="0" fontId="3" fillId="0" borderId="19" xfId="0" applyFont="1" applyBorder="1" applyAlignment="1">
      <alignment horizontal="centerContinuous" vertical="center"/>
    </xf>
    <xf numFmtId="0" fontId="3" fillId="0" borderId="20" xfId="0" applyFont="1" applyBorder="1" applyAlignment="1">
      <alignment horizontal="centerContinuous" vertical="center"/>
    </xf>
    <xf numFmtId="0" fontId="4" fillId="2" borderId="21" xfId="0" applyFont="1" applyFill="1" applyBorder="1" applyAlignment="1">
      <alignment horizontal="left"/>
    </xf>
    <xf numFmtId="0" fontId="3" fillId="2" borderId="22" xfId="0" applyFont="1" applyFill="1" applyBorder="1" applyAlignment="1">
      <alignment horizontal="left"/>
    </xf>
    <xf numFmtId="0" fontId="3" fillId="2" borderId="23" xfId="0" applyFont="1" applyFill="1" applyBorder="1" applyAlignment="1">
      <alignment horizontal="centerContinuous"/>
    </xf>
    <xf numFmtId="0" fontId="4" fillId="2" borderId="22" xfId="0" applyFont="1" applyFill="1" applyBorder="1" applyAlignment="1">
      <alignment horizontal="centerContinuous"/>
    </xf>
    <xf numFmtId="0" fontId="3" fillId="2" borderId="22" xfId="0" applyFont="1" applyFill="1" applyBorder="1" applyAlignment="1">
      <alignment horizontal="centerContinuous"/>
    </xf>
    <xf numFmtId="0" fontId="3" fillId="0" borderId="24" xfId="0" applyFont="1" applyBorder="1"/>
    <xf numFmtId="0" fontId="3" fillId="0" borderId="25" xfId="0" applyFont="1" applyBorder="1"/>
    <xf numFmtId="3" fontId="3" fillId="0" borderId="6" xfId="0" applyNumberFormat="1" applyFont="1" applyBorder="1"/>
    <xf numFmtId="0" fontId="3" fillId="0" borderId="2" xfId="0" applyFont="1" applyBorder="1"/>
    <xf numFmtId="3" fontId="3" fillId="0" borderId="4" xfId="0" applyNumberFormat="1" applyFont="1" applyBorder="1"/>
    <xf numFmtId="0" fontId="3" fillId="0" borderId="3" xfId="0" applyFont="1" applyBorder="1"/>
    <xf numFmtId="3" fontId="3" fillId="0" borderId="9" xfId="0" applyNumberFormat="1" applyFont="1" applyBorder="1"/>
    <xf numFmtId="0" fontId="3" fillId="0" borderId="8" xfId="0" applyFont="1" applyBorder="1"/>
    <xf numFmtId="0" fontId="3" fillId="0" borderId="26" xfId="0" applyFont="1" applyBorder="1"/>
    <xf numFmtId="0" fontId="3" fillId="0" borderId="25" xfId="0" applyFont="1" applyBorder="1" applyAlignment="1">
      <alignment shrinkToFit="1"/>
    </xf>
    <xf numFmtId="0" fontId="3" fillId="0" borderId="27" xfId="0" applyFont="1" applyBorder="1"/>
    <xf numFmtId="0" fontId="3" fillId="0" borderId="12" xfId="0" applyFont="1" applyBorder="1"/>
    <xf numFmtId="0" fontId="3" fillId="0" borderId="0" xfId="0" applyFont="1" applyBorder="1"/>
    <xf numFmtId="3" fontId="3" fillId="0" borderId="30" xfId="0" applyNumberFormat="1" applyFont="1" applyBorder="1"/>
    <xf numFmtId="0" fontId="3" fillId="0" borderId="28" xfId="0" applyFont="1" applyBorder="1"/>
    <xf numFmtId="3" fontId="3" fillId="0" borderId="31" xfId="0" applyNumberFormat="1" applyFont="1" applyBorder="1"/>
    <xf numFmtId="0" fontId="3" fillId="0" borderId="29" xfId="0" applyFont="1" applyBorder="1"/>
    <xf numFmtId="0" fontId="4" fillId="2" borderId="2" xfId="0" applyFont="1" applyFill="1" applyBorder="1"/>
    <xf numFmtId="0" fontId="4" fillId="2" borderId="4" xfId="0" applyFont="1" applyFill="1" applyBorder="1"/>
    <xf numFmtId="0" fontId="4" fillId="2" borderId="3" xfId="0" applyFont="1" applyFill="1" applyBorder="1"/>
    <xf numFmtId="0" fontId="4" fillId="2" borderId="32" xfId="0" applyFont="1" applyFill="1" applyBorder="1"/>
    <xf numFmtId="0" fontId="4" fillId="2" borderId="33" xfId="0" applyFont="1" applyFill="1" applyBorder="1"/>
    <xf numFmtId="0" fontId="3" fillId="0" borderId="13" xfId="0" applyFont="1" applyBorder="1"/>
    <xf numFmtId="0" fontId="3" fillId="0" borderId="0" xfId="0" applyFont="1"/>
    <xf numFmtId="0" fontId="3" fillId="0" borderId="34" xfId="0" applyFont="1" applyBorder="1"/>
    <xf numFmtId="0" fontId="3" fillId="0" borderId="35" xfId="0" applyFont="1" applyBorder="1"/>
    <xf numFmtId="0" fontId="3" fillId="0" borderId="0" xfId="0" applyFont="1" applyBorder="1" applyAlignment="1">
      <alignment horizontal="right"/>
    </xf>
    <xf numFmtId="164" fontId="3" fillId="0" borderId="0" xfId="0" applyNumberFormat="1" applyFont="1" applyBorder="1"/>
    <xf numFmtId="0" fontId="3" fillId="0" borderId="0" xfId="0" applyFont="1" applyFill="1" applyBorder="1"/>
    <xf numFmtId="0" fontId="3" fillId="0" borderId="36" xfId="0" applyFont="1" applyBorder="1"/>
    <xf numFmtId="0" fontId="3" fillId="0" borderId="37" xfId="0" applyFont="1" applyBorder="1"/>
    <xf numFmtId="0" fontId="3" fillId="0" borderId="38" xfId="0" applyFont="1" applyBorder="1"/>
    <xf numFmtId="0" fontId="3" fillId="0" borderId="39" xfId="0" applyFont="1" applyBorder="1"/>
    <xf numFmtId="165" fontId="3" fillId="0" borderId="40" xfId="0" applyNumberFormat="1" applyFont="1" applyBorder="1" applyAlignment="1">
      <alignment horizontal="right"/>
    </xf>
    <xf numFmtId="0" fontId="3" fillId="0" borderId="40" xfId="0" applyFont="1" applyBorder="1"/>
    <xf numFmtId="0" fontId="3" fillId="0" borderId="9" xfId="0" applyFont="1" applyBorder="1"/>
    <xf numFmtId="165" fontId="3" fillId="0" borderId="8" xfId="0" applyNumberFormat="1" applyFont="1" applyBorder="1" applyAlignment="1">
      <alignment horizontal="right"/>
    </xf>
    <xf numFmtId="0" fontId="7" fillId="2" borderId="28" xfId="0" applyFont="1" applyFill="1" applyBorder="1"/>
    <xf numFmtId="0" fontId="7" fillId="2" borderId="31" xfId="0" applyFont="1" applyFill="1" applyBorder="1"/>
    <xf numFmtId="0" fontId="7" fillId="2" borderId="29" xfId="0" applyFont="1" applyFill="1" applyBorder="1"/>
    <xf numFmtId="0" fontId="8" fillId="0" borderId="0" xfId="0" applyFont="1"/>
    <xf numFmtId="0" fontId="0" fillId="0" borderId="0" xfId="0" applyAlignment="1"/>
    <xf numFmtId="0" fontId="0" fillId="0" borderId="0" xfId="0" applyAlignment="1">
      <alignment vertical="justify"/>
    </xf>
    <xf numFmtId="49" fontId="4" fillId="0" borderId="45" xfId="1" applyNumberFormat="1" applyFont="1" applyBorder="1"/>
    <xf numFmtId="49" fontId="3" fillId="0" borderId="45" xfId="1" applyNumberFormat="1" applyFont="1" applyBorder="1"/>
    <xf numFmtId="49" fontId="3" fillId="0" borderId="45" xfId="1" applyNumberFormat="1" applyFont="1" applyBorder="1" applyAlignment="1">
      <alignment horizontal="right"/>
    </xf>
    <xf numFmtId="0" fontId="3" fillId="0" borderId="46" xfId="1" applyFont="1" applyBorder="1"/>
    <xf numFmtId="49" fontId="3" fillId="0" borderId="45" xfId="0" applyNumberFormat="1" applyFont="1" applyBorder="1" applyAlignment="1">
      <alignment horizontal="left"/>
    </xf>
    <xf numFmtId="0" fontId="3" fillId="0" borderId="47" xfId="0" applyNumberFormat="1" applyFont="1" applyBorder="1"/>
    <xf numFmtId="49" fontId="4" fillId="0" borderId="50" xfId="1" applyNumberFormat="1" applyFont="1" applyBorder="1"/>
    <xf numFmtId="49" fontId="3" fillId="0" borderId="50" xfId="1" applyNumberFormat="1" applyFont="1" applyBorder="1"/>
    <xf numFmtId="49" fontId="3" fillId="0" borderId="50" xfId="1" applyNumberFormat="1" applyFont="1" applyBorder="1" applyAlignment="1">
      <alignment horizontal="right"/>
    </xf>
    <xf numFmtId="49" fontId="2" fillId="0" borderId="0" xfId="0" applyNumberFormat="1" applyFont="1" applyAlignment="1">
      <alignment horizontal="centerContinuous"/>
    </xf>
    <xf numFmtId="0" fontId="2" fillId="0" borderId="0" xfId="0" applyFont="1" applyAlignment="1">
      <alignment horizontal="centerContinuous"/>
    </xf>
    <xf numFmtId="0" fontId="2" fillId="0" borderId="0" xfId="0" applyFont="1" applyBorder="1" applyAlignment="1">
      <alignment horizontal="centerContinuous"/>
    </xf>
    <xf numFmtId="49" fontId="4" fillId="2" borderId="21" xfId="0" applyNumberFormat="1" applyFont="1" applyFill="1" applyBorder="1" applyAlignment="1">
      <alignment horizontal="center"/>
    </xf>
    <xf numFmtId="0" fontId="4" fillId="2" borderId="22" xfId="0" applyFont="1" applyFill="1" applyBorder="1" applyAlignment="1">
      <alignment horizontal="center"/>
    </xf>
    <xf numFmtId="0" fontId="4" fillId="2" borderId="23" xfId="0" applyFont="1" applyFill="1" applyBorder="1" applyAlignment="1">
      <alignment horizontal="center"/>
    </xf>
    <xf numFmtId="0" fontId="4" fillId="2" borderId="53" xfId="0" applyFont="1" applyFill="1" applyBorder="1" applyAlignment="1">
      <alignment horizontal="center"/>
    </xf>
    <xf numFmtId="0" fontId="4" fillId="2" borderId="54" xfId="0" applyFont="1" applyFill="1" applyBorder="1" applyAlignment="1">
      <alignment horizontal="center"/>
    </xf>
    <xf numFmtId="0" fontId="4" fillId="2" borderId="55" xfId="0" applyFont="1" applyFill="1" applyBorder="1" applyAlignment="1">
      <alignment horizontal="center"/>
    </xf>
    <xf numFmtId="0" fontId="5" fillId="0" borderId="0" xfId="0" applyFont="1" applyBorder="1"/>
    <xf numFmtId="3" fontId="3" fillId="0" borderId="35" xfId="0" applyNumberFormat="1" applyFont="1" applyBorder="1"/>
    <xf numFmtId="0" fontId="4" fillId="2" borderId="21" xfId="0" applyFont="1" applyFill="1" applyBorder="1"/>
    <xf numFmtId="0" fontId="4" fillId="2" borderId="22" xfId="0" applyFont="1" applyFill="1" applyBorder="1"/>
    <xf numFmtId="3" fontId="4" fillId="2" borderId="23" xfId="0" applyNumberFormat="1" applyFont="1" applyFill="1" applyBorder="1"/>
    <xf numFmtId="3" fontId="4" fillId="2" borderId="53" xfId="0" applyNumberFormat="1" applyFont="1" applyFill="1" applyBorder="1"/>
    <xf numFmtId="3" fontId="4" fillId="2" borderId="54" xfId="0" applyNumberFormat="1" applyFont="1" applyFill="1" applyBorder="1"/>
    <xf numFmtId="3" fontId="4" fillId="2" borderId="55" xfId="0" applyNumberFormat="1" applyFont="1" applyFill="1" applyBorder="1"/>
    <xf numFmtId="0" fontId="10" fillId="0" borderId="0" xfId="0" applyFont="1"/>
    <xf numFmtId="3" fontId="2" fillId="0" borderId="0" xfId="0" applyNumberFormat="1" applyFont="1" applyAlignment="1">
      <alignment horizontal="centerContinuous"/>
    </xf>
    <xf numFmtId="0" fontId="3" fillId="2" borderId="33" xfId="0" applyFont="1" applyFill="1" applyBorder="1"/>
    <xf numFmtId="0" fontId="4" fillId="2" borderId="58" xfId="0" applyFont="1" applyFill="1" applyBorder="1" applyAlignment="1">
      <alignment horizontal="right"/>
    </xf>
    <xf numFmtId="0" fontId="4" fillId="2" borderId="4" xfId="0" applyFont="1" applyFill="1" applyBorder="1" applyAlignment="1">
      <alignment horizontal="right"/>
    </xf>
    <xf numFmtId="0" fontId="4" fillId="2" borderId="3" xfId="0" applyFont="1" applyFill="1" applyBorder="1" applyAlignment="1">
      <alignment horizontal="center"/>
    </xf>
    <xf numFmtId="4" fontId="6" fillId="2" borderId="4" xfId="0" applyNumberFormat="1" applyFont="1" applyFill="1" applyBorder="1" applyAlignment="1">
      <alignment horizontal="right"/>
    </xf>
    <xf numFmtId="4" fontId="6" fillId="2" borderId="33" xfId="0" applyNumberFormat="1" applyFont="1" applyFill="1" applyBorder="1" applyAlignment="1">
      <alignment horizontal="right"/>
    </xf>
    <xf numFmtId="0" fontId="3" fillId="0" borderId="17" xfId="0" applyFont="1" applyBorder="1"/>
    <xf numFmtId="3" fontId="3" fillId="0" borderId="26" xfId="0" applyNumberFormat="1" applyFont="1" applyBorder="1" applyAlignment="1">
      <alignment horizontal="right"/>
    </xf>
    <xf numFmtId="165" fontId="3" fillId="0" borderId="10" xfId="0" applyNumberFormat="1" applyFont="1" applyBorder="1" applyAlignment="1">
      <alignment horizontal="right"/>
    </xf>
    <xf numFmtId="3" fontId="3" fillId="0" borderId="36" xfId="0" applyNumberFormat="1" applyFont="1" applyBorder="1" applyAlignment="1">
      <alignment horizontal="right"/>
    </xf>
    <xf numFmtId="4" fontId="3" fillId="0" borderId="25" xfId="0" applyNumberFormat="1" applyFont="1" applyBorder="1" applyAlignment="1">
      <alignment horizontal="right"/>
    </xf>
    <xf numFmtId="3" fontId="3" fillId="0" borderId="17" xfId="0" applyNumberFormat="1" applyFont="1" applyBorder="1" applyAlignment="1">
      <alignment horizontal="right"/>
    </xf>
    <xf numFmtId="0" fontId="3" fillId="2" borderId="28" xfId="0" applyFont="1" applyFill="1" applyBorder="1"/>
    <xf numFmtId="0" fontId="4" fillId="2" borderId="31" xfId="0" applyFont="1" applyFill="1" applyBorder="1"/>
    <xf numFmtId="0" fontId="3" fillId="2" borderId="31" xfId="0" applyFont="1" applyFill="1" applyBorder="1"/>
    <xf numFmtId="4" fontId="3" fillId="2" borderId="42" xfId="0" applyNumberFormat="1" applyFont="1" applyFill="1" applyBorder="1"/>
    <xf numFmtId="4" fontId="3" fillId="2" borderId="28" xfId="0" applyNumberFormat="1" applyFont="1" applyFill="1" applyBorder="1"/>
    <xf numFmtId="4" fontId="3" fillId="2" borderId="31" xfId="0" applyNumberFormat="1" applyFont="1" applyFill="1" applyBorder="1"/>
    <xf numFmtId="3" fontId="11" fillId="0" borderId="0" xfId="0" applyNumberFormat="1" applyFont="1"/>
    <xf numFmtId="4" fontId="11" fillId="0" borderId="0" xfId="0" applyNumberFormat="1" applyFont="1"/>
    <xf numFmtId="4" fontId="0" fillId="0" borderId="0" xfId="0" applyNumberFormat="1"/>
    <xf numFmtId="0" fontId="1" fillId="0" borderId="0" xfId="1"/>
    <xf numFmtId="0" fontId="3" fillId="0" borderId="0" xfId="1" applyFont="1"/>
    <xf numFmtId="0" fontId="13" fillId="0" borderId="0" xfId="1" applyFont="1" applyAlignment="1">
      <alignment horizontal="centerContinuous"/>
    </xf>
    <xf numFmtId="0" fontId="14" fillId="0" borderId="0" xfId="1" applyFont="1" applyAlignment="1">
      <alignment horizontal="centerContinuous"/>
    </xf>
    <xf numFmtId="0" fontId="14" fillId="0" borderId="0" xfId="1" applyFont="1" applyAlignment="1">
      <alignment horizontal="right"/>
    </xf>
    <xf numFmtId="0" fontId="3" fillId="0" borderId="45" xfId="1" applyFont="1" applyBorder="1"/>
    <xf numFmtId="0" fontId="5" fillId="0" borderId="46" xfId="1" applyFont="1" applyBorder="1" applyAlignment="1">
      <alignment horizontal="right"/>
    </xf>
    <xf numFmtId="49" fontId="3" fillId="0" borderId="45" xfId="1" applyNumberFormat="1" applyFont="1" applyBorder="1" applyAlignment="1">
      <alignment horizontal="left"/>
    </xf>
    <xf numFmtId="0" fontId="3" fillId="0" borderId="47" xfId="1" applyFont="1" applyBorder="1"/>
    <xf numFmtId="0" fontId="3" fillId="0" borderId="50" xfId="1" applyFont="1" applyBorder="1"/>
    <xf numFmtId="0" fontId="5" fillId="0" borderId="0" xfId="1" applyFont="1"/>
    <xf numFmtId="0" fontId="3" fillId="0" borderId="0" xfId="1" applyFont="1" applyAlignment="1">
      <alignment horizontal="right"/>
    </xf>
    <xf numFmtId="0" fontId="3" fillId="0" borderId="0" xfId="1" applyFont="1" applyAlignment="1"/>
    <xf numFmtId="49" fontId="5" fillId="2" borderId="10" xfId="1" applyNumberFormat="1" applyFont="1" applyFill="1" applyBorder="1"/>
    <xf numFmtId="0" fontId="5" fillId="2" borderId="8" xfId="1" applyFont="1" applyFill="1" applyBorder="1" applyAlignment="1">
      <alignment horizontal="center"/>
    </xf>
    <xf numFmtId="0" fontId="5" fillId="2" borderId="8" xfId="1" applyNumberFormat="1" applyFont="1" applyFill="1" applyBorder="1" applyAlignment="1">
      <alignment horizontal="center"/>
    </xf>
    <xf numFmtId="0" fontId="5" fillId="2" borderId="10" xfId="1" applyFont="1" applyFill="1" applyBorder="1" applyAlignment="1">
      <alignment horizontal="center"/>
    </xf>
    <xf numFmtId="0" fontId="4" fillId="0" borderId="56" xfId="1" applyFont="1" applyBorder="1" applyAlignment="1">
      <alignment horizontal="center"/>
    </xf>
    <xf numFmtId="49" fontId="4" fillId="0" borderId="56" xfId="1" applyNumberFormat="1" applyFont="1" applyBorder="1" applyAlignment="1">
      <alignment horizontal="left"/>
    </xf>
    <xf numFmtId="0" fontId="4" fillId="0" borderId="15" xfId="1" applyFont="1" applyBorder="1"/>
    <xf numFmtId="0" fontId="3" fillId="0" borderId="9" xfId="1" applyFont="1" applyBorder="1" applyAlignment="1">
      <alignment horizontal="center"/>
    </xf>
    <xf numFmtId="0" fontId="3" fillId="0" borderId="9" xfId="1" applyNumberFormat="1" applyFont="1" applyBorder="1" applyAlignment="1">
      <alignment horizontal="right"/>
    </xf>
    <xf numFmtId="0" fontId="3" fillId="0" borderId="8" xfId="1" applyNumberFormat="1" applyFont="1" applyBorder="1"/>
    <xf numFmtId="0" fontId="1" fillId="0" borderId="0" xfId="1" applyNumberFormat="1"/>
    <xf numFmtId="0" fontId="15" fillId="0" borderId="0" xfId="1" applyFont="1"/>
    <xf numFmtId="0" fontId="16" fillId="0" borderId="59" xfId="1" applyFont="1" applyBorder="1" applyAlignment="1">
      <alignment horizontal="center" vertical="top"/>
    </xf>
    <xf numFmtId="49" fontId="16" fillId="0" borderId="59" xfId="1" applyNumberFormat="1" applyFont="1" applyBorder="1" applyAlignment="1">
      <alignment horizontal="left" vertical="top"/>
    </xf>
    <xf numFmtId="0" fontId="16" fillId="0" borderId="59" xfId="1" applyFont="1" applyBorder="1" applyAlignment="1">
      <alignment vertical="top" wrapText="1"/>
    </xf>
    <xf numFmtId="49" fontId="16" fillId="0" borderId="59" xfId="1" applyNumberFormat="1" applyFont="1" applyBorder="1" applyAlignment="1">
      <alignment horizontal="center" shrinkToFit="1"/>
    </xf>
    <xf numFmtId="4" fontId="16" fillId="0" borderId="59" xfId="1" applyNumberFormat="1" applyFont="1" applyBorder="1" applyAlignment="1">
      <alignment horizontal="right"/>
    </xf>
    <xf numFmtId="4" fontId="16" fillId="0" borderId="59" xfId="1" applyNumberFormat="1" applyFont="1" applyBorder="1"/>
    <xf numFmtId="0" fontId="5" fillId="0" borderId="56" xfId="1" applyFont="1" applyBorder="1" applyAlignment="1">
      <alignment horizontal="center"/>
    </xf>
    <xf numFmtId="0" fontId="17" fillId="0" borderId="0" xfId="1" applyFont="1" applyAlignment="1">
      <alignment wrapText="1"/>
    </xf>
    <xf numFmtId="49" fontId="5" fillId="0" borderId="56" xfId="1" applyNumberFormat="1" applyFont="1" applyBorder="1" applyAlignment="1">
      <alignment horizontal="right"/>
    </xf>
    <xf numFmtId="4" fontId="18" fillId="3" borderId="62" xfId="1" applyNumberFormat="1" applyFont="1" applyFill="1" applyBorder="1" applyAlignment="1">
      <alignment horizontal="right" wrapText="1"/>
    </xf>
    <xf numFmtId="0" fontId="18" fillId="3" borderId="34" xfId="1" applyFont="1" applyFill="1" applyBorder="1" applyAlignment="1">
      <alignment horizontal="left" wrapText="1"/>
    </xf>
    <xf numFmtId="0" fontId="18" fillId="0" borderId="13" xfId="0" applyFont="1" applyBorder="1" applyAlignment="1">
      <alignment horizontal="right"/>
    </xf>
    <xf numFmtId="0" fontId="3" fillId="2" borderId="10" xfId="1" applyFont="1" applyFill="1" applyBorder="1" applyAlignment="1">
      <alignment horizontal="center"/>
    </xf>
    <xf numFmtId="49" fontId="20" fillId="2" borderId="10" xfId="1" applyNumberFormat="1" applyFont="1" applyFill="1" applyBorder="1" applyAlignment="1">
      <alignment horizontal="left"/>
    </xf>
    <xf numFmtId="0" fontId="20" fillId="2" borderId="15" xfId="1" applyFont="1" applyFill="1" applyBorder="1"/>
    <xf numFmtId="0" fontId="3" fillId="2" borderId="9" xfId="1" applyFont="1" applyFill="1" applyBorder="1" applyAlignment="1">
      <alignment horizontal="center"/>
    </xf>
    <xf numFmtId="4" fontId="3" fillId="2" borderId="9" xfId="1" applyNumberFormat="1" applyFont="1" applyFill="1" applyBorder="1" applyAlignment="1">
      <alignment horizontal="right"/>
    </xf>
    <xf numFmtId="4" fontId="3" fillId="2" borderId="8" xfId="1" applyNumberFormat="1" applyFont="1" applyFill="1" applyBorder="1" applyAlignment="1">
      <alignment horizontal="right"/>
    </xf>
    <xf numFmtId="4" fontId="4" fillId="2" borderId="10" xfId="1" applyNumberFormat="1" applyFont="1" applyFill="1" applyBorder="1"/>
    <xf numFmtId="3" fontId="1" fillId="0" borderId="0" xfId="1" applyNumberFormat="1"/>
    <xf numFmtId="0" fontId="1" fillId="0" borderId="0" xfId="1" applyBorder="1"/>
    <xf numFmtId="0" fontId="21" fillId="0" borderId="0" xfId="1" applyFont="1" applyAlignment="1"/>
    <xf numFmtId="0" fontId="1" fillId="0" borderId="0" xfId="1" applyAlignment="1">
      <alignment horizontal="right"/>
    </xf>
    <xf numFmtId="0" fontId="22" fillId="0" borderId="0" xfId="1" applyFont="1" applyBorder="1"/>
    <xf numFmtId="3" fontId="22" fillId="0" borderId="0" xfId="1" applyNumberFormat="1" applyFont="1" applyBorder="1" applyAlignment="1">
      <alignment horizontal="right"/>
    </xf>
    <xf numFmtId="4" fontId="22" fillId="0" borderId="0" xfId="1" applyNumberFormat="1" applyFont="1" applyBorder="1"/>
    <xf numFmtId="0" fontId="21" fillId="0" borderId="0" xfId="1" applyFont="1" applyBorder="1" applyAlignment="1"/>
    <xf numFmtId="0" fontId="1" fillId="0" borderId="0" xfId="1" applyBorder="1" applyAlignment="1">
      <alignment horizontal="right"/>
    </xf>
    <xf numFmtId="49" fontId="5" fillId="0" borderId="12" xfId="0" applyNumberFormat="1" applyFont="1" applyBorder="1"/>
    <xf numFmtId="3" fontId="3" fillId="0" borderId="13" xfId="0" applyNumberFormat="1" applyFont="1" applyBorder="1"/>
    <xf numFmtId="3" fontId="3" fillId="0" borderId="56" xfId="0" applyNumberFormat="1" applyFont="1" applyBorder="1"/>
    <xf numFmtId="3" fontId="3" fillId="0" borderId="57" xfId="0" applyNumberFormat="1" applyFont="1" applyBorder="1"/>
    <xf numFmtId="0" fontId="9" fillId="0" borderId="0" xfId="0" applyFont="1" applyAlignment="1">
      <alignment horizontal="left" vertical="top" wrapText="1"/>
    </xf>
    <xf numFmtId="0" fontId="5" fillId="0" borderId="10" xfId="0" applyFont="1" applyBorder="1" applyAlignment="1">
      <alignment horizontal="left"/>
    </xf>
    <xf numFmtId="0" fontId="5" fillId="0" borderId="15" xfId="0" applyFont="1" applyBorder="1" applyAlignment="1">
      <alignment horizontal="left"/>
    </xf>
    <xf numFmtId="0" fontId="5" fillId="0" borderId="10" xfId="0" applyFont="1" applyBorder="1" applyAlignment="1">
      <alignment horizontal="center"/>
    </xf>
    <xf numFmtId="0" fontId="3" fillId="0" borderId="28" xfId="0" applyFont="1" applyBorder="1" applyAlignment="1">
      <alignment horizontal="center" shrinkToFit="1"/>
    </xf>
    <xf numFmtId="0" fontId="3" fillId="0" borderId="29" xfId="0" applyFont="1" applyBorder="1" applyAlignment="1">
      <alignment horizontal="center" shrinkToFit="1"/>
    </xf>
    <xf numFmtId="166" fontId="3" fillId="0" borderId="15" xfId="0" applyNumberFormat="1" applyFont="1" applyBorder="1" applyAlignment="1">
      <alignment horizontal="right" indent="2"/>
    </xf>
    <xf numFmtId="166" fontId="3" fillId="0" borderId="16" xfId="0" applyNumberFormat="1" applyFont="1" applyBorder="1" applyAlignment="1">
      <alignment horizontal="right" indent="2"/>
    </xf>
    <xf numFmtId="166" fontId="7" fillId="2" borderId="41" xfId="0" applyNumberFormat="1" applyFont="1" applyFill="1" applyBorder="1" applyAlignment="1">
      <alignment horizontal="right" indent="2"/>
    </xf>
    <xf numFmtId="166" fontId="7" fillId="2" borderId="42" xfId="0" applyNumberFormat="1" applyFont="1" applyFill="1" applyBorder="1" applyAlignment="1">
      <alignment horizontal="right" indent="2"/>
    </xf>
    <xf numFmtId="0" fontId="0" fillId="0" borderId="0" xfId="0" applyAlignment="1">
      <alignment horizontal="left" wrapText="1"/>
    </xf>
    <xf numFmtId="0" fontId="3" fillId="0" borderId="43" xfId="1" applyFont="1" applyBorder="1" applyAlignment="1">
      <alignment horizontal="center"/>
    </xf>
    <xf numFmtId="0" fontId="3" fillId="0" borderId="44" xfId="1" applyFont="1" applyBorder="1" applyAlignment="1">
      <alignment horizontal="center"/>
    </xf>
    <xf numFmtId="0" fontId="3" fillId="0" borderId="48" xfId="1" applyFont="1" applyBorder="1" applyAlignment="1">
      <alignment horizontal="center"/>
    </xf>
    <xf numFmtId="0" fontId="3" fillId="0" borderId="49" xfId="1" applyFont="1" applyBorder="1" applyAlignment="1">
      <alignment horizontal="center"/>
    </xf>
    <xf numFmtId="0" fontId="3" fillId="0" borderId="51" xfId="1" applyFont="1" applyBorder="1" applyAlignment="1">
      <alignment horizontal="left"/>
    </xf>
    <xf numFmtId="0" fontId="3" fillId="0" borderId="50" xfId="1" applyFont="1" applyBorder="1" applyAlignment="1">
      <alignment horizontal="left"/>
    </xf>
    <xf numFmtId="0" fontId="3" fillId="0" borderId="52" xfId="1" applyFont="1" applyBorder="1" applyAlignment="1">
      <alignment horizontal="left"/>
    </xf>
    <xf numFmtId="3" fontId="4" fillId="2" borderId="31" xfId="0" applyNumberFormat="1" applyFont="1" applyFill="1" applyBorder="1" applyAlignment="1">
      <alignment horizontal="right"/>
    </xf>
    <xf numFmtId="3" fontId="4" fillId="2" borderId="42" xfId="0" applyNumberFormat="1" applyFont="1" applyFill="1" applyBorder="1" applyAlignment="1">
      <alignment horizontal="right"/>
    </xf>
    <xf numFmtId="49" fontId="18" fillId="3" borderId="60" xfId="1" applyNumberFormat="1" applyFont="1" applyFill="1" applyBorder="1" applyAlignment="1">
      <alignment horizontal="left" wrapText="1"/>
    </xf>
    <xf numFmtId="49" fontId="19" fillId="0" borderId="61" xfId="0" applyNumberFormat="1" applyFont="1" applyBorder="1" applyAlignment="1">
      <alignment horizontal="left" wrapText="1"/>
    </xf>
    <xf numFmtId="0" fontId="12" fillId="0" borderId="0" xfId="1" applyFont="1" applyAlignment="1">
      <alignment horizontal="center"/>
    </xf>
    <xf numFmtId="49" fontId="3" fillId="0" borderId="48" xfId="1" applyNumberFormat="1" applyFont="1" applyBorder="1" applyAlignment="1">
      <alignment horizontal="center"/>
    </xf>
    <xf numFmtId="0" fontId="3" fillId="0" borderId="51" xfId="1" applyFont="1" applyBorder="1" applyAlignment="1">
      <alignment horizontal="center" shrinkToFit="1"/>
    </xf>
    <xf numFmtId="0" fontId="3" fillId="0" borderId="50" xfId="1" applyFont="1" applyBorder="1" applyAlignment="1">
      <alignment horizontal="center" shrinkToFit="1"/>
    </xf>
    <xf numFmtId="0" fontId="3" fillId="0" borderId="52" xfId="1" applyFont="1" applyBorder="1" applyAlignment="1">
      <alignment horizontal="center" shrinkToFit="1"/>
    </xf>
  </cellXfs>
  <cellStyles count="2">
    <cellStyle name="Normální" xfId="0" builtinId="0"/>
    <cellStyle name="normální_POL.XLS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Motiv Office">
  <a:themeElements>
    <a:clrScheme name="Kancelář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Kancelář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Kancelář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List21"/>
  <dimension ref="A1:BE55"/>
  <sheetViews>
    <sheetView workbookViewId="0">
      <selection activeCell="K29" sqref="K29"/>
    </sheetView>
  </sheetViews>
  <sheetFormatPr defaultRowHeight="12.75" x14ac:dyDescent="0.2"/>
  <cols>
    <col min="1" max="1" width="2" customWidth="1"/>
    <col min="2" max="2" width="15" customWidth="1"/>
    <col min="3" max="3" width="15.85546875" customWidth="1"/>
    <col min="4" max="4" width="14.5703125" customWidth="1"/>
    <col min="5" max="5" width="13.5703125" customWidth="1"/>
    <col min="6" max="6" width="16.5703125" customWidth="1"/>
    <col min="7" max="7" width="15.28515625" customWidth="1"/>
  </cols>
  <sheetData>
    <row r="1" spans="1:57" ht="24.75" customHeight="1" thickBot="1" x14ac:dyDescent="0.25">
      <c r="A1" s="1" t="s">
        <v>0</v>
      </c>
      <c r="B1" s="2"/>
      <c r="C1" s="2"/>
      <c r="D1" s="2"/>
      <c r="E1" s="2"/>
      <c r="F1" s="2"/>
      <c r="G1" s="2"/>
    </row>
    <row r="2" spans="1:57" ht="12.75" customHeight="1" x14ac:dyDescent="0.2">
      <c r="A2" s="3" t="s">
        <v>1</v>
      </c>
      <c r="B2" s="4"/>
      <c r="C2" s="5">
        <f>Rekapitulace!H1</f>
        <v>0</v>
      </c>
      <c r="D2" s="5">
        <f>Rekapitulace!G2</f>
        <v>0</v>
      </c>
      <c r="E2" s="6"/>
      <c r="F2" s="7" t="s">
        <v>2</v>
      </c>
      <c r="G2" s="8"/>
    </row>
    <row r="3" spans="1:57" ht="3" hidden="1" customHeight="1" x14ac:dyDescent="0.2">
      <c r="A3" s="9"/>
      <c r="B3" s="10"/>
      <c r="C3" s="11"/>
      <c r="D3" s="11"/>
      <c r="E3" s="12"/>
      <c r="F3" s="13"/>
      <c r="G3" s="14"/>
    </row>
    <row r="4" spans="1:57" ht="12" customHeight="1" x14ac:dyDescent="0.2">
      <c r="A4" s="15" t="s">
        <v>3</v>
      </c>
      <c r="B4" s="10"/>
      <c r="C4" s="11" t="s">
        <v>4</v>
      </c>
      <c r="D4" s="11"/>
      <c r="E4" s="12"/>
      <c r="F4" s="13" t="s">
        <v>5</v>
      </c>
      <c r="G4" s="16"/>
    </row>
    <row r="5" spans="1:57" ht="12.95" customHeight="1" x14ac:dyDescent="0.2">
      <c r="A5" s="17" t="s">
        <v>79</v>
      </c>
      <c r="B5" s="18"/>
      <c r="C5" s="19" t="s">
        <v>162</v>
      </c>
      <c r="D5" s="20"/>
      <c r="E5" s="18"/>
      <c r="F5" s="13" t="s">
        <v>7</v>
      </c>
      <c r="G5" s="14"/>
    </row>
    <row r="6" spans="1:57" ht="12.95" customHeight="1" x14ac:dyDescent="0.2">
      <c r="A6" s="15" t="s">
        <v>8</v>
      </c>
      <c r="B6" s="10"/>
      <c r="C6" s="11" t="s">
        <v>9</v>
      </c>
      <c r="D6" s="11"/>
      <c r="E6" s="12"/>
      <c r="F6" s="21" t="s">
        <v>10</v>
      </c>
      <c r="G6" s="22">
        <v>0</v>
      </c>
      <c r="O6" s="23"/>
    </row>
    <row r="7" spans="1:57" ht="12.95" customHeight="1" x14ac:dyDescent="0.2">
      <c r="A7" s="24" t="s">
        <v>78</v>
      </c>
      <c r="B7" s="25"/>
      <c r="C7" s="26" t="s">
        <v>161</v>
      </c>
      <c r="D7" s="27"/>
      <c r="E7" s="27"/>
      <c r="F7" s="28" t="s">
        <v>11</v>
      </c>
      <c r="G7" s="22">
        <f>IF(PocetMJ=0,,ROUND((F30+F32)/PocetMJ,1))</f>
        <v>0</v>
      </c>
    </row>
    <row r="8" spans="1:57" x14ac:dyDescent="0.2">
      <c r="A8" s="29" t="s">
        <v>12</v>
      </c>
      <c r="B8" s="13"/>
      <c r="C8" s="204"/>
      <c r="D8" s="204"/>
      <c r="E8" s="205"/>
      <c r="F8" s="30" t="s">
        <v>13</v>
      </c>
      <c r="G8" s="31"/>
      <c r="H8" s="32"/>
      <c r="I8" s="33"/>
    </row>
    <row r="9" spans="1:57" x14ac:dyDescent="0.2">
      <c r="A9" s="29" t="s">
        <v>14</v>
      </c>
      <c r="B9" s="13"/>
      <c r="C9" s="204">
        <f>Projektant</f>
        <v>0</v>
      </c>
      <c r="D9" s="204"/>
      <c r="E9" s="205"/>
      <c r="F9" s="13"/>
      <c r="G9" s="34"/>
      <c r="H9" s="35"/>
    </row>
    <row r="10" spans="1:57" x14ac:dyDescent="0.2">
      <c r="A10" s="29" t="s">
        <v>15</v>
      </c>
      <c r="B10" s="13"/>
      <c r="C10" s="204"/>
      <c r="D10" s="204"/>
      <c r="E10" s="204"/>
      <c r="F10" s="36"/>
      <c r="G10" s="37"/>
      <c r="H10" s="38"/>
    </row>
    <row r="11" spans="1:57" ht="13.5" customHeight="1" x14ac:dyDescent="0.2">
      <c r="A11" s="29" t="s">
        <v>16</v>
      </c>
      <c r="B11" s="13"/>
      <c r="C11" s="204"/>
      <c r="D11" s="204"/>
      <c r="E11" s="204"/>
      <c r="F11" s="39" t="s">
        <v>17</v>
      </c>
      <c r="G11" s="40"/>
      <c r="H11" s="35"/>
      <c r="BA11" s="41"/>
      <c r="BB11" s="41"/>
      <c r="BC11" s="41"/>
      <c r="BD11" s="41"/>
      <c r="BE11" s="41"/>
    </row>
    <row r="12" spans="1:57" ht="12.75" customHeight="1" x14ac:dyDescent="0.2">
      <c r="A12" s="42" t="s">
        <v>18</v>
      </c>
      <c r="B12" s="10"/>
      <c r="C12" s="206"/>
      <c r="D12" s="206"/>
      <c r="E12" s="206"/>
      <c r="F12" s="43" t="s">
        <v>19</v>
      </c>
      <c r="G12" s="44"/>
      <c r="H12" s="35"/>
    </row>
    <row r="13" spans="1:57" ht="28.5" customHeight="1" thickBot="1" x14ac:dyDescent="0.25">
      <c r="A13" s="45" t="s">
        <v>20</v>
      </c>
      <c r="B13" s="46"/>
      <c r="C13" s="46"/>
      <c r="D13" s="46"/>
      <c r="E13" s="47"/>
      <c r="F13" s="47"/>
      <c r="G13" s="48"/>
      <c r="H13" s="35"/>
    </row>
    <row r="14" spans="1:57" ht="17.25" customHeight="1" thickBot="1" x14ac:dyDescent="0.25">
      <c r="A14" s="49" t="s">
        <v>21</v>
      </c>
      <c r="B14" s="50"/>
      <c r="C14" s="51"/>
      <c r="D14" s="52" t="s">
        <v>22</v>
      </c>
      <c r="E14" s="53"/>
      <c r="F14" s="53"/>
      <c r="G14" s="51"/>
    </row>
    <row r="15" spans="1:57" ht="15.95" customHeight="1" x14ac:dyDescent="0.2">
      <c r="A15" s="54"/>
      <c r="B15" s="55" t="s">
        <v>23</v>
      </c>
      <c r="C15" s="56">
        <f>HSV</f>
        <v>0</v>
      </c>
      <c r="D15" s="57" t="str">
        <f>Rekapitulace!A19</f>
        <v>Ztížené výrobní podmínky</v>
      </c>
      <c r="E15" s="58"/>
      <c r="F15" s="59"/>
      <c r="G15" s="56">
        <f>Rekapitulace!I19</f>
        <v>0</v>
      </c>
    </row>
    <row r="16" spans="1:57" ht="15.95" customHeight="1" x14ac:dyDescent="0.2">
      <c r="A16" s="54" t="s">
        <v>24</v>
      </c>
      <c r="B16" s="55" t="s">
        <v>25</v>
      </c>
      <c r="C16" s="56">
        <f>PSV</f>
        <v>0</v>
      </c>
      <c r="D16" s="9" t="str">
        <f>Rekapitulace!A20</f>
        <v>Oborová přirážka</v>
      </c>
      <c r="E16" s="60"/>
      <c r="F16" s="61"/>
      <c r="G16" s="56">
        <f>Rekapitulace!I20</f>
        <v>0</v>
      </c>
    </row>
    <row r="17" spans="1:7" ht="15.95" customHeight="1" x14ac:dyDescent="0.2">
      <c r="A17" s="54" t="s">
        <v>26</v>
      </c>
      <c r="B17" s="55" t="s">
        <v>27</v>
      </c>
      <c r="C17" s="56">
        <f>Mont</f>
        <v>0</v>
      </c>
      <c r="D17" s="9" t="str">
        <f>Rekapitulace!A21</f>
        <v>Přesun stavebních kapacit</v>
      </c>
      <c r="E17" s="60"/>
      <c r="F17" s="61"/>
      <c r="G17" s="56">
        <f>Rekapitulace!I21</f>
        <v>0</v>
      </c>
    </row>
    <row r="18" spans="1:7" ht="15.95" customHeight="1" x14ac:dyDescent="0.2">
      <c r="A18" s="62" t="s">
        <v>28</v>
      </c>
      <c r="B18" s="63" t="s">
        <v>29</v>
      </c>
      <c r="C18" s="56">
        <f>Dodavka</f>
        <v>0</v>
      </c>
      <c r="D18" s="9" t="str">
        <f>Rekapitulace!A22</f>
        <v>Mimostaveništní doprava</v>
      </c>
      <c r="E18" s="60"/>
      <c r="F18" s="61"/>
      <c r="G18" s="56">
        <f>Rekapitulace!I22</f>
        <v>0</v>
      </c>
    </row>
    <row r="19" spans="1:7" ht="15.95" customHeight="1" x14ac:dyDescent="0.2">
      <c r="A19" s="64" t="s">
        <v>30</v>
      </c>
      <c r="B19" s="55"/>
      <c r="C19" s="56">
        <f>SUM(C15:C18)</f>
        <v>0</v>
      </c>
      <c r="D19" s="9" t="str">
        <f>Rekapitulace!A23</f>
        <v>Zařízení staveniště</v>
      </c>
      <c r="E19" s="60"/>
      <c r="F19" s="61"/>
      <c r="G19" s="56">
        <f>Rekapitulace!I23</f>
        <v>0</v>
      </c>
    </row>
    <row r="20" spans="1:7" ht="15.95" customHeight="1" x14ac:dyDescent="0.2">
      <c r="A20" s="64"/>
      <c r="B20" s="55"/>
      <c r="C20" s="56"/>
      <c r="D20" s="9" t="str">
        <f>Rekapitulace!A24</f>
        <v>Provoz investora</v>
      </c>
      <c r="E20" s="60"/>
      <c r="F20" s="61"/>
      <c r="G20" s="56">
        <f>Rekapitulace!I24</f>
        <v>0</v>
      </c>
    </row>
    <row r="21" spans="1:7" ht="15.95" customHeight="1" x14ac:dyDescent="0.2">
      <c r="A21" s="64" t="s">
        <v>31</v>
      </c>
      <c r="B21" s="55"/>
      <c r="C21" s="56">
        <f>HZS</f>
        <v>0</v>
      </c>
      <c r="D21" s="9" t="str">
        <f>Rekapitulace!A25</f>
        <v>Kompletační činnost (IČD)</v>
      </c>
      <c r="E21" s="60"/>
      <c r="F21" s="61"/>
      <c r="G21" s="56">
        <f>Rekapitulace!I25</f>
        <v>0</v>
      </c>
    </row>
    <row r="22" spans="1:7" ht="15.95" customHeight="1" x14ac:dyDescent="0.2">
      <c r="A22" s="65" t="s">
        <v>32</v>
      </c>
      <c r="B22" s="66"/>
      <c r="C22" s="56">
        <f>C19+C21</f>
        <v>0</v>
      </c>
      <c r="D22" s="9" t="s">
        <v>33</v>
      </c>
      <c r="E22" s="60"/>
      <c r="F22" s="61"/>
      <c r="G22" s="56">
        <f>G23-SUM(G15:G21)</f>
        <v>0</v>
      </c>
    </row>
    <row r="23" spans="1:7" ht="15.95" customHeight="1" thickBot="1" x14ac:dyDescent="0.25">
      <c r="A23" s="207" t="s">
        <v>34</v>
      </c>
      <c r="B23" s="208"/>
      <c r="C23" s="67">
        <f>C22+G23</f>
        <v>0</v>
      </c>
      <c r="D23" s="68" t="s">
        <v>35</v>
      </c>
      <c r="E23" s="69"/>
      <c r="F23" s="70"/>
      <c r="G23" s="56">
        <f>VRN</f>
        <v>0</v>
      </c>
    </row>
    <row r="24" spans="1:7" x14ac:dyDescent="0.2">
      <c r="A24" s="71" t="s">
        <v>36</v>
      </c>
      <c r="B24" s="72"/>
      <c r="C24" s="73"/>
      <c r="D24" s="72" t="s">
        <v>37</v>
      </c>
      <c r="E24" s="72"/>
      <c r="F24" s="74" t="s">
        <v>38</v>
      </c>
      <c r="G24" s="75"/>
    </row>
    <row r="25" spans="1:7" x14ac:dyDescent="0.2">
      <c r="A25" s="65" t="s">
        <v>39</v>
      </c>
      <c r="B25" s="66"/>
      <c r="C25" s="76"/>
      <c r="D25" s="66" t="s">
        <v>39</v>
      </c>
      <c r="E25" s="77"/>
      <c r="F25" s="78" t="s">
        <v>39</v>
      </c>
      <c r="G25" s="79"/>
    </row>
    <row r="26" spans="1:7" ht="37.5" customHeight="1" x14ac:dyDescent="0.2">
      <c r="A26" s="65" t="s">
        <v>40</v>
      </c>
      <c r="B26" s="80"/>
      <c r="C26" s="76"/>
      <c r="D26" s="66" t="s">
        <v>40</v>
      </c>
      <c r="E26" s="77"/>
      <c r="F26" s="78" t="s">
        <v>40</v>
      </c>
      <c r="G26" s="79"/>
    </row>
    <row r="27" spans="1:7" x14ac:dyDescent="0.2">
      <c r="A27" s="65"/>
      <c r="B27" s="81"/>
      <c r="C27" s="76"/>
      <c r="D27" s="66"/>
      <c r="E27" s="77"/>
      <c r="F27" s="78"/>
      <c r="G27" s="79"/>
    </row>
    <row r="28" spans="1:7" x14ac:dyDescent="0.2">
      <c r="A28" s="65" t="s">
        <v>41</v>
      </c>
      <c r="B28" s="66"/>
      <c r="C28" s="76"/>
      <c r="D28" s="78" t="s">
        <v>42</v>
      </c>
      <c r="E28" s="76"/>
      <c r="F28" s="82" t="s">
        <v>42</v>
      </c>
      <c r="G28" s="79"/>
    </row>
    <row r="29" spans="1:7" ht="69" customHeight="1" x14ac:dyDescent="0.2">
      <c r="A29" s="65"/>
      <c r="B29" s="66"/>
      <c r="C29" s="83"/>
      <c r="D29" s="84"/>
      <c r="E29" s="83"/>
      <c r="F29" s="66"/>
      <c r="G29" s="79"/>
    </row>
    <row r="30" spans="1:7" x14ac:dyDescent="0.2">
      <c r="A30" s="85" t="s">
        <v>43</v>
      </c>
      <c r="B30" s="86"/>
      <c r="C30" s="87">
        <v>21</v>
      </c>
      <c r="D30" s="86" t="s">
        <v>44</v>
      </c>
      <c r="E30" s="88"/>
      <c r="F30" s="209">
        <f>C23-F32</f>
        <v>0</v>
      </c>
      <c r="G30" s="210"/>
    </row>
    <row r="31" spans="1:7" x14ac:dyDescent="0.2">
      <c r="A31" s="85" t="s">
        <v>45</v>
      </c>
      <c r="B31" s="86"/>
      <c r="C31" s="87">
        <f>SazbaDPH1</f>
        <v>21</v>
      </c>
      <c r="D31" s="86" t="s">
        <v>46</v>
      </c>
      <c r="E31" s="88"/>
      <c r="F31" s="209">
        <f>ROUND(PRODUCT(F30,C31/100),0)</f>
        <v>0</v>
      </c>
      <c r="G31" s="210"/>
    </row>
    <row r="32" spans="1:7" x14ac:dyDescent="0.2">
      <c r="A32" s="85" t="s">
        <v>43</v>
      </c>
      <c r="B32" s="86"/>
      <c r="C32" s="87">
        <v>0</v>
      </c>
      <c r="D32" s="86" t="s">
        <v>46</v>
      </c>
      <c r="E32" s="88"/>
      <c r="F32" s="209">
        <v>0</v>
      </c>
      <c r="G32" s="210"/>
    </row>
    <row r="33" spans="1:8" x14ac:dyDescent="0.2">
      <c r="A33" s="85" t="s">
        <v>45</v>
      </c>
      <c r="B33" s="89"/>
      <c r="C33" s="90">
        <f>SazbaDPH2</f>
        <v>0</v>
      </c>
      <c r="D33" s="86" t="s">
        <v>46</v>
      </c>
      <c r="E33" s="61"/>
      <c r="F33" s="209">
        <f>ROUND(PRODUCT(F32,C33/100),0)</f>
        <v>0</v>
      </c>
      <c r="G33" s="210"/>
    </row>
    <row r="34" spans="1:8" s="94" customFormat="1" ht="19.5" customHeight="1" thickBot="1" x14ac:dyDescent="0.3">
      <c r="A34" s="91" t="s">
        <v>47</v>
      </c>
      <c r="B34" s="92"/>
      <c r="C34" s="92"/>
      <c r="D34" s="92"/>
      <c r="E34" s="93"/>
      <c r="F34" s="211">
        <f>ROUND(SUM(F30:F33),0)</f>
        <v>0</v>
      </c>
      <c r="G34" s="212"/>
    </row>
    <row r="36" spans="1:8" x14ac:dyDescent="0.2">
      <c r="A36" s="95" t="s">
        <v>48</v>
      </c>
      <c r="B36" s="95"/>
      <c r="C36" s="95"/>
      <c r="D36" s="95"/>
      <c r="E36" s="95"/>
      <c r="F36" s="95"/>
      <c r="G36" s="95"/>
      <c r="H36" t="s">
        <v>6</v>
      </c>
    </row>
    <row r="37" spans="1:8" ht="14.25" customHeight="1" x14ac:dyDescent="0.2">
      <c r="A37" s="95"/>
      <c r="B37" s="203"/>
      <c r="C37" s="203"/>
      <c r="D37" s="203"/>
      <c r="E37" s="203"/>
      <c r="F37" s="203"/>
      <c r="G37" s="203"/>
      <c r="H37" t="s">
        <v>6</v>
      </c>
    </row>
    <row r="38" spans="1:8" ht="12.75" customHeight="1" x14ac:dyDescent="0.2">
      <c r="A38" s="96"/>
      <c r="B38" s="203"/>
      <c r="C38" s="203"/>
      <c r="D38" s="203"/>
      <c r="E38" s="203"/>
      <c r="F38" s="203"/>
      <c r="G38" s="203"/>
      <c r="H38" t="s">
        <v>6</v>
      </c>
    </row>
    <row r="39" spans="1:8" x14ac:dyDescent="0.2">
      <c r="A39" s="96"/>
      <c r="B39" s="203"/>
      <c r="C39" s="203"/>
      <c r="D39" s="203"/>
      <c r="E39" s="203"/>
      <c r="F39" s="203"/>
      <c r="G39" s="203"/>
      <c r="H39" t="s">
        <v>6</v>
      </c>
    </row>
    <row r="40" spans="1:8" x14ac:dyDescent="0.2">
      <c r="A40" s="96"/>
      <c r="B40" s="203"/>
      <c r="C40" s="203"/>
      <c r="D40" s="203"/>
      <c r="E40" s="203"/>
      <c r="F40" s="203"/>
      <c r="G40" s="203"/>
      <c r="H40" t="s">
        <v>6</v>
      </c>
    </row>
    <row r="41" spans="1:8" x14ac:dyDescent="0.2">
      <c r="A41" s="96"/>
      <c r="B41" s="203"/>
      <c r="C41" s="203"/>
      <c r="D41" s="203"/>
      <c r="E41" s="203"/>
      <c r="F41" s="203"/>
      <c r="G41" s="203"/>
      <c r="H41" t="s">
        <v>6</v>
      </c>
    </row>
    <row r="42" spans="1:8" x14ac:dyDescent="0.2">
      <c r="A42" s="96"/>
      <c r="B42" s="203"/>
      <c r="C42" s="203"/>
      <c r="D42" s="203"/>
      <c r="E42" s="203"/>
      <c r="F42" s="203"/>
      <c r="G42" s="203"/>
      <c r="H42" t="s">
        <v>6</v>
      </c>
    </row>
    <row r="43" spans="1:8" x14ac:dyDescent="0.2">
      <c r="A43" s="96"/>
      <c r="B43" s="203"/>
      <c r="C43" s="203"/>
      <c r="D43" s="203"/>
      <c r="E43" s="203"/>
      <c r="F43" s="203"/>
      <c r="G43" s="203"/>
      <c r="H43" t="s">
        <v>6</v>
      </c>
    </row>
    <row r="44" spans="1:8" x14ac:dyDescent="0.2">
      <c r="A44" s="96"/>
      <c r="B44" s="203"/>
      <c r="C44" s="203"/>
      <c r="D44" s="203"/>
      <c r="E44" s="203"/>
      <c r="F44" s="203"/>
      <c r="G44" s="203"/>
      <c r="H44" t="s">
        <v>6</v>
      </c>
    </row>
    <row r="45" spans="1:8" ht="0.75" customHeight="1" x14ac:dyDescent="0.2">
      <c r="A45" s="96"/>
      <c r="B45" s="203"/>
      <c r="C45" s="203"/>
      <c r="D45" s="203"/>
      <c r="E45" s="203"/>
      <c r="F45" s="203"/>
      <c r="G45" s="203"/>
      <c r="H45" t="s">
        <v>6</v>
      </c>
    </row>
    <row r="46" spans="1:8" x14ac:dyDescent="0.2">
      <c r="B46" s="213"/>
      <c r="C46" s="213"/>
      <c r="D46" s="213"/>
      <c r="E46" s="213"/>
      <c r="F46" s="213"/>
      <c r="G46" s="213"/>
    </row>
    <row r="47" spans="1:8" x14ac:dyDescent="0.2">
      <c r="B47" s="213"/>
      <c r="C47" s="213"/>
      <c r="D47" s="213"/>
      <c r="E47" s="213"/>
      <c r="F47" s="213"/>
      <c r="G47" s="213"/>
    </row>
    <row r="48" spans="1:8" x14ac:dyDescent="0.2">
      <c r="B48" s="213"/>
      <c r="C48" s="213"/>
      <c r="D48" s="213"/>
      <c r="E48" s="213"/>
      <c r="F48" s="213"/>
      <c r="G48" s="213"/>
    </row>
    <row r="49" spans="2:7" x14ac:dyDescent="0.2">
      <c r="B49" s="213"/>
      <c r="C49" s="213"/>
      <c r="D49" s="213"/>
      <c r="E49" s="213"/>
      <c r="F49" s="213"/>
      <c r="G49" s="213"/>
    </row>
    <row r="50" spans="2:7" x14ac:dyDescent="0.2">
      <c r="B50" s="213"/>
      <c r="C50" s="213"/>
      <c r="D50" s="213"/>
      <c r="E50" s="213"/>
      <c r="F50" s="213"/>
      <c r="G50" s="213"/>
    </row>
    <row r="51" spans="2:7" x14ac:dyDescent="0.2">
      <c r="B51" s="213"/>
      <c r="C51" s="213"/>
      <c r="D51" s="213"/>
      <c r="E51" s="213"/>
      <c r="F51" s="213"/>
      <c r="G51" s="213"/>
    </row>
    <row r="52" spans="2:7" x14ac:dyDescent="0.2">
      <c r="B52" s="213"/>
      <c r="C52" s="213"/>
      <c r="D52" s="213"/>
      <c r="E52" s="213"/>
      <c r="F52" s="213"/>
      <c r="G52" s="213"/>
    </row>
    <row r="53" spans="2:7" x14ac:dyDescent="0.2">
      <c r="B53" s="213"/>
      <c r="C53" s="213"/>
      <c r="D53" s="213"/>
      <c r="E53" s="213"/>
      <c r="F53" s="213"/>
      <c r="G53" s="213"/>
    </row>
    <row r="54" spans="2:7" x14ac:dyDescent="0.2">
      <c r="B54" s="213"/>
      <c r="C54" s="213"/>
      <c r="D54" s="213"/>
      <c r="E54" s="213"/>
      <c r="F54" s="213"/>
      <c r="G54" s="213"/>
    </row>
    <row r="55" spans="2:7" x14ac:dyDescent="0.2">
      <c r="B55" s="213"/>
      <c r="C55" s="213"/>
      <c r="D55" s="213"/>
      <c r="E55" s="213"/>
      <c r="F55" s="213"/>
      <c r="G55" s="213"/>
    </row>
  </sheetData>
  <mergeCells count="22">
    <mergeCell ref="B52:G52"/>
    <mergeCell ref="B53:G53"/>
    <mergeCell ref="B54:G54"/>
    <mergeCell ref="B55:G55"/>
    <mergeCell ref="B46:G46"/>
    <mergeCell ref="B47:G47"/>
    <mergeCell ref="B48:G48"/>
    <mergeCell ref="B49:G49"/>
    <mergeCell ref="B50:G50"/>
    <mergeCell ref="B51:G51"/>
    <mergeCell ref="B37:G45"/>
    <mergeCell ref="C8:E8"/>
    <mergeCell ref="C9:E9"/>
    <mergeCell ref="C10:E10"/>
    <mergeCell ref="C11:E11"/>
    <mergeCell ref="C12:E12"/>
    <mergeCell ref="A23:B23"/>
    <mergeCell ref="F30:G30"/>
    <mergeCell ref="F31:G31"/>
    <mergeCell ref="F32:G32"/>
    <mergeCell ref="F33:G33"/>
    <mergeCell ref="F34:G34"/>
  </mergeCells>
  <pageMargins left="0.59055118110236227" right="0.39370078740157483" top="0.59055118110236227" bottom="0.98425196850393704" header="0.19685039370078741" footer="0.51181102362204722"/>
  <pageSetup paperSize="9" orientation="portrait" horizontalDpi="300" verticalDpi="300" r:id="rId1"/>
  <headerFooter alignWithMargins="0">
    <oddFooter>&amp;L&amp;9Zpracováno programem &amp;"Arial CE,Tučné"BUILDpower,  © RTS, a.s.&amp;R&amp;"Arial,Obyčejné"Strana 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List31"/>
  <dimension ref="A1:BE78"/>
  <sheetViews>
    <sheetView workbookViewId="0">
      <selection activeCell="L32" sqref="L32"/>
    </sheetView>
  </sheetViews>
  <sheetFormatPr defaultRowHeight="12.75" x14ac:dyDescent="0.2"/>
  <cols>
    <col min="1" max="1" width="5.85546875" customWidth="1"/>
    <col min="2" max="2" width="6.140625" customWidth="1"/>
    <col min="3" max="3" width="11.42578125" customWidth="1"/>
    <col min="4" max="4" width="15.85546875" customWidth="1"/>
    <col min="5" max="5" width="11.28515625" customWidth="1"/>
    <col min="6" max="6" width="10.85546875" customWidth="1"/>
    <col min="7" max="7" width="11" customWidth="1"/>
    <col min="8" max="8" width="11.140625" customWidth="1"/>
    <col min="9" max="9" width="10.7109375" customWidth="1"/>
  </cols>
  <sheetData>
    <row r="1" spans="1:57" ht="13.5" thickTop="1" x14ac:dyDescent="0.2">
      <c r="A1" s="214" t="s">
        <v>49</v>
      </c>
      <c r="B1" s="215"/>
      <c r="C1" s="97" t="str">
        <f>CONCATENATE(cislostavby," ",nazevstavby)</f>
        <v>2018/051 Revitalizace školní zahrady ZŠ Běchovice</v>
      </c>
      <c r="D1" s="98"/>
      <c r="E1" s="99"/>
      <c r="F1" s="98"/>
      <c r="G1" s="100" t="s">
        <v>50</v>
      </c>
      <c r="H1" s="101"/>
      <c r="I1" s="102"/>
    </row>
    <row r="2" spans="1:57" ht="13.5" thickBot="1" x14ac:dyDescent="0.25">
      <c r="A2" s="216" t="s">
        <v>51</v>
      </c>
      <c r="B2" s="217"/>
      <c r="C2" s="103" t="str">
        <f>CONCATENATE(cisloobjektu," ",nazevobjektu)</f>
        <v>01 Školní zahrada</v>
      </c>
      <c r="D2" s="104"/>
      <c r="E2" s="105"/>
      <c r="F2" s="104"/>
      <c r="G2" s="218"/>
      <c r="H2" s="219"/>
      <c r="I2" s="220"/>
    </row>
    <row r="3" spans="1:57" ht="13.5" thickTop="1" x14ac:dyDescent="0.2">
      <c r="A3" s="77"/>
      <c r="B3" s="77"/>
      <c r="C3" s="77"/>
      <c r="D3" s="77"/>
      <c r="E3" s="77"/>
      <c r="F3" s="66"/>
      <c r="G3" s="77"/>
      <c r="H3" s="77"/>
      <c r="I3" s="77"/>
    </row>
    <row r="4" spans="1:57" ht="19.5" customHeight="1" x14ac:dyDescent="0.25">
      <c r="A4" s="106" t="s">
        <v>52</v>
      </c>
      <c r="B4" s="107"/>
      <c r="C4" s="107"/>
      <c r="D4" s="107"/>
      <c r="E4" s="108"/>
      <c r="F4" s="107"/>
      <c r="G4" s="107"/>
      <c r="H4" s="107"/>
      <c r="I4" s="107"/>
    </row>
    <row r="5" spans="1:57" ht="13.5" thickBot="1" x14ac:dyDescent="0.25">
      <c r="A5" s="77"/>
      <c r="B5" s="77"/>
      <c r="C5" s="77"/>
      <c r="D5" s="77"/>
      <c r="E5" s="77"/>
      <c r="F5" s="77"/>
      <c r="G5" s="77"/>
      <c r="H5" s="77"/>
      <c r="I5" s="77"/>
    </row>
    <row r="6" spans="1:57" s="35" customFormat="1" ht="13.5" thickBot="1" x14ac:dyDescent="0.25">
      <c r="A6" s="109"/>
      <c r="B6" s="110" t="s">
        <v>53</v>
      </c>
      <c r="C6" s="110"/>
      <c r="D6" s="111"/>
      <c r="E6" s="112" t="s">
        <v>54</v>
      </c>
      <c r="F6" s="113" t="s">
        <v>55</v>
      </c>
      <c r="G6" s="113" t="s">
        <v>56</v>
      </c>
      <c r="H6" s="113" t="s">
        <v>57</v>
      </c>
      <c r="I6" s="114" t="s">
        <v>31</v>
      </c>
    </row>
    <row r="7" spans="1:57" s="35" customFormat="1" x14ac:dyDescent="0.2">
      <c r="A7" s="199" t="str">
        <f>Položky!B7</f>
        <v>1</v>
      </c>
      <c r="B7" s="115" t="str">
        <f>Položky!C7</f>
        <v>Zemní práce</v>
      </c>
      <c r="C7" s="66"/>
      <c r="D7" s="116"/>
      <c r="E7" s="200">
        <f>Položky!BA25</f>
        <v>0</v>
      </c>
      <c r="F7" s="201">
        <f>Položky!BB25</f>
        <v>0</v>
      </c>
      <c r="G7" s="201">
        <f>Položky!BC25</f>
        <v>0</v>
      </c>
      <c r="H7" s="201">
        <f>Položky!BD25</f>
        <v>0</v>
      </c>
      <c r="I7" s="202">
        <f>Položky!BE25</f>
        <v>0</v>
      </c>
    </row>
    <row r="8" spans="1:57" s="35" customFormat="1" x14ac:dyDescent="0.2">
      <c r="A8" s="199" t="str">
        <f>Položky!B26</f>
        <v>11</v>
      </c>
      <c r="B8" s="115" t="str">
        <f>Položky!C26</f>
        <v>Přípravné a přidružené práce</v>
      </c>
      <c r="C8" s="66"/>
      <c r="D8" s="116"/>
      <c r="E8" s="200">
        <f>Položky!BA27</f>
        <v>0</v>
      </c>
      <c r="F8" s="201">
        <f>Položky!BB27</f>
        <v>0</v>
      </c>
      <c r="G8" s="201">
        <f>Položky!BC27</f>
        <v>0</v>
      </c>
      <c r="H8" s="201">
        <f>Položky!BD27</f>
        <v>0</v>
      </c>
      <c r="I8" s="202">
        <f>Položky!BE27</f>
        <v>0</v>
      </c>
    </row>
    <row r="9" spans="1:57" s="35" customFormat="1" x14ac:dyDescent="0.2">
      <c r="A9" s="199" t="str">
        <f>Položky!B28</f>
        <v>2</v>
      </c>
      <c r="B9" s="115" t="str">
        <f>Položky!C28</f>
        <v>Základy a zvláštní zakládání</v>
      </c>
      <c r="C9" s="66"/>
      <c r="D9" s="116"/>
      <c r="E9" s="200">
        <f>Položky!BA37</f>
        <v>0</v>
      </c>
      <c r="F9" s="201">
        <f>Položky!BB37</f>
        <v>0</v>
      </c>
      <c r="G9" s="201">
        <f>Položky!BC37</f>
        <v>0</v>
      </c>
      <c r="H9" s="201">
        <f>Položky!BD37</f>
        <v>0</v>
      </c>
      <c r="I9" s="202">
        <f>Položky!BE37</f>
        <v>0</v>
      </c>
    </row>
    <row r="10" spans="1:57" s="35" customFormat="1" x14ac:dyDescent="0.2">
      <c r="A10" s="199" t="str">
        <f>Položky!B38</f>
        <v>5</v>
      </c>
      <c r="B10" s="115" t="str">
        <f>Položky!C38</f>
        <v>Komunikace</v>
      </c>
      <c r="C10" s="66"/>
      <c r="D10" s="116"/>
      <c r="E10" s="200">
        <f>Položky!BA48</f>
        <v>0</v>
      </c>
      <c r="F10" s="201">
        <f>Položky!BB48</f>
        <v>0</v>
      </c>
      <c r="G10" s="201">
        <f>Položky!BC48</f>
        <v>0</v>
      </c>
      <c r="H10" s="201">
        <f>Položky!BD48</f>
        <v>0</v>
      </c>
      <c r="I10" s="202">
        <f>Položky!BE48</f>
        <v>0</v>
      </c>
    </row>
    <row r="11" spans="1:57" s="35" customFormat="1" x14ac:dyDescent="0.2">
      <c r="A11" s="199" t="str">
        <f>Položky!B49</f>
        <v>91</v>
      </c>
      <c r="B11" s="115" t="str">
        <f>Položky!C49</f>
        <v>Doplňující práce na komunikaci</v>
      </c>
      <c r="C11" s="66"/>
      <c r="D11" s="116"/>
      <c r="E11" s="200">
        <f>Položky!BA53</f>
        <v>0</v>
      </c>
      <c r="F11" s="201">
        <f>Položky!BB53</f>
        <v>0</v>
      </c>
      <c r="G11" s="201">
        <f>Položky!BC53</f>
        <v>0</v>
      </c>
      <c r="H11" s="201">
        <f>Položky!BD53</f>
        <v>0</v>
      </c>
      <c r="I11" s="202">
        <f>Položky!BE53</f>
        <v>0</v>
      </c>
    </row>
    <row r="12" spans="1:57" s="35" customFormat="1" x14ac:dyDescent="0.2">
      <c r="A12" s="199" t="str">
        <f>Položky!B54</f>
        <v>99</v>
      </c>
      <c r="B12" s="115" t="str">
        <f>Položky!C54</f>
        <v>Staveništní přesun hmot</v>
      </c>
      <c r="C12" s="66"/>
      <c r="D12" s="116"/>
      <c r="E12" s="200">
        <f>Položky!BA56</f>
        <v>0</v>
      </c>
      <c r="F12" s="201">
        <f>Položky!BB56</f>
        <v>0</v>
      </c>
      <c r="G12" s="201">
        <f>Položky!BC56</f>
        <v>0</v>
      </c>
      <c r="H12" s="201">
        <f>Položky!BD56</f>
        <v>0</v>
      </c>
      <c r="I12" s="202">
        <f>Položky!BE56</f>
        <v>0</v>
      </c>
    </row>
    <row r="13" spans="1:57" s="35" customFormat="1" ht="13.5" thickBot="1" x14ac:dyDescent="0.25">
      <c r="A13" s="199" t="str">
        <f>Položky!B57</f>
        <v>725</v>
      </c>
      <c r="B13" s="115" t="str">
        <f>Položky!C57</f>
        <v>Zařizovací předměty</v>
      </c>
      <c r="C13" s="66"/>
      <c r="D13" s="116"/>
      <c r="E13" s="200">
        <f>Položky!BA68</f>
        <v>0</v>
      </c>
      <c r="F13" s="201">
        <f>Položky!BB68</f>
        <v>0</v>
      </c>
      <c r="G13" s="201">
        <f>Položky!BC68</f>
        <v>0</v>
      </c>
      <c r="H13" s="201">
        <f>Položky!BD68</f>
        <v>0</v>
      </c>
      <c r="I13" s="202">
        <f>Položky!BE68</f>
        <v>0</v>
      </c>
    </row>
    <row r="14" spans="1:57" s="123" customFormat="1" ht="13.5" thickBot="1" x14ac:dyDescent="0.25">
      <c r="A14" s="117"/>
      <c r="B14" s="118" t="s">
        <v>58</v>
      </c>
      <c r="C14" s="118"/>
      <c r="D14" s="119"/>
      <c r="E14" s="120">
        <f>SUM(E7:E13)</f>
        <v>0</v>
      </c>
      <c r="F14" s="121">
        <f>SUM(F7:F13)</f>
        <v>0</v>
      </c>
      <c r="G14" s="121">
        <f>SUM(G7:G13)</f>
        <v>0</v>
      </c>
      <c r="H14" s="121">
        <f>SUM(H7:H13)</f>
        <v>0</v>
      </c>
      <c r="I14" s="122">
        <f>SUM(I7:I13)</f>
        <v>0</v>
      </c>
    </row>
    <row r="15" spans="1:57" x14ac:dyDescent="0.2">
      <c r="A15" s="66"/>
      <c r="B15" s="66"/>
      <c r="C15" s="66"/>
      <c r="D15" s="66"/>
      <c r="E15" s="66"/>
      <c r="F15" s="66"/>
      <c r="G15" s="66"/>
      <c r="H15" s="66"/>
      <c r="I15" s="66"/>
    </row>
    <row r="16" spans="1:57" ht="19.5" customHeight="1" x14ac:dyDescent="0.25">
      <c r="A16" s="107" t="s">
        <v>59</v>
      </c>
      <c r="B16" s="107"/>
      <c r="C16" s="107"/>
      <c r="D16" s="107"/>
      <c r="E16" s="107"/>
      <c r="F16" s="107"/>
      <c r="G16" s="124"/>
      <c r="H16" s="107"/>
      <c r="I16" s="107"/>
      <c r="BA16" s="41"/>
      <c r="BB16" s="41"/>
      <c r="BC16" s="41"/>
      <c r="BD16" s="41"/>
      <c r="BE16" s="41"/>
    </row>
    <row r="17" spans="1:53" ht="13.5" thickBot="1" x14ac:dyDescent="0.25">
      <c r="A17" s="77"/>
      <c r="B17" s="77"/>
      <c r="C17" s="77"/>
      <c r="D17" s="77"/>
      <c r="E17" s="77"/>
      <c r="F17" s="77"/>
      <c r="G17" s="77"/>
      <c r="H17" s="77"/>
      <c r="I17" s="77"/>
    </row>
    <row r="18" spans="1:53" x14ac:dyDescent="0.2">
      <c r="A18" s="71" t="s">
        <v>60</v>
      </c>
      <c r="B18" s="72"/>
      <c r="C18" s="72"/>
      <c r="D18" s="125"/>
      <c r="E18" s="126" t="s">
        <v>61</v>
      </c>
      <c r="F18" s="127" t="s">
        <v>62</v>
      </c>
      <c r="G18" s="128" t="s">
        <v>63</v>
      </c>
      <c r="H18" s="129"/>
      <c r="I18" s="130" t="s">
        <v>61</v>
      </c>
    </row>
    <row r="19" spans="1:53" x14ac:dyDescent="0.2">
      <c r="A19" s="64" t="s">
        <v>153</v>
      </c>
      <c r="B19" s="55"/>
      <c r="C19" s="55"/>
      <c r="D19" s="131"/>
      <c r="E19" s="132">
        <v>0</v>
      </c>
      <c r="F19" s="133">
        <v>0</v>
      </c>
      <c r="G19" s="134">
        <f t="shared" ref="G19:G26" si="0">CHOOSE(BA19+1,HSV+PSV,HSV+PSV+Mont,HSV+PSV+Dodavka+Mont,HSV,PSV,Mont,Dodavka,Mont+Dodavka,0)</f>
        <v>0</v>
      </c>
      <c r="H19" s="135"/>
      <c r="I19" s="136">
        <f t="shared" ref="I19:I26" si="1">E19+F19*G19/100</f>
        <v>0</v>
      </c>
      <c r="BA19">
        <v>0</v>
      </c>
    </row>
    <row r="20" spans="1:53" x14ac:dyDescent="0.2">
      <c r="A20" s="64" t="s">
        <v>154</v>
      </c>
      <c r="B20" s="55"/>
      <c r="C20" s="55"/>
      <c r="D20" s="131"/>
      <c r="E20" s="132">
        <v>0</v>
      </c>
      <c r="F20" s="133">
        <v>0</v>
      </c>
      <c r="G20" s="134">
        <f t="shared" si="0"/>
        <v>0</v>
      </c>
      <c r="H20" s="135"/>
      <c r="I20" s="136">
        <f t="shared" si="1"/>
        <v>0</v>
      </c>
      <c r="BA20">
        <v>0</v>
      </c>
    </row>
    <row r="21" spans="1:53" x14ac:dyDescent="0.2">
      <c r="A21" s="64" t="s">
        <v>155</v>
      </c>
      <c r="B21" s="55"/>
      <c r="C21" s="55"/>
      <c r="D21" s="131"/>
      <c r="E21" s="132">
        <v>0</v>
      </c>
      <c r="F21" s="133">
        <v>0</v>
      </c>
      <c r="G21" s="134">
        <f t="shared" si="0"/>
        <v>0</v>
      </c>
      <c r="H21" s="135"/>
      <c r="I21" s="136">
        <f t="shared" si="1"/>
        <v>0</v>
      </c>
      <c r="BA21">
        <v>0</v>
      </c>
    </row>
    <row r="22" spans="1:53" x14ac:dyDescent="0.2">
      <c r="A22" s="64" t="s">
        <v>156</v>
      </c>
      <c r="B22" s="55"/>
      <c r="C22" s="55"/>
      <c r="D22" s="131"/>
      <c r="E22" s="132">
        <v>0</v>
      </c>
      <c r="F22" s="133">
        <v>0</v>
      </c>
      <c r="G22" s="134">
        <f t="shared" si="0"/>
        <v>0</v>
      </c>
      <c r="H22" s="135"/>
      <c r="I22" s="136">
        <f t="shared" si="1"/>
        <v>0</v>
      </c>
      <c r="BA22">
        <v>0</v>
      </c>
    </row>
    <row r="23" spans="1:53" x14ac:dyDescent="0.2">
      <c r="A23" s="64" t="s">
        <v>157</v>
      </c>
      <c r="B23" s="55"/>
      <c r="C23" s="55"/>
      <c r="D23" s="131"/>
      <c r="E23" s="132">
        <v>0</v>
      </c>
      <c r="F23" s="133">
        <v>0</v>
      </c>
      <c r="G23" s="134">
        <f t="shared" si="0"/>
        <v>0</v>
      </c>
      <c r="H23" s="135"/>
      <c r="I23" s="136">
        <f t="shared" si="1"/>
        <v>0</v>
      </c>
      <c r="BA23">
        <v>1</v>
      </c>
    </row>
    <row r="24" spans="1:53" x14ac:dyDescent="0.2">
      <c r="A24" s="64" t="s">
        <v>158</v>
      </c>
      <c r="B24" s="55"/>
      <c r="C24" s="55"/>
      <c r="D24" s="131"/>
      <c r="E24" s="132">
        <v>0</v>
      </c>
      <c r="F24" s="133">
        <v>0</v>
      </c>
      <c r="G24" s="134">
        <f t="shared" si="0"/>
        <v>0</v>
      </c>
      <c r="H24" s="135"/>
      <c r="I24" s="136">
        <f t="shared" si="1"/>
        <v>0</v>
      </c>
      <c r="BA24">
        <v>1</v>
      </c>
    </row>
    <row r="25" spans="1:53" x14ac:dyDescent="0.2">
      <c r="A25" s="64" t="s">
        <v>159</v>
      </c>
      <c r="B25" s="55"/>
      <c r="C25" s="55"/>
      <c r="D25" s="131"/>
      <c r="E25" s="132">
        <v>0</v>
      </c>
      <c r="F25" s="133">
        <v>0</v>
      </c>
      <c r="G25" s="134">
        <f t="shared" si="0"/>
        <v>0</v>
      </c>
      <c r="H25" s="135"/>
      <c r="I25" s="136">
        <f t="shared" si="1"/>
        <v>0</v>
      </c>
      <c r="BA25">
        <v>2</v>
      </c>
    </row>
    <row r="26" spans="1:53" x14ac:dyDescent="0.2">
      <c r="A26" s="64" t="s">
        <v>160</v>
      </c>
      <c r="B26" s="55"/>
      <c r="C26" s="55"/>
      <c r="D26" s="131"/>
      <c r="E26" s="132">
        <v>0</v>
      </c>
      <c r="F26" s="133">
        <v>0</v>
      </c>
      <c r="G26" s="134">
        <f t="shared" si="0"/>
        <v>0</v>
      </c>
      <c r="H26" s="135"/>
      <c r="I26" s="136">
        <f t="shared" si="1"/>
        <v>0</v>
      </c>
      <c r="BA26">
        <v>2</v>
      </c>
    </row>
    <row r="27" spans="1:53" ht="13.5" thickBot="1" x14ac:dyDescent="0.25">
      <c r="A27" s="137"/>
      <c r="B27" s="138" t="s">
        <v>64</v>
      </c>
      <c r="C27" s="139"/>
      <c r="D27" s="140"/>
      <c r="E27" s="141"/>
      <c r="F27" s="142"/>
      <c r="G27" s="142"/>
      <c r="H27" s="221">
        <f>SUM(I19:I26)</f>
        <v>0</v>
      </c>
      <c r="I27" s="222"/>
    </row>
    <row r="29" spans="1:53" x14ac:dyDescent="0.2">
      <c r="B29" s="123"/>
      <c r="F29" s="143"/>
      <c r="G29" s="144"/>
      <c r="H29" s="144"/>
      <c r="I29" s="145"/>
    </row>
    <row r="30" spans="1:53" x14ac:dyDescent="0.2">
      <c r="F30" s="143"/>
      <c r="G30" s="144"/>
      <c r="H30" s="144"/>
      <c r="I30" s="145"/>
    </row>
    <row r="31" spans="1:53" x14ac:dyDescent="0.2">
      <c r="F31" s="143"/>
      <c r="G31" s="144"/>
      <c r="H31" s="144"/>
      <c r="I31" s="145"/>
    </row>
    <row r="32" spans="1:53" x14ac:dyDescent="0.2">
      <c r="F32" s="143"/>
      <c r="G32" s="144"/>
      <c r="H32" s="144"/>
      <c r="I32" s="145"/>
    </row>
    <row r="33" spans="6:9" x14ac:dyDescent="0.2">
      <c r="F33" s="143"/>
      <c r="G33" s="144"/>
      <c r="H33" s="144"/>
      <c r="I33" s="145"/>
    </row>
    <row r="34" spans="6:9" x14ac:dyDescent="0.2">
      <c r="F34" s="143"/>
      <c r="G34" s="144"/>
      <c r="H34" s="144"/>
      <c r="I34" s="145"/>
    </row>
    <row r="35" spans="6:9" x14ac:dyDescent="0.2">
      <c r="F35" s="143"/>
      <c r="G35" s="144"/>
      <c r="H35" s="144"/>
      <c r="I35" s="145"/>
    </row>
    <row r="36" spans="6:9" x14ac:dyDescent="0.2">
      <c r="F36" s="143"/>
      <c r="G36" s="144"/>
      <c r="H36" s="144"/>
      <c r="I36" s="145"/>
    </row>
    <row r="37" spans="6:9" x14ac:dyDescent="0.2">
      <c r="F37" s="143"/>
      <c r="G37" s="144"/>
      <c r="H37" s="144"/>
      <c r="I37" s="145"/>
    </row>
    <row r="38" spans="6:9" x14ac:dyDescent="0.2">
      <c r="F38" s="143"/>
      <c r="G38" s="144"/>
      <c r="H38" s="144"/>
      <c r="I38" s="145"/>
    </row>
    <row r="39" spans="6:9" x14ac:dyDescent="0.2">
      <c r="F39" s="143"/>
      <c r="G39" s="144"/>
      <c r="H39" s="144"/>
      <c r="I39" s="145"/>
    </row>
    <row r="40" spans="6:9" x14ac:dyDescent="0.2">
      <c r="F40" s="143"/>
      <c r="G40" s="144"/>
      <c r="H40" s="144"/>
      <c r="I40" s="145"/>
    </row>
    <row r="41" spans="6:9" x14ac:dyDescent="0.2">
      <c r="F41" s="143"/>
      <c r="G41" s="144"/>
      <c r="H41" s="144"/>
      <c r="I41" s="145"/>
    </row>
    <row r="42" spans="6:9" x14ac:dyDescent="0.2">
      <c r="F42" s="143"/>
      <c r="G42" s="144"/>
      <c r="H42" s="144"/>
      <c r="I42" s="145"/>
    </row>
    <row r="43" spans="6:9" x14ac:dyDescent="0.2">
      <c r="F43" s="143"/>
      <c r="G43" s="144"/>
      <c r="H43" s="144"/>
      <c r="I43" s="145"/>
    </row>
    <row r="44" spans="6:9" x14ac:dyDescent="0.2">
      <c r="F44" s="143"/>
      <c r="G44" s="144"/>
      <c r="H44" s="144"/>
      <c r="I44" s="145"/>
    </row>
    <row r="45" spans="6:9" x14ac:dyDescent="0.2">
      <c r="F45" s="143"/>
      <c r="G45" s="144"/>
      <c r="H45" s="144"/>
      <c r="I45" s="145"/>
    </row>
    <row r="46" spans="6:9" x14ac:dyDescent="0.2">
      <c r="F46" s="143"/>
      <c r="G46" s="144"/>
      <c r="H46" s="144"/>
      <c r="I46" s="145"/>
    </row>
    <row r="47" spans="6:9" x14ac:dyDescent="0.2">
      <c r="F47" s="143"/>
      <c r="G47" s="144"/>
      <c r="H47" s="144"/>
      <c r="I47" s="145"/>
    </row>
    <row r="48" spans="6:9" x14ac:dyDescent="0.2">
      <c r="F48" s="143"/>
      <c r="G48" s="144"/>
      <c r="H48" s="144"/>
      <c r="I48" s="145"/>
    </row>
    <row r="49" spans="6:9" x14ac:dyDescent="0.2">
      <c r="F49" s="143"/>
      <c r="G49" s="144"/>
      <c r="H49" s="144"/>
      <c r="I49" s="145"/>
    </row>
    <row r="50" spans="6:9" x14ac:dyDescent="0.2">
      <c r="F50" s="143"/>
      <c r="G50" s="144"/>
      <c r="H50" s="144"/>
      <c r="I50" s="145"/>
    </row>
    <row r="51" spans="6:9" x14ac:dyDescent="0.2">
      <c r="F51" s="143"/>
      <c r="G51" s="144"/>
      <c r="H51" s="144"/>
      <c r="I51" s="145"/>
    </row>
    <row r="52" spans="6:9" x14ac:dyDescent="0.2">
      <c r="F52" s="143"/>
      <c r="G52" s="144"/>
      <c r="H52" s="144"/>
      <c r="I52" s="145"/>
    </row>
    <row r="53" spans="6:9" x14ac:dyDescent="0.2">
      <c r="F53" s="143"/>
      <c r="G53" s="144"/>
      <c r="H53" s="144"/>
      <c r="I53" s="145"/>
    </row>
    <row r="54" spans="6:9" x14ac:dyDescent="0.2">
      <c r="F54" s="143"/>
      <c r="G54" s="144"/>
      <c r="H54" s="144"/>
      <c r="I54" s="145"/>
    </row>
    <row r="55" spans="6:9" x14ac:dyDescent="0.2">
      <c r="F55" s="143"/>
      <c r="G55" s="144"/>
      <c r="H55" s="144"/>
      <c r="I55" s="145"/>
    </row>
    <row r="56" spans="6:9" x14ac:dyDescent="0.2">
      <c r="F56" s="143"/>
      <c r="G56" s="144"/>
      <c r="H56" s="144"/>
      <c r="I56" s="145"/>
    </row>
    <row r="57" spans="6:9" x14ac:dyDescent="0.2">
      <c r="F57" s="143"/>
      <c r="G57" s="144"/>
      <c r="H57" s="144"/>
      <c r="I57" s="145"/>
    </row>
    <row r="58" spans="6:9" x14ac:dyDescent="0.2">
      <c r="F58" s="143"/>
      <c r="G58" s="144"/>
      <c r="H58" s="144"/>
      <c r="I58" s="145"/>
    </row>
    <row r="59" spans="6:9" x14ac:dyDescent="0.2">
      <c r="F59" s="143"/>
      <c r="G59" s="144"/>
      <c r="H59" s="144"/>
      <c r="I59" s="145"/>
    </row>
    <row r="60" spans="6:9" x14ac:dyDescent="0.2">
      <c r="F60" s="143"/>
      <c r="G60" s="144"/>
      <c r="H60" s="144"/>
      <c r="I60" s="145"/>
    </row>
    <row r="61" spans="6:9" x14ac:dyDescent="0.2">
      <c r="F61" s="143"/>
      <c r="G61" s="144"/>
      <c r="H61" s="144"/>
      <c r="I61" s="145"/>
    </row>
    <row r="62" spans="6:9" x14ac:dyDescent="0.2">
      <c r="F62" s="143"/>
      <c r="G62" s="144"/>
      <c r="H62" s="144"/>
      <c r="I62" s="145"/>
    </row>
    <row r="63" spans="6:9" x14ac:dyDescent="0.2">
      <c r="F63" s="143"/>
      <c r="G63" s="144"/>
      <c r="H63" s="144"/>
      <c r="I63" s="145"/>
    </row>
    <row r="64" spans="6:9" x14ac:dyDescent="0.2">
      <c r="F64" s="143"/>
      <c r="G64" s="144"/>
      <c r="H64" s="144"/>
      <c r="I64" s="145"/>
    </row>
    <row r="65" spans="6:9" x14ac:dyDescent="0.2">
      <c r="F65" s="143"/>
      <c r="G65" s="144"/>
      <c r="H65" s="144"/>
      <c r="I65" s="145"/>
    </row>
    <row r="66" spans="6:9" x14ac:dyDescent="0.2">
      <c r="F66" s="143"/>
      <c r="G66" s="144"/>
      <c r="H66" s="144"/>
      <c r="I66" s="145"/>
    </row>
    <row r="67" spans="6:9" x14ac:dyDescent="0.2">
      <c r="F67" s="143"/>
      <c r="G67" s="144"/>
      <c r="H67" s="144"/>
      <c r="I67" s="145"/>
    </row>
    <row r="68" spans="6:9" x14ac:dyDescent="0.2">
      <c r="F68" s="143"/>
      <c r="G68" s="144"/>
      <c r="H68" s="144"/>
      <c r="I68" s="145"/>
    </row>
    <row r="69" spans="6:9" x14ac:dyDescent="0.2">
      <c r="F69" s="143"/>
      <c r="G69" s="144"/>
      <c r="H69" s="144"/>
      <c r="I69" s="145"/>
    </row>
    <row r="70" spans="6:9" x14ac:dyDescent="0.2">
      <c r="F70" s="143"/>
      <c r="G70" s="144"/>
      <c r="H70" s="144"/>
      <c r="I70" s="145"/>
    </row>
    <row r="71" spans="6:9" x14ac:dyDescent="0.2">
      <c r="F71" s="143"/>
      <c r="G71" s="144"/>
      <c r="H71" s="144"/>
      <c r="I71" s="145"/>
    </row>
    <row r="72" spans="6:9" x14ac:dyDescent="0.2">
      <c r="F72" s="143"/>
      <c r="G72" s="144"/>
      <c r="H72" s="144"/>
      <c r="I72" s="145"/>
    </row>
    <row r="73" spans="6:9" x14ac:dyDescent="0.2">
      <c r="F73" s="143"/>
      <c r="G73" s="144"/>
      <c r="H73" s="144"/>
      <c r="I73" s="145"/>
    </row>
    <row r="74" spans="6:9" x14ac:dyDescent="0.2">
      <c r="F74" s="143"/>
      <c r="G74" s="144"/>
      <c r="H74" s="144"/>
      <c r="I74" s="145"/>
    </row>
    <row r="75" spans="6:9" x14ac:dyDescent="0.2">
      <c r="F75" s="143"/>
      <c r="G75" s="144"/>
      <c r="H75" s="144"/>
      <c r="I75" s="145"/>
    </row>
    <row r="76" spans="6:9" x14ac:dyDescent="0.2">
      <c r="F76" s="143"/>
      <c r="G76" s="144"/>
      <c r="H76" s="144"/>
      <c r="I76" s="145"/>
    </row>
    <row r="77" spans="6:9" x14ac:dyDescent="0.2">
      <c r="F77" s="143"/>
      <c r="G77" s="144"/>
      <c r="H77" s="144"/>
      <c r="I77" s="145"/>
    </row>
    <row r="78" spans="6:9" x14ac:dyDescent="0.2">
      <c r="F78" s="143"/>
      <c r="G78" s="144"/>
      <c r="H78" s="144"/>
      <c r="I78" s="145"/>
    </row>
  </sheetData>
  <mergeCells count="4">
    <mergeCell ref="A1:B1"/>
    <mergeCell ref="A2:B2"/>
    <mergeCell ref="G2:I2"/>
    <mergeCell ref="H27:I27"/>
  </mergeCells>
  <pageMargins left="0.59055118110236227" right="0.39370078740157483" top="0.59055118110236227" bottom="0.98425196850393704" header="0.19685039370078741" footer="0.51181102362204722"/>
  <pageSetup paperSize="9" orientation="portrait" horizontalDpi="300" verticalDpi="300" r:id="rId1"/>
  <headerFooter alignWithMargins="0">
    <oddFooter>&amp;L&amp;9Zpracováno programem &amp;"Arial CE,Tučné"BUILDpower,  © RTS, a.s.&amp;R&amp;"Arial,Obyčejné"Strana &amp;P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List2"/>
  <dimension ref="A1:CZ141"/>
  <sheetViews>
    <sheetView showGridLines="0" showZeros="0" tabSelected="1" zoomScaleNormal="100" workbookViewId="0">
      <selection activeCell="I19" sqref="I19"/>
    </sheetView>
  </sheetViews>
  <sheetFormatPr defaultRowHeight="12.75" x14ac:dyDescent="0.2"/>
  <cols>
    <col min="1" max="1" width="4.42578125" style="146" customWidth="1"/>
    <col min="2" max="2" width="11.5703125" style="146" customWidth="1"/>
    <col min="3" max="3" width="40.42578125" style="146" customWidth="1"/>
    <col min="4" max="4" width="5.5703125" style="146" customWidth="1"/>
    <col min="5" max="5" width="8.5703125" style="193" customWidth="1"/>
    <col min="6" max="6" width="9.85546875" style="146" customWidth="1"/>
    <col min="7" max="7" width="13.85546875" style="146" customWidth="1"/>
    <col min="8" max="11" width="9.140625" style="146"/>
    <col min="12" max="12" width="75.42578125" style="146" customWidth="1"/>
    <col min="13" max="13" width="45.28515625" style="146" customWidth="1"/>
    <col min="14" max="16384" width="9.140625" style="146"/>
  </cols>
  <sheetData>
    <row r="1" spans="1:104" ht="15.75" x14ac:dyDescent="0.25">
      <c r="A1" s="225" t="s">
        <v>65</v>
      </c>
      <c r="B1" s="225"/>
      <c r="C1" s="225"/>
      <c r="D1" s="225"/>
      <c r="E1" s="225"/>
      <c r="F1" s="225"/>
      <c r="G1" s="225"/>
    </row>
    <row r="2" spans="1:104" ht="14.25" customHeight="1" thickBot="1" x14ac:dyDescent="0.25">
      <c r="A2" s="147"/>
      <c r="B2" s="148"/>
      <c r="C2" s="149"/>
      <c r="D2" s="149"/>
      <c r="E2" s="150"/>
      <c r="F2" s="149"/>
      <c r="G2" s="149"/>
    </row>
    <row r="3" spans="1:104" ht="13.5" thickTop="1" x14ac:dyDescent="0.2">
      <c r="A3" s="214" t="s">
        <v>49</v>
      </c>
      <c r="B3" s="215"/>
      <c r="C3" s="97" t="str">
        <f>CONCATENATE(cislostavby," ",nazevstavby)</f>
        <v>2018/051 Revitalizace školní zahrady ZŠ Běchovice</v>
      </c>
      <c r="D3" s="151"/>
      <c r="E3" s="152" t="s">
        <v>66</v>
      </c>
      <c r="F3" s="153">
        <f>Rekapitulace!H1</f>
        <v>0</v>
      </c>
      <c r="G3" s="154"/>
    </row>
    <row r="4" spans="1:104" ht="13.5" thickBot="1" x14ac:dyDescent="0.25">
      <c r="A4" s="226" t="s">
        <v>51</v>
      </c>
      <c r="B4" s="217"/>
      <c r="C4" s="103" t="str">
        <f>CONCATENATE(cisloobjektu," ",nazevobjektu)</f>
        <v>01 Školní zahrada</v>
      </c>
      <c r="D4" s="155"/>
      <c r="E4" s="227">
        <f>Rekapitulace!G2</f>
        <v>0</v>
      </c>
      <c r="F4" s="228"/>
      <c r="G4" s="229"/>
    </row>
    <row r="5" spans="1:104" ht="13.5" thickTop="1" x14ac:dyDescent="0.2">
      <c r="A5" s="156"/>
      <c r="B5" s="147"/>
      <c r="C5" s="147"/>
      <c r="D5" s="147"/>
      <c r="E5" s="157"/>
      <c r="F5" s="147"/>
      <c r="G5" s="158"/>
    </row>
    <row r="6" spans="1:104" x14ac:dyDescent="0.2">
      <c r="A6" s="159" t="s">
        <v>67</v>
      </c>
      <c r="B6" s="160" t="s">
        <v>68</v>
      </c>
      <c r="C6" s="160" t="s">
        <v>69</v>
      </c>
      <c r="D6" s="160" t="s">
        <v>70</v>
      </c>
      <c r="E6" s="161" t="s">
        <v>71</v>
      </c>
      <c r="F6" s="160" t="s">
        <v>72</v>
      </c>
      <c r="G6" s="162" t="s">
        <v>73</v>
      </c>
    </row>
    <row r="7" spans="1:104" x14ac:dyDescent="0.2">
      <c r="A7" s="163" t="s">
        <v>74</v>
      </c>
      <c r="B7" s="164" t="s">
        <v>75</v>
      </c>
      <c r="C7" s="165" t="s">
        <v>76</v>
      </c>
      <c r="D7" s="166"/>
      <c r="E7" s="167"/>
      <c r="F7" s="167"/>
      <c r="G7" s="168"/>
      <c r="H7" s="169"/>
      <c r="I7" s="169"/>
      <c r="O7" s="170">
        <v>1</v>
      </c>
    </row>
    <row r="8" spans="1:104" x14ac:dyDescent="0.2">
      <c r="A8" s="171">
        <v>3</v>
      </c>
      <c r="B8" s="172" t="s">
        <v>81</v>
      </c>
      <c r="C8" s="173" t="s">
        <v>82</v>
      </c>
      <c r="D8" s="174" t="s">
        <v>83</v>
      </c>
      <c r="E8" s="175">
        <v>3.96</v>
      </c>
      <c r="F8" s="175">
        <v>0</v>
      </c>
      <c r="G8" s="176">
        <f>E8*F8</f>
        <v>0</v>
      </c>
      <c r="O8" s="170">
        <v>2</v>
      </c>
      <c r="AA8" s="146">
        <v>1</v>
      </c>
      <c r="AB8" s="146">
        <v>1</v>
      </c>
      <c r="AC8" s="146">
        <v>1</v>
      </c>
      <c r="AZ8" s="146">
        <v>1</v>
      </c>
      <c r="BA8" s="146">
        <f>IF(AZ8=1,G8,0)</f>
        <v>0</v>
      </c>
      <c r="BB8" s="146">
        <f>IF(AZ8=2,G8,0)</f>
        <v>0</v>
      </c>
      <c r="BC8" s="146">
        <f>IF(AZ8=3,G8,0)</f>
        <v>0</v>
      </c>
      <c r="BD8" s="146">
        <f>IF(AZ8=4,G8,0)</f>
        <v>0</v>
      </c>
      <c r="BE8" s="146">
        <f>IF(AZ8=5,G8,0)</f>
        <v>0</v>
      </c>
      <c r="CA8" s="170">
        <v>1</v>
      </c>
      <c r="CB8" s="170">
        <v>1</v>
      </c>
      <c r="CZ8" s="146">
        <v>0</v>
      </c>
    </row>
    <row r="9" spans="1:104" x14ac:dyDescent="0.2">
      <c r="A9" s="177"/>
      <c r="B9" s="179"/>
      <c r="C9" s="223" t="s">
        <v>163</v>
      </c>
      <c r="D9" s="224"/>
      <c r="E9" s="180">
        <v>3.96</v>
      </c>
      <c r="F9" s="181"/>
      <c r="G9" s="182"/>
      <c r="M9" s="178" t="s">
        <v>84</v>
      </c>
      <c r="O9" s="170"/>
    </row>
    <row r="10" spans="1:104" x14ac:dyDescent="0.2">
      <c r="A10" s="171">
        <v>5</v>
      </c>
      <c r="B10" s="172" t="s">
        <v>85</v>
      </c>
      <c r="C10" s="173" t="s">
        <v>86</v>
      </c>
      <c r="D10" s="174" t="s">
        <v>83</v>
      </c>
      <c r="E10" s="175">
        <v>4.38</v>
      </c>
      <c r="F10" s="175">
        <v>0</v>
      </c>
      <c r="G10" s="176">
        <f>E10*F10</f>
        <v>0</v>
      </c>
      <c r="O10" s="170">
        <v>2</v>
      </c>
      <c r="AA10" s="146">
        <v>1</v>
      </c>
      <c r="AB10" s="146">
        <v>0</v>
      </c>
      <c r="AC10" s="146">
        <v>0</v>
      </c>
      <c r="AZ10" s="146">
        <v>1</v>
      </c>
      <c r="BA10" s="146">
        <f>IF(AZ10=1,G10,0)</f>
        <v>0</v>
      </c>
      <c r="BB10" s="146">
        <f>IF(AZ10=2,G10,0)</f>
        <v>0</v>
      </c>
      <c r="BC10" s="146">
        <f>IF(AZ10=3,G10,0)</f>
        <v>0</v>
      </c>
      <c r="BD10" s="146">
        <f>IF(AZ10=4,G10,0)</f>
        <v>0</v>
      </c>
      <c r="BE10" s="146">
        <f>IF(AZ10=5,G10,0)</f>
        <v>0</v>
      </c>
      <c r="CA10" s="170">
        <v>1</v>
      </c>
      <c r="CB10" s="170">
        <v>0</v>
      </c>
      <c r="CZ10" s="146">
        <v>0</v>
      </c>
    </row>
    <row r="11" spans="1:104" x14ac:dyDescent="0.2">
      <c r="A11" s="177"/>
      <c r="B11" s="179"/>
      <c r="C11" s="223" t="s">
        <v>87</v>
      </c>
      <c r="D11" s="224"/>
      <c r="E11" s="180">
        <v>0</v>
      </c>
      <c r="F11" s="181"/>
      <c r="G11" s="182"/>
      <c r="M11" s="178" t="s">
        <v>87</v>
      </c>
      <c r="O11" s="170"/>
    </row>
    <row r="12" spans="1:104" x14ac:dyDescent="0.2">
      <c r="A12" s="177"/>
      <c r="B12" s="179"/>
      <c r="C12" s="223" t="s">
        <v>177</v>
      </c>
      <c r="D12" s="224"/>
      <c r="E12" s="180">
        <v>0.28799999999999998</v>
      </c>
      <c r="F12" s="181"/>
      <c r="G12" s="182"/>
      <c r="M12" s="178" t="s">
        <v>88</v>
      </c>
      <c r="O12" s="170"/>
    </row>
    <row r="13" spans="1:104" x14ac:dyDescent="0.2">
      <c r="A13" s="177"/>
      <c r="B13" s="179"/>
      <c r="C13" s="223" t="s">
        <v>89</v>
      </c>
      <c r="D13" s="224"/>
      <c r="E13" s="180">
        <v>0.28799999999999998</v>
      </c>
      <c r="F13" s="181"/>
      <c r="G13" s="182"/>
      <c r="M13" s="178" t="s">
        <v>89</v>
      </c>
      <c r="O13" s="170"/>
    </row>
    <row r="14" spans="1:104" x14ac:dyDescent="0.2">
      <c r="A14" s="177"/>
      <c r="B14" s="179"/>
      <c r="C14" s="223" t="s">
        <v>90</v>
      </c>
      <c r="D14" s="224"/>
      <c r="E14" s="180">
        <v>0.54</v>
      </c>
      <c r="F14" s="181"/>
      <c r="G14" s="182"/>
      <c r="M14" s="178" t="s">
        <v>90</v>
      </c>
      <c r="O14" s="170"/>
    </row>
    <row r="15" spans="1:104" x14ac:dyDescent="0.2">
      <c r="A15" s="177"/>
      <c r="B15" s="179"/>
      <c r="C15" s="223" t="s">
        <v>91</v>
      </c>
      <c r="D15" s="224"/>
      <c r="E15" s="180">
        <v>2.4</v>
      </c>
      <c r="F15" s="181"/>
      <c r="G15" s="182"/>
      <c r="M15" s="178" t="s">
        <v>91</v>
      </c>
      <c r="O15" s="170"/>
    </row>
    <row r="16" spans="1:104" x14ac:dyDescent="0.2">
      <c r="A16" s="177"/>
      <c r="B16" s="179"/>
      <c r="C16" s="223" t="s">
        <v>92</v>
      </c>
      <c r="D16" s="224"/>
      <c r="E16" s="180">
        <v>0.57599999999999996</v>
      </c>
      <c r="F16" s="181"/>
      <c r="G16" s="182"/>
      <c r="M16" s="178" t="s">
        <v>92</v>
      </c>
      <c r="O16" s="170"/>
    </row>
    <row r="17" spans="1:104" x14ac:dyDescent="0.2">
      <c r="A17" s="177"/>
      <c r="B17" s="179"/>
      <c r="C17" s="223" t="s">
        <v>93</v>
      </c>
      <c r="D17" s="224"/>
      <c r="E17" s="180">
        <v>0.28799999999999998</v>
      </c>
      <c r="F17" s="181"/>
      <c r="G17" s="182"/>
      <c r="M17" s="178" t="s">
        <v>93</v>
      </c>
      <c r="O17" s="170"/>
    </row>
    <row r="18" spans="1:104" x14ac:dyDescent="0.2">
      <c r="A18" s="171">
        <v>6</v>
      </c>
      <c r="B18" s="172" t="s">
        <v>94</v>
      </c>
      <c r="C18" s="173" t="s">
        <v>95</v>
      </c>
      <c r="D18" s="174" t="s">
        <v>83</v>
      </c>
      <c r="E18" s="175">
        <v>8.34</v>
      </c>
      <c r="F18" s="175">
        <v>0</v>
      </c>
      <c r="G18" s="176">
        <f>E18*F18</f>
        <v>0</v>
      </c>
      <c r="O18" s="170">
        <v>2</v>
      </c>
      <c r="AA18" s="146">
        <v>1</v>
      </c>
      <c r="AB18" s="146">
        <v>1</v>
      </c>
      <c r="AC18" s="146">
        <v>1</v>
      </c>
      <c r="AZ18" s="146">
        <v>1</v>
      </c>
      <c r="BA18" s="146">
        <f>IF(AZ18=1,G18,0)</f>
        <v>0</v>
      </c>
      <c r="BB18" s="146">
        <f>IF(AZ18=2,G18,0)</f>
        <v>0</v>
      </c>
      <c r="BC18" s="146">
        <f>IF(AZ18=3,G18,0)</f>
        <v>0</v>
      </c>
      <c r="BD18" s="146">
        <f>IF(AZ18=4,G18,0)</f>
        <v>0</v>
      </c>
      <c r="BE18" s="146">
        <f>IF(AZ18=5,G18,0)</f>
        <v>0</v>
      </c>
      <c r="CA18" s="170">
        <v>1</v>
      </c>
      <c r="CB18" s="170">
        <v>1</v>
      </c>
      <c r="CZ18" s="146">
        <v>0</v>
      </c>
    </row>
    <row r="19" spans="1:104" x14ac:dyDescent="0.2">
      <c r="A19" s="177"/>
      <c r="B19" s="179"/>
      <c r="C19" s="223" t="s">
        <v>164</v>
      </c>
      <c r="D19" s="224"/>
      <c r="E19" s="180">
        <v>8.34</v>
      </c>
      <c r="F19" s="181"/>
      <c r="G19" s="182"/>
      <c r="M19" s="178" t="s">
        <v>96</v>
      </c>
      <c r="O19" s="170"/>
    </row>
    <row r="20" spans="1:104" x14ac:dyDescent="0.2">
      <c r="A20" s="171">
        <v>9</v>
      </c>
      <c r="B20" s="172" t="s">
        <v>98</v>
      </c>
      <c r="C20" s="173" t="s">
        <v>99</v>
      </c>
      <c r="D20" s="174" t="s">
        <v>83</v>
      </c>
      <c r="E20" s="175">
        <v>8.43</v>
      </c>
      <c r="F20" s="175">
        <v>0</v>
      </c>
      <c r="G20" s="176">
        <f>E20*F20</f>
        <v>0</v>
      </c>
      <c r="O20" s="170">
        <v>2</v>
      </c>
      <c r="AA20" s="146">
        <v>1</v>
      </c>
      <c r="AB20" s="146">
        <v>1</v>
      </c>
      <c r="AC20" s="146">
        <v>1</v>
      </c>
      <c r="AZ20" s="146">
        <v>1</v>
      </c>
      <c r="BA20" s="146">
        <f>IF(AZ20=1,G20,0)</f>
        <v>0</v>
      </c>
      <c r="BB20" s="146">
        <f>IF(AZ20=2,G20,0)</f>
        <v>0</v>
      </c>
      <c r="BC20" s="146">
        <f>IF(AZ20=3,G20,0)</f>
        <v>0</v>
      </c>
      <c r="BD20" s="146">
        <f>IF(AZ20=4,G20,0)</f>
        <v>0</v>
      </c>
      <c r="BE20" s="146">
        <f>IF(AZ20=5,G20,0)</f>
        <v>0</v>
      </c>
      <c r="CA20" s="170">
        <v>1</v>
      </c>
      <c r="CB20" s="170">
        <v>1</v>
      </c>
      <c r="CZ20" s="146">
        <v>0</v>
      </c>
    </row>
    <row r="21" spans="1:104" x14ac:dyDescent="0.2">
      <c r="A21" s="177"/>
      <c r="B21" s="179"/>
      <c r="C21" s="223" t="s">
        <v>165</v>
      </c>
      <c r="D21" s="224"/>
      <c r="E21" s="180">
        <v>8.43</v>
      </c>
      <c r="F21" s="181"/>
      <c r="G21" s="182"/>
      <c r="M21" s="178" t="s">
        <v>96</v>
      </c>
      <c r="O21" s="170"/>
    </row>
    <row r="22" spans="1:104" x14ac:dyDescent="0.2">
      <c r="A22" s="171">
        <v>27</v>
      </c>
      <c r="B22" s="172" t="s">
        <v>101</v>
      </c>
      <c r="C22" s="173" t="s">
        <v>102</v>
      </c>
      <c r="D22" s="174" t="s">
        <v>83</v>
      </c>
      <c r="E22" s="175">
        <v>0</v>
      </c>
      <c r="F22" s="175">
        <v>0</v>
      </c>
      <c r="G22" s="176">
        <f>E22*F22</f>
        <v>0</v>
      </c>
      <c r="O22" s="170">
        <v>2</v>
      </c>
      <c r="AA22" s="146">
        <v>1</v>
      </c>
      <c r="AB22" s="146">
        <v>1</v>
      </c>
      <c r="AC22" s="146">
        <v>1</v>
      </c>
      <c r="AZ22" s="146">
        <v>1</v>
      </c>
      <c r="BA22" s="146">
        <f>IF(AZ22=1,G22,0)</f>
        <v>0</v>
      </c>
      <c r="BB22" s="146">
        <f>IF(AZ22=2,G22,0)</f>
        <v>0</v>
      </c>
      <c r="BC22" s="146">
        <f>IF(AZ22=3,G22,0)</f>
        <v>0</v>
      </c>
      <c r="BD22" s="146">
        <f>IF(AZ22=4,G22,0)</f>
        <v>0</v>
      </c>
      <c r="BE22" s="146">
        <f>IF(AZ22=5,G22,0)</f>
        <v>0</v>
      </c>
      <c r="CA22" s="170">
        <v>1</v>
      </c>
      <c r="CB22" s="170">
        <v>1</v>
      </c>
      <c r="CZ22" s="146">
        <v>0</v>
      </c>
    </row>
    <row r="23" spans="1:104" x14ac:dyDescent="0.2">
      <c r="A23" s="177"/>
      <c r="B23" s="179"/>
      <c r="C23" s="223" t="s">
        <v>97</v>
      </c>
      <c r="D23" s="224"/>
      <c r="E23" s="180">
        <v>29.88</v>
      </c>
      <c r="F23" s="181"/>
      <c r="G23" s="182"/>
      <c r="M23" s="178" t="s">
        <v>97</v>
      </c>
      <c r="O23" s="170"/>
    </row>
    <row r="24" spans="1:104" x14ac:dyDescent="0.2">
      <c r="A24" s="171">
        <v>28</v>
      </c>
      <c r="B24" s="172" t="s">
        <v>103</v>
      </c>
      <c r="C24" s="173" t="s">
        <v>104</v>
      </c>
      <c r="D24" s="174" t="s">
        <v>105</v>
      </c>
      <c r="E24" s="175">
        <v>0</v>
      </c>
      <c r="F24" s="175">
        <v>0</v>
      </c>
      <c r="G24" s="176">
        <f>E24*F24</f>
        <v>0</v>
      </c>
      <c r="O24" s="170">
        <v>2</v>
      </c>
      <c r="AA24" s="146">
        <v>1</v>
      </c>
      <c r="AB24" s="146">
        <v>10</v>
      </c>
      <c r="AC24" s="146">
        <v>10</v>
      </c>
      <c r="AZ24" s="146">
        <v>1</v>
      </c>
      <c r="BA24" s="146">
        <f>IF(AZ24=1,G24,0)</f>
        <v>0</v>
      </c>
      <c r="BB24" s="146">
        <f>IF(AZ24=2,G24,0)</f>
        <v>0</v>
      </c>
      <c r="BC24" s="146">
        <f>IF(AZ24=3,G24,0)</f>
        <v>0</v>
      </c>
      <c r="BD24" s="146">
        <f>IF(AZ24=4,G24,0)</f>
        <v>0</v>
      </c>
      <c r="BE24" s="146">
        <f>IF(AZ24=5,G24,0)</f>
        <v>0</v>
      </c>
      <c r="CA24" s="170">
        <v>1</v>
      </c>
      <c r="CB24" s="170">
        <v>10</v>
      </c>
      <c r="CZ24" s="146">
        <v>0</v>
      </c>
    </row>
    <row r="25" spans="1:104" x14ac:dyDescent="0.2">
      <c r="A25" s="183"/>
      <c r="B25" s="184" t="s">
        <v>77</v>
      </c>
      <c r="C25" s="185" t="str">
        <f>CONCATENATE(B7," ",C7)</f>
        <v>1 Zemní práce</v>
      </c>
      <c r="D25" s="186"/>
      <c r="E25" s="187"/>
      <c r="F25" s="188"/>
      <c r="G25" s="189">
        <f>SUM(G7:G24)</f>
        <v>0</v>
      </c>
      <c r="O25" s="170">
        <v>4</v>
      </c>
      <c r="BA25" s="190">
        <f>SUM(BA7:BA24)</f>
        <v>0</v>
      </c>
      <c r="BB25" s="190">
        <f>SUM(BB7:BB24)</f>
        <v>0</v>
      </c>
      <c r="BC25" s="190">
        <f>SUM(BC7:BC24)</f>
        <v>0</v>
      </c>
      <c r="BD25" s="190">
        <f>SUM(BD7:BD24)</f>
        <v>0</v>
      </c>
      <c r="BE25" s="190">
        <f>SUM(BE7:BE24)</f>
        <v>0</v>
      </c>
    </row>
    <row r="26" spans="1:104" x14ac:dyDescent="0.2">
      <c r="A26" s="163" t="s">
        <v>74</v>
      </c>
      <c r="B26" s="164" t="s">
        <v>106</v>
      </c>
      <c r="C26" s="165" t="s">
        <v>107</v>
      </c>
      <c r="D26" s="166"/>
      <c r="E26" s="167"/>
      <c r="F26" s="167"/>
      <c r="G26" s="168"/>
      <c r="H26" s="169"/>
      <c r="I26" s="169"/>
      <c r="O26" s="170">
        <v>1</v>
      </c>
    </row>
    <row r="27" spans="1:104" x14ac:dyDescent="0.2">
      <c r="A27" s="183"/>
      <c r="B27" s="184" t="s">
        <v>77</v>
      </c>
      <c r="C27" s="185" t="str">
        <f>CONCATENATE(B26," ",C26)</f>
        <v>11 Přípravné a přidružené práce</v>
      </c>
      <c r="D27" s="186"/>
      <c r="E27" s="187"/>
      <c r="F27" s="188"/>
      <c r="G27" s="189">
        <f>SUM(G26:G26)</f>
        <v>0</v>
      </c>
      <c r="O27" s="170">
        <v>4</v>
      </c>
      <c r="BA27" s="190">
        <f>SUM(BA26:BA26)</f>
        <v>0</v>
      </c>
      <c r="BB27" s="190">
        <f>SUM(BB26:BB26)</f>
        <v>0</v>
      </c>
      <c r="BC27" s="190">
        <f>SUM(BC26:BC26)</f>
        <v>0</v>
      </c>
      <c r="BD27" s="190">
        <f>SUM(BD26:BD26)</f>
        <v>0</v>
      </c>
      <c r="BE27" s="190">
        <f>SUM(BE26:BE26)</f>
        <v>0</v>
      </c>
    </row>
    <row r="28" spans="1:104" x14ac:dyDescent="0.2">
      <c r="A28" s="163" t="s">
        <v>74</v>
      </c>
      <c r="B28" s="164" t="s">
        <v>108</v>
      </c>
      <c r="C28" s="165" t="s">
        <v>109</v>
      </c>
      <c r="D28" s="166"/>
      <c r="E28" s="167"/>
      <c r="F28" s="167"/>
      <c r="G28" s="168"/>
      <c r="H28" s="169"/>
      <c r="I28" s="169"/>
      <c r="O28" s="170">
        <v>1</v>
      </c>
    </row>
    <row r="29" spans="1:104" x14ac:dyDescent="0.2">
      <c r="A29" s="171">
        <v>45</v>
      </c>
      <c r="B29" s="172" t="s">
        <v>110</v>
      </c>
      <c r="C29" s="173" t="s">
        <v>111</v>
      </c>
      <c r="D29" s="174" t="s">
        <v>83</v>
      </c>
      <c r="E29" s="175">
        <v>4.38</v>
      </c>
      <c r="F29" s="175">
        <v>0</v>
      </c>
      <c r="G29" s="176">
        <f>E29*F29</f>
        <v>0</v>
      </c>
      <c r="O29" s="170">
        <v>2</v>
      </c>
      <c r="AA29" s="146">
        <v>1</v>
      </c>
      <c r="AB29" s="146">
        <v>1</v>
      </c>
      <c r="AC29" s="146">
        <v>1</v>
      </c>
      <c r="AZ29" s="146">
        <v>1</v>
      </c>
      <c r="BA29" s="146">
        <f>IF(AZ29=1,G29,0)</f>
        <v>0</v>
      </c>
      <c r="BB29" s="146">
        <f>IF(AZ29=2,G29,0)</f>
        <v>0</v>
      </c>
      <c r="BC29" s="146">
        <f>IF(AZ29=3,G29,0)</f>
        <v>0</v>
      </c>
      <c r="BD29" s="146">
        <f>IF(AZ29=4,G29,0)</f>
        <v>0</v>
      </c>
      <c r="BE29" s="146">
        <f>IF(AZ29=5,G29,0)</f>
        <v>0</v>
      </c>
      <c r="CA29" s="170">
        <v>1</v>
      </c>
      <c r="CB29" s="170">
        <v>1</v>
      </c>
      <c r="CZ29" s="146">
        <v>2.5249999999999999</v>
      </c>
    </row>
    <row r="30" spans="1:104" x14ac:dyDescent="0.2">
      <c r="A30" s="177"/>
      <c r="B30" s="179"/>
      <c r="C30" s="223" t="s">
        <v>87</v>
      </c>
      <c r="D30" s="224"/>
      <c r="E30" s="180">
        <v>0</v>
      </c>
      <c r="F30" s="181"/>
      <c r="G30" s="182"/>
      <c r="M30" s="178" t="s">
        <v>87</v>
      </c>
      <c r="O30" s="170"/>
    </row>
    <row r="31" spans="1:104" x14ac:dyDescent="0.2">
      <c r="A31" s="177"/>
      <c r="B31" s="179"/>
      <c r="C31" s="223" t="s">
        <v>177</v>
      </c>
      <c r="D31" s="224"/>
      <c r="E31" s="180">
        <v>0.28799999999999998</v>
      </c>
      <c r="F31" s="181"/>
      <c r="G31" s="182"/>
      <c r="M31" s="178" t="s">
        <v>88</v>
      </c>
      <c r="O31" s="170"/>
    </row>
    <row r="32" spans="1:104" x14ac:dyDescent="0.2">
      <c r="A32" s="177"/>
      <c r="B32" s="179"/>
      <c r="C32" s="223" t="s">
        <v>89</v>
      </c>
      <c r="D32" s="224"/>
      <c r="E32" s="180">
        <v>0.28799999999999998</v>
      </c>
      <c r="F32" s="181"/>
      <c r="G32" s="182"/>
      <c r="M32" s="178" t="s">
        <v>89</v>
      </c>
      <c r="O32" s="170"/>
    </row>
    <row r="33" spans="1:104" x14ac:dyDescent="0.2">
      <c r="A33" s="177"/>
      <c r="B33" s="179"/>
      <c r="C33" s="223" t="s">
        <v>90</v>
      </c>
      <c r="D33" s="224"/>
      <c r="E33" s="180">
        <v>0.54</v>
      </c>
      <c r="F33" s="181"/>
      <c r="G33" s="182"/>
      <c r="M33" s="178" t="s">
        <v>90</v>
      </c>
      <c r="O33" s="170"/>
    </row>
    <row r="34" spans="1:104" x14ac:dyDescent="0.2">
      <c r="A34" s="177"/>
      <c r="B34" s="179"/>
      <c r="C34" s="223" t="s">
        <v>91</v>
      </c>
      <c r="D34" s="224"/>
      <c r="E34" s="180">
        <v>2.4</v>
      </c>
      <c r="F34" s="181"/>
      <c r="G34" s="182"/>
      <c r="M34" s="178" t="s">
        <v>91</v>
      </c>
      <c r="O34" s="170"/>
    </row>
    <row r="35" spans="1:104" x14ac:dyDescent="0.2">
      <c r="A35" s="177"/>
      <c r="B35" s="179"/>
      <c r="C35" s="223" t="s">
        <v>92</v>
      </c>
      <c r="D35" s="224"/>
      <c r="E35" s="180">
        <v>0.57599999999999996</v>
      </c>
      <c r="F35" s="181"/>
      <c r="G35" s="182"/>
      <c r="M35" s="178" t="s">
        <v>92</v>
      </c>
      <c r="O35" s="170"/>
    </row>
    <row r="36" spans="1:104" x14ac:dyDescent="0.2">
      <c r="A36" s="177"/>
      <c r="B36" s="179"/>
      <c r="C36" s="223" t="s">
        <v>93</v>
      </c>
      <c r="D36" s="224"/>
      <c r="E36" s="180">
        <v>0.28799999999999998</v>
      </c>
      <c r="F36" s="181"/>
      <c r="G36" s="182"/>
      <c r="M36" s="178" t="s">
        <v>93</v>
      </c>
      <c r="O36" s="170"/>
    </row>
    <row r="37" spans="1:104" x14ac:dyDescent="0.2">
      <c r="A37" s="183"/>
      <c r="B37" s="184" t="s">
        <v>77</v>
      </c>
      <c r="C37" s="185" t="str">
        <f>CONCATENATE(B28," ",C28)</f>
        <v>2 Základy a zvláštní zakládání</v>
      </c>
      <c r="D37" s="186"/>
      <c r="E37" s="187"/>
      <c r="F37" s="188"/>
      <c r="G37" s="189">
        <f>SUM(G28:G36)</f>
        <v>0</v>
      </c>
      <c r="O37" s="170">
        <v>4</v>
      </c>
      <c r="BA37" s="190">
        <f>SUM(BA28:BA36)</f>
        <v>0</v>
      </c>
      <c r="BB37" s="190">
        <f>SUM(BB28:BB36)</f>
        <v>0</v>
      </c>
      <c r="BC37" s="190">
        <f>SUM(BC28:BC36)</f>
        <v>0</v>
      </c>
      <c r="BD37" s="190">
        <f>SUM(BD28:BD36)</f>
        <v>0</v>
      </c>
      <c r="BE37" s="190">
        <f>SUM(BE28:BE36)</f>
        <v>0</v>
      </c>
    </row>
    <row r="38" spans="1:104" x14ac:dyDescent="0.2">
      <c r="A38" s="163" t="s">
        <v>74</v>
      </c>
      <c r="B38" s="164" t="s">
        <v>112</v>
      </c>
      <c r="C38" s="165" t="s">
        <v>113</v>
      </c>
      <c r="D38" s="166"/>
      <c r="E38" s="167"/>
      <c r="F38" s="167"/>
      <c r="G38" s="168"/>
      <c r="H38" s="169"/>
      <c r="I38" s="169"/>
      <c r="O38" s="170">
        <v>1</v>
      </c>
    </row>
    <row r="39" spans="1:104" x14ac:dyDescent="0.2">
      <c r="A39" s="171">
        <v>47</v>
      </c>
      <c r="B39" s="172" t="s">
        <v>114</v>
      </c>
      <c r="C39" s="173" t="s">
        <v>115</v>
      </c>
      <c r="D39" s="174" t="s">
        <v>100</v>
      </c>
      <c r="E39" s="175">
        <v>26</v>
      </c>
      <c r="F39" s="175">
        <v>0</v>
      </c>
      <c r="G39" s="176">
        <f>E39*F39</f>
        <v>0</v>
      </c>
      <c r="O39" s="170">
        <v>2</v>
      </c>
      <c r="AA39" s="146">
        <v>1</v>
      </c>
      <c r="AB39" s="146">
        <v>0</v>
      </c>
      <c r="AC39" s="146">
        <v>0</v>
      </c>
      <c r="AZ39" s="146">
        <v>1</v>
      </c>
      <c r="BA39" s="146">
        <f>IF(AZ39=1,G39,0)</f>
        <v>0</v>
      </c>
      <c r="BB39" s="146">
        <f>IF(AZ39=2,G39,0)</f>
        <v>0</v>
      </c>
      <c r="BC39" s="146">
        <f>IF(AZ39=3,G39,0)</f>
        <v>0</v>
      </c>
      <c r="BD39" s="146">
        <f>IF(AZ39=4,G39,0)</f>
        <v>0</v>
      </c>
      <c r="BE39" s="146">
        <f>IF(AZ39=5,G39,0)</f>
        <v>0</v>
      </c>
      <c r="CA39" s="170">
        <v>1</v>
      </c>
      <c r="CB39" s="170">
        <v>0</v>
      </c>
      <c r="CZ39" s="146">
        <v>0.32250000000000001</v>
      </c>
    </row>
    <row r="40" spans="1:104" x14ac:dyDescent="0.2">
      <c r="A40" s="177"/>
      <c r="B40" s="179"/>
      <c r="C40" s="223" t="s">
        <v>166</v>
      </c>
      <c r="D40" s="224"/>
      <c r="E40" s="180">
        <v>26</v>
      </c>
      <c r="F40" s="181"/>
      <c r="G40" s="182"/>
      <c r="M40" s="178" t="s">
        <v>116</v>
      </c>
      <c r="O40" s="170"/>
    </row>
    <row r="41" spans="1:104" x14ac:dyDescent="0.2">
      <c r="A41" s="171">
        <v>48</v>
      </c>
      <c r="B41" s="172" t="s">
        <v>117</v>
      </c>
      <c r="C41" s="173" t="s">
        <v>118</v>
      </c>
      <c r="D41" s="174" t="s">
        <v>100</v>
      </c>
      <c r="E41" s="175">
        <v>26</v>
      </c>
      <c r="F41" s="175">
        <v>0</v>
      </c>
      <c r="G41" s="176">
        <f>E41*F41</f>
        <v>0</v>
      </c>
      <c r="O41" s="170">
        <v>2</v>
      </c>
      <c r="AA41" s="146">
        <v>1</v>
      </c>
      <c r="AB41" s="146">
        <v>1</v>
      </c>
      <c r="AC41" s="146">
        <v>1</v>
      </c>
      <c r="AZ41" s="146">
        <v>1</v>
      </c>
      <c r="BA41" s="146">
        <f>IF(AZ41=1,G41,0)</f>
        <v>0</v>
      </c>
      <c r="BB41" s="146">
        <f>IF(AZ41=2,G41,0)</f>
        <v>0</v>
      </c>
      <c r="BC41" s="146">
        <f>IF(AZ41=3,G41,0)</f>
        <v>0</v>
      </c>
      <c r="BD41" s="146">
        <f>IF(AZ41=4,G41,0)</f>
        <v>0</v>
      </c>
      <c r="BE41" s="146">
        <f>IF(AZ41=5,G41,0)</f>
        <v>0</v>
      </c>
      <c r="CA41" s="170">
        <v>1</v>
      </c>
      <c r="CB41" s="170">
        <v>1</v>
      </c>
      <c r="CZ41" s="146">
        <v>0.32250000000000001</v>
      </c>
    </row>
    <row r="42" spans="1:104" x14ac:dyDescent="0.2">
      <c r="A42" s="177"/>
      <c r="B42" s="179"/>
      <c r="C42" s="223" t="s">
        <v>167</v>
      </c>
      <c r="D42" s="224"/>
      <c r="E42" s="180">
        <v>26</v>
      </c>
      <c r="F42" s="181"/>
      <c r="G42" s="182"/>
      <c r="M42" s="178" t="s">
        <v>116</v>
      </c>
      <c r="O42" s="170"/>
    </row>
    <row r="43" spans="1:104" x14ac:dyDescent="0.2">
      <c r="A43" s="171">
        <v>50</v>
      </c>
      <c r="B43" s="172" t="s">
        <v>119</v>
      </c>
      <c r="C43" s="173" t="s">
        <v>120</v>
      </c>
      <c r="D43" s="174" t="s">
        <v>100</v>
      </c>
      <c r="E43" s="175">
        <v>26</v>
      </c>
      <c r="F43" s="175">
        <v>0</v>
      </c>
      <c r="G43" s="176">
        <f>E43*F43</f>
        <v>0</v>
      </c>
      <c r="O43" s="170">
        <v>2</v>
      </c>
      <c r="AA43" s="146">
        <v>1</v>
      </c>
      <c r="AB43" s="146">
        <v>1</v>
      </c>
      <c r="AC43" s="146">
        <v>1</v>
      </c>
      <c r="AZ43" s="146">
        <v>1</v>
      </c>
      <c r="BA43" s="146">
        <f>IF(AZ43=1,G43,0)</f>
        <v>0</v>
      </c>
      <c r="BB43" s="146">
        <f>IF(AZ43=2,G43,0)</f>
        <v>0</v>
      </c>
      <c r="BC43" s="146">
        <f>IF(AZ43=3,G43,0)</f>
        <v>0</v>
      </c>
      <c r="BD43" s="146">
        <f>IF(AZ43=4,G43,0)</f>
        <v>0</v>
      </c>
      <c r="BE43" s="146">
        <f>IF(AZ43=5,G43,0)</f>
        <v>0</v>
      </c>
      <c r="CA43" s="170">
        <v>1</v>
      </c>
      <c r="CB43" s="170">
        <v>1</v>
      </c>
      <c r="CZ43" s="146">
        <v>7.3899999999999993E-2</v>
      </c>
    </row>
    <row r="44" spans="1:104" x14ac:dyDescent="0.2">
      <c r="A44" s="177"/>
      <c r="B44" s="179"/>
      <c r="C44" s="223" t="s">
        <v>168</v>
      </c>
      <c r="D44" s="224"/>
      <c r="E44" s="180">
        <v>26</v>
      </c>
      <c r="F44" s="181"/>
      <c r="G44" s="182"/>
      <c r="M44" s="178" t="s">
        <v>121</v>
      </c>
      <c r="O44" s="170"/>
    </row>
    <row r="45" spans="1:104" x14ac:dyDescent="0.2">
      <c r="A45" s="171">
        <v>51</v>
      </c>
      <c r="B45" s="172" t="s">
        <v>122</v>
      </c>
      <c r="C45" s="173" t="s">
        <v>123</v>
      </c>
      <c r="D45" s="174" t="s">
        <v>124</v>
      </c>
      <c r="E45" s="175">
        <v>10</v>
      </c>
      <c r="F45" s="175">
        <v>0</v>
      </c>
      <c r="G45" s="176">
        <f>E45*F45</f>
        <v>0</v>
      </c>
      <c r="O45" s="170">
        <v>2</v>
      </c>
      <c r="AA45" s="146">
        <v>1</v>
      </c>
      <c r="AB45" s="146">
        <v>1</v>
      </c>
      <c r="AC45" s="146">
        <v>1</v>
      </c>
      <c r="AZ45" s="146">
        <v>1</v>
      </c>
      <c r="BA45" s="146">
        <f>IF(AZ45=1,G45,0)</f>
        <v>0</v>
      </c>
      <c r="BB45" s="146">
        <f>IF(AZ45=2,G45,0)</f>
        <v>0</v>
      </c>
      <c r="BC45" s="146">
        <f>IF(AZ45=3,G45,0)</f>
        <v>0</v>
      </c>
      <c r="BD45" s="146">
        <f>IF(AZ45=4,G45,0)</f>
        <v>0</v>
      </c>
      <c r="BE45" s="146">
        <f>IF(AZ45=5,G45,0)</f>
        <v>0</v>
      </c>
      <c r="CA45" s="170">
        <v>1</v>
      </c>
      <c r="CB45" s="170">
        <v>1</v>
      </c>
      <c r="CZ45" s="146">
        <v>3.3E-4</v>
      </c>
    </row>
    <row r="46" spans="1:104" x14ac:dyDescent="0.2">
      <c r="A46" s="171">
        <v>52</v>
      </c>
      <c r="B46" s="172" t="s">
        <v>125</v>
      </c>
      <c r="C46" s="173" t="s">
        <v>126</v>
      </c>
      <c r="D46" s="174" t="s">
        <v>100</v>
      </c>
      <c r="E46" s="175">
        <v>28.6</v>
      </c>
      <c r="F46" s="175">
        <v>0</v>
      </c>
      <c r="G46" s="176">
        <f>E46*F46</f>
        <v>0</v>
      </c>
      <c r="O46" s="170">
        <v>2</v>
      </c>
      <c r="AA46" s="146">
        <v>3</v>
      </c>
      <c r="AB46" s="146">
        <v>1</v>
      </c>
      <c r="AC46" s="146">
        <v>59245020</v>
      </c>
      <c r="AZ46" s="146">
        <v>1</v>
      </c>
      <c r="BA46" s="146">
        <f>IF(AZ46=1,G46,0)</f>
        <v>0</v>
      </c>
      <c r="BB46" s="146">
        <f>IF(AZ46=2,G46,0)</f>
        <v>0</v>
      </c>
      <c r="BC46" s="146">
        <f>IF(AZ46=3,G46,0)</f>
        <v>0</v>
      </c>
      <c r="BD46" s="146">
        <f>IF(AZ46=4,G46,0)</f>
        <v>0</v>
      </c>
      <c r="BE46" s="146">
        <f>IF(AZ46=5,G46,0)</f>
        <v>0</v>
      </c>
      <c r="CA46" s="170">
        <v>3</v>
      </c>
      <c r="CB46" s="170">
        <v>1</v>
      </c>
      <c r="CZ46" s="146">
        <v>0.12959999999999999</v>
      </c>
    </row>
    <row r="47" spans="1:104" x14ac:dyDescent="0.2">
      <c r="A47" s="177"/>
      <c r="B47" s="179"/>
      <c r="C47" s="223" t="s">
        <v>169</v>
      </c>
      <c r="D47" s="224"/>
      <c r="E47" s="180">
        <v>28.6</v>
      </c>
      <c r="F47" s="181"/>
      <c r="G47" s="182"/>
      <c r="M47" s="178" t="s">
        <v>127</v>
      </c>
      <c r="O47" s="170"/>
    </row>
    <row r="48" spans="1:104" x14ac:dyDescent="0.2">
      <c r="A48" s="183"/>
      <c r="B48" s="184" t="s">
        <v>77</v>
      </c>
      <c r="C48" s="185" t="str">
        <f>CONCATENATE(B38," ",C38)</f>
        <v>5 Komunikace</v>
      </c>
      <c r="D48" s="186"/>
      <c r="E48" s="187"/>
      <c r="F48" s="188"/>
      <c r="G48" s="189">
        <f>SUM(G38:G47)</f>
        <v>0</v>
      </c>
      <c r="O48" s="170">
        <v>4</v>
      </c>
      <c r="BA48" s="190">
        <f>SUM(BA38:BA47)</f>
        <v>0</v>
      </c>
      <c r="BB48" s="190">
        <f>SUM(BB38:BB47)</f>
        <v>0</v>
      </c>
      <c r="BC48" s="190">
        <f>SUM(BC38:BC47)</f>
        <v>0</v>
      </c>
      <c r="BD48" s="190">
        <f>SUM(BD38:BD47)</f>
        <v>0</v>
      </c>
      <c r="BE48" s="190">
        <f>SUM(BE38:BE47)</f>
        <v>0</v>
      </c>
    </row>
    <row r="49" spans="1:104" x14ac:dyDescent="0.2">
      <c r="A49" s="163" t="s">
        <v>74</v>
      </c>
      <c r="B49" s="164" t="s">
        <v>128</v>
      </c>
      <c r="C49" s="165" t="s">
        <v>129</v>
      </c>
      <c r="D49" s="166"/>
      <c r="E49" s="167"/>
      <c r="F49" s="167"/>
      <c r="G49" s="168"/>
      <c r="H49" s="169"/>
      <c r="I49" s="169"/>
      <c r="O49" s="170">
        <v>1</v>
      </c>
    </row>
    <row r="50" spans="1:104" x14ac:dyDescent="0.2">
      <c r="A50" s="171">
        <v>53</v>
      </c>
      <c r="B50" s="172" t="s">
        <v>130</v>
      </c>
      <c r="C50" s="173" t="s">
        <v>131</v>
      </c>
      <c r="D50" s="174" t="s">
        <v>124</v>
      </c>
      <c r="E50" s="175">
        <v>27</v>
      </c>
      <c r="F50" s="175">
        <v>0</v>
      </c>
      <c r="G50" s="176">
        <f>E50*F50</f>
        <v>0</v>
      </c>
      <c r="O50" s="170">
        <v>2</v>
      </c>
      <c r="AA50" s="146">
        <v>1</v>
      </c>
      <c r="AB50" s="146">
        <v>1</v>
      </c>
      <c r="AC50" s="146">
        <v>1</v>
      </c>
      <c r="AZ50" s="146">
        <v>1</v>
      </c>
      <c r="BA50" s="146">
        <f>IF(AZ50=1,G50,0)</f>
        <v>0</v>
      </c>
      <c r="BB50" s="146">
        <f>IF(AZ50=2,G50,0)</f>
        <v>0</v>
      </c>
      <c r="BC50" s="146">
        <f>IF(AZ50=3,G50,0)</f>
        <v>0</v>
      </c>
      <c r="BD50" s="146">
        <f>IF(AZ50=4,G50,0)</f>
        <v>0</v>
      </c>
      <c r="BE50" s="146">
        <f>IF(AZ50=5,G50,0)</f>
        <v>0</v>
      </c>
      <c r="CA50" s="170">
        <v>1</v>
      </c>
      <c r="CB50" s="170">
        <v>1</v>
      </c>
      <c r="CZ50" s="146">
        <v>0.10095</v>
      </c>
    </row>
    <row r="51" spans="1:104" x14ac:dyDescent="0.2">
      <c r="A51" s="177"/>
      <c r="B51" s="179"/>
      <c r="C51" s="223" t="s">
        <v>170</v>
      </c>
      <c r="D51" s="224"/>
      <c r="E51" s="180">
        <v>27</v>
      </c>
      <c r="F51" s="181"/>
      <c r="G51" s="182"/>
      <c r="M51" s="178" t="s">
        <v>132</v>
      </c>
      <c r="O51" s="170"/>
    </row>
    <row r="52" spans="1:104" x14ac:dyDescent="0.2">
      <c r="A52" s="171">
        <v>54</v>
      </c>
      <c r="B52" s="172" t="s">
        <v>133</v>
      </c>
      <c r="C52" s="173" t="s">
        <v>134</v>
      </c>
      <c r="D52" s="174" t="s">
        <v>80</v>
      </c>
      <c r="E52" s="175">
        <v>27</v>
      </c>
      <c r="F52" s="175">
        <v>0</v>
      </c>
      <c r="G52" s="176">
        <f>E52*F52</f>
        <v>0</v>
      </c>
      <c r="O52" s="170">
        <v>2</v>
      </c>
      <c r="AA52" s="146">
        <v>3</v>
      </c>
      <c r="AB52" s="146">
        <v>1</v>
      </c>
      <c r="AC52" s="146">
        <v>59217331</v>
      </c>
      <c r="AZ52" s="146">
        <v>1</v>
      </c>
      <c r="BA52" s="146">
        <f>IF(AZ52=1,G52,0)</f>
        <v>0</v>
      </c>
      <c r="BB52" s="146">
        <f>IF(AZ52=2,G52,0)</f>
        <v>0</v>
      </c>
      <c r="BC52" s="146">
        <f>IF(AZ52=3,G52,0)</f>
        <v>0</v>
      </c>
      <c r="BD52" s="146">
        <f>IF(AZ52=4,G52,0)</f>
        <v>0</v>
      </c>
      <c r="BE52" s="146">
        <f>IF(AZ52=5,G52,0)</f>
        <v>0</v>
      </c>
      <c r="CA52" s="170">
        <v>3</v>
      </c>
      <c r="CB52" s="170">
        <v>1</v>
      </c>
      <c r="CZ52" s="146">
        <v>2.1999999999999999E-2</v>
      </c>
    </row>
    <row r="53" spans="1:104" x14ac:dyDescent="0.2">
      <c r="A53" s="183"/>
      <c r="B53" s="184" t="s">
        <v>77</v>
      </c>
      <c r="C53" s="185" t="str">
        <f>CONCATENATE(B49," ",C49)</f>
        <v>91 Doplňující práce na komunikaci</v>
      </c>
      <c r="D53" s="186"/>
      <c r="E53" s="187"/>
      <c r="F53" s="188"/>
      <c r="G53" s="189">
        <f>SUM(G49:G52)</f>
        <v>0</v>
      </c>
      <c r="O53" s="170">
        <v>4</v>
      </c>
      <c r="BA53" s="190">
        <f>SUM(BA49:BA52)</f>
        <v>0</v>
      </c>
      <c r="BB53" s="190">
        <f>SUM(BB49:BB52)</f>
        <v>0</v>
      </c>
      <c r="BC53" s="190">
        <f>SUM(BC49:BC52)</f>
        <v>0</v>
      </c>
      <c r="BD53" s="190">
        <f>SUM(BD49:BD52)</f>
        <v>0</v>
      </c>
      <c r="BE53" s="190">
        <f>SUM(BE49:BE52)</f>
        <v>0</v>
      </c>
    </row>
    <row r="54" spans="1:104" x14ac:dyDescent="0.2">
      <c r="A54" s="163" t="s">
        <v>74</v>
      </c>
      <c r="B54" s="164" t="s">
        <v>135</v>
      </c>
      <c r="C54" s="165" t="s">
        <v>136</v>
      </c>
      <c r="D54" s="166"/>
      <c r="E54" s="167"/>
      <c r="F54" s="167"/>
      <c r="G54" s="168"/>
      <c r="H54" s="169"/>
      <c r="I54" s="169"/>
      <c r="O54" s="170">
        <v>1</v>
      </c>
    </row>
    <row r="55" spans="1:104" x14ac:dyDescent="0.2">
      <c r="A55" s="171"/>
      <c r="B55" s="172"/>
      <c r="C55" s="173"/>
      <c r="D55" s="174"/>
      <c r="E55" s="175"/>
      <c r="F55" s="175"/>
      <c r="G55" s="176"/>
      <c r="O55" s="170"/>
      <c r="CA55" s="170"/>
      <c r="CB55" s="170"/>
    </row>
    <row r="56" spans="1:104" x14ac:dyDescent="0.2">
      <c r="A56" s="183"/>
      <c r="B56" s="184" t="s">
        <v>77</v>
      </c>
      <c r="C56" s="185" t="str">
        <f>CONCATENATE(B54," ",C54)</f>
        <v>99 Staveništní přesun hmot</v>
      </c>
      <c r="D56" s="186"/>
      <c r="E56" s="187"/>
      <c r="F56" s="188"/>
      <c r="G56" s="189">
        <f>SUM(G54:G55)</f>
        <v>0</v>
      </c>
      <c r="O56" s="170">
        <v>4</v>
      </c>
      <c r="BA56" s="190">
        <f>SUM(BA54:BA55)</f>
        <v>0</v>
      </c>
      <c r="BB56" s="190">
        <f>SUM(BB54:BB55)</f>
        <v>0</v>
      </c>
      <c r="BC56" s="190">
        <f>SUM(BC54:BC55)</f>
        <v>0</v>
      </c>
      <c r="BD56" s="190">
        <f>SUM(BD54:BD55)</f>
        <v>0</v>
      </c>
      <c r="BE56" s="190">
        <f>SUM(BE54:BE55)</f>
        <v>0</v>
      </c>
    </row>
    <row r="57" spans="1:104" x14ac:dyDescent="0.2">
      <c r="A57" s="163" t="s">
        <v>74</v>
      </c>
      <c r="B57" s="164" t="s">
        <v>137</v>
      </c>
      <c r="C57" s="165" t="s">
        <v>138</v>
      </c>
      <c r="D57" s="166"/>
      <c r="E57" s="167"/>
      <c r="F57" s="167"/>
      <c r="G57" s="168"/>
      <c r="H57" s="169"/>
      <c r="I57" s="169"/>
      <c r="O57" s="170">
        <v>1</v>
      </c>
    </row>
    <row r="58" spans="1:104" x14ac:dyDescent="0.2">
      <c r="A58" s="171">
        <v>56</v>
      </c>
      <c r="B58" s="172" t="s">
        <v>139</v>
      </c>
      <c r="C58" s="173" t="s">
        <v>140</v>
      </c>
      <c r="D58" s="174" t="s">
        <v>141</v>
      </c>
      <c r="E58" s="175">
        <v>1</v>
      </c>
      <c r="F58" s="175">
        <v>0</v>
      </c>
      <c r="G58" s="176">
        <f>E58*F58</f>
        <v>0</v>
      </c>
      <c r="O58" s="170">
        <v>2</v>
      </c>
      <c r="AA58" s="146">
        <v>1</v>
      </c>
      <c r="AB58" s="146">
        <v>7</v>
      </c>
      <c r="AC58" s="146">
        <v>7</v>
      </c>
      <c r="AZ58" s="146">
        <v>2</v>
      </c>
      <c r="BA58" s="146">
        <f>IF(AZ58=1,G58,0)</f>
        <v>0</v>
      </c>
      <c r="BB58" s="146">
        <f>IF(AZ58=2,G58,0)</f>
        <v>0</v>
      </c>
      <c r="BC58" s="146">
        <f>IF(AZ58=3,G58,0)</f>
        <v>0</v>
      </c>
      <c r="BD58" s="146">
        <f>IF(AZ58=4,G58,0)</f>
        <v>0</v>
      </c>
      <c r="BE58" s="146">
        <f>IF(AZ58=5,G58,0)</f>
        <v>0</v>
      </c>
      <c r="CA58" s="170">
        <v>1</v>
      </c>
      <c r="CB58" s="170">
        <v>7</v>
      </c>
      <c r="CZ58" s="146">
        <v>1.001E-2</v>
      </c>
    </row>
    <row r="59" spans="1:104" ht="22.5" x14ac:dyDescent="0.2">
      <c r="A59" s="177"/>
      <c r="B59" s="179"/>
      <c r="C59" s="223" t="s">
        <v>142</v>
      </c>
      <c r="D59" s="224"/>
      <c r="E59" s="180">
        <v>1</v>
      </c>
      <c r="F59" s="181"/>
      <c r="G59" s="182"/>
      <c r="M59" s="178" t="s">
        <v>142</v>
      </c>
      <c r="O59" s="170"/>
    </row>
    <row r="60" spans="1:104" x14ac:dyDescent="0.2">
      <c r="A60" s="171">
        <v>57</v>
      </c>
      <c r="B60" s="172" t="s">
        <v>143</v>
      </c>
      <c r="C60" s="173" t="s">
        <v>176</v>
      </c>
      <c r="D60" s="174" t="s">
        <v>80</v>
      </c>
      <c r="E60" s="175">
        <v>1</v>
      </c>
      <c r="F60" s="175">
        <v>0</v>
      </c>
      <c r="G60" s="176">
        <f t="shared" ref="G60:G67" si="0">E60*F60</f>
        <v>0</v>
      </c>
      <c r="O60" s="170">
        <v>2</v>
      </c>
      <c r="AA60" s="146">
        <v>3</v>
      </c>
      <c r="AB60" s="146">
        <v>7</v>
      </c>
      <c r="AC60" s="146">
        <v>553530040</v>
      </c>
      <c r="AZ60" s="146">
        <v>2</v>
      </c>
      <c r="BA60" s="146">
        <f t="shared" ref="BA60:BA67" si="1">IF(AZ60=1,G60,0)</f>
        <v>0</v>
      </c>
      <c r="BB60" s="146">
        <f t="shared" ref="BB60:BB67" si="2">IF(AZ60=2,G60,0)</f>
        <v>0</v>
      </c>
      <c r="BC60" s="146">
        <f t="shared" ref="BC60:BC67" si="3">IF(AZ60=3,G60,0)</f>
        <v>0</v>
      </c>
      <c r="BD60" s="146">
        <f t="shared" ref="BD60:BD67" si="4">IF(AZ60=4,G60,0)</f>
        <v>0</v>
      </c>
      <c r="BE60" s="146">
        <f t="shared" ref="BE60:BE67" si="5">IF(AZ60=5,G60,0)</f>
        <v>0</v>
      </c>
      <c r="CA60" s="170">
        <v>3</v>
      </c>
      <c r="CB60" s="170">
        <v>7</v>
      </c>
      <c r="CZ60" s="146">
        <v>3.0000000000000001E-3</v>
      </c>
    </row>
    <row r="61" spans="1:104" x14ac:dyDescent="0.2">
      <c r="A61" s="171">
        <v>58</v>
      </c>
      <c r="B61" s="172" t="s">
        <v>144</v>
      </c>
      <c r="C61" s="173" t="s">
        <v>145</v>
      </c>
      <c r="D61" s="174" t="s">
        <v>80</v>
      </c>
      <c r="E61" s="175">
        <v>1</v>
      </c>
      <c r="F61" s="175">
        <v>0</v>
      </c>
      <c r="G61" s="176">
        <f t="shared" si="0"/>
        <v>0</v>
      </c>
      <c r="O61" s="170">
        <v>2</v>
      </c>
      <c r="AA61" s="146">
        <v>3</v>
      </c>
      <c r="AB61" s="146">
        <v>7</v>
      </c>
      <c r="AC61" s="146">
        <v>553530041</v>
      </c>
      <c r="AZ61" s="146">
        <v>2</v>
      </c>
      <c r="BA61" s="146">
        <f t="shared" si="1"/>
        <v>0</v>
      </c>
      <c r="BB61" s="146">
        <f t="shared" si="2"/>
        <v>0</v>
      </c>
      <c r="BC61" s="146">
        <f t="shared" si="3"/>
        <v>0</v>
      </c>
      <c r="BD61" s="146">
        <f t="shared" si="4"/>
        <v>0</v>
      </c>
      <c r="BE61" s="146">
        <f t="shared" si="5"/>
        <v>0</v>
      </c>
      <c r="CA61" s="170">
        <v>3</v>
      </c>
      <c r="CB61" s="170">
        <v>7</v>
      </c>
      <c r="CZ61" s="146">
        <v>3.0899999999999999E-3</v>
      </c>
    </row>
    <row r="62" spans="1:104" x14ac:dyDescent="0.2">
      <c r="A62" s="171">
        <v>59</v>
      </c>
      <c r="B62" s="172" t="s">
        <v>146</v>
      </c>
      <c r="C62" s="173" t="s">
        <v>171</v>
      </c>
      <c r="D62" s="174" t="s">
        <v>80</v>
      </c>
      <c r="E62" s="175">
        <v>1</v>
      </c>
      <c r="F62" s="175">
        <v>0</v>
      </c>
      <c r="G62" s="176">
        <f t="shared" si="0"/>
        <v>0</v>
      </c>
      <c r="O62" s="170">
        <v>2</v>
      </c>
      <c r="AA62" s="146">
        <v>3</v>
      </c>
      <c r="AB62" s="146">
        <v>7</v>
      </c>
      <c r="AC62" s="146">
        <v>553530042</v>
      </c>
      <c r="AZ62" s="146">
        <v>2</v>
      </c>
      <c r="BA62" s="146">
        <f t="shared" si="1"/>
        <v>0</v>
      </c>
      <c r="BB62" s="146">
        <f t="shared" si="2"/>
        <v>0</v>
      </c>
      <c r="BC62" s="146">
        <f t="shared" si="3"/>
        <v>0</v>
      </c>
      <c r="BD62" s="146">
        <f t="shared" si="4"/>
        <v>0</v>
      </c>
      <c r="BE62" s="146">
        <f t="shared" si="5"/>
        <v>0</v>
      </c>
      <c r="CA62" s="170">
        <v>3</v>
      </c>
      <c r="CB62" s="170">
        <v>7</v>
      </c>
      <c r="CZ62" s="146">
        <v>3.5000000000000001E-3</v>
      </c>
    </row>
    <row r="63" spans="1:104" x14ac:dyDescent="0.2">
      <c r="A63" s="171">
        <v>60</v>
      </c>
      <c r="B63" s="172" t="s">
        <v>147</v>
      </c>
      <c r="C63" s="173" t="s">
        <v>172</v>
      </c>
      <c r="D63" s="174" t="s">
        <v>80</v>
      </c>
      <c r="E63" s="175">
        <v>5</v>
      </c>
      <c r="F63" s="175">
        <v>0</v>
      </c>
      <c r="G63" s="176">
        <f t="shared" si="0"/>
        <v>0</v>
      </c>
      <c r="O63" s="170">
        <v>2</v>
      </c>
      <c r="AA63" s="146">
        <v>3</v>
      </c>
      <c r="AB63" s="146">
        <v>7</v>
      </c>
      <c r="AC63" s="146">
        <v>553530043</v>
      </c>
      <c r="AZ63" s="146">
        <v>2</v>
      </c>
      <c r="BA63" s="146">
        <f t="shared" si="1"/>
        <v>0</v>
      </c>
      <c r="BB63" s="146">
        <f t="shared" si="2"/>
        <v>0</v>
      </c>
      <c r="BC63" s="146">
        <f t="shared" si="3"/>
        <v>0</v>
      </c>
      <c r="BD63" s="146">
        <f t="shared" si="4"/>
        <v>0</v>
      </c>
      <c r="BE63" s="146">
        <f t="shared" si="5"/>
        <v>0</v>
      </c>
      <c r="CA63" s="170">
        <v>3</v>
      </c>
      <c r="CB63" s="170">
        <v>7</v>
      </c>
      <c r="CZ63" s="146">
        <v>3.2000000000000002E-3</v>
      </c>
    </row>
    <row r="64" spans="1:104" x14ac:dyDescent="0.2">
      <c r="A64" s="171">
        <v>61</v>
      </c>
      <c r="B64" s="172" t="s">
        <v>148</v>
      </c>
      <c r="C64" s="173" t="s">
        <v>173</v>
      </c>
      <c r="D64" s="174" t="s">
        <v>80</v>
      </c>
      <c r="E64" s="175">
        <v>2</v>
      </c>
      <c r="F64" s="175">
        <v>0</v>
      </c>
      <c r="G64" s="176">
        <f t="shared" si="0"/>
        <v>0</v>
      </c>
      <c r="O64" s="170">
        <v>2</v>
      </c>
      <c r="AA64" s="146">
        <v>3</v>
      </c>
      <c r="AB64" s="146">
        <v>7</v>
      </c>
      <c r="AC64" s="146">
        <v>553530044</v>
      </c>
      <c r="AZ64" s="146">
        <v>2</v>
      </c>
      <c r="BA64" s="146">
        <f t="shared" si="1"/>
        <v>0</v>
      </c>
      <c r="BB64" s="146">
        <f t="shared" si="2"/>
        <v>0</v>
      </c>
      <c r="BC64" s="146">
        <f t="shared" si="3"/>
        <v>0</v>
      </c>
      <c r="BD64" s="146">
        <f t="shared" si="4"/>
        <v>0</v>
      </c>
      <c r="BE64" s="146">
        <f t="shared" si="5"/>
        <v>0</v>
      </c>
      <c r="CA64" s="170">
        <v>3</v>
      </c>
      <c r="CB64" s="170">
        <v>7</v>
      </c>
      <c r="CZ64" s="146">
        <v>3.5200000000000001E-3</v>
      </c>
    </row>
    <row r="65" spans="1:104" x14ac:dyDescent="0.2">
      <c r="A65" s="171">
        <v>62</v>
      </c>
      <c r="B65" s="172" t="s">
        <v>149</v>
      </c>
      <c r="C65" s="173" t="s">
        <v>174</v>
      </c>
      <c r="D65" s="174" t="s">
        <v>80</v>
      </c>
      <c r="E65" s="175">
        <v>1</v>
      </c>
      <c r="F65" s="175">
        <v>0</v>
      </c>
      <c r="G65" s="176">
        <f t="shared" si="0"/>
        <v>0</v>
      </c>
      <c r="O65" s="170">
        <v>2</v>
      </c>
      <c r="AA65" s="146">
        <v>3</v>
      </c>
      <c r="AB65" s="146">
        <v>7</v>
      </c>
      <c r="AC65" s="146">
        <v>553530045</v>
      </c>
      <c r="AZ65" s="146">
        <v>2</v>
      </c>
      <c r="BA65" s="146">
        <f t="shared" si="1"/>
        <v>0</v>
      </c>
      <c r="BB65" s="146">
        <f t="shared" si="2"/>
        <v>0</v>
      </c>
      <c r="BC65" s="146">
        <f t="shared" si="3"/>
        <v>0</v>
      </c>
      <c r="BD65" s="146">
        <f t="shared" si="4"/>
        <v>0</v>
      </c>
      <c r="BE65" s="146">
        <f t="shared" si="5"/>
        <v>0</v>
      </c>
      <c r="CA65" s="170">
        <v>3</v>
      </c>
      <c r="CB65" s="170">
        <v>7</v>
      </c>
      <c r="CZ65" s="146">
        <v>3.5300000000000002E-3</v>
      </c>
    </row>
    <row r="66" spans="1:104" x14ac:dyDescent="0.2">
      <c r="A66" s="171">
        <v>63</v>
      </c>
      <c r="B66" s="172" t="s">
        <v>150</v>
      </c>
      <c r="C66" s="173" t="s">
        <v>175</v>
      </c>
      <c r="D66" s="174" t="s">
        <v>80</v>
      </c>
      <c r="E66" s="175">
        <v>1</v>
      </c>
      <c r="F66" s="175">
        <v>0</v>
      </c>
      <c r="G66" s="176">
        <f t="shared" si="0"/>
        <v>0</v>
      </c>
      <c r="O66" s="170">
        <v>2</v>
      </c>
      <c r="AA66" s="146">
        <v>3</v>
      </c>
      <c r="AB66" s="146">
        <v>7</v>
      </c>
      <c r="AC66" s="146">
        <v>553530046</v>
      </c>
      <c r="AZ66" s="146">
        <v>2</v>
      </c>
      <c r="BA66" s="146">
        <f t="shared" si="1"/>
        <v>0</v>
      </c>
      <c r="BB66" s="146">
        <f t="shared" si="2"/>
        <v>0</v>
      </c>
      <c r="BC66" s="146">
        <f t="shared" si="3"/>
        <v>0</v>
      </c>
      <c r="BD66" s="146">
        <f t="shared" si="4"/>
        <v>0</v>
      </c>
      <c r="BE66" s="146">
        <f t="shared" si="5"/>
        <v>0</v>
      </c>
      <c r="CA66" s="170">
        <v>3</v>
      </c>
      <c r="CB66" s="170">
        <v>7</v>
      </c>
      <c r="CZ66" s="146">
        <v>3.79E-3</v>
      </c>
    </row>
    <row r="67" spans="1:104" x14ac:dyDescent="0.2">
      <c r="A67" s="171">
        <v>64</v>
      </c>
      <c r="B67" s="172" t="s">
        <v>151</v>
      </c>
      <c r="C67" s="173" t="s">
        <v>152</v>
      </c>
      <c r="D67" s="174" t="s">
        <v>62</v>
      </c>
      <c r="E67" s="175">
        <v>4392.3509000000004</v>
      </c>
      <c r="F67" s="175">
        <v>0</v>
      </c>
      <c r="G67" s="176">
        <f t="shared" si="0"/>
        <v>0</v>
      </c>
      <c r="O67" s="170">
        <v>2</v>
      </c>
      <c r="AA67" s="146">
        <v>7</v>
      </c>
      <c r="AB67" s="146">
        <v>1002</v>
      </c>
      <c r="AC67" s="146">
        <v>5</v>
      </c>
      <c r="AZ67" s="146">
        <v>2</v>
      </c>
      <c r="BA67" s="146">
        <f t="shared" si="1"/>
        <v>0</v>
      </c>
      <c r="BB67" s="146">
        <f t="shared" si="2"/>
        <v>0</v>
      </c>
      <c r="BC67" s="146">
        <f t="shared" si="3"/>
        <v>0</v>
      </c>
      <c r="BD67" s="146">
        <f t="shared" si="4"/>
        <v>0</v>
      </c>
      <c r="BE67" s="146">
        <f t="shared" si="5"/>
        <v>0</v>
      </c>
      <c r="CA67" s="170">
        <v>7</v>
      </c>
      <c r="CB67" s="170">
        <v>1002</v>
      </c>
      <c r="CZ67" s="146">
        <v>0</v>
      </c>
    </row>
    <row r="68" spans="1:104" x14ac:dyDescent="0.2">
      <c r="A68" s="183"/>
      <c r="B68" s="184" t="s">
        <v>77</v>
      </c>
      <c r="C68" s="185" t="str">
        <f>CONCATENATE(B57," ",C57)</f>
        <v>725 Zařizovací předměty</v>
      </c>
      <c r="D68" s="186"/>
      <c r="E68" s="187"/>
      <c r="F68" s="188"/>
      <c r="G68" s="189">
        <f>SUM(G57:G67)</f>
        <v>0</v>
      </c>
      <c r="O68" s="170">
        <v>4</v>
      </c>
      <c r="BA68" s="190">
        <f>SUM(BA57:BA67)</f>
        <v>0</v>
      </c>
      <c r="BB68" s="190">
        <f>SUM(BB57:BB67)</f>
        <v>0</v>
      </c>
      <c r="BC68" s="190">
        <f>SUM(BC57:BC67)</f>
        <v>0</v>
      </c>
      <c r="BD68" s="190">
        <f>SUM(BD57:BD67)</f>
        <v>0</v>
      </c>
      <c r="BE68" s="190">
        <f>SUM(BE57:BE67)</f>
        <v>0</v>
      </c>
    </row>
    <row r="69" spans="1:104" x14ac:dyDescent="0.2">
      <c r="E69" s="146"/>
    </row>
    <row r="70" spans="1:104" x14ac:dyDescent="0.2">
      <c r="E70" s="146"/>
    </row>
    <row r="71" spans="1:104" x14ac:dyDescent="0.2">
      <c r="E71" s="146"/>
    </row>
    <row r="72" spans="1:104" x14ac:dyDescent="0.2">
      <c r="E72" s="146"/>
    </row>
    <row r="73" spans="1:104" x14ac:dyDescent="0.2">
      <c r="E73" s="146"/>
    </row>
    <row r="74" spans="1:104" x14ac:dyDescent="0.2">
      <c r="E74" s="146"/>
    </row>
    <row r="75" spans="1:104" x14ac:dyDescent="0.2">
      <c r="E75" s="146"/>
    </row>
    <row r="76" spans="1:104" x14ac:dyDescent="0.2">
      <c r="E76" s="146"/>
    </row>
    <row r="77" spans="1:104" x14ac:dyDescent="0.2">
      <c r="E77" s="146"/>
    </row>
    <row r="78" spans="1:104" x14ac:dyDescent="0.2">
      <c r="E78" s="146"/>
    </row>
    <row r="79" spans="1:104" x14ac:dyDescent="0.2">
      <c r="E79" s="146"/>
    </row>
    <row r="80" spans="1:104" x14ac:dyDescent="0.2">
      <c r="E80" s="146"/>
    </row>
    <row r="81" spans="1:7" x14ac:dyDescent="0.2">
      <c r="E81" s="146"/>
    </row>
    <row r="82" spans="1:7" x14ac:dyDescent="0.2">
      <c r="E82" s="146"/>
    </row>
    <row r="83" spans="1:7" x14ac:dyDescent="0.2">
      <c r="E83" s="146"/>
    </row>
    <row r="84" spans="1:7" x14ac:dyDescent="0.2">
      <c r="E84" s="146"/>
    </row>
    <row r="85" spans="1:7" x14ac:dyDescent="0.2">
      <c r="E85" s="146"/>
    </row>
    <row r="86" spans="1:7" x14ac:dyDescent="0.2">
      <c r="E86" s="146"/>
    </row>
    <row r="87" spans="1:7" x14ac:dyDescent="0.2">
      <c r="E87" s="146"/>
    </row>
    <row r="88" spans="1:7" x14ac:dyDescent="0.2">
      <c r="E88" s="146"/>
    </row>
    <row r="89" spans="1:7" x14ac:dyDescent="0.2">
      <c r="E89" s="146"/>
    </row>
    <row r="90" spans="1:7" x14ac:dyDescent="0.2">
      <c r="E90" s="146"/>
    </row>
    <row r="91" spans="1:7" x14ac:dyDescent="0.2">
      <c r="E91" s="146"/>
    </row>
    <row r="92" spans="1:7" x14ac:dyDescent="0.2">
      <c r="A92" s="191"/>
      <c r="B92" s="191"/>
      <c r="C92" s="191"/>
      <c r="D92" s="191"/>
      <c r="E92" s="191"/>
      <c r="F92" s="191"/>
      <c r="G92" s="191"/>
    </row>
    <row r="93" spans="1:7" x14ac:dyDescent="0.2">
      <c r="A93" s="191"/>
      <c r="B93" s="191"/>
      <c r="C93" s="191"/>
      <c r="D93" s="191"/>
      <c r="E93" s="191"/>
      <c r="F93" s="191"/>
      <c r="G93" s="191"/>
    </row>
    <row r="94" spans="1:7" x14ac:dyDescent="0.2">
      <c r="A94" s="191"/>
      <c r="B94" s="191"/>
      <c r="C94" s="191"/>
      <c r="D94" s="191"/>
      <c r="E94" s="191"/>
      <c r="F94" s="191"/>
      <c r="G94" s="191"/>
    </row>
    <row r="95" spans="1:7" x14ac:dyDescent="0.2">
      <c r="A95" s="191"/>
      <c r="B95" s="191"/>
      <c r="C95" s="191"/>
      <c r="D95" s="191"/>
      <c r="E95" s="191"/>
      <c r="F95" s="191"/>
      <c r="G95" s="191"/>
    </row>
    <row r="96" spans="1:7" x14ac:dyDescent="0.2">
      <c r="E96" s="146"/>
    </row>
    <row r="97" spans="5:5" x14ac:dyDescent="0.2">
      <c r="E97" s="146"/>
    </row>
    <row r="98" spans="5:5" x14ac:dyDescent="0.2">
      <c r="E98" s="146"/>
    </row>
    <row r="99" spans="5:5" x14ac:dyDescent="0.2">
      <c r="E99" s="146"/>
    </row>
    <row r="100" spans="5:5" x14ac:dyDescent="0.2">
      <c r="E100" s="146"/>
    </row>
    <row r="101" spans="5:5" x14ac:dyDescent="0.2">
      <c r="E101" s="146"/>
    </row>
    <row r="102" spans="5:5" x14ac:dyDescent="0.2">
      <c r="E102" s="146"/>
    </row>
    <row r="103" spans="5:5" x14ac:dyDescent="0.2">
      <c r="E103" s="146"/>
    </row>
    <row r="104" spans="5:5" x14ac:dyDescent="0.2">
      <c r="E104" s="146"/>
    </row>
    <row r="105" spans="5:5" x14ac:dyDescent="0.2">
      <c r="E105" s="146"/>
    </row>
    <row r="106" spans="5:5" x14ac:dyDescent="0.2">
      <c r="E106" s="146"/>
    </row>
    <row r="107" spans="5:5" x14ac:dyDescent="0.2">
      <c r="E107" s="146"/>
    </row>
    <row r="108" spans="5:5" x14ac:dyDescent="0.2">
      <c r="E108" s="146"/>
    </row>
    <row r="109" spans="5:5" x14ac:dyDescent="0.2">
      <c r="E109" s="146"/>
    </row>
    <row r="110" spans="5:5" x14ac:dyDescent="0.2">
      <c r="E110" s="146"/>
    </row>
    <row r="111" spans="5:5" x14ac:dyDescent="0.2">
      <c r="E111" s="146"/>
    </row>
    <row r="112" spans="5:5" x14ac:dyDescent="0.2">
      <c r="E112" s="146"/>
    </row>
    <row r="113" spans="1:7" x14ac:dyDescent="0.2">
      <c r="E113" s="146"/>
    </row>
    <row r="114" spans="1:7" x14ac:dyDescent="0.2">
      <c r="E114" s="146"/>
    </row>
    <row r="115" spans="1:7" x14ac:dyDescent="0.2">
      <c r="E115" s="146"/>
    </row>
    <row r="116" spans="1:7" x14ac:dyDescent="0.2">
      <c r="E116" s="146"/>
    </row>
    <row r="117" spans="1:7" x14ac:dyDescent="0.2">
      <c r="E117" s="146"/>
    </row>
    <row r="118" spans="1:7" x14ac:dyDescent="0.2">
      <c r="E118" s="146"/>
    </row>
    <row r="119" spans="1:7" x14ac:dyDescent="0.2">
      <c r="E119" s="146"/>
    </row>
    <row r="120" spans="1:7" x14ac:dyDescent="0.2">
      <c r="E120" s="146"/>
    </row>
    <row r="121" spans="1:7" x14ac:dyDescent="0.2">
      <c r="E121" s="146"/>
    </row>
    <row r="122" spans="1:7" x14ac:dyDescent="0.2">
      <c r="E122" s="146"/>
    </row>
    <row r="123" spans="1:7" x14ac:dyDescent="0.2">
      <c r="E123" s="146"/>
    </row>
    <row r="124" spans="1:7" x14ac:dyDescent="0.2">
      <c r="E124" s="146"/>
    </row>
    <row r="125" spans="1:7" x14ac:dyDescent="0.2">
      <c r="E125" s="146"/>
    </row>
    <row r="126" spans="1:7" x14ac:dyDescent="0.2">
      <c r="E126" s="146"/>
    </row>
    <row r="127" spans="1:7" x14ac:dyDescent="0.2">
      <c r="A127" s="192"/>
      <c r="B127" s="192"/>
    </row>
    <row r="128" spans="1:7" x14ac:dyDescent="0.2">
      <c r="A128" s="191"/>
      <c r="B128" s="191"/>
      <c r="C128" s="194"/>
      <c r="D128" s="194"/>
      <c r="E128" s="195"/>
      <c r="F128" s="194"/>
      <c r="G128" s="196"/>
    </row>
    <row r="129" spans="1:7" x14ac:dyDescent="0.2">
      <c r="A129" s="197"/>
      <c r="B129" s="197"/>
      <c r="C129" s="191"/>
      <c r="D129" s="191"/>
      <c r="E129" s="198"/>
      <c r="F129" s="191"/>
      <c r="G129" s="191"/>
    </row>
    <row r="130" spans="1:7" x14ac:dyDescent="0.2">
      <c r="A130" s="191"/>
      <c r="B130" s="191"/>
      <c r="C130" s="191"/>
      <c r="D130" s="191"/>
      <c r="E130" s="198"/>
      <c r="F130" s="191"/>
      <c r="G130" s="191"/>
    </row>
    <row r="131" spans="1:7" x14ac:dyDescent="0.2">
      <c r="A131" s="191"/>
      <c r="B131" s="191"/>
      <c r="C131" s="191"/>
      <c r="D131" s="191"/>
      <c r="E131" s="198"/>
      <c r="F131" s="191"/>
      <c r="G131" s="191"/>
    </row>
    <row r="132" spans="1:7" x14ac:dyDescent="0.2">
      <c r="A132" s="191"/>
      <c r="B132" s="191"/>
      <c r="C132" s="191"/>
      <c r="D132" s="191"/>
      <c r="E132" s="198"/>
      <c r="F132" s="191"/>
      <c r="G132" s="191"/>
    </row>
    <row r="133" spans="1:7" x14ac:dyDescent="0.2">
      <c r="A133" s="191"/>
      <c r="B133" s="191"/>
      <c r="C133" s="191"/>
      <c r="D133" s="191"/>
      <c r="E133" s="198"/>
      <c r="F133" s="191"/>
      <c r="G133" s="191"/>
    </row>
    <row r="134" spans="1:7" x14ac:dyDescent="0.2">
      <c r="A134" s="191"/>
      <c r="B134" s="191"/>
      <c r="C134" s="191"/>
      <c r="D134" s="191"/>
      <c r="E134" s="198"/>
      <c r="F134" s="191"/>
      <c r="G134" s="191"/>
    </row>
    <row r="135" spans="1:7" x14ac:dyDescent="0.2">
      <c r="A135" s="191"/>
      <c r="B135" s="191"/>
      <c r="C135" s="191"/>
      <c r="D135" s="191"/>
      <c r="E135" s="198"/>
      <c r="F135" s="191"/>
      <c r="G135" s="191"/>
    </row>
    <row r="136" spans="1:7" x14ac:dyDescent="0.2">
      <c r="A136" s="191"/>
      <c r="B136" s="191"/>
      <c r="C136" s="191"/>
      <c r="D136" s="191"/>
      <c r="E136" s="198"/>
      <c r="F136" s="191"/>
      <c r="G136" s="191"/>
    </row>
    <row r="137" spans="1:7" x14ac:dyDescent="0.2">
      <c r="A137" s="191"/>
      <c r="B137" s="191"/>
      <c r="C137" s="191"/>
      <c r="D137" s="191"/>
      <c r="E137" s="198"/>
      <c r="F137" s="191"/>
      <c r="G137" s="191"/>
    </row>
    <row r="138" spans="1:7" x14ac:dyDescent="0.2">
      <c r="A138" s="191"/>
      <c r="B138" s="191"/>
      <c r="C138" s="191"/>
      <c r="D138" s="191"/>
      <c r="E138" s="198"/>
      <c r="F138" s="191"/>
      <c r="G138" s="191"/>
    </row>
    <row r="139" spans="1:7" x14ac:dyDescent="0.2">
      <c r="A139" s="191"/>
      <c r="B139" s="191"/>
      <c r="C139" s="191"/>
      <c r="D139" s="191"/>
      <c r="E139" s="198"/>
      <c r="F139" s="191"/>
      <c r="G139" s="191"/>
    </row>
    <row r="140" spans="1:7" x14ac:dyDescent="0.2">
      <c r="A140" s="191"/>
      <c r="B140" s="191"/>
      <c r="C140" s="191"/>
      <c r="D140" s="191"/>
      <c r="E140" s="198"/>
      <c r="F140" s="191"/>
      <c r="G140" s="191"/>
    </row>
    <row r="141" spans="1:7" x14ac:dyDescent="0.2">
      <c r="A141" s="191"/>
      <c r="B141" s="191"/>
      <c r="C141" s="191"/>
      <c r="D141" s="191"/>
      <c r="E141" s="198"/>
      <c r="F141" s="191"/>
      <c r="G141" s="191"/>
    </row>
  </sheetData>
  <mergeCells count="28">
    <mergeCell ref="C59:D59"/>
    <mergeCell ref="C51:D51"/>
    <mergeCell ref="C40:D40"/>
    <mergeCell ref="C42:D42"/>
    <mergeCell ref="C44:D44"/>
    <mergeCell ref="C47:D47"/>
    <mergeCell ref="C35:D35"/>
    <mergeCell ref="C36:D36"/>
    <mergeCell ref="C30:D30"/>
    <mergeCell ref="C31:D31"/>
    <mergeCell ref="C32:D32"/>
    <mergeCell ref="C33:D33"/>
    <mergeCell ref="C34:D34"/>
    <mergeCell ref="C23:D23"/>
    <mergeCell ref="C11:D11"/>
    <mergeCell ref="C12:D12"/>
    <mergeCell ref="C13:D13"/>
    <mergeCell ref="C14:D14"/>
    <mergeCell ref="C15:D15"/>
    <mergeCell ref="C16:D16"/>
    <mergeCell ref="C17:D17"/>
    <mergeCell ref="C19:D19"/>
    <mergeCell ref="C21:D21"/>
    <mergeCell ref="C9:D9"/>
    <mergeCell ref="A1:G1"/>
    <mergeCell ref="A3:B3"/>
    <mergeCell ref="A4:B4"/>
    <mergeCell ref="E4:G4"/>
  </mergeCells>
  <printOptions gridLinesSet="0"/>
  <pageMargins left="0.59055118110236227" right="0.39370078740157483" top="0.59055118110236227" bottom="0.98425196850393704" header="0.19685039370078741" footer="0.51181102362204722"/>
  <pageSetup paperSize="9" orientation="portrait" horizontalDpi="300" r:id="rId1"/>
  <headerFooter alignWithMargins="0">
    <oddFooter>&amp;L&amp;9Zpracováno programem &amp;"Arial CE,Tučné"BUILDpower,  © RTS, a.s.&amp;R&amp;"Arial,Obyčejné"Strana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listy</vt:lpstr>
      </vt:variant>
      <vt:variant>
        <vt:i4>3</vt:i4>
      </vt:variant>
      <vt:variant>
        <vt:lpstr>Pojmenované oblasti</vt:lpstr>
      </vt:variant>
      <vt:variant>
        <vt:i4>37</vt:i4>
      </vt:variant>
    </vt:vector>
  </HeadingPairs>
  <TitlesOfParts>
    <vt:vector size="40" baseType="lpstr">
      <vt:lpstr>Krycí list</vt:lpstr>
      <vt:lpstr>Rekapitulace</vt:lpstr>
      <vt:lpstr>Položky</vt:lpstr>
      <vt:lpstr>cisloobjektu</vt:lpstr>
      <vt:lpstr>cislostavby</vt:lpstr>
      <vt:lpstr>Datum</vt:lpstr>
      <vt:lpstr>Dil</vt:lpstr>
      <vt:lpstr>Dodavka</vt:lpstr>
      <vt:lpstr>HSV</vt:lpstr>
      <vt:lpstr>HZS</vt:lpstr>
      <vt:lpstr>JKSO</vt:lpstr>
      <vt:lpstr>MJ</vt:lpstr>
      <vt:lpstr>Mont</vt:lpstr>
      <vt:lpstr>NazevDilu</vt:lpstr>
      <vt:lpstr>nazevobjektu</vt:lpstr>
      <vt:lpstr>nazevstavby</vt:lpstr>
      <vt:lpstr>Položky!Názvy_tisku</vt:lpstr>
      <vt:lpstr>Rekapitulace!Názvy_tisku</vt:lpstr>
      <vt:lpstr>Objednatel</vt:lpstr>
      <vt:lpstr>'Krycí list'!Oblast_tisku</vt:lpstr>
      <vt:lpstr>Položky!Oblast_tisku</vt:lpstr>
      <vt:lpstr>Rekapitulace!Oblast_tisku</vt:lpstr>
      <vt:lpstr>PocetMJ</vt:lpstr>
      <vt:lpstr>Poznamka</vt:lpstr>
      <vt:lpstr>Projektant</vt:lpstr>
      <vt:lpstr>PSV</vt:lpstr>
      <vt:lpstr>SazbaDPH1</vt:lpstr>
      <vt:lpstr>SazbaDPH2</vt:lpstr>
      <vt:lpstr>SloupecCC</vt:lpstr>
      <vt:lpstr>SloupecCisloPol</vt:lpstr>
      <vt:lpstr>SloupecJC</vt:lpstr>
      <vt:lpstr>SloupecMJ</vt:lpstr>
      <vt:lpstr>SloupecMnozstvi</vt:lpstr>
      <vt:lpstr>SloupecNazPol</vt:lpstr>
      <vt:lpstr>SloupecPC</vt:lpstr>
      <vt:lpstr>VRN</vt:lpstr>
      <vt:lpstr>Zakazka</vt:lpstr>
      <vt:lpstr>Zaklad22</vt:lpstr>
      <vt:lpstr>Zaklad5</vt:lpstr>
      <vt:lpstr>Zhotovitel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Jarda</dc:creator>
  <cp:lastModifiedBy>Ing. Jan Šimůnek</cp:lastModifiedBy>
  <cp:lastPrinted>2018-10-17T13:47:59Z</cp:lastPrinted>
  <dcterms:created xsi:type="dcterms:W3CDTF">2018-10-17T10:35:38Z</dcterms:created>
  <dcterms:modified xsi:type="dcterms:W3CDTF">2019-05-03T10:03:11Z</dcterms:modified>
</cp:coreProperties>
</file>