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Práce 2020 BM asistent\VŘ Lachman - kotelna\"/>
    </mc:Choice>
  </mc:AlternateContent>
  <xr:revisionPtr revIDLastSave="0" documentId="13_ncr:1_{CC5FB684-7AC8-41B8-B24B-6E16CECA785D}" xr6:coauthVersionLast="45" xr6:coauthVersionMax="45" xr10:uidLastSave="{00000000-0000-0000-0000-000000000000}"/>
  <bookViews>
    <workbookView xWindow="-110" yWindow="-110" windowWidth="19420" windowHeight="12220" activeTab="1" xr2:uid="{00000000-000D-0000-FFFF-FFFF00000000}"/>
  </bookViews>
  <sheets>
    <sheet name="Pokyny pro vyplnění" sheetId="11" r:id="rId1"/>
    <sheet name="Stavba" sheetId="1" r:id="rId2"/>
    <sheet name="VzorPolozky" sheetId="10" state="hidden" r:id="rId3"/>
    <sheet name="Rozpočet Pol" sheetId="12" r:id="rId4"/>
    <sheet name="731 01" sheetId="13" r:id="rId5"/>
  </sheets>
  <externalReferences>
    <externalReference r:id="rId6"/>
  </externalReferences>
  <definedNames>
    <definedName name="CelkemDPHVypocet" localSheetId="1">Stavba!$H$40</definedName>
    <definedName name="CenaCelkem">Stavba!$G$29</definedName>
    <definedName name="CenaCelkemBezDPH">Stavba!$G$28</definedName>
    <definedName name="CenaCelkemVypocet" localSheetId="1">Stavba!$I$40</definedName>
    <definedName name="cisloobjektu">Stavba!$C$3</definedName>
    <definedName name="CisloRozpoctu">'[1]Krycí list'!$C$2</definedName>
    <definedName name="CisloStavby" localSheetId="1">Stavba!$C$2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PHSni">Stavba!$G$24</definedName>
    <definedName name="DPHZakl">Stavba!$G$26</definedName>
    <definedName name="dpsc" localSheetId="1">Stavba!$C$13</definedName>
    <definedName name="IČO" localSheetId="1">Stavba!$I$11</definedName>
    <definedName name="Mena">Stavba!$J$29</definedName>
    <definedName name="MistoStavby">Stavba!$D$4</definedName>
    <definedName name="nazevobjektu">Stavba!$D$3</definedName>
    <definedName name="NazevRozpoctu">'[1]Krycí list'!$D$2</definedName>
    <definedName name="NazevStavby" localSheetId="1">Stavba!$D$2</definedName>
    <definedName name="nazevstavby">'[1]Krycí list'!$C$7</definedName>
    <definedName name="NazevStavebnihoRozpoctu">Stavba!$E$4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'Rozpočet Pol'!$A$1:$U$24</definedName>
    <definedName name="_xlnm.Print_Area" localSheetId="1">Stavba!$A$1:$J$49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Stavba!$F$40</definedName>
    <definedName name="ZakladDPHZakl">Stavba!$G$25</definedName>
    <definedName name="ZakladDPHZaklVypocet" localSheetId="1">Stavba!$G$40</definedName>
    <definedName name="Zaokrouhleni">Stavba!$G$27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4" i="12" l="1"/>
  <c r="E23" i="13"/>
  <c r="E22" i="13"/>
  <c r="E21" i="13"/>
  <c r="E20" i="13"/>
  <c r="E19" i="13"/>
  <c r="E18" i="13"/>
  <c r="E17" i="13"/>
  <c r="E16" i="13"/>
  <c r="E15" i="13"/>
  <c r="E25" i="13" l="1"/>
  <c r="F9" i="12" s="1"/>
  <c r="AC14" i="12" l="1"/>
  <c r="F39" i="1" s="1"/>
  <c r="G9" i="12"/>
  <c r="M9" i="12" s="1"/>
  <c r="I9" i="12"/>
  <c r="K9" i="12"/>
  <c r="O9" i="12"/>
  <c r="O8" i="12" s="1"/>
  <c r="Q9" i="12"/>
  <c r="Q8" i="12" s="1"/>
  <c r="U9" i="12"/>
  <c r="G10" i="12"/>
  <c r="M10" i="12" s="1"/>
  <c r="I10" i="12"/>
  <c r="K10" i="12"/>
  <c r="O10" i="12"/>
  <c r="Q10" i="12"/>
  <c r="U10" i="12"/>
  <c r="G11" i="12"/>
  <c r="I48" i="1" s="1"/>
  <c r="I19" i="1" s="1"/>
  <c r="G12" i="12"/>
  <c r="I12" i="12"/>
  <c r="I11" i="12" s="1"/>
  <c r="K12" i="12"/>
  <c r="K11" i="12" s="1"/>
  <c r="M12" i="12"/>
  <c r="M11" i="12" s="1"/>
  <c r="O12" i="12"/>
  <c r="O11" i="12" s="1"/>
  <c r="Q12" i="12"/>
  <c r="Q11" i="12" s="1"/>
  <c r="U12" i="12"/>
  <c r="U11" i="12" s="1"/>
  <c r="I20" i="1"/>
  <c r="I18" i="1"/>
  <c r="I16" i="1"/>
  <c r="G27" i="1"/>
  <c r="J28" i="1"/>
  <c r="J26" i="1"/>
  <c r="G38" i="1"/>
  <c r="F38" i="1"/>
  <c r="H32" i="1"/>
  <c r="J23" i="1"/>
  <c r="J24" i="1"/>
  <c r="J25" i="1"/>
  <c r="J27" i="1"/>
  <c r="E24" i="1"/>
  <c r="E26" i="1"/>
  <c r="G8" i="12" l="1"/>
  <c r="I47" i="1" s="1"/>
  <c r="I49" i="1" s="1"/>
  <c r="K8" i="12"/>
  <c r="AD14" i="12"/>
  <c r="G39" i="1" s="1"/>
  <c r="G40" i="1" s="1"/>
  <c r="G25" i="1" s="1"/>
  <c r="G26" i="1" s="1"/>
  <c r="I8" i="12"/>
  <c r="F40" i="1"/>
  <c r="G23" i="1" s="1"/>
  <c r="G24" i="1" s="1"/>
  <c r="I17" i="1"/>
  <c r="I21" i="1" s="1"/>
  <c r="M8" i="12"/>
  <c r="U8" i="12"/>
  <c r="G29" i="1" l="1"/>
  <c r="H39" i="1"/>
  <c r="H40" i="1" s="1"/>
  <c r="G28" i="1"/>
  <c r="I39" i="1" l="1"/>
  <c r="I40" i="1" s="1"/>
  <c r="J39" i="1" s="1"/>
  <c r="J4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<sst xmlns="http://schemas.openxmlformats.org/spreadsheetml/2006/main" count="170" uniqueCount="124">
  <si>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</si>
  <si>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</si>
  <si>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</si>
  <si>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</si>
  <si>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</si>
  <si>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</si>
  <si>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</si>
  <si>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</si>
  <si>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</si>
  <si>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</si>
  <si>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</si>
  <si>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</si>
  <si>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</si>
  <si>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</si>
  <si>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</si>
  <si>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</si>
  <si>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</si>
  <si>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</si>
  <si>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</si>
  <si>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</si>
  <si>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</si>
  <si>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</si>
  <si>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</si>
  <si>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</si>
  <si>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</si>
  <si>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</si>
  <si>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</si>
  <si>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</si>
  <si>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</si>
  <si>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</si>
  <si>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</si>
  <si>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</si>
  <si>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</si>
  <si>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IČ: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</si>
  <si>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</si>
  <si>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</si>
  <si>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</si>
  <si>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</si>
  <si>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</si>
  <si>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</si>
  <si>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Zakázka:</t>
  </si>
  <si>
    <t>Z:</t>
  </si>
  <si>
    <t>Položkový rozpočet</t>
  </si>
  <si>
    <t xml:space="preserve">Plumlovská 44, 796 01 Prostějov </t>
  </si>
  <si>
    <t>Rozpočet:</t>
  </si>
  <si>
    <t>Misto</t>
  </si>
  <si>
    <t xml:space="preserve"> ENERGETICKÉ ÚSPORY NA STÁVAJÍCÍCH BUDOVÁCH SO 05 MODERNIZACE KOTELNY</t>
  </si>
  <si>
    <t>LACHMAN INTERIER DESIGN, s.r.o.</t>
  </si>
  <si>
    <t>Plumlovská 44</t>
  </si>
  <si>
    <t>Prostějov</t>
  </si>
  <si>
    <t>796 01</t>
  </si>
  <si>
    <t>Rozpočet</t>
  </si>
  <si>
    <t>Celkem za stavbu</t>
  </si>
  <si>
    <t>CZK</t>
  </si>
  <si>
    <t>Rekapitulace dílů</t>
  </si>
  <si>
    <t>Typ dílu</t>
  </si>
  <si>
    <t>731</t>
  </si>
  <si>
    <t>Kotelny</t>
  </si>
  <si>
    <t>VN</t>
  </si>
  <si>
    <t>ON</t>
  </si>
  <si>
    <t>S:</t>
  </si>
  <si>
    <t>#TypZaznamu#</t>
  </si>
  <si>
    <t>STA</t>
  </si>
  <si>
    <t>OBJ</t>
  </si>
  <si>
    <t>ROZ</t>
  </si>
  <si>
    <t>C:</t>
  </si>
  <si>
    <t>CAS_STR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</si>
  <si>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</si>
  <si>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</si>
  <si>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</si>
  <si>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</si>
  <si>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</si>
  <si>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</si>
  <si>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</si>
  <si>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</si>
  <si>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</si>
  <si>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</si>
  <si>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</si>
  <si>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</si>
  <si>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</si>
  <si>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</si>
  <si>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</si>
  <si>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</t>
  </si>
  <si>
    <t>Nhod / MJ</t>
  </si>
  <si>
    <t>Nhod celk.</t>
  </si>
  <si>
    <t>Díl:</t>
  </si>
  <si>
    <t>DIL</t>
  </si>
  <si>
    <t>73101</t>
  </si>
  <si>
    <t>Modernizace kotelny, samostatný rozpočet</t>
  </si>
  <si>
    <t>kpl</t>
  </si>
  <si>
    <t>POL1_0</t>
  </si>
  <si>
    <t>73102</t>
  </si>
  <si>
    <t xml:space="preserve">Vyregulování stávajícího otopného systému, vyregulování ventilů k jednotlivým topných větvím </t>
  </si>
  <si>
    <t>1</t>
  </si>
  <si>
    <t>Vedlejší rozpočtové náklady</t>
  </si>
  <si>
    <t>ks</t>
  </si>
  <si>
    <t/>
  </si>
  <si>
    <t>SUM</t>
  </si>
  <si>
    <t>POPUZIV</t>
  </si>
  <si>
    <t>END</t>
  </si>
  <si>
    <t>objekt:</t>
  </si>
  <si>
    <t>investor:</t>
  </si>
  <si>
    <t>položky</t>
  </si>
  <si>
    <t>cena bez DPH za kus</t>
  </si>
  <si>
    <t>celková cena bez DPH</t>
  </si>
  <si>
    <t>doplněný druhý cyklón pro splnění TZL</t>
  </si>
  <si>
    <t>izolace kouřovodů</t>
  </si>
  <si>
    <t>těsnění, kotvící prvky apod.</t>
  </si>
  <si>
    <t>Celková cena za dodávku</t>
  </si>
  <si>
    <t>dohořívací komora</t>
  </si>
  <si>
    <t>nová vyzdívka</t>
  </si>
  <si>
    <t>úprava kouřových cest</t>
  </si>
  <si>
    <t>Materiál – izolace s hliníkovým povrchem</t>
  </si>
  <si>
    <t>úprava topenářského okruhu</t>
  </si>
  <si>
    <t>topenářský materiál, včeně nových čerpadel pro hořák a výměník</t>
  </si>
  <si>
    <t>MaR – úprava a napojení na stávající MaR</t>
  </si>
  <si>
    <t>Montážní práce</t>
  </si>
  <si>
    <t>demontáž kotle, montáž výměníku a kouřovodů, montáž kotlového okruhu</t>
  </si>
  <si>
    <t>ostatní materiál</t>
  </si>
  <si>
    <t>Podrobnější informace</t>
  </si>
  <si>
    <t>předpokládaný el. materiál na úpravu zapojení</t>
  </si>
  <si>
    <t>SO 05 MODERNIZACE KOTELNY</t>
  </si>
  <si>
    <t>třítahový vodorovný trubkový výměník o výkonu min. 350kW</t>
  </si>
  <si>
    <t>Cyklón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</si>
</sst>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0"/>
    <numFmt numFmtId="165" formatCode="#,##0.00&quot; Kč&quot;"/>
  </numFmts>
  <fonts count="26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16"/>
      <name val="Arial CE"/>
      <family val="2"/>
      <charset val="238"/>
    </font>
    <font>
      <sz val="10.5"/>
      <name val="Consolas"/>
      <family val="3"/>
      <charset val="238"/>
    </font>
    <font>
      <b/>
      <sz val="14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6"/>
      <color indexed="8"/>
      <name val="Times New Roman"/>
      <family val="1"/>
      <charset val="238"/>
    </font>
    <font>
      <u/>
      <sz val="10"/>
      <color indexed="12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2" fillId="0" borderId="0" applyNumberFormat="0" applyFill="0" applyBorder="0" applyAlignment="0" applyProtection="0"/>
  </cellStyleXfs>
  <cellXfs count="297">
    <xf numFmtId="0" fontId="0" fillId="0" borderId="0" xfId="0"/>
    <xf numFmtId="0" fontId="0" fillId="0" borderId="0" xfId="0" applyAlignment="1"/>
    <xf numFmtId="1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 applyAlignment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8" fillId="0" borderId="1" xfId="0" applyFont="1" applyBorder="1"/>
    <xf numFmtId="0" fontId="8" fillId="0" borderId="0" xfId="0" applyFont="1" applyBorder="1"/>
    <xf numFmtId="0" fontId="8" fillId="0" borderId="6" xfId="0" applyFont="1" applyBorder="1" applyAlignment="1"/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8" fillId="0" borderId="0" xfId="0" applyFont="1"/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0" fillId="0" borderId="0" xfId="0" applyBorder="1" applyAlignment="1"/>
    <xf numFmtId="0" fontId="8" fillId="0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 applyAlignment="1"/>
    <xf numFmtId="0" fontId="0" fillId="0" borderId="9" xfId="0" applyBorder="1" applyAlignment="1">
      <alignment horizontal="left" indent="1"/>
    </xf>
    <xf numFmtId="0" fontId="0" fillId="0" borderId="6" xfId="0" applyBorder="1" applyAlignment="1"/>
    <xf numFmtId="0" fontId="0" fillId="0" borderId="6" xfId="0" applyBorder="1" applyAlignment="1">
      <alignment horizontal="right"/>
    </xf>
    <xf numFmtId="0" fontId="0" fillId="0" borderId="6" xfId="0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Font="1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Font="1" applyBorder="1" applyAlignment="1">
      <alignment horizontal="right" vertical="center"/>
    </xf>
    <xf numFmtId="0" fontId="0" fillId="0" borderId="19" xfId="0" applyBorder="1" applyAlignment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0" fontId="4" fillId="0" borderId="0" xfId="0" applyFont="1" applyAlignment="1">
      <alignment horizontal="left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49" fontId="8" fillId="0" borderId="6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 indent="1"/>
    </xf>
    <xf numFmtId="49" fontId="6" fillId="3" borderId="0" xfId="0" applyNumberFormat="1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indent="1"/>
    </xf>
    <xf numFmtId="0" fontId="8" fillId="3" borderId="0" xfId="0" applyFont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 indent="1"/>
    </xf>
    <xf numFmtId="0" fontId="0" fillId="3" borderId="6" xfId="0" applyFont="1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/>
    <xf numFmtId="0" fontId="8" fillId="3" borderId="6" xfId="0" applyFont="1" applyFill="1" applyBorder="1" applyAlignment="1"/>
    <xf numFmtId="0" fontId="8" fillId="3" borderId="8" xfId="0" applyFont="1" applyFill="1" applyBorder="1" applyAlignment="1"/>
    <xf numFmtId="49" fontId="8" fillId="0" borderId="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right" vertical="center"/>
    </xf>
    <xf numFmtId="49" fontId="8" fillId="4" borderId="6" xfId="0" applyNumberFormat="1" applyFont="1" applyFill="1" applyBorder="1" applyAlignment="1" applyProtection="1">
      <alignment horizontal="right" vertical="center"/>
      <protection locked="0"/>
    </xf>
    <xf numFmtId="49" fontId="8" fillId="4" borderId="0" xfId="0" applyNumberFormat="1" applyFont="1" applyFill="1" applyBorder="1" applyAlignment="1" applyProtection="1">
      <alignment horizontal="left" vertical="center"/>
      <protection locked="0"/>
    </xf>
    <xf numFmtId="49" fontId="0" fillId="0" borderId="0" xfId="0" applyNumberFormat="1"/>
    <xf numFmtId="4" fontId="0" fillId="0" borderId="0" xfId="0" applyNumberFormat="1" applyAlignment="1"/>
    <xf numFmtId="3" fontId="0" fillId="0" borderId="26" xfId="0" applyNumberFormat="1" applyBorder="1"/>
    <xf numFmtId="3" fontId="0" fillId="5" borderId="30" xfId="0" applyNumberFormat="1" applyFill="1" applyBorder="1" applyAlignment="1"/>
    <xf numFmtId="3" fontId="7" fillId="3" borderId="27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 wrapText="1"/>
    </xf>
    <xf numFmtId="3" fontId="7" fillId="3" borderId="28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 applyAlignment="1"/>
    <xf numFmtId="3" fontId="0" fillId="0" borderId="29" xfId="0" applyNumberFormat="1" applyBorder="1" applyAlignment="1"/>
    <xf numFmtId="0" fontId="2" fillId="0" borderId="0" xfId="0" applyFont="1" applyAlignment="1">
      <alignment horizontal="center" shrinkToFit="1"/>
    </xf>
    <xf numFmtId="3" fontId="10" fillId="3" borderId="28" xfId="0" applyNumberFormat="1" applyFont="1" applyFill="1" applyBorder="1" applyAlignment="1">
      <alignment horizontal="center" vertical="center" wrapText="1" shrinkToFit="1"/>
    </xf>
    <xf numFmtId="3" fontId="7" fillId="3" borderId="28" xfId="0" applyNumberFormat="1" applyFont="1" applyFill="1" applyBorder="1" applyAlignment="1">
      <alignment horizontal="center" vertical="center" wrapText="1" shrinkToFit="1"/>
    </xf>
    <xf numFmtId="3" fontId="3" fillId="0" borderId="29" xfId="0" applyNumberFormat="1" applyFont="1" applyBorder="1" applyAlignment="1">
      <alignment horizontal="right" wrapText="1" shrinkToFit="1"/>
    </xf>
    <xf numFmtId="3" fontId="3" fillId="0" borderId="29" xfId="0" applyNumberFormat="1" applyFont="1" applyBorder="1" applyAlignment="1">
      <alignment horizontal="right" shrinkToFit="1"/>
    </xf>
    <xf numFmtId="3" fontId="0" fillId="0" borderId="29" xfId="0" applyNumberFormat="1" applyBorder="1" applyAlignment="1">
      <alignment shrinkToFit="1"/>
    </xf>
    <xf numFmtId="3" fontId="0" fillId="5" borderId="30" xfId="0" applyNumberFormat="1" applyFill="1" applyBorder="1" applyAlignment="1">
      <alignment wrapText="1" shrinkToFit="1"/>
    </xf>
    <xf numFmtId="3" fontId="0" fillId="5" borderId="30" xfId="0" applyNumberFormat="1" applyFill="1" applyBorder="1" applyAlignment="1">
      <alignment shrinkToFit="1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3" borderId="36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7" fillId="5" borderId="10" xfId="0" applyFont="1" applyFill="1" applyBorder="1"/>
    <xf numFmtId="0" fontId="7" fillId="5" borderId="6" xfId="0" applyFont="1" applyFill="1" applyBorder="1"/>
    <xf numFmtId="0" fontId="15" fillId="3" borderId="35" xfId="0" applyFont="1" applyFill="1" applyBorder="1" applyAlignment="1">
      <alignment horizontal="center" vertical="center" wrapText="1"/>
    </xf>
    <xf numFmtId="49" fontId="7" fillId="0" borderId="36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0" borderId="39" xfId="0" applyNumberFormat="1" applyFont="1" applyBorder="1" applyAlignment="1">
      <alignment horizontal="center" vertical="center"/>
    </xf>
    <xf numFmtId="4" fontId="7" fillId="0" borderId="39" xfId="0" applyNumberFormat="1" applyFont="1" applyBorder="1" applyAlignment="1">
      <alignment vertical="center"/>
    </xf>
    <xf numFmtId="4" fontId="7" fillId="5" borderId="39" xfId="0" applyNumberFormat="1" applyFont="1" applyFill="1" applyBorder="1" applyAlignment="1">
      <alignment horizontal="center"/>
    </xf>
    <xf numFmtId="4" fontId="7" fillId="5" borderId="39" xfId="0" applyNumberFormat="1" applyFont="1" applyFill="1" applyBorder="1" applyAlignment="1"/>
    <xf numFmtId="4" fontId="0" fillId="0" borderId="0" xfId="0" applyNumberFormat="1"/>
    <xf numFmtId="49" fontId="0" fillId="0" borderId="1" xfId="0" applyNumberFormat="1" applyBorder="1"/>
    <xf numFmtId="49" fontId="0" fillId="0" borderId="14" xfId="0" applyNumberFormat="1" applyBorder="1" applyAlignment="1">
      <alignment horizontal="left" vertical="center" indent="1"/>
    </xf>
    <xf numFmtId="49" fontId="0" fillId="0" borderId="40" xfId="0" applyNumberFormat="1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4" xfId="0" applyFont="1" applyBorder="1" applyAlignment="1">
      <alignment vertical="center"/>
    </xf>
    <xf numFmtId="0" fontId="0" fillId="0" borderId="45" xfId="0" applyFont="1" applyBorder="1" applyAlignment="1">
      <alignment vertical="center"/>
    </xf>
    <xf numFmtId="0" fontId="0" fillId="3" borderId="46" xfId="0" applyFill="1" applyBorder="1"/>
    <xf numFmtId="49" fontId="0" fillId="3" borderId="43" xfId="0" applyNumberFormat="1" applyFill="1" applyBorder="1" applyAlignment="1"/>
    <xf numFmtId="49" fontId="0" fillId="3" borderId="43" xfId="0" applyNumberFormat="1" applyFill="1" applyBorder="1"/>
    <xf numFmtId="0" fontId="0" fillId="3" borderId="43" xfId="0" applyFill="1" applyBorder="1"/>
    <xf numFmtId="0" fontId="0" fillId="3" borderId="42" xfId="0" applyFill="1" applyBorder="1"/>
    <xf numFmtId="0" fontId="0" fillId="3" borderId="36" xfId="0" applyFill="1" applyBorder="1"/>
    <xf numFmtId="0" fontId="16" fillId="0" borderId="0" xfId="0" applyFont="1"/>
    <xf numFmtId="0" fontId="16" fillId="0" borderId="26" xfId="0" applyFont="1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3" borderId="35" xfId="0" applyFill="1" applyBorder="1"/>
    <xf numFmtId="49" fontId="0" fillId="3" borderId="35" xfId="0" applyNumberFormat="1" applyFill="1" applyBorder="1"/>
    <xf numFmtId="0" fontId="0" fillId="3" borderId="49" xfId="0" applyFill="1" applyBorder="1" applyAlignment="1">
      <alignment vertical="top"/>
    </xf>
    <xf numFmtId="0" fontId="0" fillId="3" borderId="50" xfId="0" applyFill="1" applyBorder="1" applyAlignment="1">
      <alignment wrapText="1"/>
    </xf>
    <xf numFmtId="0" fontId="16" fillId="0" borderId="26" xfId="0" applyNumberFormat="1" applyFont="1" applyBorder="1" applyAlignment="1">
      <alignment vertical="top"/>
    </xf>
    <xf numFmtId="0" fontId="0" fillId="3" borderId="10" xfId="0" applyNumberFormat="1" applyFill="1" applyBorder="1" applyAlignment="1">
      <alignment vertical="top"/>
    </xf>
    <xf numFmtId="0" fontId="16" fillId="0" borderId="34" xfId="0" applyFont="1" applyBorder="1" applyAlignment="1">
      <alignment vertical="top" shrinkToFit="1"/>
    </xf>
    <xf numFmtId="0" fontId="16" fillId="0" borderId="33" xfId="0" applyFont="1" applyBorder="1" applyAlignment="1">
      <alignment vertical="top" shrinkToFit="1"/>
    </xf>
    <xf numFmtId="0" fontId="16" fillId="0" borderId="26" xfId="0" applyFont="1" applyBorder="1" applyAlignment="1">
      <alignment vertical="top" shrinkToFit="1"/>
    </xf>
    <xf numFmtId="0" fontId="0" fillId="3" borderId="38" xfId="0" applyFill="1" applyBorder="1" applyAlignment="1">
      <alignment vertical="top" shrinkToFit="1"/>
    </xf>
    <xf numFmtId="0" fontId="0" fillId="3" borderId="39" xfId="0" applyFill="1" applyBorder="1" applyAlignment="1">
      <alignment vertical="top" shrinkToFit="1"/>
    </xf>
    <xf numFmtId="0" fontId="0" fillId="3" borderId="10" xfId="0" applyFill="1" applyBorder="1" applyAlignment="1">
      <alignment vertical="top" shrinkToFit="1"/>
    </xf>
    <xf numFmtId="164" fontId="16" fillId="0" borderId="33" xfId="0" applyNumberFormat="1" applyFont="1" applyBorder="1" applyAlignment="1">
      <alignment vertical="top" shrinkToFit="1"/>
    </xf>
    <xf numFmtId="164" fontId="0" fillId="3" borderId="39" xfId="0" applyNumberFormat="1" applyFill="1" applyBorder="1" applyAlignment="1">
      <alignment vertical="top" shrinkToFit="1"/>
    </xf>
    <xf numFmtId="4" fontId="16" fillId="4" borderId="33" xfId="0" applyNumberFormat="1" applyFont="1" applyFill="1" applyBorder="1" applyAlignment="1" applyProtection="1">
      <alignment vertical="top" shrinkToFit="1"/>
      <protection locked="0"/>
    </xf>
    <xf numFmtId="4" fontId="16" fillId="0" borderId="33" xfId="0" applyNumberFormat="1" applyFont="1" applyBorder="1" applyAlignment="1">
      <alignment vertical="top" shrinkToFit="1"/>
    </xf>
    <xf numFmtId="4" fontId="0" fillId="3" borderId="39" xfId="0" applyNumberFormat="1" applyFill="1" applyBorder="1" applyAlignment="1">
      <alignment vertical="top" shrinkToFit="1"/>
    </xf>
    <xf numFmtId="0" fontId="0" fillId="3" borderId="51" xfId="0" applyFill="1" applyBorder="1"/>
    <xf numFmtId="0" fontId="0" fillId="3" borderId="52" xfId="0" applyFill="1" applyBorder="1" applyAlignment="1">
      <alignment wrapText="1"/>
    </xf>
    <xf numFmtId="0" fontId="0" fillId="3" borderId="53" xfId="0" applyFill="1" applyBorder="1" applyAlignment="1">
      <alignment vertical="top"/>
    </xf>
    <xf numFmtId="49" fontId="0" fillId="3" borderId="53" xfId="0" applyNumberFormat="1" applyFill="1" applyBorder="1" applyAlignment="1">
      <alignment vertical="top"/>
    </xf>
    <xf numFmtId="49" fontId="0" fillId="3" borderId="49" xfId="0" applyNumberFormat="1" applyFill="1" applyBorder="1" applyAlignment="1">
      <alignment vertical="top"/>
    </xf>
    <xf numFmtId="0" fontId="0" fillId="3" borderId="54" xfId="0" applyFill="1" applyBorder="1" applyAlignment="1">
      <alignment vertical="top"/>
    </xf>
    <xf numFmtId="164" fontId="0" fillId="3" borderId="49" xfId="0" applyNumberFormat="1" applyFill="1" applyBorder="1" applyAlignment="1">
      <alignment vertical="top"/>
    </xf>
    <xf numFmtId="4" fontId="0" fillId="3" borderId="49" xfId="0" applyNumberFormat="1" applyFill="1" applyBorder="1" applyAlignment="1">
      <alignment vertical="top"/>
    </xf>
    <xf numFmtId="0" fontId="16" fillId="0" borderId="10" xfId="0" applyFont="1" applyBorder="1" applyAlignment="1">
      <alignment vertical="top"/>
    </xf>
    <xf numFmtId="0" fontId="16" fillId="0" borderId="10" xfId="0" applyNumberFormat="1" applyFont="1" applyBorder="1" applyAlignment="1">
      <alignment vertical="top"/>
    </xf>
    <xf numFmtId="0" fontId="16" fillId="0" borderId="38" xfId="0" applyFont="1" applyBorder="1" applyAlignment="1">
      <alignment vertical="top" shrinkToFit="1"/>
    </xf>
    <xf numFmtId="164" fontId="16" fillId="0" borderId="39" xfId="0" applyNumberFormat="1" applyFont="1" applyBorder="1" applyAlignment="1">
      <alignment vertical="top" shrinkToFit="1"/>
    </xf>
    <xf numFmtId="4" fontId="16" fillId="4" borderId="39" xfId="0" applyNumberFormat="1" applyFont="1" applyFill="1" applyBorder="1" applyAlignment="1" applyProtection="1">
      <alignment vertical="top" shrinkToFit="1"/>
      <protection locked="0"/>
    </xf>
    <xf numFmtId="4" fontId="16" fillId="0" borderId="39" xfId="0" applyNumberFormat="1" applyFont="1" applyBorder="1" applyAlignment="1">
      <alignment vertical="top" shrinkToFit="1"/>
    </xf>
    <xf numFmtId="0" fontId="16" fillId="0" borderId="39" xfId="0" applyFont="1" applyBorder="1" applyAlignment="1">
      <alignment vertical="top" shrinkToFit="1"/>
    </xf>
    <xf numFmtId="0" fontId="16" fillId="0" borderId="10" xfId="0" applyFont="1" applyBorder="1" applyAlignment="1">
      <alignment vertical="top" shrinkToFit="1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vertical="top"/>
    </xf>
    <xf numFmtId="4" fontId="8" fillId="3" borderId="22" xfId="0" applyNumberFormat="1" applyFont="1" applyFill="1" applyBorder="1" applyAlignment="1">
      <alignment vertical="top"/>
    </xf>
    <xf numFmtId="0" fontId="16" fillId="0" borderId="33" xfId="0" applyNumberFormat="1" applyFont="1" applyBorder="1" applyAlignment="1">
      <alignment horizontal="left" vertical="top" wrapText="1"/>
    </xf>
    <xf numFmtId="0" fontId="0" fillId="3" borderId="39" xfId="0" applyNumberFormat="1" applyFill="1" applyBorder="1" applyAlignment="1">
      <alignment horizontal="left" vertical="top" wrapText="1"/>
    </xf>
    <xf numFmtId="0" fontId="16" fillId="0" borderId="39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17" fillId="0" borderId="0" xfId="2" applyFont="1"/>
    <xf numFmtId="0" fontId="1" fillId="0" borderId="0" xfId="2"/>
    <xf numFmtId="165" fontId="1" fillId="0" borderId="0" xfId="2" applyNumberFormat="1"/>
    <xf numFmtId="0" fontId="5" fillId="0" borderId="0" xfId="2" applyFont="1"/>
    <xf numFmtId="0" fontId="18" fillId="0" borderId="0" xfId="2" applyFont="1"/>
    <xf numFmtId="0" fontId="19" fillId="0" borderId="0" xfId="2" applyFont="1"/>
    <xf numFmtId="0" fontId="20" fillId="0" borderId="0" xfId="2" applyFont="1"/>
    <xf numFmtId="0" fontId="21" fillId="0" borderId="0" xfId="2" applyFont="1"/>
    <xf numFmtId="0" fontId="22" fillId="0" borderId="0" xfId="3" applyNumberFormat="1" applyFill="1" applyBorder="1" applyAlignment="1" applyProtection="1"/>
    <xf numFmtId="3" fontId="1" fillId="0" borderId="0" xfId="2" applyNumberFormat="1"/>
    <xf numFmtId="0" fontId="8" fillId="0" borderId="55" xfId="2" applyFont="1" applyBorder="1"/>
    <xf numFmtId="3" fontId="8" fillId="0" borderId="56" xfId="2" applyNumberFormat="1" applyFont="1" applyBorder="1"/>
    <xf numFmtId="0" fontId="8" fillId="0" borderId="56" xfId="2" applyFont="1" applyBorder="1"/>
    <xf numFmtId="165" fontId="8" fillId="0" borderId="57" xfId="2" applyNumberFormat="1" applyFont="1" applyBorder="1"/>
    <xf numFmtId="0" fontId="8" fillId="0" borderId="0" xfId="2" applyFont="1"/>
    <xf numFmtId="0" fontId="1" fillId="0" borderId="58" xfId="2" applyBorder="1"/>
    <xf numFmtId="165" fontId="1" fillId="0" borderId="58" xfId="2" applyNumberFormat="1" applyBorder="1"/>
    <xf numFmtId="0" fontId="1" fillId="0" borderId="60" xfId="2" applyBorder="1"/>
    <xf numFmtId="165" fontId="1" fillId="0" borderId="60" xfId="2" applyNumberFormat="1" applyBorder="1"/>
    <xf numFmtId="0" fontId="23" fillId="7" borderId="59" xfId="2" applyFont="1" applyFill="1" applyBorder="1" applyAlignment="1">
      <alignment horizontal="center" vertical="center"/>
    </xf>
    <xf numFmtId="0" fontId="23" fillId="7" borderId="59" xfId="2" applyFont="1" applyFill="1" applyBorder="1" applyAlignment="1">
      <alignment horizontal="center" vertical="center" wrapText="1"/>
    </xf>
    <xf numFmtId="3" fontId="1" fillId="6" borderId="63" xfId="2" applyNumberFormat="1" applyFill="1" applyBorder="1"/>
    <xf numFmtId="3" fontId="1" fillId="6" borderId="64" xfId="2" applyNumberFormat="1" applyFill="1" applyBorder="1"/>
    <xf numFmtId="165" fontId="23" fillId="7" borderId="59" xfId="2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2" fillId="3" borderId="7" xfId="0" applyNumberFormat="1" applyFont="1" applyFill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2" fontId="12" fillId="3" borderId="7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horizontal="right" indent="1"/>
    </xf>
    <xf numFmtId="0" fontId="0" fillId="0" borderId="8" xfId="0" applyFont="1" applyBorder="1" applyAlignment="1">
      <alignment horizontal="right" indent="1"/>
    </xf>
    <xf numFmtId="4" fontId="13" fillId="0" borderId="22" xfId="0" applyNumberFormat="1" applyFont="1" applyBorder="1" applyAlignment="1">
      <alignment horizontal="right" vertical="center" indent="1"/>
    </xf>
    <xf numFmtId="49" fontId="8" fillId="4" borderId="0" xfId="0" applyNumberFormat="1" applyFont="1" applyFill="1" applyBorder="1" applyAlignment="1" applyProtection="1">
      <alignment horizontal="left" vertical="center"/>
      <protection locked="0"/>
    </xf>
    <xf numFmtId="49" fontId="8" fillId="4" borderId="6" xfId="0" applyNumberFormat="1" applyFont="1" applyFill="1" applyBorder="1" applyAlignment="1" applyProtection="1">
      <alignment horizontal="left" vertical="center"/>
      <protection locked="0"/>
    </xf>
    <xf numFmtId="49" fontId="8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6" xfId="0" applyNumberFormat="1" applyFont="1" applyBorder="1" applyAlignment="1">
      <alignment horizontal="right" vertical="center" indent="1"/>
    </xf>
    <xf numFmtId="49" fontId="6" fillId="3" borderId="18" xfId="0" applyNumberFormat="1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1" fontId="0" fillId="0" borderId="6" xfId="0" applyNumberFormat="1" applyFont="1" applyBorder="1" applyAlignment="1">
      <alignment horizontal="right" indent="1"/>
    </xf>
    <xf numFmtId="49" fontId="8" fillId="4" borderId="18" xfId="0" applyNumberFormat="1" applyFont="1" applyFill="1" applyBorder="1" applyAlignment="1" applyProtection="1">
      <alignment horizontal="left" vertical="center"/>
      <protection locked="0"/>
    </xf>
    <xf numFmtId="4" fontId="7" fillId="5" borderId="39" xfId="0" applyNumberFormat="1" applyFont="1" applyFill="1" applyBorder="1" applyAlignment="1"/>
    <xf numFmtId="3" fontId="0" fillId="0" borderId="12" xfId="0" applyNumberFormat="1" applyBorder="1"/>
    <xf numFmtId="3" fontId="0" fillId="0" borderId="12" xfId="0" applyNumberFormat="1" applyBorder="1" applyAlignment="1">
      <alignment wrapText="1"/>
    </xf>
    <xf numFmtId="3" fontId="0" fillId="5" borderId="31" xfId="0" applyNumberFormat="1" applyFill="1" applyBorder="1"/>
    <xf numFmtId="3" fontId="0" fillId="5" borderId="12" xfId="0" applyNumberFormat="1" applyFill="1" applyBorder="1"/>
    <xf numFmtId="3" fontId="0" fillId="5" borderId="32" xfId="0" applyNumberFormat="1" applyFill="1" applyBorder="1"/>
    <xf numFmtId="0" fontId="15" fillId="3" borderId="35" xfId="0" applyFont="1" applyFill="1" applyBorder="1" applyAlignment="1">
      <alignment horizontal="center" vertical="center" wrapText="1"/>
    </xf>
    <xf numFmtId="4" fontId="7" fillId="0" borderId="35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4" fontId="7" fillId="0" borderId="39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0" fillId="4" borderId="36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horizontal="left" vertical="top" wrapText="1"/>
      <protection locked="0"/>
    </xf>
    <xf numFmtId="0" fontId="0" fillId="4" borderId="37" xfId="0" applyFill="1" applyBorder="1" applyAlignment="1" applyProtection="1">
      <alignment vertical="top" wrapText="1"/>
      <protection locked="0"/>
    </xf>
    <xf numFmtId="0" fontId="0" fillId="4" borderId="26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horizontal="left" vertical="top" wrapText="1"/>
      <protection locked="0"/>
    </xf>
    <xf numFmtId="0" fontId="0" fillId="4" borderId="34" xfId="0" applyFill="1" applyBorder="1" applyAlignment="1" applyProtection="1">
      <alignment vertical="top" wrapText="1"/>
      <protection locked="0"/>
    </xf>
    <xf numFmtId="0" fontId="0" fillId="4" borderId="10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horizontal="left" vertical="top" wrapText="1"/>
      <protection locked="0"/>
    </xf>
    <xf numFmtId="0" fontId="0" fillId="4" borderId="38" xfId="0" applyFill="1" applyBorder="1" applyAlignment="1" applyProtection="1">
      <alignment vertical="top" wrapText="1"/>
      <protection locked="0"/>
    </xf>
    <xf numFmtId="0" fontId="6" fillId="0" borderId="0" xfId="0" applyFont="1" applyAlignment="1">
      <alignment horizontal="center"/>
    </xf>
    <xf numFmtId="49" fontId="0" fillId="0" borderId="40" xfId="0" applyNumberFormat="1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7" xfId="0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24" fillId="0" borderId="61" xfId="2" applyFont="1" applyBorder="1"/>
    <xf numFmtId="0" fontId="25" fillId="0" borderId="59" xfId="2" applyFont="1" applyBorder="1"/>
    <xf numFmtId="0" fontId="24" fillId="0" borderId="62" xfId="2" applyFont="1" applyBorder="1"/>
    <xf numFmtId="0" fontId="25" fillId="0" borderId="62" xfId="2" applyFont="1" applyBorder="1"/>
    <xf numFmtId="0" fontId="25" fillId="0" borderId="62" xfId="2" applyFont="1" applyBorder="1" applyAlignment="1">
      <alignment horizontal="justify"/>
    </xf>
    <xf numFmtId="0" fontId="24" fillId="0" borderId="59" xfId="2" applyFont="1" applyBorder="1"/>
    <xf numFmtId="4" fontId="16" fillId="8" borderId="33" xfId="0" applyNumberFormat="1" applyFont="1" applyFill="1" applyBorder="1" applyAlignment="1" applyProtection="1">
      <alignment vertical="top" shrinkToFit="1"/>
      <protection locked="0"/>
    </xf>
  </cellXfs>
  <cellStyles count="4">
    <cellStyle name="Hypertextový odkaz" xfId="3" builtinId="8"/>
    <cellStyle name="Normální" xfId="0" builtinId="0"/>
    <cellStyle name="normální 2" xfId="1" xr:uid="{00000000-0005-0000-0000-000001000000}"/>
    <cellStyle name="Normální 3" xfId="2" xr:uid="{006D73BA-0187-43AA-9799-F1CAA03E2E8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vitel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workbookViewId="0">
      <selection activeCell="A2" sqref="A2:G2"/>
    </sheetView>
  </sheetViews>
  <sheetFormatPr defaultRowHeight="12.5" x14ac:dyDescent="0.25"/>
  <sheetData>
    <row r="1" spans="1:7" ht="13" x14ac:dyDescent="0.3">
      <c r="A1" s="37" t="s">
        <v>38</v>
      </c>
    </row>
    <row r="2" spans="1:7" ht="57.75" customHeight="1" x14ac:dyDescent="0.25">
      <c r="A2" s="220" t="s">
        <v>39</v>
      </c>
      <c r="B2" s="220"/>
      <c r="C2" s="220"/>
      <c r="D2" s="220"/>
      <c r="E2" s="220"/>
      <c r="F2" s="220"/>
      <c r="G2" s="220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52"/>
  <sheetViews>
    <sheetView showGridLines="0" tabSelected="1" topLeftCell="B1" zoomScaleNormal="100" zoomScaleSheetLayoutView="75" workbookViewId="0">
      <selection activeCell="L11" sqref="L11"/>
    </sheetView>
  </sheetViews>
  <sheetFormatPr defaultColWidth="9" defaultRowHeight="12.5" x14ac:dyDescent="0.25"/>
  <cols>
    <col min="1" max="1" width="8.453125" hidden="1" customWidth="1"/>
    <col min="2" max="2" width="9.1796875" customWidth="1"/>
    <col min="3" max="3" width="7.453125" customWidth="1"/>
    <col min="4" max="4" width="13.453125" customWidth="1"/>
    <col min="5" max="5" width="12.1796875" customWidth="1"/>
    <col min="6" max="6" width="11.453125" customWidth="1"/>
    <col min="7" max="7" width="12.7265625" style="1" customWidth="1"/>
    <col min="8" max="8" width="12.7265625" customWidth="1"/>
    <col min="9" max="9" width="12.7265625" style="1" customWidth="1"/>
    <col min="10" max="10" width="6.7265625" style="1" customWidth="1"/>
    <col min="11" max="11" width="4.26953125" customWidth="1"/>
    <col min="12" max="15" width="10.7265625" customWidth="1"/>
  </cols>
  <sheetData>
    <row r="1" spans="1:15" ht="33.75" customHeight="1" x14ac:dyDescent="0.25">
      <c r="A1" s="73" t="s">
        <v>36</v>
      </c>
      <c r="B1" s="221" t="s">
        <v>42</v>
      </c>
      <c r="C1" s="222"/>
      <c r="D1" s="222"/>
      <c r="E1" s="222"/>
      <c r="F1" s="222"/>
      <c r="G1" s="222"/>
      <c r="H1" s="222"/>
      <c r="I1" s="222"/>
      <c r="J1" s="223"/>
    </row>
    <row r="2" spans="1:15" ht="23.25" customHeight="1" x14ac:dyDescent="0.25">
      <c r="A2" s="4"/>
      <c r="B2" s="81" t="s">
        <v>40</v>
      </c>
      <c r="C2" s="82"/>
      <c r="D2" s="247" t="s">
        <v>46</v>
      </c>
      <c r="E2" s="248"/>
      <c r="F2" s="248"/>
      <c r="G2" s="248"/>
      <c r="H2" s="248"/>
      <c r="I2" s="248"/>
      <c r="J2" s="249"/>
      <c r="O2" s="2"/>
    </row>
    <row r="3" spans="1:15" ht="23.25" customHeight="1" x14ac:dyDescent="0.25">
      <c r="A3" s="4"/>
      <c r="B3" s="83" t="s">
        <v>45</v>
      </c>
      <c r="C3" s="84"/>
      <c r="D3" s="240" t="s">
        <v>43</v>
      </c>
      <c r="E3" s="241"/>
      <c r="F3" s="241"/>
      <c r="G3" s="241"/>
      <c r="H3" s="241"/>
      <c r="I3" s="241"/>
      <c r="J3" s="242"/>
    </row>
    <row r="4" spans="1:15" ht="23.25" hidden="1" customHeight="1" x14ac:dyDescent="0.3">
      <c r="A4" s="4"/>
      <c r="B4" s="85" t="s">
        <v>44</v>
      </c>
      <c r="C4" s="86"/>
      <c r="D4" s="87"/>
      <c r="E4" s="87"/>
      <c r="F4" s="88"/>
      <c r="G4" s="89"/>
      <c r="H4" s="88"/>
      <c r="I4" s="89"/>
      <c r="J4" s="90"/>
    </row>
    <row r="5" spans="1:15" ht="24" customHeight="1" x14ac:dyDescent="0.25">
      <c r="A5" s="4"/>
      <c r="B5" s="47" t="s">
        <v>21</v>
      </c>
      <c r="C5" s="5"/>
      <c r="D5" s="91" t="s">
        <v>47</v>
      </c>
      <c r="E5" s="26"/>
      <c r="F5" s="26"/>
      <c r="G5" s="26"/>
      <c r="H5" s="28" t="s">
        <v>33</v>
      </c>
      <c r="I5" s="91"/>
      <c r="J5" s="11"/>
    </row>
    <row r="6" spans="1:15" ht="15.75" customHeight="1" x14ac:dyDescent="0.25">
      <c r="A6" s="4"/>
      <c r="B6" s="41"/>
      <c r="C6" s="26"/>
      <c r="D6" s="91" t="s">
        <v>48</v>
      </c>
      <c r="E6" s="26"/>
      <c r="F6" s="26"/>
      <c r="G6" s="26"/>
      <c r="H6" s="28" t="s">
        <v>34</v>
      </c>
      <c r="I6" s="91"/>
      <c r="J6" s="11"/>
    </row>
    <row r="7" spans="1:15" ht="15.75" customHeight="1" x14ac:dyDescent="0.25">
      <c r="A7" s="4"/>
      <c r="B7" s="42"/>
      <c r="C7" s="92" t="s">
        <v>50</v>
      </c>
      <c r="D7" s="80" t="s">
        <v>49</v>
      </c>
      <c r="E7" s="34"/>
      <c r="F7" s="34"/>
      <c r="G7" s="34"/>
      <c r="H7" s="36"/>
      <c r="I7" s="34"/>
      <c r="J7" s="51"/>
    </row>
    <row r="8" spans="1:15" ht="24" hidden="1" customHeight="1" x14ac:dyDescent="0.25">
      <c r="A8" s="4"/>
      <c r="B8" s="47" t="s">
        <v>19</v>
      </c>
      <c r="C8" s="5"/>
      <c r="D8" s="35"/>
      <c r="E8" s="5"/>
      <c r="F8" s="5"/>
      <c r="G8" s="45"/>
      <c r="H8" s="28" t="s">
        <v>33</v>
      </c>
      <c r="I8" s="33"/>
      <c r="J8" s="11"/>
    </row>
    <row r="9" spans="1:15" ht="15.75" hidden="1" customHeight="1" x14ac:dyDescent="0.25">
      <c r="A9" s="4"/>
      <c r="B9" s="4"/>
      <c r="C9" s="5"/>
      <c r="D9" s="35"/>
      <c r="E9" s="5"/>
      <c r="F9" s="5"/>
      <c r="G9" s="45"/>
      <c r="H9" s="28" t="s">
        <v>34</v>
      </c>
      <c r="I9" s="33"/>
      <c r="J9" s="11"/>
    </row>
    <row r="10" spans="1:15" ht="15.75" hidden="1" customHeight="1" x14ac:dyDescent="0.25">
      <c r="A10" s="4"/>
      <c r="B10" s="52"/>
      <c r="C10" s="27"/>
      <c r="D10" s="46"/>
      <c r="E10" s="55"/>
      <c r="F10" s="55"/>
      <c r="G10" s="53"/>
      <c r="H10" s="53"/>
      <c r="I10" s="54"/>
      <c r="J10" s="51"/>
    </row>
    <row r="11" spans="1:15" ht="24" customHeight="1" x14ac:dyDescent="0.25">
      <c r="A11" s="4"/>
      <c r="B11" s="47" t="s">
        <v>18</v>
      </c>
      <c r="C11" s="5"/>
      <c r="D11" s="251"/>
      <c r="E11" s="251"/>
      <c r="F11" s="251"/>
      <c r="G11" s="251"/>
      <c r="H11" s="28" t="s">
        <v>33</v>
      </c>
      <c r="I11" s="94"/>
      <c r="J11" s="11"/>
    </row>
    <row r="12" spans="1:15" ht="15.75" customHeight="1" x14ac:dyDescent="0.25">
      <c r="A12" s="4"/>
      <c r="B12" s="41"/>
      <c r="C12" s="26"/>
      <c r="D12" s="238"/>
      <c r="E12" s="238"/>
      <c r="F12" s="238"/>
      <c r="G12" s="238"/>
      <c r="H12" s="28" t="s">
        <v>34</v>
      </c>
      <c r="I12" s="94"/>
      <c r="J12" s="11"/>
    </row>
    <row r="13" spans="1:15" ht="15.75" customHeight="1" x14ac:dyDescent="0.25">
      <c r="A13" s="4"/>
      <c r="B13" s="42"/>
      <c r="C13" s="93"/>
      <c r="D13" s="239"/>
      <c r="E13" s="239"/>
      <c r="F13" s="239"/>
      <c r="G13" s="239"/>
      <c r="H13" s="29"/>
      <c r="I13" s="34"/>
      <c r="J13" s="51"/>
    </row>
    <row r="14" spans="1:15" ht="24" hidden="1" customHeight="1" x14ac:dyDescent="0.25">
      <c r="A14" s="4"/>
      <c r="B14" s="66" t="s">
        <v>20</v>
      </c>
      <c r="C14" s="67"/>
      <c r="D14" s="68"/>
      <c r="E14" s="69"/>
      <c r="F14" s="69"/>
      <c r="G14" s="69"/>
      <c r="H14" s="70"/>
      <c r="I14" s="69"/>
      <c r="J14" s="71"/>
    </row>
    <row r="15" spans="1:15" ht="32.25" customHeight="1" x14ac:dyDescent="0.25">
      <c r="A15" s="4"/>
      <c r="B15" s="52" t="s">
        <v>31</v>
      </c>
      <c r="C15" s="72"/>
      <c r="D15" s="53"/>
      <c r="E15" s="250"/>
      <c r="F15" s="250"/>
      <c r="G15" s="235"/>
      <c r="H15" s="235"/>
      <c r="I15" s="235" t="s">
        <v>28</v>
      </c>
      <c r="J15" s="236"/>
    </row>
    <row r="16" spans="1:15" ht="23.25" customHeight="1" x14ac:dyDescent="0.25">
      <c r="A16" s="138" t="s">
        <v>23</v>
      </c>
      <c r="B16" s="139" t="s">
        <v>23</v>
      </c>
      <c r="C16" s="58"/>
      <c r="D16" s="59"/>
      <c r="E16" s="230"/>
      <c r="F16" s="237"/>
      <c r="G16" s="230"/>
      <c r="H16" s="237"/>
      <c r="I16" s="230">
        <f>SUMIF(F47:F48,A16,I47:I48)+SUMIF(F47:F48,"PSU",I47:I48)</f>
        <v>0</v>
      </c>
      <c r="J16" s="231"/>
    </row>
    <row r="17" spans="1:10" ht="23.25" customHeight="1" x14ac:dyDescent="0.25">
      <c r="A17" s="138" t="s">
        <v>24</v>
      </c>
      <c r="B17" s="139" t="s">
        <v>24</v>
      </c>
      <c r="C17" s="58"/>
      <c r="D17" s="59"/>
      <c r="E17" s="230"/>
      <c r="F17" s="237"/>
      <c r="G17" s="230"/>
      <c r="H17" s="237"/>
      <c r="I17" s="230">
        <f>SUMIF(F47:F48,A17,I47:I48)</f>
        <v>0</v>
      </c>
      <c r="J17" s="231"/>
    </row>
    <row r="18" spans="1:10" ht="23.25" customHeight="1" x14ac:dyDescent="0.25">
      <c r="A18" s="138" t="s">
        <v>25</v>
      </c>
      <c r="B18" s="139" t="s">
        <v>25</v>
      </c>
      <c r="C18" s="58"/>
      <c r="D18" s="59"/>
      <c r="E18" s="230"/>
      <c r="F18" s="237"/>
      <c r="G18" s="230"/>
      <c r="H18" s="237"/>
      <c r="I18" s="230">
        <f>SUMIF(F47:F48,A18,I47:I48)</f>
        <v>0</v>
      </c>
      <c r="J18" s="231"/>
    </row>
    <row r="19" spans="1:10" ht="23.25" customHeight="1" x14ac:dyDescent="0.25">
      <c r="A19" s="138" t="s">
        <v>58</v>
      </c>
      <c r="B19" s="139" t="s">
        <v>26</v>
      </c>
      <c r="C19" s="58"/>
      <c r="D19" s="59"/>
      <c r="E19" s="230"/>
      <c r="F19" s="237"/>
      <c r="G19" s="230"/>
      <c r="H19" s="237"/>
      <c r="I19" s="230">
        <f>SUMIF(F47:F48,A19,I47:I48)</f>
        <v>0</v>
      </c>
      <c r="J19" s="231"/>
    </row>
    <row r="20" spans="1:10" ht="23.25" customHeight="1" x14ac:dyDescent="0.25">
      <c r="A20" s="138" t="s">
        <v>59</v>
      </c>
      <c r="B20" s="139" t="s">
        <v>27</v>
      </c>
      <c r="C20" s="58"/>
      <c r="D20" s="59"/>
      <c r="E20" s="230"/>
      <c r="F20" s="237"/>
      <c r="G20" s="230"/>
      <c r="H20" s="237"/>
      <c r="I20" s="230">
        <f>SUMIF(F47:F48,A20,I47:I48)</f>
        <v>0</v>
      </c>
      <c r="J20" s="231"/>
    </row>
    <row r="21" spans="1:10" ht="23.25" customHeight="1" x14ac:dyDescent="0.3">
      <c r="A21" s="4"/>
      <c r="B21" s="74" t="s">
        <v>28</v>
      </c>
      <c r="C21" s="75"/>
      <c r="D21" s="76"/>
      <c r="E21" s="232"/>
      <c r="F21" s="233"/>
      <c r="G21" s="232"/>
      <c r="H21" s="233"/>
      <c r="I21" s="232">
        <f>SUM(I16:J20)</f>
        <v>0</v>
      </c>
      <c r="J21" s="246"/>
    </row>
    <row r="22" spans="1:10" ht="33" customHeight="1" x14ac:dyDescent="0.25">
      <c r="A22" s="4"/>
      <c r="B22" s="65" t="s">
        <v>32</v>
      </c>
      <c r="C22" s="58"/>
      <c r="D22" s="59"/>
      <c r="E22" s="64"/>
      <c r="F22" s="61"/>
      <c r="G22" s="50"/>
      <c r="H22" s="50"/>
      <c r="I22" s="50"/>
      <c r="J22" s="62"/>
    </row>
    <row r="23" spans="1:10" ht="23.25" customHeight="1" x14ac:dyDescent="0.25">
      <c r="A23" s="4"/>
      <c r="B23" s="57" t="s">
        <v>11</v>
      </c>
      <c r="C23" s="58"/>
      <c r="D23" s="59"/>
      <c r="E23" s="60">
        <v>15</v>
      </c>
      <c r="F23" s="61" t="s">
        <v>0</v>
      </c>
      <c r="G23" s="228">
        <f>ZakladDPHSniVypocet</f>
        <v>0</v>
      </c>
      <c r="H23" s="229"/>
      <c r="I23" s="229"/>
      <c r="J23" s="62" t="str">
        <f t="shared" ref="J23:J28" si="0">Mena</f>
        <v>CZK</v>
      </c>
    </row>
    <row r="24" spans="1:10" ht="23.25" customHeight="1" x14ac:dyDescent="0.25">
      <c r="A24" s="4"/>
      <c r="B24" s="57" t="s">
        <v>12</v>
      </c>
      <c r="C24" s="58"/>
      <c r="D24" s="59"/>
      <c r="E24" s="60">
        <f>SazbaDPH1</f>
        <v>15</v>
      </c>
      <c r="F24" s="61" t="s">
        <v>0</v>
      </c>
      <c r="G24" s="244">
        <f>ZakladDPHSni*SazbaDPH1/100</f>
        <v>0</v>
      </c>
      <c r="H24" s="245"/>
      <c r="I24" s="245"/>
      <c r="J24" s="62" t="str">
        <f t="shared" si="0"/>
        <v>CZK</v>
      </c>
    </row>
    <row r="25" spans="1:10" ht="23.25" customHeight="1" x14ac:dyDescent="0.25">
      <c r="A25" s="4"/>
      <c r="B25" s="57" t="s">
        <v>13</v>
      </c>
      <c r="C25" s="58"/>
      <c r="D25" s="59"/>
      <c r="E25" s="60">
        <v>21</v>
      </c>
      <c r="F25" s="61" t="s">
        <v>0</v>
      </c>
      <c r="G25" s="228">
        <f>ZakladDPHZaklVypocet</f>
        <v>0</v>
      </c>
      <c r="H25" s="229"/>
      <c r="I25" s="229"/>
      <c r="J25" s="62" t="str">
        <f t="shared" si="0"/>
        <v>CZK</v>
      </c>
    </row>
    <row r="26" spans="1:10" ht="23.25" customHeight="1" x14ac:dyDescent="0.25">
      <c r="A26" s="4"/>
      <c r="B26" s="49" t="s">
        <v>14</v>
      </c>
      <c r="C26" s="22"/>
      <c r="D26" s="18"/>
      <c r="E26" s="43">
        <f>SazbaDPH2</f>
        <v>21</v>
      </c>
      <c r="F26" s="44" t="s">
        <v>0</v>
      </c>
      <c r="G26" s="224">
        <f>ZakladDPHZakl*SazbaDPH2/100</f>
        <v>0</v>
      </c>
      <c r="H26" s="225"/>
      <c r="I26" s="225"/>
      <c r="J26" s="56" t="str">
        <f t="shared" si="0"/>
        <v>CZK</v>
      </c>
    </row>
    <row r="27" spans="1:10" ht="23.25" customHeight="1" thickBot="1" x14ac:dyDescent="0.3">
      <c r="A27" s="4"/>
      <c r="B27" s="48" t="s">
        <v>4</v>
      </c>
      <c r="C27" s="20"/>
      <c r="D27" s="23"/>
      <c r="E27" s="20"/>
      <c r="F27" s="21"/>
      <c r="G27" s="226">
        <f>0</f>
        <v>0</v>
      </c>
      <c r="H27" s="226"/>
      <c r="I27" s="226"/>
      <c r="J27" s="63" t="str">
        <f t="shared" si="0"/>
        <v>CZK</v>
      </c>
    </row>
    <row r="28" spans="1:10" ht="27.75" hidden="1" customHeight="1" thickBot="1" x14ac:dyDescent="0.3">
      <c r="A28" s="4"/>
      <c r="B28" s="113" t="s">
        <v>22</v>
      </c>
      <c r="C28" s="114"/>
      <c r="D28" s="114"/>
      <c r="E28" s="115"/>
      <c r="F28" s="116"/>
      <c r="G28" s="234">
        <f>ZakladDPHSniVypocet+ZakladDPHZaklVypocet</f>
        <v>0</v>
      </c>
      <c r="H28" s="234"/>
      <c r="I28" s="234"/>
      <c r="J28" s="117" t="str">
        <f t="shared" si="0"/>
        <v>CZK</v>
      </c>
    </row>
    <row r="29" spans="1:10" ht="27.75" customHeight="1" thickBot="1" x14ac:dyDescent="0.3">
      <c r="A29" s="4"/>
      <c r="B29" s="113" t="s">
        <v>35</v>
      </c>
      <c r="C29" s="118"/>
      <c r="D29" s="118"/>
      <c r="E29" s="118"/>
      <c r="F29" s="118"/>
      <c r="G29" s="227">
        <f>ZakladDPHSni+DPHSni+ZakladDPHZakl+DPHZakl+Zaokrouhleni</f>
        <v>0</v>
      </c>
      <c r="H29" s="227"/>
      <c r="I29" s="227"/>
      <c r="J29" s="119" t="s">
        <v>53</v>
      </c>
    </row>
    <row r="30" spans="1:10" ht="12.75" customHeight="1" x14ac:dyDescent="0.25">
      <c r="A30" s="4"/>
      <c r="B30" s="4"/>
      <c r="C30" s="5"/>
      <c r="D30" s="5"/>
      <c r="E30" s="5"/>
      <c r="F30" s="5"/>
      <c r="G30" s="45"/>
      <c r="H30" s="5"/>
      <c r="I30" s="45"/>
      <c r="J30" s="12"/>
    </row>
    <row r="31" spans="1:10" ht="30" customHeight="1" x14ac:dyDescent="0.25">
      <c r="A31" s="4"/>
      <c r="B31" s="4"/>
      <c r="C31" s="5"/>
      <c r="D31" s="5"/>
      <c r="E31" s="5"/>
      <c r="F31" s="5"/>
      <c r="G31" s="45"/>
      <c r="H31" s="5"/>
      <c r="I31" s="45"/>
      <c r="J31" s="12"/>
    </row>
    <row r="32" spans="1:10" ht="18.75" customHeight="1" x14ac:dyDescent="0.25">
      <c r="A32" s="4"/>
      <c r="B32" s="24"/>
      <c r="C32" s="19" t="s">
        <v>10</v>
      </c>
      <c r="D32" s="39"/>
      <c r="E32" s="39"/>
      <c r="F32" s="19" t="s">
        <v>9</v>
      </c>
      <c r="G32" s="39"/>
      <c r="H32" s="40">
        <f ca="1">TODAY()</f>
        <v>44063</v>
      </c>
      <c r="I32" s="39"/>
      <c r="J32" s="12"/>
    </row>
    <row r="33" spans="1:10" ht="47.25" customHeight="1" x14ac:dyDescent="0.25">
      <c r="A33" s="4"/>
      <c r="B33" s="4"/>
      <c r="C33" s="5"/>
      <c r="D33" s="5"/>
      <c r="E33" s="5"/>
      <c r="F33" s="5"/>
      <c r="G33" s="45"/>
      <c r="H33" s="5"/>
      <c r="I33" s="45"/>
      <c r="J33" s="12"/>
    </row>
    <row r="34" spans="1:10" s="37" customFormat="1" ht="18.75" customHeight="1" x14ac:dyDescent="0.3">
      <c r="A34" s="30"/>
      <c r="B34" s="30"/>
      <c r="C34" s="31"/>
      <c r="D34" s="25"/>
      <c r="E34" s="25"/>
      <c r="F34" s="31"/>
      <c r="G34" s="32"/>
      <c r="H34" s="25"/>
      <c r="I34" s="32"/>
      <c r="J34" s="38"/>
    </row>
    <row r="35" spans="1:10" ht="12.75" customHeight="1" x14ac:dyDescent="0.25">
      <c r="A35" s="4"/>
      <c r="B35" s="4"/>
      <c r="C35" s="5"/>
      <c r="D35" s="243" t="s">
        <v>2</v>
      </c>
      <c r="E35" s="243"/>
      <c r="F35" s="5"/>
      <c r="G35" s="45"/>
      <c r="H35" s="13" t="s">
        <v>3</v>
      </c>
      <c r="I35" s="45"/>
      <c r="J35" s="12"/>
    </row>
    <row r="36" spans="1:10" ht="13.5" customHeight="1" thickBot="1" x14ac:dyDescent="0.3">
      <c r="A36" s="14"/>
      <c r="B36" s="14"/>
      <c r="C36" s="15"/>
      <c r="D36" s="15"/>
      <c r="E36" s="15"/>
      <c r="F36" s="15"/>
      <c r="G36" s="16"/>
      <c r="H36" s="15"/>
      <c r="I36" s="16"/>
      <c r="J36" s="17"/>
    </row>
    <row r="37" spans="1:10" ht="27" hidden="1" customHeight="1" x14ac:dyDescent="0.4">
      <c r="B37" s="77" t="s">
        <v>15</v>
      </c>
      <c r="C37" s="3"/>
      <c r="D37" s="3"/>
      <c r="E37" s="3"/>
      <c r="F37" s="105"/>
      <c r="G37" s="105"/>
      <c r="H37" s="105"/>
      <c r="I37" s="105"/>
      <c r="J37" s="3"/>
    </row>
    <row r="38" spans="1:10" ht="25.5" hidden="1" customHeight="1" x14ac:dyDescent="0.25">
      <c r="A38" s="97" t="s">
        <v>37</v>
      </c>
      <c r="B38" s="99" t="s">
        <v>16</v>
      </c>
      <c r="C38" s="100" t="s">
        <v>5</v>
      </c>
      <c r="D38" s="101"/>
      <c r="E38" s="101"/>
      <c r="F38" s="106" t="str">
        <f>B23</f>
        <v>Základ pro sníženou DPH</v>
      </c>
      <c r="G38" s="106" t="str">
        <f>B25</f>
        <v>Základ pro základní DPH</v>
      </c>
      <c r="H38" s="107" t="s">
        <v>17</v>
      </c>
      <c r="I38" s="107" t="s">
        <v>1</v>
      </c>
      <c r="J38" s="102" t="s">
        <v>0</v>
      </c>
    </row>
    <row r="39" spans="1:10" ht="25.5" hidden="1" customHeight="1" x14ac:dyDescent="0.25">
      <c r="A39" s="97">
        <v>1</v>
      </c>
      <c r="B39" s="103" t="s">
        <v>51</v>
      </c>
      <c r="C39" s="253" t="s">
        <v>46</v>
      </c>
      <c r="D39" s="254"/>
      <c r="E39" s="254"/>
      <c r="F39" s="108">
        <f>'Rozpočet Pol'!AC14</f>
        <v>0</v>
      </c>
      <c r="G39" s="109">
        <f>'Rozpočet Pol'!AD14</f>
        <v>0</v>
      </c>
      <c r="H39" s="110">
        <f>(F39*SazbaDPH1/100)+(G39*SazbaDPH2/100)</f>
        <v>0</v>
      </c>
      <c r="I39" s="110">
        <f>F39+G39+H39</f>
        <v>0</v>
      </c>
      <c r="J39" s="104" t="str">
        <f>IF(_xlfn.SINGLE(CenaCelkemVypocet)=0,"",I39/_xlfn.SINGLE(CenaCelkemVypocet)*100)</f>
        <v/>
      </c>
    </row>
    <row r="40" spans="1:10" ht="25.5" hidden="1" customHeight="1" x14ac:dyDescent="0.25">
      <c r="A40" s="97"/>
      <c r="B40" s="255" t="s">
        <v>52</v>
      </c>
      <c r="C40" s="256"/>
      <c r="D40" s="256"/>
      <c r="E40" s="257"/>
      <c r="F40" s="111">
        <f>SUMIF(A39:A39,"=1",F39:F39)</f>
        <v>0</v>
      </c>
      <c r="G40" s="112">
        <f>SUMIF(A39:A39,"=1",G39:G39)</f>
        <v>0</v>
      </c>
      <c r="H40" s="112">
        <f>SUMIF(A39:A39,"=1",H39:H39)</f>
        <v>0</v>
      </c>
      <c r="I40" s="112">
        <f>SUMIF(A39:A39,"=1",I39:I39)</f>
        <v>0</v>
      </c>
      <c r="J40" s="98">
        <f>SUMIF(A39:A39,"=1",J39:J39)</f>
        <v>0</v>
      </c>
    </row>
    <row r="44" spans="1:10" ht="15.5" x14ac:dyDescent="0.35">
      <c r="B44" s="120" t="s">
        <v>54</v>
      </c>
    </row>
    <row r="46" spans="1:10" ht="25.5" customHeight="1" x14ac:dyDescent="0.25">
      <c r="A46" s="121"/>
      <c r="B46" s="124" t="s">
        <v>16</v>
      </c>
      <c r="C46" s="124" t="s">
        <v>5</v>
      </c>
      <c r="D46" s="125"/>
      <c r="E46" s="125"/>
      <c r="F46" s="128" t="s">
        <v>55</v>
      </c>
      <c r="G46" s="128"/>
      <c r="H46" s="128"/>
      <c r="I46" s="258" t="s">
        <v>28</v>
      </c>
      <c r="J46" s="258"/>
    </row>
    <row r="47" spans="1:10" ht="25.5" customHeight="1" x14ac:dyDescent="0.25">
      <c r="A47" s="122"/>
      <c r="B47" s="129" t="s">
        <v>56</v>
      </c>
      <c r="C47" s="260" t="s">
        <v>57</v>
      </c>
      <c r="D47" s="261"/>
      <c r="E47" s="261"/>
      <c r="F47" s="131" t="s">
        <v>24</v>
      </c>
      <c r="G47" s="132"/>
      <c r="H47" s="132"/>
      <c r="I47" s="259">
        <f>'Rozpočet Pol'!G8</f>
        <v>0</v>
      </c>
      <c r="J47" s="259"/>
    </row>
    <row r="48" spans="1:10" ht="25.5" customHeight="1" x14ac:dyDescent="0.25">
      <c r="A48" s="122"/>
      <c r="B48" s="130" t="s">
        <v>58</v>
      </c>
      <c r="C48" s="263" t="s">
        <v>26</v>
      </c>
      <c r="D48" s="264"/>
      <c r="E48" s="264"/>
      <c r="F48" s="133" t="s">
        <v>58</v>
      </c>
      <c r="G48" s="134"/>
      <c r="H48" s="134"/>
      <c r="I48" s="262">
        <f>'Rozpočet Pol'!G11</f>
        <v>0</v>
      </c>
      <c r="J48" s="262"/>
    </row>
    <row r="49" spans="1:10" ht="25.5" customHeight="1" x14ac:dyDescent="0.25">
      <c r="A49" s="123"/>
      <c r="B49" s="126" t="s">
        <v>1</v>
      </c>
      <c r="C49" s="126"/>
      <c r="D49" s="127"/>
      <c r="E49" s="127"/>
      <c r="F49" s="135"/>
      <c r="G49" s="136"/>
      <c r="H49" s="136"/>
      <c r="I49" s="252">
        <f>SUM(I47:I48)</f>
        <v>0</v>
      </c>
      <c r="J49" s="252"/>
    </row>
    <row r="50" spans="1:10" x14ac:dyDescent="0.25">
      <c r="F50" s="137"/>
      <c r="G50" s="96"/>
      <c r="H50" s="137"/>
      <c r="I50" s="96"/>
      <c r="J50" s="96"/>
    </row>
    <row r="51" spans="1:10" x14ac:dyDescent="0.25">
      <c r="F51" s="137"/>
      <c r="G51" s="96"/>
      <c r="H51" s="137"/>
      <c r="I51" s="96"/>
      <c r="J51" s="96"/>
    </row>
    <row r="52" spans="1:10" x14ac:dyDescent="0.25">
      <c r="F52" s="137"/>
      <c r="G52" s="96"/>
      <c r="H52" s="137"/>
      <c r="I52" s="96"/>
      <c r="J52" s="96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43">
    <mergeCell ref="I49:J49"/>
    <mergeCell ref="C39:E39"/>
    <mergeCell ref="B40:E40"/>
    <mergeCell ref="I46:J46"/>
    <mergeCell ref="I47:J47"/>
    <mergeCell ref="C47:E47"/>
    <mergeCell ref="I48:J48"/>
    <mergeCell ref="C48:E48"/>
    <mergeCell ref="D2:J2"/>
    <mergeCell ref="E17:F17"/>
    <mergeCell ref="G16:H16"/>
    <mergeCell ref="G17:H17"/>
    <mergeCell ref="G18:H18"/>
    <mergeCell ref="I17:J17"/>
    <mergeCell ref="I18:J18"/>
    <mergeCell ref="E18:F18"/>
    <mergeCell ref="E15:F15"/>
    <mergeCell ref="D11:G11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B1:J1"/>
    <mergeCell ref="G26:I26"/>
    <mergeCell ref="G27:I27"/>
    <mergeCell ref="G29:I29"/>
    <mergeCell ref="G25:I25"/>
    <mergeCell ref="I16:J16"/>
    <mergeCell ref="I19:J19"/>
    <mergeCell ref="E21:F21"/>
    <mergeCell ref="G21:H21"/>
    <mergeCell ref="G28:I28"/>
    <mergeCell ref="G15:H15"/>
    <mergeCell ref="I15:J15"/>
    <mergeCell ref="E16:F16"/>
    <mergeCell ref="D12:G12"/>
    <mergeCell ref="D13:G13"/>
    <mergeCell ref="D3:J3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CE,Tučné"RTS Stavitel +,  © RTS, a.s.&amp;R&amp;9Stránka &amp;P z &amp;N</oddFooter>
  </headerFooter>
  <rowBreaks count="1" manualBreakCount="1">
    <brk id="36" max="9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selection activeCell="A5" sqref="A5:IV5"/>
    </sheetView>
  </sheetViews>
  <sheetFormatPr defaultColWidth="9.1796875" defaultRowHeight="12.5" x14ac:dyDescent="0.25"/>
  <cols>
    <col min="1" max="1" width="4.26953125" style="6" customWidth="1"/>
    <col min="2" max="2" width="14.453125" style="6" customWidth="1"/>
    <col min="3" max="3" width="38.26953125" style="10" customWidth="1"/>
    <col min="4" max="4" width="4.54296875" style="6" customWidth="1"/>
    <col min="5" max="5" width="10.54296875" style="6" customWidth="1"/>
    <col min="6" max="6" width="9.81640625" style="6" customWidth="1"/>
    <col min="7" max="7" width="12.7265625" style="6" customWidth="1"/>
    <col min="8" max="16384" width="9.1796875" style="6"/>
  </cols>
  <sheetData>
    <row r="1" spans="1:7" ht="15.5" x14ac:dyDescent="0.25">
      <c r="A1" s="265" t="s">
        <v>6</v>
      </c>
      <c r="B1" s="265"/>
      <c r="C1" s="266"/>
      <c r="D1" s="265"/>
      <c r="E1" s="265"/>
      <c r="F1" s="265"/>
      <c r="G1" s="265"/>
    </row>
    <row r="2" spans="1:7" ht="25" customHeight="1" x14ac:dyDescent="0.25">
      <c r="A2" s="79" t="s">
        <v>41</v>
      </c>
      <c r="B2" s="78"/>
      <c r="C2" s="267"/>
      <c r="D2" s="267"/>
      <c r="E2" s="267"/>
      <c r="F2" s="267"/>
      <c r="G2" s="268"/>
    </row>
    <row r="3" spans="1:7" ht="25" hidden="1" customHeight="1" x14ac:dyDescent="0.25">
      <c r="A3" s="79" t="s">
        <v>7</v>
      </c>
      <c r="B3" s="78"/>
      <c r="C3" s="267"/>
      <c r="D3" s="267"/>
      <c r="E3" s="267"/>
      <c r="F3" s="267"/>
      <c r="G3" s="268"/>
    </row>
    <row r="4" spans="1:7" ht="25" hidden="1" customHeight="1" x14ac:dyDescent="0.25">
      <c r="A4" s="79" t="s">
        <v>8</v>
      </c>
      <c r="B4" s="78"/>
      <c r="C4" s="267"/>
      <c r="D4" s="267"/>
      <c r="E4" s="267"/>
      <c r="F4" s="267"/>
      <c r="G4" s="268"/>
    </row>
    <row r="5" spans="1:7" hidden="1" x14ac:dyDescent="0.25">
      <c r="B5" s="7"/>
      <c r="C5" s="8"/>
      <c r="D5" s="9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CE,Tučné"RTS Stavitel +,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24"/>
  <sheetViews>
    <sheetView workbookViewId="0">
      <selection activeCell="O21" sqref="O21"/>
    </sheetView>
  </sheetViews>
  <sheetFormatPr defaultRowHeight="12.5" outlineLevelRow="1" x14ac:dyDescent="0.25"/>
  <cols>
    <col min="1" max="1" width="4.26953125" customWidth="1"/>
    <col min="2" max="2" width="14.453125" style="95" customWidth="1"/>
    <col min="3" max="3" width="38.26953125" style="95" customWidth="1"/>
    <col min="4" max="4" width="4.7265625" customWidth="1"/>
    <col min="5" max="5" width="10.7265625" customWidth="1"/>
    <col min="6" max="6" width="9.81640625" customWidth="1"/>
    <col min="7" max="7" width="12.7265625" customWidth="1"/>
    <col min="8" max="13" width="0" hidden="1" customWidth="1"/>
    <col min="18" max="21" width="0" hidden="1" customWidth="1"/>
    <col min="29" max="39" width="0" hidden="1" customWidth="1"/>
  </cols>
  <sheetData>
    <row r="1" spans="1:60" ht="15.75" customHeight="1" x14ac:dyDescent="0.35">
      <c r="A1" s="281" t="s">
        <v>6</v>
      </c>
      <c r="B1" s="281"/>
      <c r="C1" s="281"/>
      <c r="D1" s="281"/>
      <c r="E1" s="281"/>
      <c r="F1" s="281"/>
      <c r="G1" s="281"/>
      <c r="AE1" t="s">
        <v>61</v>
      </c>
    </row>
    <row r="2" spans="1:60" ht="25.15" customHeight="1" x14ac:dyDescent="0.25">
      <c r="A2" s="142" t="s">
        <v>60</v>
      </c>
      <c r="B2" s="140"/>
      <c r="C2" s="282" t="s">
        <v>46</v>
      </c>
      <c r="D2" s="283"/>
      <c r="E2" s="283"/>
      <c r="F2" s="283"/>
      <c r="G2" s="284"/>
      <c r="AE2" t="s">
        <v>62</v>
      </c>
    </row>
    <row r="3" spans="1:60" ht="25.15" customHeight="1" x14ac:dyDescent="0.25">
      <c r="A3" s="143" t="s">
        <v>7</v>
      </c>
      <c r="B3" s="141"/>
      <c r="C3" s="285" t="s">
        <v>43</v>
      </c>
      <c r="D3" s="286"/>
      <c r="E3" s="286"/>
      <c r="F3" s="286"/>
      <c r="G3" s="287"/>
      <c r="AE3" t="s">
        <v>63</v>
      </c>
    </row>
    <row r="4" spans="1:60" ht="25.15" hidden="1" customHeight="1" x14ac:dyDescent="0.25">
      <c r="A4" s="143" t="s">
        <v>8</v>
      </c>
      <c r="B4" s="141"/>
      <c r="C4" s="285"/>
      <c r="D4" s="286"/>
      <c r="E4" s="286"/>
      <c r="F4" s="286"/>
      <c r="G4" s="287"/>
      <c r="AE4" t="s">
        <v>64</v>
      </c>
    </row>
    <row r="5" spans="1:60" hidden="1" x14ac:dyDescent="0.25">
      <c r="A5" s="144" t="s">
        <v>65</v>
      </c>
      <c r="B5" s="145"/>
      <c r="C5" s="146"/>
      <c r="D5" s="147"/>
      <c r="E5" s="147"/>
      <c r="F5" s="147"/>
      <c r="G5" s="148"/>
      <c r="AE5" t="s">
        <v>66</v>
      </c>
    </row>
    <row r="7" spans="1:60" ht="37.5" x14ac:dyDescent="0.25">
      <c r="A7" s="153" t="s">
        <v>67</v>
      </c>
      <c r="B7" s="154" t="s">
        <v>68</v>
      </c>
      <c r="C7" s="154" t="s">
        <v>69</v>
      </c>
      <c r="D7" s="153" t="s">
        <v>70</v>
      </c>
      <c r="E7" s="153" t="s">
        <v>71</v>
      </c>
      <c r="F7" s="149" t="s">
        <v>72</v>
      </c>
      <c r="G7" s="170" t="s">
        <v>28</v>
      </c>
      <c r="H7" s="171" t="s">
        <v>29</v>
      </c>
      <c r="I7" s="171" t="s">
        <v>73</v>
      </c>
      <c r="J7" s="171" t="s">
        <v>30</v>
      </c>
      <c r="K7" s="171" t="s">
        <v>74</v>
      </c>
      <c r="L7" s="171" t="s">
        <v>75</v>
      </c>
      <c r="M7" s="171" t="s">
        <v>76</v>
      </c>
      <c r="N7" s="171" t="s">
        <v>77</v>
      </c>
      <c r="O7" s="171" t="s">
        <v>78</v>
      </c>
      <c r="P7" s="171" t="s">
        <v>79</v>
      </c>
      <c r="Q7" s="171" t="s">
        <v>80</v>
      </c>
      <c r="R7" s="171" t="s">
        <v>81</v>
      </c>
      <c r="S7" s="171" t="s">
        <v>82</v>
      </c>
      <c r="T7" s="171" t="s">
        <v>83</v>
      </c>
      <c r="U7" s="156" t="s">
        <v>84</v>
      </c>
    </row>
    <row r="8" spans="1:60" x14ac:dyDescent="0.25">
      <c r="A8" s="172" t="s">
        <v>85</v>
      </c>
      <c r="B8" s="173" t="s">
        <v>56</v>
      </c>
      <c r="C8" s="174" t="s">
        <v>57</v>
      </c>
      <c r="D8" s="175"/>
      <c r="E8" s="176"/>
      <c r="F8" s="177"/>
      <c r="G8" s="177">
        <f>SUMIF(AE9:AE10,"&lt;&gt;NOR",G9:G10)</f>
        <v>0</v>
      </c>
      <c r="H8" s="177"/>
      <c r="I8" s="177">
        <f>SUM(I9:I10)</f>
        <v>0</v>
      </c>
      <c r="J8" s="177"/>
      <c r="K8" s="177">
        <f>SUM(K9:K10)</f>
        <v>0</v>
      </c>
      <c r="L8" s="177"/>
      <c r="M8" s="177">
        <f>SUM(M9:M10)</f>
        <v>0</v>
      </c>
      <c r="N8" s="155"/>
      <c r="O8" s="155">
        <f>SUM(O9:O10)</f>
        <v>0</v>
      </c>
      <c r="P8" s="155"/>
      <c r="Q8" s="155">
        <f>SUM(Q9:Q10)</f>
        <v>0</v>
      </c>
      <c r="R8" s="155"/>
      <c r="S8" s="155"/>
      <c r="T8" s="172"/>
      <c r="U8" s="155">
        <f>SUM(U9:U10)</f>
        <v>0</v>
      </c>
      <c r="AE8" t="s">
        <v>86</v>
      </c>
    </row>
    <row r="9" spans="1:60" outlineLevel="1" x14ac:dyDescent="0.25">
      <c r="A9" s="151">
        <v>1</v>
      </c>
      <c r="B9" s="157" t="s">
        <v>87</v>
      </c>
      <c r="C9" s="190" t="s">
        <v>88</v>
      </c>
      <c r="D9" s="159" t="s">
        <v>89</v>
      </c>
      <c r="E9" s="165">
        <v>1</v>
      </c>
      <c r="F9" s="296">
        <f>'731 01'!E25</f>
        <v>0</v>
      </c>
      <c r="G9" s="168">
        <f>ROUND(E9*F9,2)</f>
        <v>0</v>
      </c>
      <c r="H9" s="167"/>
      <c r="I9" s="168">
        <f>ROUND(E9*H9,2)</f>
        <v>0</v>
      </c>
      <c r="J9" s="167"/>
      <c r="K9" s="168">
        <f>ROUND(E9*J9,2)</f>
        <v>0</v>
      </c>
      <c r="L9" s="168">
        <v>21</v>
      </c>
      <c r="M9" s="168">
        <f>G9*(1+L9/100)</f>
        <v>0</v>
      </c>
      <c r="N9" s="160">
        <v>0</v>
      </c>
      <c r="O9" s="160">
        <f>ROUND(E9*N9,5)</f>
        <v>0</v>
      </c>
      <c r="P9" s="160">
        <v>0</v>
      </c>
      <c r="Q9" s="160">
        <f>ROUND(E9*P9,5)</f>
        <v>0</v>
      </c>
      <c r="R9" s="160"/>
      <c r="S9" s="160"/>
      <c r="T9" s="161">
        <v>0</v>
      </c>
      <c r="U9" s="160">
        <f>ROUND(E9*T9,2)</f>
        <v>0</v>
      </c>
      <c r="V9" s="150"/>
      <c r="W9" s="150"/>
      <c r="X9" s="150"/>
      <c r="Y9" s="150"/>
      <c r="Z9" s="150"/>
      <c r="AA9" s="150"/>
      <c r="AB9" s="150"/>
      <c r="AC9" s="150"/>
      <c r="AD9" s="150"/>
      <c r="AE9" s="150" t="s">
        <v>90</v>
      </c>
      <c r="AF9" s="150"/>
      <c r="AG9" s="150"/>
      <c r="AH9" s="150"/>
      <c r="AI9" s="150"/>
      <c r="AJ9" s="150"/>
      <c r="AK9" s="150"/>
      <c r="AL9" s="150"/>
      <c r="AM9" s="150"/>
      <c r="AN9" s="150"/>
      <c r="AO9" s="150"/>
      <c r="AP9" s="150"/>
      <c r="AQ9" s="150"/>
      <c r="AR9" s="150"/>
      <c r="AS9" s="150"/>
      <c r="AT9" s="150"/>
      <c r="AU9" s="150"/>
      <c r="AV9" s="150"/>
      <c r="AW9" s="150"/>
      <c r="AX9" s="150"/>
      <c r="AY9" s="150"/>
      <c r="AZ9" s="150"/>
      <c r="BA9" s="150"/>
      <c r="BB9" s="150"/>
      <c r="BC9" s="150"/>
      <c r="BD9" s="150"/>
      <c r="BE9" s="150"/>
      <c r="BF9" s="150"/>
      <c r="BG9" s="150"/>
      <c r="BH9" s="150"/>
    </row>
    <row r="10" spans="1:60" ht="20" outlineLevel="1" x14ac:dyDescent="0.25">
      <c r="A10" s="151">
        <v>2</v>
      </c>
      <c r="B10" s="157" t="s">
        <v>91</v>
      </c>
      <c r="C10" s="190" t="s">
        <v>92</v>
      </c>
      <c r="D10" s="159" t="s">
        <v>89</v>
      </c>
      <c r="E10" s="165">
        <v>1</v>
      </c>
      <c r="F10" s="167"/>
      <c r="G10" s="168">
        <f>ROUND(E10*F10,2)</f>
        <v>0</v>
      </c>
      <c r="H10" s="167"/>
      <c r="I10" s="168">
        <f>ROUND(E10*H10,2)</f>
        <v>0</v>
      </c>
      <c r="J10" s="167"/>
      <c r="K10" s="168">
        <f>ROUND(E10*J10,2)</f>
        <v>0</v>
      </c>
      <c r="L10" s="168">
        <v>21</v>
      </c>
      <c r="M10" s="168">
        <f>G10*(1+L10/100)</f>
        <v>0</v>
      </c>
      <c r="N10" s="160">
        <v>0</v>
      </c>
      <c r="O10" s="160">
        <f>ROUND(E10*N10,5)</f>
        <v>0</v>
      </c>
      <c r="P10" s="160">
        <v>0</v>
      </c>
      <c r="Q10" s="160">
        <f>ROUND(E10*P10,5)</f>
        <v>0</v>
      </c>
      <c r="R10" s="160"/>
      <c r="S10" s="160"/>
      <c r="T10" s="161">
        <v>0</v>
      </c>
      <c r="U10" s="160">
        <f>ROUND(E10*T10,2)</f>
        <v>0</v>
      </c>
      <c r="V10" s="150"/>
      <c r="W10" s="150"/>
      <c r="X10" s="150"/>
      <c r="Y10" s="150"/>
      <c r="Z10" s="150"/>
      <c r="AA10" s="150"/>
      <c r="AB10" s="150"/>
      <c r="AC10" s="150"/>
      <c r="AD10" s="150"/>
      <c r="AE10" s="150" t="s">
        <v>90</v>
      </c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</row>
    <row r="11" spans="1:60" x14ac:dyDescent="0.25">
      <c r="A11" s="152" t="s">
        <v>85</v>
      </c>
      <c r="B11" s="158" t="s">
        <v>58</v>
      </c>
      <c r="C11" s="191" t="s">
        <v>26</v>
      </c>
      <c r="D11" s="162"/>
      <c r="E11" s="166"/>
      <c r="F11" s="169"/>
      <c r="G11" s="169">
        <f>SUMIF(AE12:AE12,"&lt;&gt;NOR",G12:G12)</f>
        <v>0</v>
      </c>
      <c r="H11" s="169"/>
      <c r="I11" s="169">
        <f>SUM(I12:I12)</f>
        <v>0</v>
      </c>
      <c r="J11" s="169"/>
      <c r="K11" s="169">
        <f>SUM(K12:K12)</f>
        <v>0</v>
      </c>
      <c r="L11" s="169"/>
      <c r="M11" s="169">
        <f>SUM(M12:M12)</f>
        <v>0</v>
      </c>
      <c r="N11" s="163"/>
      <c r="O11" s="163">
        <f>SUM(O12:O12)</f>
        <v>0</v>
      </c>
      <c r="P11" s="163"/>
      <c r="Q11" s="163">
        <f>SUM(Q12:Q12)</f>
        <v>0</v>
      </c>
      <c r="R11" s="163"/>
      <c r="S11" s="163"/>
      <c r="T11" s="164"/>
      <c r="U11" s="163">
        <f>SUM(U12:U12)</f>
        <v>0</v>
      </c>
      <c r="AE11" t="s">
        <v>86</v>
      </c>
    </row>
    <row r="12" spans="1:60" outlineLevel="1" x14ac:dyDescent="0.25">
      <c r="A12" s="178">
        <v>3</v>
      </c>
      <c r="B12" s="179" t="s">
        <v>93</v>
      </c>
      <c r="C12" s="192" t="s">
        <v>94</v>
      </c>
      <c r="D12" s="180" t="s">
        <v>95</v>
      </c>
      <c r="E12" s="181">
        <v>1</v>
      </c>
      <c r="F12" s="182"/>
      <c r="G12" s="183">
        <f>ROUND(E12*F12,2)</f>
        <v>0</v>
      </c>
      <c r="H12" s="182"/>
      <c r="I12" s="183">
        <f>ROUND(E12*H12,2)</f>
        <v>0</v>
      </c>
      <c r="J12" s="182"/>
      <c r="K12" s="183">
        <f>ROUND(E12*J12,2)</f>
        <v>0</v>
      </c>
      <c r="L12" s="183">
        <v>21</v>
      </c>
      <c r="M12" s="183">
        <f>G12*(1+L12/100)</f>
        <v>0</v>
      </c>
      <c r="N12" s="184">
        <v>0</v>
      </c>
      <c r="O12" s="184">
        <f>ROUND(E12*N12,5)</f>
        <v>0</v>
      </c>
      <c r="P12" s="184">
        <v>0</v>
      </c>
      <c r="Q12" s="184">
        <f>ROUND(E12*P12,5)</f>
        <v>0</v>
      </c>
      <c r="R12" s="184"/>
      <c r="S12" s="184"/>
      <c r="T12" s="185">
        <v>0</v>
      </c>
      <c r="U12" s="184">
        <f>ROUND(E12*T12,2)</f>
        <v>0</v>
      </c>
      <c r="V12" s="150"/>
      <c r="W12" s="150"/>
      <c r="X12" s="150"/>
      <c r="Y12" s="150"/>
      <c r="Z12" s="150"/>
      <c r="AA12" s="150"/>
      <c r="AB12" s="150"/>
      <c r="AC12" s="150"/>
      <c r="AD12" s="150"/>
      <c r="AE12" s="150" t="s">
        <v>90</v>
      </c>
      <c r="AF12" s="150"/>
      <c r="AG12" s="150"/>
      <c r="AH12" s="150"/>
      <c r="AI12" s="150"/>
      <c r="AJ12" s="150"/>
      <c r="AK12" s="150"/>
      <c r="AL12" s="150"/>
      <c r="AM12" s="150"/>
      <c r="AN12" s="150"/>
      <c r="AO12" s="150"/>
      <c r="AP12" s="150"/>
      <c r="AQ12" s="150"/>
      <c r="AR12" s="150"/>
      <c r="AS12" s="150"/>
      <c r="AT12" s="150"/>
      <c r="AU12" s="150"/>
      <c r="AV12" s="150"/>
      <c r="AW12" s="150"/>
      <c r="AX12" s="150"/>
      <c r="AY12" s="150"/>
      <c r="AZ12" s="150"/>
      <c r="BA12" s="150"/>
      <c r="BB12" s="150"/>
      <c r="BC12" s="150"/>
      <c r="BD12" s="150"/>
      <c r="BE12" s="150"/>
      <c r="BF12" s="150"/>
      <c r="BG12" s="150"/>
      <c r="BH12" s="150"/>
    </row>
    <row r="13" spans="1:60" x14ac:dyDescent="0.25">
      <c r="A13" s="6"/>
      <c r="B13" s="7" t="s">
        <v>96</v>
      </c>
      <c r="C13" s="193" t="s">
        <v>96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AC13">
        <v>15</v>
      </c>
      <c r="AD13">
        <v>21</v>
      </c>
    </row>
    <row r="14" spans="1:60" ht="13" x14ac:dyDescent="0.25">
      <c r="A14" s="186"/>
      <c r="B14" s="187">
        <v>26</v>
      </c>
      <c r="C14" s="194" t="s">
        <v>96</v>
      </c>
      <c r="D14" s="188"/>
      <c r="E14" s="188"/>
      <c r="F14" s="188"/>
      <c r="G14" s="189">
        <f>G8+G11</f>
        <v>0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AC14">
        <f>SUMIF(L7:L12,AC13,G7:G12)</f>
        <v>0</v>
      </c>
      <c r="AD14">
        <f>SUMIF(L7:L12,AD13,G7:G12)</f>
        <v>0</v>
      </c>
      <c r="AE14" t="s">
        <v>97</v>
      </c>
    </row>
    <row r="15" spans="1:60" x14ac:dyDescent="0.25">
      <c r="A15" s="6"/>
      <c r="B15" s="7" t="s">
        <v>96</v>
      </c>
      <c r="C15" s="193" t="s">
        <v>96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60" x14ac:dyDescent="0.25">
      <c r="A16" s="6"/>
      <c r="B16" s="7" t="s">
        <v>96</v>
      </c>
      <c r="C16" s="193" t="s">
        <v>96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31" hidden="1" x14ac:dyDescent="0.25">
      <c r="A17" s="288">
        <v>33</v>
      </c>
      <c r="B17" s="288"/>
      <c r="C17" s="289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31" x14ac:dyDescent="0.25">
      <c r="A18" s="269"/>
      <c r="B18" s="270"/>
      <c r="C18" s="271"/>
      <c r="D18" s="270"/>
      <c r="E18" s="270"/>
      <c r="F18" s="270"/>
      <c r="G18" s="272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AE18" t="s">
        <v>98</v>
      </c>
    </row>
    <row r="19" spans="1:31" x14ac:dyDescent="0.25">
      <c r="A19" s="273"/>
      <c r="B19" s="274"/>
      <c r="C19" s="275"/>
      <c r="D19" s="274"/>
      <c r="E19" s="274"/>
      <c r="F19" s="274"/>
      <c r="G19" s="27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31" x14ac:dyDescent="0.25">
      <c r="A20" s="273"/>
      <c r="B20" s="274"/>
      <c r="C20" s="275"/>
      <c r="D20" s="274"/>
      <c r="E20" s="274"/>
      <c r="F20" s="274"/>
      <c r="G20" s="27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31" x14ac:dyDescent="0.25">
      <c r="A21" s="273"/>
      <c r="B21" s="274"/>
      <c r="C21" s="275"/>
      <c r="D21" s="274"/>
      <c r="E21" s="274"/>
      <c r="F21" s="274"/>
      <c r="G21" s="27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31" x14ac:dyDescent="0.25">
      <c r="A22" s="277"/>
      <c r="B22" s="278"/>
      <c r="C22" s="279"/>
      <c r="D22" s="278"/>
      <c r="E22" s="278"/>
      <c r="F22" s="278"/>
      <c r="G22" s="280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31" x14ac:dyDescent="0.25">
      <c r="A23" s="6"/>
      <c r="B23" s="7"/>
      <c r="C23" s="193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31" x14ac:dyDescent="0.25">
      <c r="C24" s="195"/>
      <c r="AE24" t="s">
        <v>99</v>
      </c>
    </row>
  </sheetData>
  <mergeCells count="6">
    <mergeCell ref="A18:G22"/>
    <mergeCell ref="A1:G1"/>
    <mergeCell ref="C2:G2"/>
    <mergeCell ref="C3:G3"/>
    <mergeCell ref="C4:G4"/>
    <mergeCell ref="A17:C17"/>
  </mergeCells>
  <pageMargins left="0.59055118110236204" right="0.39370078740157499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E66CB-91F7-445E-A7F3-12C5388E0A1A}">
  <dimension ref="A2:H32"/>
  <sheetViews>
    <sheetView zoomScale="72" zoomScaleNormal="72" workbookViewId="0">
      <selection activeCell="E25" sqref="E25"/>
    </sheetView>
  </sheetViews>
  <sheetFormatPr defaultColWidth="9" defaultRowHeight="12.75" customHeight="1" x14ac:dyDescent="0.25"/>
  <cols>
    <col min="1" max="1" width="48.7265625" style="197" customWidth="1"/>
    <col min="2" max="2" width="59.6328125" style="197" customWidth="1"/>
    <col min="3" max="3" width="14.36328125" style="197" customWidth="1"/>
    <col min="4" max="4" width="10.26953125" style="197" customWidth="1"/>
    <col min="5" max="5" width="14.81640625" style="198" customWidth="1"/>
    <col min="6" max="7" width="15.26953125" style="197" customWidth="1"/>
    <col min="8" max="8" width="14.453125" style="197" customWidth="1"/>
    <col min="9" max="256" width="9" style="197"/>
    <col min="257" max="257" width="63.54296875" style="197" customWidth="1"/>
    <col min="258" max="258" width="19.453125" style="197" customWidth="1"/>
    <col min="259" max="259" width="12.54296875" style="197" customWidth="1"/>
    <col min="260" max="260" width="20.7265625" style="197" customWidth="1"/>
    <col min="261" max="261" width="36.54296875" style="197" customWidth="1"/>
    <col min="262" max="263" width="15.26953125" style="197" customWidth="1"/>
    <col min="264" max="264" width="14.453125" style="197" customWidth="1"/>
    <col min="265" max="512" width="9" style="197"/>
    <col min="513" max="513" width="63.54296875" style="197" customWidth="1"/>
    <col min="514" max="514" width="19.453125" style="197" customWidth="1"/>
    <col min="515" max="515" width="12.54296875" style="197" customWidth="1"/>
    <col min="516" max="516" width="20.7265625" style="197" customWidth="1"/>
    <col min="517" max="517" width="36.54296875" style="197" customWidth="1"/>
    <col min="518" max="519" width="15.26953125" style="197" customWidth="1"/>
    <col min="520" max="520" width="14.453125" style="197" customWidth="1"/>
    <col min="521" max="768" width="9" style="197"/>
    <col min="769" max="769" width="63.54296875" style="197" customWidth="1"/>
    <col min="770" max="770" width="19.453125" style="197" customWidth="1"/>
    <col min="771" max="771" width="12.54296875" style="197" customWidth="1"/>
    <col min="772" max="772" width="20.7265625" style="197" customWidth="1"/>
    <col min="773" max="773" width="36.54296875" style="197" customWidth="1"/>
    <col min="774" max="775" width="15.26953125" style="197" customWidth="1"/>
    <col min="776" max="776" width="14.453125" style="197" customWidth="1"/>
    <col min="777" max="1024" width="9" style="197"/>
    <col min="1025" max="1025" width="63.54296875" style="197" customWidth="1"/>
    <col min="1026" max="1026" width="19.453125" style="197" customWidth="1"/>
    <col min="1027" max="1027" width="12.54296875" style="197" customWidth="1"/>
    <col min="1028" max="1028" width="20.7265625" style="197" customWidth="1"/>
    <col min="1029" max="1029" width="36.54296875" style="197" customWidth="1"/>
    <col min="1030" max="1031" width="15.26953125" style="197" customWidth="1"/>
    <col min="1032" max="1032" width="14.453125" style="197" customWidth="1"/>
    <col min="1033" max="1280" width="9" style="197"/>
    <col min="1281" max="1281" width="63.54296875" style="197" customWidth="1"/>
    <col min="1282" max="1282" width="19.453125" style="197" customWidth="1"/>
    <col min="1283" max="1283" width="12.54296875" style="197" customWidth="1"/>
    <col min="1284" max="1284" width="20.7265625" style="197" customWidth="1"/>
    <col min="1285" max="1285" width="36.54296875" style="197" customWidth="1"/>
    <col min="1286" max="1287" width="15.26953125" style="197" customWidth="1"/>
    <col min="1288" max="1288" width="14.453125" style="197" customWidth="1"/>
    <col min="1289" max="1536" width="9" style="197"/>
    <col min="1537" max="1537" width="63.54296875" style="197" customWidth="1"/>
    <col min="1538" max="1538" width="19.453125" style="197" customWidth="1"/>
    <col min="1539" max="1539" width="12.54296875" style="197" customWidth="1"/>
    <col min="1540" max="1540" width="20.7265625" style="197" customWidth="1"/>
    <col min="1541" max="1541" width="36.54296875" style="197" customWidth="1"/>
    <col min="1542" max="1543" width="15.26953125" style="197" customWidth="1"/>
    <col min="1544" max="1544" width="14.453125" style="197" customWidth="1"/>
    <col min="1545" max="1792" width="9" style="197"/>
    <col min="1793" max="1793" width="63.54296875" style="197" customWidth="1"/>
    <col min="1794" max="1794" width="19.453125" style="197" customWidth="1"/>
    <col min="1795" max="1795" width="12.54296875" style="197" customWidth="1"/>
    <col min="1796" max="1796" width="20.7265625" style="197" customWidth="1"/>
    <col min="1797" max="1797" width="36.54296875" style="197" customWidth="1"/>
    <col min="1798" max="1799" width="15.26953125" style="197" customWidth="1"/>
    <col min="1800" max="1800" width="14.453125" style="197" customWidth="1"/>
    <col min="1801" max="2048" width="9" style="197"/>
    <col min="2049" max="2049" width="63.54296875" style="197" customWidth="1"/>
    <col min="2050" max="2050" width="19.453125" style="197" customWidth="1"/>
    <col min="2051" max="2051" width="12.54296875" style="197" customWidth="1"/>
    <col min="2052" max="2052" width="20.7265625" style="197" customWidth="1"/>
    <col min="2053" max="2053" width="36.54296875" style="197" customWidth="1"/>
    <col min="2054" max="2055" width="15.26953125" style="197" customWidth="1"/>
    <col min="2056" max="2056" width="14.453125" style="197" customWidth="1"/>
    <col min="2057" max="2304" width="9" style="197"/>
    <col min="2305" max="2305" width="63.54296875" style="197" customWidth="1"/>
    <col min="2306" max="2306" width="19.453125" style="197" customWidth="1"/>
    <col min="2307" max="2307" width="12.54296875" style="197" customWidth="1"/>
    <col min="2308" max="2308" width="20.7265625" style="197" customWidth="1"/>
    <col min="2309" max="2309" width="36.54296875" style="197" customWidth="1"/>
    <col min="2310" max="2311" width="15.26953125" style="197" customWidth="1"/>
    <col min="2312" max="2312" width="14.453125" style="197" customWidth="1"/>
    <col min="2313" max="2560" width="9" style="197"/>
    <col min="2561" max="2561" width="63.54296875" style="197" customWidth="1"/>
    <col min="2562" max="2562" width="19.453125" style="197" customWidth="1"/>
    <col min="2563" max="2563" width="12.54296875" style="197" customWidth="1"/>
    <col min="2564" max="2564" width="20.7265625" style="197" customWidth="1"/>
    <col min="2565" max="2565" width="36.54296875" style="197" customWidth="1"/>
    <col min="2566" max="2567" width="15.26953125" style="197" customWidth="1"/>
    <col min="2568" max="2568" width="14.453125" style="197" customWidth="1"/>
    <col min="2569" max="2816" width="9" style="197"/>
    <col min="2817" max="2817" width="63.54296875" style="197" customWidth="1"/>
    <col min="2818" max="2818" width="19.453125" style="197" customWidth="1"/>
    <col min="2819" max="2819" width="12.54296875" style="197" customWidth="1"/>
    <col min="2820" max="2820" width="20.7265625" style="197" customWidth="1"/>
    <col min="2821" max="2821" width="36.54296875" style="197" customWidth="1"/>
    <col min="2822" max="2823" width="15.26953125" style="197" customWidth="1"/>
    <col min="2824" max="2824" width="14.453125" style="197" customWidth="1"/>
    <col min="2825" max="3072" width="9" style="197"/>
    <col min="3073" max="3073" width="63.54296875" style="197" customWidth="1"/>
    <col min="3074" max="3074" width="19.453125" style="197" customWidth="1"/>
    <col min="3075" max="3075" width="12.54296875" style="197" customWidth="1"/>
    <col min="3076" max="3076" width="20.7265625" style="197" customWidth="1"/>
    <col min="3077" max="3077" width="36.54296875" style="197" customWidth="1"/>
    <col min="3078" max="3079" width="15.26953125" style="197" customWidth="1"/>
    <col min="3080" max="3080" width="14.453125" style="197" customWidth="1"/>
    <col min="3081" max="3328" width="9" style="197"/>
    <col min="3329" max="3329" width="63.54296875" style="197" customWidth="1"/>
    <col min="3330" max="3330" width="19.453125" style="197" customWidth="1"/>
    <col min="3331" max="3331" width="12.54296875" style="197" customWidth="1"/>
    <col min="3332" max="3332" width="20.7265625" style="197" customWidth="1"/>
    <col min="3333" max="3333" width="36.54296875" style="197" customWidth="1"/>
    <col min="3334" max="3335" width="15.26953125" style="197" customWidth="1"/>
    <col min="3336" max="3336" width="14.453125" style="197" customWidth="1"/>
    <col min="3337" max="3584" width="9" style="197"/>
    <col min="3585" max="3585" width="63.54296875" style="197" customWidth="1"/>
    <col min="3586" max="3586" width="19.453125" style="197" customWidth="1"/>
    <col min="3587" max="3587" width="12.54296875" style="197" customWidth="1"/>
    <col min="3588" max="3588" width="20.7265625" style="197" customWidth="1"/>
    <col min="3589" max="3589" width="36.54296875" style="197" customWidth="1"/>
    <col min="3590" max="3591" width="15.26953125" style="197" customWidth="1"/>
    <col min="3592" max="3592" width="14.453125" style="197" customWidth="1"/>
    <col min="3593" max="3840" width="9" style="197"/>
    <col min="3841" max="3841" width="63.54296875" style="197" customWidth="1"/>
    <col min="3842" max="3842" width="19.453125" style="197" customWidth="1"/>
    <col min="3843" max="3843" width="12.54296875" style="197" customWidth="1"/>
    <col min="3844" max="3844" width="20.7265625" style="197" customWidth="1"/>
    <col min="3845" max="3845" width="36.54296875" style="197" customWidth="1"/>
    <col min="3846" max="3847" width="15.26953125" style="197" customWidth="1"/>
    <col min="3848" max="3848" width="14.453125" style="197" customWidth="1"/>
    <col min="3849" max="4096" width="9" style="197"/>
    <col min="4097" max="4097" width="63.54296875" style="197" customWidth="1"/>
    <col min="4098" max="4098" width="19.453125" style="197" customWidth="1"/>
    <col min="4099" max="4099" width="12.54296875" style="197" customWidth="1"/>
    <col min="4100" max="4100" width="20.7265625" style="197" customWidth="1"/>
    <col min="4101" max="4101" width="36.54296875" style="197" customWidth="1"/>
    <col min="4102" max="4103" width="15.26953125" style="197" customWidth="1"/>
    <col min="4104" max="4104" width="14.453125" style="197" customWidth="1"/>
    <col min="4105" max="4352" width="9" style="197"/>
    <col min="4353" max="4353" width="63.54296875" style="197" customWidth="1"/>
    <col min="4354" max="4354" width="19.453125" style="197" customWidth="1"/>
    <col min="4355" max="4355" width="12.54296875" style="197" customWidth="1"/>
    <col min="4356" max="4356" width="20.7265625" style="197" customWidth="1"/>
    <col min="4357" max="4357" width="36.54296875" style="197" customWidth="1"/>
    <col min="4358" max="4359" width="15.26953125" style="197" customWidth="1"/>
    <col min="4360" max="4360" width="14.453125" style="197" customWidth="1"/>
    <col min="4361" max="4608" width="9" style="197"/>
    <col min="4609" max="4609" width="63.54296875" style="197" customWidth="1"/>
    <col min="4610" max="4610" width="19.453125" style="197" customWidth="1"/>
    <col min="4611" max="4611" width="12.54296875" style="197" customWidth="1"/>
    <col min="4612" max="4612" width="20.7265625" style="197" customWidth="1"/>
    <col min="4613" max="4613" width="36.54296875" style="197" customWidth="1"/>
    <col min="4614" max="4615" width="15.26953125" style="197" customWidth="1"/>
    <col min="4616" max="4616" width="14.453125" style="197" customWidth="1"/>
    <col min="4617" max="4864" width="9" style="197"/>
    <col min="4865" max="4865" width="63.54296875" style="197" customWidth="1"/>
    <col min="4866" max="4866" width="19.453125" style="197" customWidth="1"/>
    <col min="4867" max="4867" width="12.54296875" style="197" customWidth="1"/>
    <col min="4868" max="4868" width="20.7265625" style="197" customWidth="1"/>
    <col min="4869" max="4869" width="36.54296875" style="197" customWidth="1"/>
    <col min="4870" max="4871" width="15.26953125" style="197" customWidth="1"/>
    <col min="4872" max="4872" width="14.453125" style="197" customWidth="1"/>
    <col min="4873" max="5120" width="9" style="197"/>
    <col min="5121" max="5121" width="63.54296875" style="197" customWidth="1"/>
    <col min="5122" max="5122" width="19.453125" style="197" customWidth="1"/>
    <col min="5123" max="5123" width="12.54296875" style="197" customWidth="1"/>
    <col min="5124" max="5124" width="20.7265625" style="197" customWidth="1"/>
    <col min="5125" max="5125" width="36.54296875" style="197" customWidth="1"/>
    <col min="5126" max="5127" width="15.26953125" style="197" customWidth="1"/>
    <col min="5128" max="5128" width="14.453125" style="197" customWidth="1"/>
    <col min="5129" max="5376" width="9" style="197"/>
    <col min="5377" max="5377" width="63.54296875" style="197" customWidth="1"/>
    <col min="5378" max="5378" width="19.453125" style="197" customWidth="1"/>
    <col min="5379" max="5379" width="12.54296875" style="197" customWidth="1"/>
    <col min="5380" max="5380" width="20.7265625" style="197" customWidth="1"/>
    <col min="5381" max="5381" width="36.54296875" style="197" customWidth="1"/>
    <col min="5382" max="5383" width="15.26953125" style="197" customWidth="1"/>
    <col min="5384" max="5384" width="14.453125" style="197" customWidth="1"/>
    <col min="5385" max="5632" width="9" style="197"/>
    <col min="5633" max="5633" width="63.54296875" style="197" customWidth="1"/>
    <col min="5634" max="5634" width="19.453125" style="197" customWidth="1"/>
    <col min="5635" max="5635" width="12.54296875" style="197" customWidth="1"/>
    <col min="5636" max="5636" width="20.7265625" style="197" customWidth="1"/>
    <col min="5637" max="5637" width="36.54296875" style="197" customWidth="1"/>
    <col min="5638" max="5639" width="15.26953125" style="197" customWidth="1"/>
    <col min="5640" max="5640" width="14.453125" style="197" customWidth="1"/>
    <col min="5641" max="5888" width="9" style="197"/>
    <col min="5889" max="5889" width="63.54296875" style="197" customWidth="1"/>
    <col min="5890" max="5890" width="19.453125" style="197" customWidth="1"/>
    <col min="5891" max="5891" width="12.54296875" style="197" customWidth="1"/>
    <col min="5892" max="5892" width="20.7265625" style="197" customWidth="1"/>
    <col min="5893" max="5893" width="36.54296875" style="197" customWidth="1"/>
    <col min="5894" max="5895" width="15.26953125" style="197" customWidth="1"/>
    <col min="5896" max="5896" width="14.453125" style="197" customWidth="1"/>
    <col min="5897" max="6144" width="9" style="197"/>
    <col min="6145" max="6145" width="63.54296875" style="197" customWidth="1"/>
    <col min="6146" max="6146" width="19.453125" style="197" customWidth="1"/>
    <col min="6147" max="6147" width="12.54296875" style="197" customWidth="1"/>
    <col min="6148" max="6148" width="20.7265625" style="197" customWidth="1"/>
    <col min="6149" max="6149" width="36.54296875" style="197" customWidth="1"/>
    <col min="6150" max="6151" width="15.26953125" style="197" customWidth="1"/>
    <col min="6152" max="6152" width="14.453125" style="197" customWidth="1"/>
    <col min="6153" max="6400" width="9" style="197"/>
    <col min="6401" max="6401" width="63.54296875" style="197" customWidth="1"/>
    <col min="6402" max="6402" width="19.453125" style="197" customWidth="1"/>
    <col min="6403" max="6403" width="12.54296875" style="197" customWidth="1"/>
    <col min="6404" max="6404" width="20.7265625" style="197" customWidth="1"/>
    <col min="6405" max="6405" width="36.54296875" style="197" customWidth="1"/>
    <col min="6406" max="6407" width="15.26953125" style="197" customWidth="1"/>
    <col min="6408" max="6408" width="14.453125" style="197" customWidth="1"/>
    <col min="6409" max="6656" width="9" style="197"/>
    <col min="6657" max="6657" width="63.54296875" style="197" customWidth="1"/>
    <col min="6658" max="6658" width="19.453125" style="197" customWidth="1"/>
    <col min="6659" max="6659" width="12.54296875" style="197" customWidth="1"/>
    <col min="6660" max="6660" width="20.7265625" style="197" customWidth="1"/>
    <col min="6661" max="6661" width="36.54296875" style="197" customWidth="1"/>
    <col min="6662" max="6663" width="15.26953125" style="197" customWidth="1"/>
    <col min="6664" max="6664" width="14.453125" style="197" customWidth="1"/>
    <col min="6665" max="6912" width="9" style="197"/>
    <col min="6913" max="6913" width="63.54296875" style="197" customWidth="1"/>
    <col min="6914" max="6914" width="19.453125" style="197" customWidth="1"/>
    <col min="6915" max="6915" width="12.54296875" style="197" customWidth="1"/>
    <col min="6916" max="6916" width="20.7265625" style="197" customWidth="1"/>
    <col min="6917" max="6917" width="36.54296875" style="197" customWidth="1"/>
    <col min="6918" max="6919" width="15.26953125" style="197" customWidth="1"/>
    <col min="6920" max="6920" width="14.453125" style="197" customWidth="1"/>
    <col min="6921" max="7168" width="9" style="197"/>
    <col min="7169" max="7169" width="63.54296875" style="197" customWidth="1"/>
    <col min="7170" max="7170" width="19.453125" style="197" customWidth="1"/>
    <col min="7171" max="7171" width="12.54296875" style="197" customWidth="1"/>
    <col min="7172" max="7172" width="20.7265625" style="197" customWidth="1"/>
    <col min="7173" max="7173" width="36.54296875" style="197" customWidth="1"/>
    <col min="7174" max="7175" width="15.26953125" style="197" customWidth="1"/>
    <col min="7176" max="7176" width="14.453125" style="197" customWidth="1"/>
    <col min="7177" max="7424" width="9" style="197"/>
    <col min="7425" max="7425" width="63.54296875" style="197" customWidth="1"/>
    <col min="7426" max="7426" width="19.453125" style="197" customWidth="1"/>
    <col min="7427" max="7427" width="12.54296875" style="197" customWidth="1"/>
    <col min="7428" max="7428" width="20.7265625" style="197" customWidth="1"/>
    <col min="7429" max="7429" width="36.54296875" style="197" customWidth="1"/>
    <col min="7430" max="7431" width="15.26953125" style="197" customWidth="1"/>
    <col min="7432" max="7432" width="14.453125" style="197" customWidth="1"/>
    <col min="7433" max="7680" width="9" style="197"/>
    <col min="7681" max="7681" width="63.54296875" style="197" customWidth="1"/>
    <col min="7682" max="7682" width="19.453125" style="197" customWidth="1"/>
    <col min="7683" max="7683" width="12.54296875" style="197" customWidth="1"/>
    <col min="7684" max="7684" width="20.7265625" style="197" customWidth="1"/>
    <col min="7685" max="7685" width="36.54296875" style="197" customWidth="1"/>
    <col min="7686" max="7687" width="15.26953125" style="197" customWidth="1"/>
    <col min="7688" max="7688" width="14.453125" style="197" customWidth="1"/>
    <col min="7689" max="7936" width="9" style="197"/>
    <col min="7937" max="7937" width="63.54296875" style="197" customWidth="1"/>
    <col min="7938" max="7938" width="19.453125" style="197" customWidth="1"/>
    <col min="7939" max="7939" width="12.54296875" style="197" customWidth="1"/>
    <col min="7940" max="7940" width="20.7265625" style="197" customWidth="1"/>
    <col min="7941" max="7941" width="36.54296875" style="197" customWidth="1"/>
    <col min="7942" max="7943" width="15.26953125" style="197" customWidth="1"/>
    <col min="7944" max="7944" width="14.453125" style="197" customWidth="1"/>
    <col min="7945" max="8192" width="9" style="197"/>
    <col min="8193" max="8193" width="63.54296875" style="197" customWidth="1"/>
    <col min="8194" max="8194" width="19.453125" style="197" customWidth="1"/>
    <col min="8195" max="8195" width="12.54296875" style="197" customWidth="1"/>
    <col min="8196" max="8196" width="20.7265625" style="197" customWidth="1"/>
    <col min="8197" max="8197" width="36.54296875" style="197" customWidth="1"/>
    <col min="8198" max="8199" width="15.26953125" style="197" customWidth="1"/>
    <col min="8200" max="8200" width="14.453125" style="197" customWidth="1"/>
    <col min="8201" max="8448" width="9" style="197"/>
    <col min="8449" max="8449" width="63.54296875" style="197" customWidth="1"/>
    <col min="8450" max="8450" width="19.453125" style="197" customWidth="1"/>
    <col min="8451" max="8451" width="12.54296875" style="197" customWidth="1"/>
    <col min="8452" max="8452" width="20.7265625" style="197" customWidth="1"/>
    <col min="8453" max="8453" width="36.54296875" style="197" customWidth="1"/>
    <col min="8454" max="8455" width="15.26953125" style="197" customWidth="1"/>
    <col min="8456" max="8456" width="14.453125" style="197" customWidth="1"/>
    <col min="8457" max="8704" width="9" style="197"/>
    <col min="8705" max="8705" width="63.54296875" style="197" customWidth="1"/>
    <col min="8706" max="8706" width="19.453125" style="197" customWidth="1"/>
    <col min="8707" max="8707" width="12.54296875" style="197" customWidth="1"/>
    <col min="8708" max="8708" width="20.7265625" style="197" customWidth="1"/>
    <col min="8709" max="8709" width="36.54296875" style="197" customWidth="1"/>
    <col min="8710" max="8711" width="15.26953125" style="197" customWidth="1"/>
    <col min="8712" max="8712" width="14.453125" style="197" customWidth="1"/>
    <col min="8713" max="8960" width="9" style="197"/>
    <col min="8961" max="8961" width="63.54296875" style="197" customWidth="1"/>
    <col min="8962" max="8962" width="19.453125" style="197" customWidth="1"/>
    <col min="8963" max="8963" width="12.54296875" style="197" customWidth="1"/>
    <col min="8964" max="8964" width="20.7265625" style="197" customWidth="1"/>
    <col min="8965" max="8965" width="36.54296875" style="197" customWidth="1"/>
    <col min="8966" max="8967" width="15.26953125" style="197" customWidth="1"/>
    <col min="8968" max="8968" width="14.453125" style="197" customWidth="1"/>
    <col min="8969" max="9216" width="9" style="197"/>
    <col min="9217" max="9217" width="63.54296875" style="197" customWidth="1"/>
    <col min="9218" max="9218" width="19.453125" style="197" customWidth="1"/>
    <col min="9219" max="9219" width="12.54296875" style="197" customWidth="1"/>
    <col min="9220" max="9220" width="20.7265625" style="197" customWidth="1"/>
    <col min="9221" max="9221" width="36.54296875" style="197" customWidth="1"/>
    <col min="9222" max="9223" width="15.26953125" style="197" customWidth="1"/>
    <col min="9224" max="9224" width="14.453125" style="197" customWidth="1"/>
    <col min="9225" max="9472" width="9" style="197"/>
    <col min="9473" max="9473" width="63.54296875" style="197" customWidth="1"/>
    <col min="9474" max="9474" width="19.453125" style="197" customWidth="1"/>
    <col min="9475" max="9475" width="12.54296875" style="197" customWidth="1"/>
    <col min="9476" max="9476" width="20.7265625" style="197" customWidth="1"/>
    <col min="9477" max="9477" width="36.54296875" style="197" customWidth="1"/>
    <col min="9478" max="9479" width="15.26953125" style="197" customWidth="1"/>
    <col min="9480" max="9480" width="14.453125" style="197" customWidth="1"/>
    <col min="9481" max="9728" width="9" style="197"/>
    <col min="9729" max="9729" width="63.54296875" style="197" customWidth="1"/>
    <col min="9730" max="9730" width="19.453125" style="197" customWidth="1"/>
    <col min="9731" max="9731" width="12.54296875" style="197" customWidth="1"/>
    <col min="9732" max="9732" width="20.7265625" style="197" customWidth="1"/>
    <col min="9733" max="9733" width="36.54296875" style="197" customWidth="1"/>
    <col min="9734" max="9735" width="15.26953125" style="197" customWidth="1"/>
    <col min="9736" max="9736" width="14.453125" style="197" customWidth="1"/>
    <col min="9737" max="9984" width="9" style="197"/>
    <col min="9985" max="9985" width="63.54296875" style="197" customWidth="1"/>
    <col min="9986" max="9986" width="19.453125" style="197" customWidth="1"/>
    <col min="9987" max="9987" width="12.54296875" style="197" customWidth="1"/>
    <col min="9988" max="9988" width="20.7265625" style="197" customWidth="1"/>
    <col min="9989" max="9989" width="36.54296875" style="197" customWidth="1"/>
    <col min="9990" max="9991" width="15.26953125" style="197" customWidth="1"/>
    <col min="9992" max="9992" width="14.453125" style="197" customWidth="1"/>
    <col min="9993" max="10240" width="9" style="197"/>
    <col min="10241" max="10241" width="63.54296875" style="197" customWidth="1"/>
    <col min="10242" max="10242" width="19.453125" style="197" customWidth="1"/>
    <col min="10243" max="10243" width="12.54296875" style="197" customWidth="1"/>
    <col min="10244" max="10244" width="20.7265625" style="197" customWidth="1"/>
    <col min="10245" max="10245" width="36.54296875" style="197" customWidth="1"/>
    <col min="10246" max="10247" width="15.26953125" style="197" customWidth="1"/>
    <col min="10248" max="10248" width="14.453125" style="197" customWidth="1"/>
    <col min="10249" max="10496" width="9" style="197"/>
    <col min="10497" max="10497" width="63.54296875" style="197" customWidth="1"/>
    <col min="10498" max="10498" width="19.453125" style="197" customWidth="1"/>
    <col min="10499" max="10499" width="12.54296875" style="197" customWidth="1"/>
    <col min="10500" max="10500" width="20.7265625" style="197" customWidth="1"/>
    <col min="10501" max="10501" width="36.54296875" style="197" customWidth="1"/>
    <col min="10502" max="10503" width="15.26953125" style="197" customWidth="1"/>
    <col min="10504" max="10504" width="14.453125" style="197" customWidth="1"/>
    <col min="10505" max="10752" width="9" style="197"/>
    <col min="10753" max="10753" width="63.54296875" style="197" customWidth="1"/>
    <col min="10754" max="10754" width="19.453125" style="197" customWidth="1"/>
    <col min="10755" max="10755" width="12.54296875" style="197" customWidth="1"/>
    <col min="10756" max="10756" width="20.7265625" style="197" customWidth="1"/>
    <col min="10757" max="10757" width="36.54296875" style="197" customWidth="1"/>
    <col min="10758" max="10759" width="15.26953125" style="197" customWidth="1"/>
    <col min="10760" max="10760" width="14.453125" style="197" customWidth="1"/>
    <col min="10761" max="11008" width="9" style="197"/>
    <col min="11009" max="11009" width="63.54296875" style="197" customWidth="1"/>
    <col min="11010" max="11010" width="19.453125" style="197" customWidth="1"/>
    <col min="11011" max="11011" width="12.54296875" style="197" customWidth="1"/>
    <col min="11012" max="11012" width="20.7265625" style="197" customWidth="1"/>
    <col min="11013" max="11013" width="36.54296875" style="197" customWidth="1"/>
    <col min="11014" max="11015" width="15.26953125" style="197" customWidth="1"/>
    <col min="11016" max="11016" width="14.453125" style="197" customWidth="1"/>
    <col min="11017" max="11264" width="9" style="197"/>
    <col min="11265" max="11265" width="63.54296875" style="197" customWidth="1"/>
    <col min="11266" max="11266" width="19.453125" style="197" customWidth="1"/>
    <col min="11267" max="11267" width="12.54296875" style="197" customWidth="1"/>
    <col min="11268" max="11268" width="20.7265625" style="197" customWidth="1"/>
    <col min="11269" max="11269" width="36.54296875" style="197" customWidth="1"/>
    <col min="11270" max="11271" width="15.26953125" style="197" customWidth="1"/>
    <col min="11272" max="11272" width="14.453125" style="197" customWidth="1"/>
    <col min="11273" max="11520" width="9" style="197"/>
    <col min="11521" max="11521" width="63.54296875" style="197" customWidth="1"/>
    <col min="11522" max="11522" width="19.453125" style="197" customWidth="1"/>
    <col min="11523" max="11523" width="12.54296875" style="197" customWidth="1"/>
    <col min="11524" max="11524" width="20.7265625" style="197" customWidth="1"/>
    <col min="11525" max="11525" width="36.54296875" style="197" customWidth="1"/>
    <col min="11526" max="11527" width="15.26953125" style="197" customWidth="1"/>
    <col min="11528" max="11528" width="14.453125" style="197" customWidth="1"/>
    <col min="11529" max="11776" width="9" style="197"/>
    <col min="11777" max="11777" width="63.54296875" style="197" customWidth="1"/>
    <col min="11778" max="11778" width="19.453125" style="197" customWidth="1"/>
    <col min="11779" max="11779" width="12.54296875" style="197" customWidth="1"/>
    <col min="11780" max="11780" width="20.7265625" style="197" customWidth="1"/>
    <col min="11781" max="11781" width="36.54296875" style="197" customWidth="1"/>
    <col min="11782" max="11783" width="15.26953125" style="197" customWidth="1"/>
    <col min="11784" max="11784" width="14.453125" style="197" customWidth="1"/>
    <col min="11785" max="12032" width="9" style="197"/>
    <col min="12033" max="12033" width="63.54296875" style="197" customWidth="1"/>
    <col min="12034" max="12034" width="19.453125" style="197" customWidth="1"/>
    <col min="12035" max="12035" width="12.54296875" style="197" customWidth="1"/>
    <col min="12036" max="12036" width="20.7265625" style="197" customWidth="1"/>
    <col min="12037" max="12037" width="36.54296875" style="197" customWidth="1"/>
    <col min="12038" max="12039" width="15.26953125" style="197" customWidth="1"/>
    <col min="12040" max="12040" width="14.453125" style="197" customWidth="1"/>
    <col min="12041" max="12288" width="9" style="197"/>
    <col min="12289" max="12289" width="63.54296875" style="197" customWidth="1"/>
    <col min="12290" max="12290" width="19.453125" style="197" customWidth="1"/>
    <col min="12291" max="12291" width="12.54296875" style="197" customWidth="1"/>
    <col min="12292" max="12292" width="20.7265625" style="197" customWidth="1"/>
    <col min="12293" max="12293" width="36.54296875" style="197" customWidth="1"/>
    <col min="12294" max="12295" width="15.26953125" style="197" customWidth="1"/>
    <col min="12296" max="12296" width="14.453125" style="197" customWidth="1"/>
    <col min="12297" max="12544" width="9" style="197"/>
    <col min="12545" max="12545" width="63.54296875" style="197" customWidth="1"/>
    <col min="12546" max="12546" width="19.453125" style="197" customWidth="1"/>
    <col min="12547" max="12547" width="12.54296875" style="197" customWidth="1"/>
    <col min="12548" max="12548" width="20.7265625" style="197" customWidth="1"/>
    <col min="12549" max="12549" width="36.54296875" style="197" customWidth="1"/>
    <col min="12550" max="12551" width="15.26953125" style="197" customWidth="1"/>
    <col min="12552" max="12552" width="14.453125" style="197" customWidth="1"/>
    <col min="12553" max="12800" width="9" style="197"/>
    <col min="12801" max="12801" width="63.54296875" style="197" customWidth="1"/>
    <col min="12802" max="12802" width="19.453125" style="197" customWidth="1"/>
    <col min="12803" max="12803" width="12.54296875" style="197" customWidth="1"/>
    <col min="12804" max="12804" width="20.7265625" style="197" customWidth="1"/>
    <col min="12805" max="12805" width="36.54296875" style="197" customWidth="1"/>
    <col min="12806" max="12807" width="15.26953125" style="197" customWidth="1"/>
    <col min="12808" max="12808" width="14.453125" style="197" customWidth="1"/>
    <col min="12809" max="13056" width="9" style="197"/>
    <col min="13057" max="13057" width="63.54296875" style="197" customWidth="1"/>
    <col min="13058" max="13058" width="19.453125" style="197" customWidth="1"/>
    <col min="13059" max="13059" width="12.54296875" style="197" customWidth="1"/>
    <col min="13060" max="13060" width="20.7265625" style="197" customWidth="1"/>
    <col min="13061" max="13061" width="36.54296875" style="197" customWidth="1"/>
    <col min="13062" max="13063" width="15.26953125" style="197" customWidth="1"/>
    <col min="13064" max="13064" width="14.453125" style="197" customWidth="1"/>
    <col min="13065" max="13312" width="9" style="197"/>
    <col min="13313" max="13313" width="63.54296875" style="197" customWidth="1"/>
    <col min="13314" max="13314" width="19.453125" style="197" customWidth="1"/>
    <col min="13315" max="13315" width="12.54296875" style="197" customWidth="1"/>
    <col min="13316" max="13316" width="20.7265625" style="197" customWidth="1"/>
    <col min="13317" max="13317" width="36.54296875" style="197" customWidth="1"/>
    <col min="13318" max="13319" width="15.26953125" style="197" customWidth="1"/>
    <col min="13320" max="13320" width="14.453125" style="197" customWidth="1"/>
    <col min="13321" max="13568" width="9" style="197"/>
    <col min="13569" max="13569" width="63.54296875" style="197" customWidth="1"/>
    <col min="13570" max="13570" width="19.453125" style="197" customWidth="1"/>
    <col min="13571" max="13571" width="12.54296875" style="197" customWidth="1"/>
    <col min="13572" max="13572" width="20.7265625" style="197" customWidth="1"/>
    <col min="13573" max="13573" width="36.54296875" style="197" customWidth="1"/>
    <col min="13574" max="13575" width="15.26953125" style="197" customWidth="1"/>
    <col min="13576" max="13576" width="14.453125" style="197" customWidth="1"/>
    <col min="13577" max="13824" width="9" style="197"/>
    <col min="13825" max="13825" width="63.54296875" style="197" customWidth="1"/>
    <col min="13826" max="13826" width="19.453125" style="197" customWidth="1"/>
    <col min="13827" max="13827" width="12.54296875" style="197" customWidth="1"/>
    <col min="13828" max="13828" width="20.7265625" style="197" customWidth="1"/>
    <col min="13829" max="13829" width="36.54296875" style="197" customWidth="1"/>
    <col min="13830" max="13831" width="15.26953125" style="197" customWidth="1"/>
    <col min="13832" max="13832" width="14.453125" style="197" customWidth="1"/>
    <col min="13833" max="14080" width="9" style="197"/>
    <col min="14081" max="14081" width="63.54296875" style="197" customWidth="1"/>
    <col min="14082" max="14082" width="19.453125" style="197" customWidth="1"/>
    <col min="14083" max="14083" width="12.54296875" style="197" customWidth="1"/>
    <col min="14084" max="14084" width="20.7265625" style="197" customWidth="1"/>
    <col min="14085" max="14085" width="36.54296875" style="197" customWidth="1"/>
    <col min="14086" max="14087" width="15.26953125" style="197" customWidth="1"/>
    <col min="14088" max="14088" width="14.453125" style="197" customWidth="1"/>
    <col min="14089" max="14336" width="9" style="197"/>
    <col min="14337" max="14337" width="63.54296875" style="197" customWidth="1"/>
    <col min="14338" max="14338" width="19.453125" style="197" customWidth="1"/>
    <col min="14339" max="14339" width="12.54296875" style="197" customWidth="1"/>
    <col min="14340" max="14340" width="20.7265625" style="197" customWidth="1"/>
    <col min="14341" max="14341" width="36.54296875" style="197" customWidth="1"/>
    <col min="14342" max="14343" width="15.26953125" style="197" customWidth="1"/>
    <col min="14344" max="14344" width="14.453125" style="197" customWidth="1"/>
    <col min="14345" max="14592" width="9" style="197"/>
    <col min="14593" max="14593" width="63.54296875" style="197" customWidth="1"/>
    <col min="14594" max="14594" width="19.453125" style="197" customWidth="1"/>
    <col min="14595" max="14595" width="12.54296875" style="197" customWidth="1"/>
    <col min="14596" max="14596" width="20.7265625" style="197" customWidth="1"/>
    <col min="14597" max="14597" width="36.54296875" style="197" customWidth="1"/>
    <col min="14598" max="14599" width="15.26953125" style="197" customWidth="1"/>
    <col min="14600" max="14600" width="14.453125" style="197" customWidth="1"/>
    <col min="14601" max="14848" width="9" style="197"/>
    <col min="14849" max="14849" width="63.54296875" style="197" customWidth="1"/>
    <col min="14850" max="14850" width="19.453125" style="197" customWidth="1"/>
    <col min="14851" max="14851" width="12.54296875" style="197" customWidth="1"/>
    <col min="14852" max="14852" width="20.7265625" style="197" customWidth="1"/>
    <col min="14853" max="14853" width="36.54296875" style="197" customWidth="1"/>
    <col min="14854" max="14855" width="15.26953125" style="197" customWidth="1"/>
    <col min="14856" max="14856" width="14.453125" style="197" customWidth="1"/>
    <col min="14857" max="15104" width="9" style="197"/>
    <col min="15105" max="15105" width="63.54296875" style="197" customWidth="1"/>
    <col min="15106" max="15106" width="19.453125" style="197" customWidth="1"/>
    <col min="15107" max="15107" width="12.54296875" style="197" customWidth="1"/>
    <col min="15108" max="15108" width="20.7265625" style="197" customWidth="1"/>
    <col min="15109" max="15109" width="36.54296875" style="197" customWidth="1"/>
    <col min="15110" max="15111" width="15.26953125" style="197" customWidth="1"/>
    <col min="15112" max="15112" width="14.453125" style="197" customWidth="1"/>
    <col min="15113" max="15360" width="9" style="197"/>
    <col min="15361" max="15361" width="63.54296875" style="197" customWidth="1"/>
    <col min="15362" max="15362" width="19.453125" style="197" customWidth="1"/>
    <col min="15363" max="15363" width="12.54296875" style="197" customWidth="1"/>
    <col min="15364" max="15364" width="20.7265625" style="197" customWidth="1"/>
    <col min="15365" max="15365" width="36.54296875" style="197" customWidth="1"/>
    <col min="15366" max="15367" width="15.26953125" style="197" customWidth="1"/>
    <col min="15368" max="15368" width="14.453125" style="197" customWidth="1"/>
    <col min="15369" max="15616" width="9" style="197"/>
    <col min="15617" max="15617" width="63.54296875" style="197" customWidth="1"/>
    <col min="15618" max="15618" width="19.453125" style="197" customWidth="1"/>
    <col min="15619" max="15619" width="12.54296875" style="197" customWidth="1"/>
    <col min="15620" max="15620" width="20.7265625" style="197" customWidth="1"/>
    <col min="15621" max="15621" width="36.54296875" style="197" customWidth="1"/>
    <col min="15622" max="15623" width="15.26953125" style="197" customWidth="1"/>
    <col min="15624" max="15624" width="14.453125" style="197" customWidth="1"/>
    <col min="15625" max="15872" width="9" style="197"/>
    <col min="15873" max="15873" width="63.54296875" style="197" customWidth="1"/>
    <col min="15874" max="15874" width="19.453125" style="197" customWidth="1"/>
    <col min="15875" max="15875" width="12.54296875" style="197" customWidth="1"/>
    <col min="15876" max="15876" width="20.7265625" style="197" customWidth="1"/>
    <col min="15877" max="15877" width="36.54296875" style="197" customWidth="1"/>
    <col min="15878" max="15879" width="15.26953125" style="197" customWidth="1"/>
    <col min="15880" max="15880" width="14.453125" style="197" customWidth="1"/>
    <col min="15881" max="16128" width="9" style="197"/>
    <col min="16129" max="16129" width="63.54296875" style="197" customWidth="1"/>
    <col min="16130" max="16130" width="19.453125" style="197" customWidth="1"/>
    <col min="16131" max="16131" width="12.54296875" style="197" customWidth="1"/>
    <col min="16132" max="16132" width="20.7265625" style="197" customWidth="1"/>
    <col min="16133" max="16133" width="36.54296875" style="197" customWidth="1"/>
    <col min="16134" max="16135" width="15.26953125" style="197" customWidth="1"/>
    <col min="16136" max="16136" width="14.453125" style="197" customWidth="1"/>
    <col min="16137" max="16384" width="9" style="197"/>
  </cols>
  <sheetData>
    <row r="2" spans="1:6" ht="12.75" customHeight="1" x14ac:dyDescent="0.4">
      <c r="A2" s="196"/>
      <c r="B2" s="196"/>
    </row>
    <row r="4" spans="1:6" ht="12.75" customHeight="1" x14ac:dyDescent="0.3">
      <c r="A4" s="199" t="s">
        <v>100</v>
      </c>
      <c r="B4" s="197" t="s">
        <v>121</v>
      </c>
    </row>
    <row r="6" spans="1:6" ht="14.25" customHeight="1" x14ac:dyDescent="0.3">
      <c r="A6" s="199" t="s">
        <v>101</v>
      </c>
      <c r="B6" s="197" t="s">
        <v>47</v>
      </c>
      <c r="C6" s="200"/>
    </row>
    <row r="7" spans="1:6" ht="14.25" customHeight="1" x14ac:dyDescent="0.3">
      <c r="A7" s="199"/>
      <c r="B7" s="197" t="s">
        <v>48</v>
      </c>
      <c r="C7" s="200"/>
    </row>
    <row r="8" spans="1:6" ht="13" customHeight="1" x14ac:dyDescent="0.35">
      <c r="A8" s="201"/>
      <c r="B8" s="197" t="s">
        <v>49</v>
      </c>
    </row>
    <row r="9" spans="1:6" ht="15.75" customHeight="1" x14ac:dyDescent="0.3">
      <c r="A9" s="202"/>
      <c r="B9" s="202"/>
    </row>
    <row r="10" spans="1:6" ht="18.75" customHeight="1" x14ac:dyDescent="0.35">
      <c r="A10" s="201"/>
      <c r="B10" s="201"/>
    </row>
    <row r="11" spans="1:6" ht="12.75" customHeight="1" x14ac:dyDescent="0.25">
      <c r="A11" s="203"/>
      <c r="B11" s="203"/>
    </row>
    <row r="12" spans="1:6" ht="12.75" customHeight="1" x14ac:dyDescent="0.25">
      <c r="C12" s="204"/>
    </row>
    <row r="13" spans="1:6" ht="13.5" customHeight="1" x14ac:dyDescent="0.25"/>
    <row r="14" spans="1:6" ht="26" customHeight="1" x14ac:dyDescent="0.25">
      <c r="A14" s="215" t="s">
        <v>102</v>
      </c>
      <c r="B14" s="215" t="s">
        <v>119</v>
      </c>
      <c r="C14" s="216" t="s">
        <v>103</v>
      </c>
      <c r="D14" s="215" t="s">
        <v>71</v>
      </c>
      <c r="E14" s="219" t="s">
        <v>104</v>
      </c>
    </row>
    <row r="15" spans="1:6" ht="12.75" customHeight="1" x14ac:dyDescent="0.25">
      <c r="A15" s="290" t="s">
        <v>122</v>
      </c>
      <c r="B15" s="291"/>
      <c r="C15" s="217"/>
      <c r="D15" s="213">
        <v>1</v>
      </c>
      <c r="E15" s="214">
        <f t="shared" ref="E15:E23" si="0">D15*C15</f>
        <v>0</v>
      </c>
      <c r="F15" s="198"/>
    </row>
    <row r="16" spans="1:6" ht="12.75" customHeight="1" x14ac:dyDescent="0.25">
      <c r="A16" s="292" t="s">
        <v>109</v>
      </c>
      <c r="B16" s="291" t="s">
        <v>110</v>
      </c>
      <c r="C16" s="218"/>
      <c r="D16" s="211">
        <v>1</v>
      </c>
      <c r="E16" s="212">
        <f t="shared" si="0"/>
        <v>0</v>
      </c>
      <c r="F16" s="198"/>
    </row>
    <row r="17" spans="1:8" ht="12.75" customHeight="1" x14ac:dyDescent="0.25">
      <c r="A17" s="293" t="s">
        <v>123</v>
      </c>
      <c r="B17" s="291" t="s">
        <v>105</v>
      </c>
      <c r="C17" s="218"/>
      <c r="D17" s="211">
        <v>1</v>
      </c>
      <c r="E17" s="212">
        <f t="shared" si="0"/>
        <v>0</v>
      </c>
      <c r="F17" s="198"/>
      <c r="G17" s="198"/>
    </row>
    <row r="18" spans="1:8" ht="12.75" customHeight="1" x14ac:dyDescent="0.25">
      <c r="A18" s="294" t="s">
        <v>111</v>
      </c>
      <c r="B18" s="291"/>
      <c r="C18" s="218"/>
      <c r="D18" s="211">
        <v>1</v>
      </c>
      <c r="E18" s="212">
        <f t="shared" si="0"/>
        <v>0</v>
      </c>
      <c r="F18" s="198"/>
      <c r="G18" s="198"/>
    </row>
    <row r="19" spans="1:8" ht="12.75" customHeight="1" x14ac:dyDescent="0.25">
      <c r="A19" s="293" t="s">
        <v>106</v>
      </c>
      <c r="B19" s="291" t="s">
        <v>112</v>
      </c>
      <c r="C19" s="218"/>
      <c r="D19" s="211">
        <v>1</v>
      </c>
      <c r="E19" s="212">
        <f t="shared" si="0"/>
        <v>0</v>
      </c>
      <c r="F19" s="198"/>
    </row>
    <row r="20" spans="1:8" ht="12.75" customHeight="1" x14ac:dyDescent="0.25">
      <c r="A20" s="294" t="s">
        <v>113</v>
      </c>
      <c r="B20" s="291" t="s">
        <v>114</v>
      </c>
      <c r="C20" s="218"/>
      <c r="D20" s="211">
        <v>1</v>
      </c>
      <c r="E20" s="212">
        <f t="shared" si="0"/>
        <v>0</v>
      </c>
      <c r="F20" s="198"/>
      <c r="H20" s="198"/>
    </row>
    <row r="21" spans="1:8" ht="12.75" customHeight="1" x14ac:dyDescent="0.25">
      <c r="A21" s="293" t="s">
        <v>115</v>
      </c>
      <c r="B21" s="295" t="s">
        <v>120</v>
      </c>
      <c r="C21" s="218"/>
      <c r="D21" s="211">
        <v>1</v>
      </c>
      <c r="E21" s="212">
        <f t="shared" si="0"/>
        <v>0</v>
      </c>
      <c r="F21" s="198"/>
    </row>
    <row r="22" spans="1:8" ht="12.75" customHeight="1" x14ac:dyDescent="0.25">
      <c r="A22" s="293" t="s">
        <v>116</v>
      </c>
      <c r="B22" s="295" t="s">
        <v>117</v>
      </c>
      <c r="C22" s="218"/>
      <c r="D22" s="211">
        <v>1</v>
      </c>
      <c r="E22" s="212">
        <f t="shared" si="0"/>
        <v>0</v>
      </c>
      <c r="F22" s="198"/>
    </row>
    <row r="23" spans="1:8" ht="12.75" customHeight="1" x14ac:dyDescent="0.25">
      <c r="A23" s="293" t="s">
        <v>118</v>
      </c>
      <c r="B23" s="295" t="s">
        <v>107</v>
      </c>
      <c r="C23" s="218"/>
      <c r="D23" s="211">
        <v>1</v>
      </c>
      <c r="E23" s="212">
        <f t="shared" si="0"/>
        <v>0</v>
      </c>
      <c r="F23" s="198"/>
      <c r="H23" s="198"/>
    </row>
    <row r="24" spans="1:8" ht="13.5" customHeight="1" thickBot="1" x14ac:dyDescent="0.3">
      <c r="C24" s="205"/>
    </row>
    <row r="25" spans="1:8" ht="13.5" customHeight="1" thickBot="1" x14ac:dyDescent="0.35">
      <c r="A25" s="206" t="s">
        <v>108</v>
      </c>
      <c r="B25" s="208"/>
      <c r="C25" s="207"/>
      <c r="D25" s="208"/>
      <c r="E25" s="209">
        <f>SUM(E15:E24)</f>
        <v>0</v>
      </c>
    </row>
    <row r="26" spans="1:8" ht="13.5" customHeight="1" x14ac:dyDescent="0.25">
      <c r="C26" s="205"/>
    </row>
    <row r="32" spans="1:8" ht="12.75" customHeight="1" x14ac:dyDescent="0.3">
      <c r="A32" s="210"/>
      <c r="B32" s="210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scale="70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45</vt:i4>
      </vt:variant>
    </vt:vector>
  </HeadingPairs>
  <TitlesOfParts>
    <vt:vector size="50" baseType="lpstr">
      <vt:lpstr>Pokyny pro vyplnění</vt:lpstr>
      <vt:lpstr>Stavba</vt:lpstr>
      <vt:lpstr>VzorPolozky</vt:lpstr>
      <vt:lpstr>Rozpočet Pol</vt:lpstr>
      <vt:lpstr>731 01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oadresa</vt:lpstr>
      <vt:lpstr>Stavba!Objednatel</vt:lpstr>
      <vt:lpstr>Stavba!Objekt</vt:lpstr>
      <vt:lpstr>'Rozpočet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Pazdera</dc:creator>
  <cp:lastModifiedBy>Richard Klimcak</cp:lastModifiedBy>
  <cp:lastPrinted>2014-02-28T09:52:57Z</cp:lastPrinted>
  <dcterms:created xsi:type="dcterms:W3CDTF">2009-04-08T07:15:50Z</dcterms:created>
  <dcterms:modified xsi:type="dcterms:W3CDTF">2020-08-20T12:36:41Z</dcterms:modified>
</cp:coreProperties>
</file>