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0"/>
  </bookViews>
  <sheets>
    <sheet name="Rekapitulace stavby" sheetId="1" r:id="rId1"/>
    <sheet name="SO 000 - Vedlejší a ostat..." sheetId="2" r:id="rId2"/>
    <sheet name="SO 101 - Cyklotrasa" sheetId="3" r:id="rId3"/>
  </sheets>
  <definedNames>
    <definedName name="_xlnm.Print_Area" localSheetId="0">'Rekapitulace stavby'!$D$4:$AO$76,'Rekapitulace stavby'!$C$82:$AQ$97</definedName>
    <definedName name="_xlnm.Print_Titles" localSheetId="0">'Rekapitulace stavby'!$92:$92</definedName>
    <definedName name="_xlnm._FilterDatabase" localSheetId="1" hidden="1">'SO 000 - Vedlejší a ostat...'!$C$120:$K$176</definedName>
    <definedName name="_xlnm.Print_Area" localSheetId="1">'SO 000 - Vedlejší a ostat...'!$C$4:$J$76,'SO 000 - Vedlejší a ostat...'!$C$82:$J$102,'SO 000 - Vedlejší a ostat...'!$C$108:$J$176</definedName>
    <definedName name="_xlnm.Print_Titles" localSheetId="1">'SO 000 - Vedlejší a ostat...'!$120:$120</definedName>
    <definedName name="_xlnm._FilterDatabase" localSheetId="2" hidden="1">'SO 101 - Cyklotrasa'!$C$127:$K$460</definedName>
    <definedName name="_xlnm.Print_Area" localSheetId="2">'SO 101 - Cyklotrasa'!$C$4:$J$76,'SO 101 - Cyklotrasa'!$C$82:$J$109,'SO 101 - Cyklotrasa'!$C$115:$J$460</definedName>
    <definedName name="_xlnm.Print_Titles" localSheetId="2">'SO 101 - Cyklotrasa'!$127:$127</definedName>
  </definedNames>
  <calcPr/>
</workbook>
</file>

<file path=xl/calcChain.xml><?xml version="1.0" encoding="utf-8"?>
<calcChain xmlns="http://schemas.openxmlformats.org/spreadsheetml/2006/main">
  <c i="3" l="1" r="J37"/>
  <c r="J36"/>
  <c i="1" r="AY96"/>
  <c i="3" r="J35"/>
  <c i="1" r="AX96"/>
  <c i="3" r="BI460"/>
  <c r="BH460"/>
  <c r="BG460"/>
  <c r="BF460"/>
  <c r="T460"/>
  <c r="R460"/>
  <c r="P460"/>
  <c r="BI459"/>
  <c r="BH459"/>
  <c r="BG459"/>
  <c r="BF459"/>
  <c r="T459"/>
  <c r="R459"/>
  <c r="P459"/>
  <c r="BI456"/>
  <c r="BH456"/>
  <c r="BG456"/>
  <c r="BF456"/>
  <c r="T456"/>
  <c r="R456"/>
  <c r="P456"/>
  <c r="BI454"/>
  <c r="BH454"/>
  <c r="BG454"/>
  <c r="BF454"/>
  <c r="T454"/>
  <c r="R454"/>
  <c r="P454"/>
  <c r="BI452"/>
  <c r="BH452"/>
  <c r="BG452"/>
  <c r="BF452"/>
  <c r="T452"/>
  <c r="R452"/>
  <c r="P452"/>
  <c r="BI445"/>
  <c r="BH445"/>
  <c r="BG445"/>
  <c r="BF445"/>
  <c r="T445"/>
  <c r="R445"/>
  <c r="P445"/>
  <c r="BI443"/>
  <c r="BH443"/>
  <c r="BG443"/>
  <c r="BF443"/>
  <c r="T443"/>
  <c r="R443"/>
  <c r="P443"/>
  <c r="BI439"/>
  <c r="BH439"/>
  <c r="BG439"/>
  <c r="BF439"/>
  <c r="T439"/>
  <c r="R439"/>
  <c r="P439"/>
  <c r="BI432"/>
  <c r="BH432"/>
  <c r="BG432"/>
  <c r="BF432"/>
  <c r="T432"/>
  <c r="R432"/>
  <c r="P432"/>
  <c r="BI430"/>
  <c r="BH430"/>
  <c r="BG430"/>
  <c r="BF430"/>
  <c r="T430"/>
  <c r="R430"/>
  <c r="P430"/>
  <c r="BI428"/>
  <c r="BH428"/>
  <c r="BG428"/>
  <c r="BF428"/>
  <c r="T428"/>
  <c r="R428"/>
  <c r="P428"/>
  <c r="BI425"/>
  <c r="BH425"/>
  <c r="BG425"/>
  <c r="BF425"/>
  <c r="T425"/>
  <c r="R425"/>
  <c r="P425"/>
  <c r="BI423"/>
  <c r="BH423"/>
  <c r="BG423"/>
  <c r="BF423"/>
  <c r="T423"/>
  <c r="R423"/>
  <c r="P423"/>
  <c r="BI420"/>
  <c r="BH420"/>
  <c r="BG420"/>
  <c r="BF420"/>
  <c r="T420"/>
  <c r="R420"/>
  <c r="P420"/>
  <c r="BI417"/>
  <c r="BH417"/>
  <c r="BG417"/>
  <c r="BF417"/>
  <c r="T417"/>
  <c r="R417"/>
  <c r="P417"/>
  <c r="BI415"/>
  <c r="BH415"/>
  <c r="BG415"/>
  <c r="BF415"/>
  <c r="T415"/>
  <c r="R415"/>
  <c r="P415"/>
  <c r="BI413"/>
  <c r="BH413"/>
  <c r="BG413"/>
  <c r="BF413"/>
  <c r="T413"/>
  <c r="R413"/>
  <c r="P413"/>
  <c r="BI410"/>
  <c r="BH410"/>
  <c r="BG410"/>
  <c r="BF410"/>
  <c r="T410"/>
  <c r="R410"/>
  <c r="P410"/>
  <c r="BI407"/>
  <c r="BH407"/>
  <c r="BG407"/>
  <c r="BF407"/>
  <c r="T407"/>
  <c r="R407"/>
  <c r="P407"/>
  <c r="BI404"/>
  <c r="BH404"/>
  <c r="BG404"/>
  <c r="BF404"/>
  <c r="T404"/>
  <c r="R404"/>
  <c r="P404"/>
  <c r="BI395"/>
  <c r="BH395"/>
  <c r="BG395"/>
  <c r="BF395"/>
  <c r="T395"/>
  <c r="R395"/>
  <c r="P395"/>
  <c r="BI391"/>
  <c r="BH391"/>
  <c r="BG391"/>
  <c r="BF391"/>
  <c r="T391"/>
  <c r="R391"/>
  <c r="P391"/>
  <c r="BI387"/>
  <c r="BH387"/>
  <c r="BG387"/>
  <c r="BF387"/>
  <c r="T387"/>
  <c r="R387"/>
  <c r="P387"/>
  <c r="BI385"/>
  <c r="BH385"/>
  <c r="BG385"/>
  <c r="BF385"/>
  <c r="T385"/>
  <c r="R385"/>
  <c r="P385"/>
  <c r="BI383"/>
  <c r="BH383"/>
  <c r="BG383"/>
  <c r="BF383"/>
  <c r="T383"/>
  <c r="R383"/>
  <c r="P383"/>
  <c r="BI381"/>
  <c r="BH381"/>
  <c r="BG381"/>
  <c r="BF381"/>
  <c r="T381"/>
  <c r="R381"/>
  <c r="P381"/>
  <c r="BI379"/>
  <c r="BH379"/>
  <c r="BG379"/>
  <c r="BF379"/>
  <c r="T379"/>
  <c r="R379"/>
  <c r="P379"/>
  <c r="BI376"/>
  <c r="BH376"/>
  <c r="BG376"/>
  <c r="BF376"/>
  <c r="T376"/>
  <c r="R376"/>
  <c r="P376"/>
  <c r="BI370"/>
  <c r="BH370"/>
  <c r="BG370"/>
  <c r="BF370"/>
  <c r="T370"/>
  <c r="R370"/>
  <c r="P370"/>
  <c r="BI367"/>
  <c r="BH367"/>
  <c r="BG367"/>
  <c r="BF367"/>
  <c r="T367"/>
  <c r="R367"/>
  <c r="P367"/>
  <c r="BI364"/>
  <c r="BH364"/>
  <c r="BG364"/>
  <c r="BF364"/>
  <c r="T364"/>
  <c r="R364"/>
  <c r="P364"/>
  <c r="BI361"/>
  <c r="BH361"/>
  <c r="BG361"/>
  <c r="BF361"/>
  <c r="T361"/>
  <c r="R361"/>
  <c r="P361"/>
  <c r="BI359"/>
  <c r="BH359"/>
  <c r="BG359"/>
  <c r="BF359"/>
  <c r="T359"/>
  <c r="R359"/>
  <c r="P359"/>
  <c r="BI355"/>
  <c r="BH355"/>
  <c r="BG355"/>
  <c r="BF355"/>
  <c r="T355"/>
  <c r="R355"/>
  <c r="P355"/>
  <c r="BI352"/>
  <c r="BH352"/>
  <c r="BG352"/>
  <c r="BF352"/>
  <c r="T352"/>
  <c r="R352"/>
  <c r="P352"/>
  <c r="BI350"/>
  <c r="BH350"/>
  <c r="BG350"/>
  <c r="BF350"/>
  <c r="T350"/>
  <c r="R350"/>
  <c r="P350"/>
  <c r="BI348"/>
  <c r="BH348"/>
  <c r="BG348"/>
  <c r="BF348"/>
  <c r="T348"/>
  <c r="R348"/>
  <c r="P348"/>
  <c r="BI346"/>
  <c r="BH346"/>
  <c r="BG346"/>
  <c r="BF346"/>
  <c r="T346"/>
  <c r="R346"/>
  <c r="P346"/>
  <c r="BI344"/>
  <c r="BH344"/>
  <c r="BG344"/>
  <c r="BF344"/>
  <c r="T344"/>
  <c r="R344"/>
  <c r="P344"/>
  <c r="BI342"/>
  <c r="BH342"/>
  <c r="BG342"/>
  <c r="BF342"/>
  <c r="T342"/>
  <c r="R342"/>
  <c r="P342"/>
  <c r="BI340"/>
  <c r="BH340"/>
  <c r="BG340"/>
  <c r="BF340"/>
  <c r="T340"/>
  <c r="R340"/>
  <c r="P340"/>
  <c r="BI338"/>
  <c r="BH338"/>
  <c r="BG338"/>
  <c r="BF338"/>
  <c r="T338"/>
  <c r="R338"/>
  <c r="P338"/>
  <c r="BI336"/>
  <c r="BH336"/>
  <c r="BG336"/>
  <c r="BF336"/>
  <c r="T336"/>
  <c r="R336"/>
  <c r="P336"/>
  <c r="BI334"/>
  <c r="BH334"/>
  <c r="BG334"/>
  <c r="BF334"/>
  <c r="T334"/>
  <c r="R334"/>
  <c r="P334"/>
  <c r="BI332"/>
  <c r="BH332"/>
  <c r="BG332"/>
  <c r="BF332"/>
  <c r="T332"/>
  <c r="R332"/>
  <c r="P332"/>
  <c r="BI329"/>
  <c r="BH329"/>
  <c r="BG329"/>
  <c r="BF329"/>
  <c r="T329"/>
  <c r="R329"/>
  <c r="P329"/>
  <c r="BI326"/>
  <c r="BH326"/>
  <c r="BG326"/>
  <c r="BF326"/>
  <c r="T326"/>
  <c r="R326"/>
  <c r="P326"/>
  <c r="BI319"/>
  <c r="BH319"/>
  <c r="BG319"/>
  <c r="BF319"/>
  <c r="T319"/>
  <c r="R319"/>
  <c r="P319"/>
  <c r="BI317"/>
  <c r="BH317"/>
  <c r="BG317"/>
  <c r="BF317"/>
  <c r="T317"/>
  <c r="R317"/>
  <c r="P317"/>
  <c r="BI315"/>
  <c r="BH315"/>
  <c r="BG315"/>
  <c r="BF315"/>
  <c r="T315"/>
  <c r="R315"/>
  <c r="P315"/>
  <c r="BI312"/>
  <c r="BH312"/>
  <c r="BG312"/>
  <c r="BF312"/>
  <c r="T312"/>
  <c r="R312"/>
  <c r="P312"/>
  <c r="BI309"/>
  <c r="BH309"/>
  <c r="BG309"/>
  <c r="BF309"/>
  <c r="T309"/>
  <c r="R309"/>
  <c r="P309"/>
  <c r="BI306"/>
  <c r="BH306"/>
  <c r="BG306"/>
  <c r="BF306"/>
  <c r="T306"/>
  <c r="R306"/>
  <c r="P306"/>
  <c r="BI304"/>
  <c r="BH304"/>
  <c r="BG304"/>
  <c r="BF304"/>
  <c r="T304"/>
  <c r="R304"/>
  <c r="P304"/>
  <c r="BI300"/>
  <c r="BH300"/>
  <c r="BG300"/>
  <c r="BF300"/>
  <c r="T300"/>
  <c r="R300"/>
  <c r="P300"/>
  <c r="BI297"/>
  <c r="BH297"/>
  <c r="BG297"/>
  <c r="BF297"/>
  <c r="T297"/>
  <c r="R297"/>
  <c r="P297"/>
  <c r="BI294"/>
  <c r="BH294"/>
  <c r="BG294"/>
  <c r="BF294"/>
  <c r="T294"/>
  <c r="R294"/>
  <c r="P294"/>
  <c r="BI292"/>
  <c r="BH292"/>
  <c r="BG292"/>
  <c r="BF292"/>
  <c r="T292"/>
  <c r="R292"/>
  <c r="P292"/>
  <c r="BI285"/>
  <c r="BH285"/>
  <c r="BG285"/>
  <c r="BF285"/>
  <c r="T285"/>
  <c r="R285"/>
  <c r="P285"/>
  <c r="BI282"/>
  <c r="BH282"/>
  <c r="BG282"/>
  <c r="BF282"/>
  <c r="T282"/>
  <c r="R282"/>
  <c r="P282"/>
  <c r="BI279"/>
  <c r="BH279"/>
  <c r="BG279"/>
  <c r="BF279"/>
  <c r="T279"/>
  <c r="R279"/>
  <c r="P279"/>
  <c r="BI277"/>
  <c r="BH277"/>
  <c r="BG277"/>
  <c r="BF277"/>
  <c r="T277"/>
  <c r="R277"/>
  <c r="P277"/>
  <c r="BI275"/>
  <c r="BH275"/>
  <c r="BG275"/>
  <c r="BF275"/>
  <c r="T275"/>
  <c r="R275"/>
  <c r="P275"/>
  <c r="BI271"/>
  <c r="BH271"/>
  <c r="BG271"/>
  <c r="BF271"/>
  <c r="T271"/>
  <c r="R271"/>
  <c r="P271"/>
  <c r="BI269"/>
  <c r="BH269"/>
  <c r="BG269"/>
  <c r="BF269"/>
  <c r="T269"/>
  <c r="R269"/>
  <c r="P269"/>
  <c r="BI267"/>
  <c r="BH267"/>
  <c r="BG267"/>
  <c r="BF267"/>
  <c r="T267"/>
  <c r="R267"/>
  <c r="P267"/>
  <c r="BI265"/>
  <c r="BH265"/>
  <c r="BG265"/>
  <c r="BF265"/>
  <c r="T265"/>
  <c r="R265"/>
  <c r="P265"/>
  <c r="BI262"/>
  <c r="BH262"/>
  <c r="BG262"/>
  <c r="BF262"/>
  <c r="T262"/>
  <c r="R262"/>
  <c r="P262"/>
  <c r="BI259"/>
  <c r="BH259"/>
  <c r="BG259"/>
  <c r="BF259"/>
  <c r="T259"/>
  <c r="R259"/>
  <c r="P259"/>
  <c r="BI256"/>
  <c r="BH256"/>
  <c r="BG256"/>
  <c r="BF256"/>
  <c r="T256"/>
  <c r="R256"/>
  <c r="P256"/>
  <c r="BI253"/>
  <c r="BH253"/>
  <c r="BG253"/>
  <c r="BF253"/>
  <c r="T253"/>
  <c r="R253"/>
  <c r="P253"/>
  <c r="BI250"/>
  <c r="BH250"/>
  <c r="BG250"/>
  <c r="BF250"/>
  <c r="T250"/>
  <c r="R250"/>
  <c r="P250"/>
  <c r="BI247"/>
  <c r="BH247"/>
  <c r="BG247"/>
  <c r="BF247"/>
  <c r="T247"/>
  <c r="R247"/>
  <c r="P247"/>
  <c r="BI244"/>
  <c r="BH244"/>
  <c r="BG244"/>
  <c r="BF244"/>
  <c r="T244"/>
  <c r="R244"/>
  <c r="P244"/>
  <c r="BI241"/>
  <c r="BH241"/>
  <c r="BG241"/>
  <c r="BF241"/>
  <c r="T241"/>
  <c r="R241"/>
  <c r="P241"/>
  <c r="BI239"/>
  <c r="BH239"/>
  <c r="BG239"/>
  <c r="BF239"/>
  <c r="T239"/>
  <c r="R239"/>
  <c r="P239"/>
  <c r="BI235"/>
  <c r="BH235"/>
  <c r="BG235"/>
  <c r="BF235"/>
  <c r="T235"/>
  <c r="R235"/>
  <c r="P235"/>
  <c r="BI233"/>
  <c r="BH233"/>
  <c r="BG233"/>
  <c r="BF233"/>
  <c r="T233"/>
  <c r="R233"/>
  <c r="P233"/>
  <c r="BI231"/>
  <c r="BH231"/>
  <c r="BG231"/>
  <c r="BF231"/>
  <c r="T231"/>
  <c r="R231"/>
  <c r="P231"/>
  <c r="BI229"/>
  <c r="BH229"/>
  <c r="BG229"/>
  <c r="BF229"/>
  <c r="T229"/>
  <c r="R229"/>
  <c r="P229"/>
  <c r="BI225"/>
  <c r="BH225"/>
  <c r="BG225"/>
  <c r="BF225"/>
  <c r="T225"/>
  <c r="R225"/>
  <c r="P225"/>
  <c r="BI223"/>
  <c r="BH223"/>
  <c r="BG223"/>
  <c r="BF223"/>
  <c r="T223"/>
  <c r="R223"/>
  <c r="P223"/>
  <c r="BI221"/>
  <c r="BH221"/>
  <c r="BG221"/>
  <c r="BF221"/>
  <c r="T221"/>
  <c r="R221"/>
  <c r="P221"/>
  <c r="BI218"/>
  <c r="BH218"/>
  <c r="BG218"/>
  <c r="BF218"/>
  <c r="T218"/>
  <c r="R218"/>
  <c r="P218"/>
  <c r="BI214"/>
  <c r="BH214"/>
  <c r="BG214"/>
  <c r="BF214"/>
  <c r="T214"/>
  <c r="R214"/>
  <c r="P214"/>
  <c r="BI211"/>
  <c r="BH211"/>
  <c r="BG211"/>
  <c r="BF211"/>
  <c r="T211"/>
  <c r="R211"/>
  <c r="P211"/>
  <c r="BI209"/>
  <c r="BH209"/>
  <c r="BG209"/>
  <c r="BF209"/>
  <c r="T209"/>
  <c r="R209"/>
  <c r="P209"/>
  <c r="BI206"/>
  <c r="BH206"/>
  <c r="BG206"/>
  <c r="BF206"/>
  <c r="T206"/>
  <c r="R206"/>
  <c r="P206"/>
  <c r="BI204"/>
  <c r="BH204"/>
  <c r="BG204"/>
  <c r="BF204"/>
  <c r="T204"/>
  <c r="R204"/>
  <c r="P204"/>
  <c r="BI198"/>
  <c r="BH198"/>
  <c r="BG198"/>
  <c r="BF198"/>
  <c r="T198"/>
  <c r="R198"/>
  <c r="P198"/>
  <c r="BI195"/>
  <c r="BH195"/>
  <c r="BG195"/>
  <c r="BF195"/>
  <c r="T195"/>
  <c r="R195"/>
  <c r="P195"/>
  <c r="BI192"/>
  <c r="BH192"/>
  <c r="BG192"/>
  <c r="BF192"/>
  <c r="T192"/>
  <c r="R192"/>
  <c r="P192"/>
  <c r="BI190"/>
  <c r="BH190"/>
  <c r="BG190"/>
  <c r="BF190"/>
  <c r="T190"/>
  <c r="R190"/>
  <c r="P190"/>
  <c r="BI188"/>
  <c r="BH188"/>
  <c r="BG188"/>
  <c r="BF188"/>
  <c r="T188"/>
  <c r="R188"/>
  <c r="P188"/>
  <c r="BI185"/>
  <c r="BH185"/>
  <c r="BG185"/>
  <c r="BF185"/>
  <c r="T185"/>
  <c r="R185"/>
  <c r="P185"/>
  <c r="BI183"/>
  <c r="BH183"/>
  <c r="BG183"/>
  <c r="BF183"/>
  <c r="T183"/>
  <c r="R183"/>
  <c r="P183"/>
  <c r="BI181"/>
  <c r="BH181"/>
  <c r="BG181"/>
  <c r="BF181"/>
  <c r="T181"/>
  <c r="R181"/>
  <c r="P181"/>
  <c r="BI178"/>
  <c r="BH178"/>
  <c r="BG178"/>
  <c r="BF178"/>
  <c r="T178"/>
  <c r="R178"/>
  <c r="P178"/>
  <c r="BI173"/>
  <c r="BH173"/>
  <c r="BG173"/>
  <c r="BF173"/>
  <c r="T173"/>
  <c r="R173"/>
  <c r="P173"/>
  <c r="BI171"/>
  <c r="BH171"/>
  <c r="BG171"/>
  <c r="BF171"/>
  <c r="T171"/>
  <c r="R171"/>
  <c r="P171"/>
  <c r="BI167"/>
  <c r="BH167"/>
  <c r="BG167"/>
  <c r="BF167"/>
  <c r="T167"/>
  <c r="R167"/>
  <c r="P167"/>
  <c r="BI165"/>
  <c r="BH165"/>
  <c r="BG165"/>
  <c r="BF165"/>
  <c r="T165"/>
  <c r="R165"/>
  <c r="P165"/>
  <c r="BI163"/>
  <c r="BH163"/>
  <c r="BG163"/>
  <c r="BF163"/>
  <c r="T163"/>
  <c r="R163"/>
  <c r="P163"/>
  <c r="BI161"/>
  <c r="BH161"/>
  <c r="BG161"/>
  <c r="BF161"/>
  <c r="T161"/>
  <c r="R161"/>
  <c r="P161"/>
  <c r="BI158"/>
  <c r="BH158"/>
  <c r="BG158"/>
  <c r="BF158"/>
  <c r="T158"/>
  <c r="R158"/>
  <c r="P158"/>
  <c r="BI154"/>
  <c r="BH154"/>
  <c r="BG154"/>
  <c r="BF154"/>
  <c r="T154"/>
  <c r="R154"/>
  <c r="P154"/>
  <c r="BI152"/>
  <c r="BH152"/>
  <c r="BG152"/>
  <c r="BF152"/>
  <c r="T152"/>
  <c r="R152"/>
  <c r="P152"/>
  <c r="BI149"/>
  <c r="BH149"/>
  <c r="BG149"/>
  <c r="BF149"/>
  <c r="T149"/>
  <c r="R149"/>
  <c r="P149"/>
  <c r="BI146"/>
  <c r="BH146"/>
  <c r="BG146"/>
  <c r="BF146"/>
  <c r="T146"/>
  <c r="R146"/>
  <c r="P146"/>
  <c r="BI140"/>
  <c r="BH140"/>
  <c r="BG140"/>
  <c r="BF140"/>
  <c r="T140"/>
  <c r="R140"/>
  <c r="P140"/>
  <c r="BI137"/>
  <c r="BH137"/>
  <c r="BG137"/>
  <c r="BF137"/>
  <c r="T137"/>
  <c r="R137"/>
  <c r="P137"/>
  <c r="BI131"/>
  <c r="BH131"/>
  <c r="BG131"/>
  <c r="BF131"/>
  <c r="T131"/>
  <c r="R131"/>
  <c r="P131"/>
  <c r="J125"/>
  <c r="J124"/>
  <c r="F124"/>
  <c r="F122"/>
  <c r="E120"/>
  <c r="J92"/>
  <c r="J91"/>
  <c r="F91"/>
  <c r="F89"/>
  <c r="E87"/>
  <c r="J18"/>
  <c r="E18"/>
  <c r="F92"/>
  <c r="J17"/>
  <c r="J12"/>
  <c r="J89"/>
  <c r="E7"/>
  <c r="E118"/>
  <c i="2" r="J37"/>
  <c r="J36"/>
  <c i="1" r="AY95"/>
  <c i="2" r="J35"/>
  <c i="1" r="AX95"/>
  <c i="2" r="BI172"/>
  <c r="BH172"/>
  <c r="BG172"/>
  <c r="BF172"/>
  <c r="T172"/>
  <c r="T171"/>
  <c r="R172"/>
  <c r="R171"/>
  <c r="P172"/>
  <c r="P171"/>
  <c r="BI163"/>
  <c r="BH163"/>
  <c r="BG163"/>
  <c r="BF163"/>
  <c r="T163"/>
  <c r="T157"/>
  <c r="R163"/>
  <c r="R157"/>
  <c r="P163"/>
  <c r="P157"/>
  <c r="BI158"/>
  <c r="BH158"/>
  <c r="BG158"/>
  <c r="BF158"/>
  <c r="T158"/>
  <c r="R158"/>
  <c r="P158"/>
  <c r="BI154"/>
  <c r="BH154"/>
  <c r="BG154"/>
  <c r="BF154"/>
  <c r="T154"/>
  <c r="R154"/>
  <c r="P154"/>
  <c r="BI151"/>
  <c r="BH151"/>
  <c r="BG151"/>
  <c r="BF151"/>
  <c r="T151"/>
  <c r="R151"/>
  <c r="P151"/>
  <c r="BI148"/>
  <c r="BH148"/>
  <c r="BG148"/>
  <c r="BF148"/>
  <c r="T148"/>
  <c r="R148"/>
  <c r="P148"/>
  <c r="BI144"/>
  <c r="BH144"/>
  <c r="BG144"/>
  <c r="BF144"/>
  <c r="T144"/>
  <c r="R144"/>
  <c r="P144"/>
  <c r="BI140"/>
  <c r="BH140"/>
  <c r="BG140"/>
  <c r="BF140"/>
  <c r="T140"/>
  <c r="R140"/>
  <c r="P140"/>
  <c r="BI137"/>
  <c r="BH137"/>
  <c r="BG137"/>
  <c r="BF137"/>
  <c r="T137"/>
  <c r="R137"/>
  <c r="P137"/>
  <c r="BI134"/>
  <c r="BH134"/>
  <c r="BG134"/>
  <c r="BF134"/>
  <c r="T134"/>
  <c r="R134"/>
  <c r="P134"/>
  <c r="BI131"/>
  <c r="BH131"/>
  <c r="BG131"/>
  <c r="BF131"/>
  <c r="T131"/>
  <c r="R131"/>
  <c r="P131"/>
  <c r="BI127"/>
  <c r="BH127"/>
  <c r="BG127"/>
  <c r="BF127"/>
  <c r="T127"/>
  <c r="R127"/>
  <c r="P127"/>
  <c r="BI124"/>
  <c r="BH124"/>
  <c r="BG124"/>
  <c r="BF124"/>
  <c r="T124"/>
  <c r="R124"/>
  <c r="P124"/>
  <c r="J118"/>
  <c r="J117"/>
  <c r="F117"/>
  <c r="F115"/>
  <c r="E113"/>
  <c r="J92"/>
  <c r="J91"/>
  <c r="F91"/>
  <c r="F89"/>
  <c r="E87"/>
  <c r="J18"/>
  <c r="E18"/>
  <c r="F118"/>
  <c r="J17"/>
  <c r="J12"/>
  <c r="J115"/>
  <c r="E7"/>
  <c r="E111"/>
  <c i="1" r="L90"/>
  <c r="AM90"/>
  <c r="AM89"/>
  <c r="L89"/>
  <c r="AM87"/>
  <c r="L87"/>
  <c r="L85"/>
  <c r="L84"/>
  <c i="3" r="J459"/>
  <c r="J410"/>
  <c r="BK404"/>
  <c r="J387"/>
  <c r="J385"/>
  <c r="BK383"/>
  <c r="BK376"/>
  <c r="J370"/>
  <c r="J361"/>
  <c r="J355"/>
  <c r="BK348"/>
  <c r="BK340"/>
  <c r="J336"/>
  <c r="BK326"/>
  <c r="J317"/>
  <c r="BK312"/>
  <c r="J309"/>
  <c r="BK306"/>
  <c r="BK300"/>
  <c r="BK297"/>
  <c r="BK294"/>
  <c r="J282"/>
  <c r="BK271"/>
  <c r="BK267"/>
  <c r="BK259"/>
  <c r="BK253"/>
  <c r="J233"/>
  <c r="J225"/>
  <c r="BK223"/>
  <c r="J218"/>
  <c r="J214"/>
  <c r="J211"/>
  <c r="J195"/>
  <c r="BK192"/>
  <c r="J190"/>
  <c r="J188"/>
  <c r="J185"/>
  <c r="J183"/>
  <c r="BK181"/>
  <c r="J173"/>
  <c r="BK171"/>
  <c r="J165"/>
  <c r="J154"/>
  <c r="BK152"/>
  <c r="J152"/>
  <c r="J140"/>
  <c r="BK131"/>
  <c i="2" r="J151"/>
  <c r="J148"/>
  <c r="J144"/>
  <c r="BK137"/>
  <c r="J134"/>
  <c r="J127"/>
  <c r="BK124"/>
  <c i="1" r="AS94"/>
  <c i="3" r="BK459"/>
  <c r="BK452"/>
  <c r="J445"/>
  <c r="BK443"/>
  <c r="J439"/>
  <c r="J432"/>
  <c r="BK430"/>
  <c r="BK423"/>
  <c r="BK420"/>
  <c r="J415"/>
  <c r="BK413"/>
  <c r="J391"/>
  <c r="BK387"/>
  <c r="BK385"/>
  <c r="J383"/>
  <c r="J381"/>
  <c r="J379"/>
  <c r="J376"/>
  <c r="BK367"/>
  <c r="BK364"/>
  <c r="J352"/>
  <c r="J346"/>
  <c r="J344"/>
  <c r="J342"/>
  <c r="BK309"/>
  <c r="J306"/>
  <c r="BK304"/>
  <c r="J297"/>
  <c r="J294"/>
  <c r="BK292"/>
  <c r="J285"/>
  <c r="BK277"/>
  <c r="J275"/>
  <c r="J265"/>
  <c r="BK262"/>
  <c r="J259"/>
  <c r="J256"/>
  <c r="J253"/>
  <c r="J250"/>
  <c r="BK244"/>
  <c r="BK241"/>
  <c r="J239"/>
  <c r="BK229"/>
  <c r="BK225"/>
  <c r="BK218"/>
  <c r="BK211"/>
  <c r="J206"/>
  <c r="J204"/>
  <c r="BK195"/>
  <c r="BK178"/>
  <c r="J171"/>
  <c r="J167"/>
  <c r="BK165"/>
  <c r="BK163"/>
  <c r="BK161"/>
  <c r="J158"/>
  <c r="BK154"/>
  <c r="J149"/>
  <c r="BK140"/>
  <c i="2" r="BK172"/>
  <c r="BK158"/>
  <c r="J124"/>
  <c i="3" r="BK460"/>
  <c r="BK454"/>
  <c r="BK445"/>
  <c r="BK439"/>
  <c r="J430"/>
  <c r="J428"/>
  <c r="J425"/>
  <c r="J423"/>
  <c r="J420"/>
  <c r="J417"/>
  <c r="BK410"/>
  <c r="BK407"/>
  <c r="J395"/>
  <c r="BK379"/>
  <c r="J364"/>
  <c r="BK361"/>
  <c r="BK359"/>
  <c r="BK355"/>
  <c r="BK352"/>
  <c r="BK350"/>
  <c r="BK344"/>
  <c r="BK342"/>
  <c r="BK338"/>
  <c r="BK336"/>
  <c r="BK334"/>
  <c r="J332"/>
  <c r="BK329"/>
  <c r="J326"/>
  <c r="BK319"/>
  <c r="BK315"/>
  <c r="J312"/>
  <c r="J304"/>
  <c r="J300"/>
  <c r="BK285"/>
  <c r="BK282"/>
  <c r="J279"/>
  <c r="J277"/>
  <c r="BK269"/>
  <c r="J262"/>
  <c r="BK247"/>
  <c r="BK239"/>
  <c r="J235"/>
  <c r="BK233"/>
  <c r="BK231"/>
  <c r="J223"/>
  <c r="BK221"/>
  <c r="BK214"/>
  <c r="BK209"/>
  <c r="BK198"/>
  <c r="J192"/>
  <c r="BK190"/>
  <c r="BK188"/>
  <c r="J181"/>
  <c r="J163"/>
  <c r="BK149"/>
  <c r="J146"/>
  <c r="J137"/>
  <c r="J131"/>
  <c i="2" r="J172"/>
  <c r="J163"/>
  <c r="J154"/>
  <c r="BK148"/>
  <c r="BK144"/>
  <c r="J140"/>
  <c r="BK134"/>
  <c r="J131"/>
  <c i="3" r="J460"/>
  <c r="BK456"/>
  <c r="J456"/>
  <c r="J454"/>
  <c r="J452"/>
  <c r="J443"/>
  <c r="BK432"/>
  <c r="BK428"/>
  <c r="BK425"/>
  <c r="BK417"/>
  <c r="BK415"/>
  <c r="J413"/>
  <c r="J407"/>
  <c r="J404"/>
  <c r="BK395"/>
  <c r="BK391"/>
  <c r="BK381"/>
  <c r="BK370"/>
  <c r="J367"/>
  <c r="J359"/>
  <c r="J350"/>
  <c r="J348"/>
  <c r="BK346"/>
  <c r="J340"/>
  <c r="J338"/>
  <c r="J334"/>
  <c r="BK332"/>
  <c r="J329"/>
  <c r="J319"/>
  <c r="BK317"/>
  <c r="J315"/>
  <c r="J292"/>
  <c r="BK279"/>
  <c r="BK275"/>
  <c r="J271"/>
  <c r="J269"/>
  <c r="J267"/>
  <c r="BK265"/>
  <c r="BK256"/>
  <c r="BK250"/>
  <c r="J247"/>
  <c r="J244"/>
  <c r="J241"/>
  <c r="BK235"/>
  <c r="J231"/>
  <c r="J229"/>
  <c r="J221"/>
  <c r="J209"/>
  <c r="BK206"/>
  <c r="BK204"/>
  <c r="J198"/>
  <c r="BK185"/>
  <c r="BK183"/>
  <c r="J178"/>
  <c r="BK173"/>
  <c r="BK167"/>
  <c r="J161"/>
  <c r="BK158"/>
  <c r="BK146"/>
  <c r="BK137"/>
  <c i="2" r="BK163"/>
  <c r="J158"/>
  <c r="BK154"/>
  <c r="BK151"/>
  <c r="BK140"/>
  <c r="J137"/>
  <c r="BK131"/>
  <c r="BK127"/>
  <c l="1" r="BK123"/>
  <c r="T123"/>
  <c r="T122"/>
  <c r="T121"/>
  <c r="T139"/>
  <c i="3" r="P130"/>
  <c r="P187"/>
  <c r="T187"/>
  <c r="T281"/>
  <c r="P358"/>
  <c r="P438"/>
  <c r="BK458"/>
  <c r="J458"/>
  <c r="J108"/>
  <c i="2" r="R123"/>
  <c r="P139"/>
  <c i="3" r="R130"/>
  <c r="BK217"/>
  <c r="J217"/>
  <c r="J100"/>
  <c r="R217"/>
  <c r="T217"/>
  <c r="BK281"/>
  <c r="J281"/>
  <c r="J101"/>
  <c r="P291"/>
  <c r="BK303"/>
  <c r="J303"/>
  <c r="J103"/>
  <c r="BK308"/>
  <c r="J308"/>
  <c r="J104"/>
  <c r="R308"/>
  <c r="P328"/>
  <c r="R328"/>
  <c r="T358"/>
  <c r="BK438"/>
  <c r="J438"/>
  <c r="J107"/>
  <c r="R458"/>
  <c i="2" r="P123"/>
  <c r="P122"/>
  <c r="P121"/>
  <c i="1" r="AU95"/>
  <c i="2" r="R139"/>
  <c i="3" r="T130"/>
  <c r="P281"/>
  <c r="R281"/>
  <c r="T291"/>
  <c r="T303"/>
  <c r="T308"/>
  <c r="BK358"/>
  <c r="J358"/>
  <c r="J106"/>
  <c r="R438"/>
  <c r="P458"/>
  <c i="2" r="BK139"/>
  <c r="J139"/>
  <c r="J99"/>
  <c i="3" r="BK130"/>
  <c r="J130"/>
  <c r="J98"/>
  <c r="BK187"/>
  <c r="J187"/>
  <c r="J99"/>
  <c r="R187"/>
  <c r="P217"/>
  <c r="BK291"/>
  <c r="J291"/>
  <c r="J102"/>
  <c r="R291"/>
  <c r="P303"/>
  <c r="R303"/>
  <c r="P308"/>
  <c r="BK328"/>
  <c r="J328"/>
  <c r="J105"/>
  <c r="T328"/>
  <c r="R358"/>
  <c r="T438"/>
  <c r="T458"/>
  <c i="2" r="E85"/>
  <c r="F92"/>
  <c r="BE144"/>
  <c r="BE172"/>
  <c i="3" r="E85"/>
  <c r="J122"/>
  <c r="F125"/>
  <c r="BE146"/>
  <c r="BE152"/>
  <c r="BE161"/>
  <c r="BE163"/>
  <c r="BE165"/>
  <c r="BE167"/>
  <c r="BE178"/>
  <c r="BE190"/>
  <c r="BE192"/>
  <c r="BE209"/>
  <c r="BE211"/>
  <c r="BE253"/>
  <c r="BE262"/>
  <c r="BE304"/>
  <c r="BE309"/>
  <c r="BE319"/>
  <c r="BE334"/>
  <c r="BE338"/>
  <c r="BE342"/>
  <c r="BE352"/>
  <c r="BE355"/>
  <c r="BE359"/>
  <c r="BE361"/>
  <c r="BE376"/>
  <c r="BE383"/>
  <c r="BE385"/>
  <c r="BE410"/>
  <c r="BE415"/>
  <c r="BE423"/>
  <c r="BE430"/>
  <c r="BE432"/>
  <c r="BE452"/>
  <c r="BE454"/>
  <c r="BE456"/>
  <c i="2" r="J89"/>
  <c r="BE124"/>
  <c r="BE148"/>
  <c r="BE158"/>
  <c r="BK157"/>
  <c r="J157"/>
  <c r="J100"/>
  <c i="3" r="BE149"/>
  <c r="BE171"/>
  <c r="BE181"/>
  <c r="BE195"/>
  <c r="BE223"/>
  <c r="BE229"/>
  <c r="BE241"/>
  <c r="BE250"/>
  <c r="BE256"/>
  <c r="BE259"/>
  <c r="BE267"/>
  <c r="BE271"/>
  <c r="BE275"/>
  <c r="BE294"/>
  <c r="BE297"/>
  <c r="BE300"/>
  <c r="BE306"/>
  <c r="BE346"/>
  <c r="BE367"/>
  <c r="BE370"/>
  <c r="BE381"/>
  <c r="BE387"/>
  <c r="BE395"/>
  <c r="BE420"/>
  <c r="BE425"/>
  <c r="BE460"/>
  <c i="2" r="BE131"/>
  <c r="BE134"/>
  <c r="BE137"/>
  <c r="BE140"/>
  <c r="BE151"/>
  <c r="BE154"/>
  <c r="BE163"/>
  <c r="BK171"/>
  <c r="J171"/>
  <c r="J101"/>
  <c i="3" r="BE131"/>
  <c r="BE137"/>
  <c r="BE158"/>
  <c r="BE183"/>
  <c r="BE185"/>
  <c r="BE188"/>
  <c r="BE221"/>
  <c r="BE231"/>
  <c r="BE233"/>
  <c r="BE244"/>
  <c r="BE265"/>
  <c r="BE277"/>
  <c r="BE279"/>
  <c r="BE312"/>
  <c r="BE315"/>
  <c r="BE317"/>
  <c r="BE326"/>
  <c r="BE332"/>
  <c r="BE336"/>
  <c r="BE340"/>
  <c r="BE348"/>
  <c r="BE404"/>
  <c r="BE407"/>
  <c r="BE417"/>
  <c r="BE428"/>
  <c r="BE439"/>
  <c r="BE459"/>
  <c i="2" r="BE127"/>
  <c i="3" r="BE140"/>
  <c r="BE154"/>
  <c r="BE173"/>
  <c r="BE198"/>
  <c r="BE204"/>
  <c r="BE206"/>
  <c r="BE214"/>
  <c r="BE218"/>
  <c r="BE225"/>
  <c r="BE235"/>
  <c r="BE239"/>
  <c r="BE247"/>
  <c r="BE269"/>
  <c r="BE282"/>
  <c r="BE285"/>
  <c r="BE292"/>
  <c r="BE329"/>
  <c r="BE344"/>
  <c r="BE350"/>
  <c r="BE364"/>
  <c r="BE379"/>
  <c r="BE391"/>
  <c r="BE413"/>
  <c r="BE443"/>
  <c r="BE445"/>
  <c i="2" r="F34"/>
  <c i="1" r="BA95"/>
  <c i="3" r="F36"/>
  <c i="1" r="BC96"/>
  <c i="2" r="F36"/>
  <c i="1" r="BC95"/>
  <c i="3" r="F35"/>
  <c i="1" r="BB96"/>
  <c i="2" r="F35"/>
  <c i="1" r="BB95"/>
  <c i="3" r="F37"/>
  <c i="1" r="BD96"/>
  <c i="3" r="J34"/>
  <c i="1" r="AW96"/>
  <c i="2" r="F37"/>
  <c i="1" r="BD95"/>
  <c i="3" r="F34"/>
  <c i="1" r="BA96"/>
  <c i="2" r="J34"/>
  <c i="1" r="AW95"/>
  <c i="2" l="1" r="R122"/>
  <c r="R121"/>
  <c i="3" r="P129"/>
  <c r="P128"/>
  <c i="1" r="AU96"/>
  <c i="3" r="T129"/>
  <c r="T128"/>
  <c i="2" r="BK122"/>
  <c r="J122"/>
  <c r="J97"/>
  <c i="3" r="R129"/>
  <c r="R128"/>
  <c i="2" r="J123"/>
  <c r="J98"/>
  <c i="3" r="BK129"/>
  <c r="J129"/>
  <c r="J97"/>
  <c i="1" r="BB94"/>
  <c r="W31"/>
  <c r="BA94"/>
  <c r="W30"/>
  <c r="BC94"/>
  <c r="W32"/>
  <c i="3" r="J33"/>
  <c i="1" r="AV96"/>
  <c r="AT96"/>
  <c r="AU94"/>
  <c i="3" r="F33"/>
  <c i="1" r="AZ96"/>
  <c r="BD94"/>
  <c r="W33"/>
  <c i="2" r="F33"/>
  <c i="1" r="AZ95"/>
  <c i="2" r="J33"/>
  <c i="1" r="AV95"/>
  <c r="AT95"/>
  <c i="3" l="1" r="BK128"/>
  <c r="J128"/>
  <c i="2" r="BK121"/>
  <c r="J121"/>
  <c r="J96"/>
  <c i="1" r="AZ94"/>
  <c r="W29"/>
  <c r="AX94"/>
  <c i="3" r="J30"/>
  <c i="1" r="AG96"/>
  <c r="AN96"/>
  <c r="AW94"/>
  <c r="AK30"/>
  <c r="AY94"/>
  <c i="3" l="1" r="J96"/>
  <c r="J39"/>
  <c i="2" r="J30"/>
  <c i="1" r="AG95"/>
  <c r="AN95"/>
  <c r="AV94"/>
  <c r="AK29"/>
  <c i="2" l="1" r="J39"/>
  <c i="1" r="AT94"/>
  <c r="AG94"/>
  <c r="AN94"/>
  <c l="1" r="AK26"/>
  <c r="AK35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<sst xmlns="http://schemas.openxmlformats.org/spreadsheetml/2006/main">
  <si>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</si>
  <si>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</si>
  <si>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</si>
  <si>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</si>
  <si>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</si>
  <si>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{fd668736-c1b6-4081-a53b-101d7acd2353}</t>
  </si>
  <si>
    <t>0,01</t>
  </si>
  <si>
    <t>21</t>
  </si>
  <si>
    <t>15</t>
  </si>
  <si>
    <t>REKAPITULACE STAVBY</t>
  </si>
  <si>
    <t xml:space="preserve">v ---  níže se nacházejí doplnkové a pomocné údaje k sestavám  --- v</t>
  </si>
  <si>
    <t>Návod na vyplnění</t>
  </si>
  <si>
    <t>0,001</t>
  </si>
  <si>
    <t>Kód:</t>
  </si>
  <si>
    <t>192021</t>
  </si>
  <si>
    <t xml:space="preserve"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</si>
  <si>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</si>
  <si>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Cyklotrasa Brumov - Bylnice - Štítná nad Vláří - k.ú. Bylnice</t>
  </si>
  <si>
    <t>KSO:</t>
  </si>
  <si>
    <t>CC-CZ:</t>
  </si>
  <si>
    <t>Místo:</t>
  </si>
  <si>
    <t>Pravý břeh Vláry v k.ú. Bylnice</t>
  </si>
  <si>
    <t>Datum:</t>
  </si>
  <si>
    <t>20. 5. 2021</t>
  </si>
  <si>
    <t>Zadavatel:</t>
  </si>
  <si>
    <t>IČ:</t>
  </si>
  <si>
    <t>Město Brumov - Bylnice</t>
  </si>
  <si>
    <t>DIČ:</t>
  </si>
  <si>
    <t>Uchazeč:</t>
  </si>
  <si>
    <t>Vyplň údaj</t>
  </si>
  <si>
    <t>Projektant:</t>
  </si>
  <si>
    <t>M. Sedlářová</t>
  </si>
  <si>
    <t>True</t>
  </si>
  <si>
    <t>Zpracovatel:</t>
  </si>
  <si>
    <t>Ing.L.Alster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</si>
  <si>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</si>
  <si>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</si>
  <si>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</si>
  <si>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</si>
  <si>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</si>
  <si>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</si>
  <si>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</si>
  <si>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</si>
  <si>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</si>
  <si>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</si>
  <si>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</si>
  <si>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</si>
  <si>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</si>
  <si>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</si>
  <si>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</si>
  <si>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</si>
  <si>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</si>
  <si>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</si>
  <si>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</si>
  <si>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</si>
  <si>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</si>
  <si>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</si>
  <si>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</si>
  <si>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</si>
  <si>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</si>
  <si>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</si>
  <si>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</si>
  <si>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</si>
  <si>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</si>
  <si>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</si>
  <si>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</si>
  <si>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</si>
  <si>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</si>
  <si>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</si>
  <si>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</si>
  <si>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</si>
  <si>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</si>
  <si>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</si>
  <si>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</si>
  <si>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</si>
  <si>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</si>
  <si>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</si>
  <si>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</si>
  <si>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</si>
  <si>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</si>
  <si>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</si>
  <si>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SO 000</t>
  </si>
  <si>
    <t>Vedlejší a ostatní rozpočtové náklady</t>
  </si>
  <si>
    <t>STA</t>
  </si>
  <si>
    <t>1</t>
  </si>
  <si>
    <t>{e9fd0139-95ef-45ae-ac2f-41ab3e1eae5b}</t>
  </si>
  <si>
    <t>2</t>
  </si>
  <si>
    <t>SO 101</t>
  </si>
  <si>
    <t>Cyklotrasa</t>
  </si>
  <si>
    <t>{7af64e0a-6817-42e8-8935-b2fdb5376dfb}</t>
  </si>
  <si>
    <t>KRYCÍ LIST SOUPISU PRACÍ</t>
  </si>
  <si>
    <t>Objekt:</t>
  </si>
  <si>
    <t>SO 000 - Vedlejší a ostatní rozpočtové náklady</t>
  </si>
  <si>
    <t>REKAPITULACE ČLENĚNÍ SOUPISU PRACÍ</t>
  </si>
  <si>
    <t>Kód dílu - Popis</t>
  </si>
  <si>
    <t>Cena celkem [CZK]</t>
  </si>
  <si>
    <t>Náklady ze soupisu prací</t>
  </si>
  <si>
    <t>-1</t>
  </si>
  <si>
    <t>VRN - Vedlejší rozpočtové náklady</t>
  </si>
  <si>
    <t xml:space="preserve">    VRN1 - Průzkumné, geodetické a projektové práce</t>
  </si>
  <si>
    <t xml:space="preserve">    VRN3 - Zařízení staveniště</t>
  </si>
  <si>
    <t xml:space="preserve">    VRN4 - Inženýrská činnost</t>
  </si>
  <si>
    <t xml:space="preserve">    VRN9 - Ostatní náklady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</si>
  <si>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</si>
  <si>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</si>
  <si>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</si>
  <si>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</si>
  <si>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</si>
  <si>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</si>
  <si>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</si>
  <si>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</si>
  <si>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</si>
  <si>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</si>
  <si>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</si>
  <si>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</si>
  <si>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</si>
  <si>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VRN</t>
  </si>
  <si>
    <t>Vedlejší rozpočtové náklady</t>
  </si>
  <si>
    <t>5</t>
  </si>
  <si>
    <t>ROZPOCET</t>
  </si>
  <si>
    <t>VRN1</t>
  </si>
  <si>
    <t>Průzkumné, geodetické a projektové práce</t>
  </si>
  <si>
    <t>K</t>
  </si>
  <si>
    <t>012103000</t>
  </si>
  <si>
    <t>Geodetické práce před výstavbou</t>
  </si>
  <si>
    <t>koml…</t>
  </si>
  <si>
    <t>1024</t>
  </si>
  <si>
    <t>-1277497161</t>
  </si>
  <si>
    <t>VV</t>
  </si>
  <si>
    <t xml:space="preserve">Vytýčení  inženýrských sítí na staveništi z hlediska jejich ochrany při provádění stavby</t>
  </si>
  <si>
    <t>012203000</t>
  </si>
  <si>
    <t>Geodetické práce při provádění stavby</t>
  </si>
  <si>
    <t>kompl.</t>
  </si>
  <si>
    <t>1539267409</t>
  </si>
  <si>
    <t xml:space="preserve">Vytýčení  staveniště a jednotlivých objektů stavby a další geodetické práce v průběhu</t>
  </si>
  <si>
    <t>výstavby</t>
  </si>
  <si>
    <t>3</t>
  </si>
  <si>
    <t>0123030R1</t>
  </si>
  <si>
    <t>Geodetické práce po výstavbě</t>
  </si>
  <si>
    <t>komp…</t>
  </si>
  <si>
    <t>-1076401753</t>
  </si>
  <si>
    <t>Zaměření skutečného provedení stavby</t>
  </si>
  <si>
    <t>4</t>
  </si>
  <si>
    <t>0123030R2</t>
  </si>
  <si>
    <t>-1421706815</t>
  </si>
  <si>
    <t>Geometrický oddělovací plán</t>
  </si>
  <si>
    <t>013254000</t>
  </si>
  <si>
    <t>Dokumentace skutečného provedení stavby</t>
  </si>
  <si>
    <t>hod</t>
  </si>
  <si>
    <t>912197086</t>
  </si>
  <si>
    <t>50</t>
  </si>
  <si>
    <t>VRN3</t>
  </si>
  <si>
    <t>Zařízení staveniště</t>
  </si>
  <si>
    <t>6</t>
  </si>
  <si>
    <t>031002000</t>
  </si>
  <si>
    <t>Související práce pro zařízení staveniště</t>
  </si>
  <si>
    <t>-492005528</t>
  </si>
  <si>
    <t xml:space="preserve">vypracování projekt.dokumentace pro ZS, případná příprava území pro ZS, včetně </t>
  </si>
  <si>
    <t>eventuálního pronájmu pozemku</t>
  </si>
  <si>
    <t>7</t>
  </si>
  <si>
    <t>032002000</t>
  </si>
  <si>
    <t>Vybavení staveniště</t>
  </si>
  <si>
    <t>kompl…</t>
  </si>
  <si>
    <t>1314016827</t>
  </si>
  <si>
    <t xml:space="preserve">Příjezd a zpevněné plochy ZS staveniště v nezbytném rozsahu, osazení  vybavení</t>
  </si>
  <si>
    <t>staveniště, jeho oplocení, mobilní WC</t>
  </si>
  <si>
    <t>8</t>
  </si>
  <si>
    <t>033002000</t>
  </si>
  <si>
    <t>Připojení staveniště na inženýrské sítě</t>
  </si>
  <si>
    <t>komp</t>
  </si>
  <si>
    <t>936283314</t>
  </si>
  <si>
    <t>Přípojka elektro, včetně odběrného a měřícího místa</t>
  </si>
  <si>
    <t>9</t>
  </si>
  <si>
    <t>034002000</t>
  </si>
  <si>
    <t>Zabezpečení staveniště</t>
  </si>
  <si>
    <t>-1330967596</t>
  </si>
  <si>
    <t xml:space="preserve">náklady na energie, náklady na úklid, ostrahu a nezbytné opravy vybavení  ZS</t>
  </si>
  <si>
    <t>10</t>
  </si>
  <si>
    <t>039002000</t>
  </si>
  <si>
    <t>Zrušení zařízení staveniště</t>
  </si>
  <si>
    <t>1224760458</t>
  </si>
  <si>
    <t>Odtsranění vybavení ZS a uvedení jeho plochy do původního stavu</t>
  </si>
  <si>
    <t>VRN4</t>
  </si>
  <si>
    <t>Inženýrská činnost</t>
  </si>
  <si>
    <t>11</t>
  </si>
  <si>
    <t>043103000</t>
  </si>
  <si>
    <t>Zkoušky bez rozlišení</t>
  </si>
  <si>
    <t>-664112894</t>
  </si>
  <si>
    <t>Náklady na provedení veškerých zkoušek a předepsaných revizí použitých materiálů</t>
  </si>
  <si>
    <t>a konstrukcí nebo stavebních prací, pokud tyto nejsou předepsány jako položky</t>
  </si>
  <si>
    <t xml:space="preserve">ve výkazech výměr jednotlivých objektů.  Doložení výsledků zkoušek objednateli.</t>
  </si>
  <si>
    <t>12</t>
  </si>
  <si>
    <t>045002000</t>
  </si>
  <si>
    <t>Kompletační a koordinační činnost</t>
  </si>
  <si>
    <t>-604797636</t>
  </si>
  <si>
    <t>náklady na zajištění činností související se zakázkou, účast zainteresovaných stran na</t>
  </si>
  <si>
    <t>přípravě, jednání u zkoušek atd. Koordinace staveb.prací a dodávek mezi dodavateli</t>
  </si>
  <si>
    <t xml:space="preserve">a se zůčastněnými, podchycení všech změn v průběhu výstavby a předávání informací  </t>
  </si>
  <si>
    <t>o nich, řešení vazeb na okolí, další inženýrská činnost nezahrnutá v ostatních položkách.</t>
  </si>
  <si>
    <t xml:space="preserve">Zajištění uvedení stavby do trvalého užívání, včetně zajištění všech potřebných </t>
  </si>
  <si>
    <t>podkladů.</t>
  </si>
  <si>
    <t>VRN9</t>
  </si>
  <si>
    <t>Ostatní náklady</t>
  </si>
  <si>
    <t>13</t>
  </si>
  <si>
    <t>094002000</t>
  </si>
  <si>
    <t>Ostatní náklady související s výstavbou</t>
  </si>
  <si>
    <t>…</t>
  </si>
  <si>
    <t>-2007916288</t>
  </si>
  <si>
    <t xml:space="preserve">Návrh postupu výstavby a z něj vyplývajícího dopravního značení při výstavbě, </t>
  </si>
  <si>
    <t xml:space="preserve">zajištění vydání stanovení, včetně  poplatků, pronájmu a  umístění dočasného </t>
  </si>
  <si>
    <t>dopravního značení, jeho eventuální úprava a odstranění po ukončení stavebních prací</t>
  </si>
  <si>
    <t>SO 101 - Cyklotrasa</t>
  </si>
  <si>
    <t>HSV - Práce a dodávky HSV</t>
  </si>
  <si>
    <t xml:space="preserve">    1 - Zemní práce</t>
  </si>
  <si>
    <t xml:space="preserve">    11 - Zemní práce - přípravné a přidružené práce</t>
  </si>
  <si>
    <t xml:space="preserve">    18 - Zemní práce - povrchové úpravy terénu</t>
  </si>
  <si>
    <t xml:space="preserve">    2 - Zakládání</t>
  </si>
  <si>
    <t xml:space="preserve">    21 - Zakládání - úprava podloží a základové spáry, zlepšování vlastností hornin</t>
  </si>
  <si>
    <t xml:space="preserve">    3 - Svislé a kompletní konstrukce</t>
  </si>
  <si>
    <t xml:space="preserve">    4 - Vodorovné konstrukce</t>
  </si>
  <si>
    <t xml:space="preserve">    5 - Komunikace pozemní</t>
  </si>
  <si>
    <t xml:space="preserve">    9 - Ostatní konstrukce a práce, bourání</t>
  </si>
  <si>
    <t xml:space="preserve">    997 - Přesun sutě</t>
  </si>
  <si>
    <t xml:space="preserve">    998 - Přesun hmot</t>
  </si>
  <si>
    <t>HSV</t>
  </si>
  <si>
    <t>Práce a dodávky HSV</t>
  </si>
  <si>
    <t>Zemní práce</t>
  </si>
  <si>
    <t>122252205</t>
  </si>
  <si>
    <t>Odkopávky a prokopávky nezapažené pro silnice a dálnice strojně v hornině třídy těžitelnosti I přes 500 do 1 000 m3</t>
  </si>
  <si>
    <t>m3</t>
  </si>
  <si>
    <t>1437533804</t>
  </si>
  <si>
    <t>0,5*(1,0+1,0)*50+0,5*(1,0+1,2)*50+0,5*(1,2+1,0)*50+0,5*(1,0+0,8)*50+1,6*30</t>
  </si>
  <si>
    <t>0,5*(0,8+2,4)*50+0,5*(2,4+1,2)*50+0,5*(1,2+1,2)*50+0,5*(1,2+1,4)*50+0,5*(1,4+1,4)*50</t>
  </si>
  <si>
    <t>0,5*(1,4+1,4)*50+0,5*(1,4+1,4)*50+0,5*(1,4+1,4)*50+0,5*(1,4+0,2)*50</t>
  </si>
  <si>
    <t>0,5*(0,2+1,6)*16,15</t>
  </si>
  <si>
    <t>Součet</t>
  </si>
  <si>
    <t>132251252</t>
  </si>
  <si>
    <t>Hloubení nezapažených rýh šířky přes 800 do 2 000 mm strojně s urovnáním dna do předepsaného profilu a spádu v hornině třídy těžitelnosti I skupiny 3 přes 20 do 50 m3</t>
  </si>
  <si>
    <t>180567786</t>
  </si>
  <si>
    <t>Propustek</t>
  </si>
  <si>
    <t>1,7*(0,6*1,2+0,5*(0,6+1,5)*7,2)*2</t>
  </si>
  <si>
    <t>133251101</t>
  </si>
  <si>
    <t>Hloubení nezapažených šachet strojně v hornině třídy těžitelnosti I skupiny 3 do 20 m3</t>
  </si>
  <si>
    <t>629500148</t>
  </si>
  <si>
    <t>Patky pro DZ</t>
  </si>
  <si>
    <t>0,4*0,5*0,6*4</t>
  </si>
  <si>
    <t>Patka pro sloupek zábrany</t>
  </si>
  <si>
    <t>0,5*0,5*0,8</t>
  </si>
  <si>
    <t>171151103</t>
  </si>
  <si>
    <t>Uložení sypanin do násypů strojně s rozprostřením sypaniny ve vrstvách a s hrubým urovnáním zhutněných z hornin soudržných jakékoliv třídy těžitelnosti</t>
  </si>
  <si>
    <t>1213894589</t>
  </si>
  <si>
    <t>Násypy pod krajnicemi</t>
  </si>
  <si>
    <t>0,5*(0,2+0,2)*50+0,5*(0,2+0,2)*50+0,5*(0,2+0,0)*50+0,5*(0,0+0,4)*50+0,5*(0,4+0,0)*50</t>
  </si>
  <si>
    <t>171152101</t>
  </si>
  <si>
    <t>Uložení sypaniny do zhutněných násypů pro silnice, dálnice a letiště s rozprostřením sypaniny ve vrstvách, s hrubým urovnáním a uzavřením povrchu násypu z hornin soudržných</t>
  </si>
  <si>
    <t>-515380914</t>
  </si>
  <si>
    <t>Násyp pod plochou cyklostezky</t>
  </si>
  <si>
    <t>7,2*15</t>
  </si>
  <si>
    <t>119001201</t>
  </si>
  <si>
    <t>Úprava zemin vápnem nebo směsnými hydraulickými pojivy za účelem zlepšení mechanických vlastností a zpracovatelnosti u hrubých terénních úprav, násypů a zásypů</t>
  </si>
  <si>
    <t>712733098</t>
  </si>
  <si>
    <t>108</t>
  </si>
  <si>
    <t>M</t>
  </si>
  <si>
    <t>58530170</t>
  </si>
  <si>
    <t>vápno nehašené CL 90-Q pro úpravu zemin standardní</t>
  </si>
  <si>
    <t>t</t>
  </si>
  <si>
    <t>1284297108</t>
  </si>
  <si>
    <t>Předpoklad</t>
  </si>
  <si>
    <t>108*0,025*2,2</t>
  </si>
  <si>
    <t>5,94*1,2 'Přepočtené koeficientem množství</t>
  </si>
  <si>
    <t>162351103</t>
  </si>
  <si>
    <t>Vodorovné přemístění výkopku nebo sypaniny po suchu na obvyklém dopravním prostředku, bez naložení výkopku, avšak se složením bez rozhrnutí z horniny třídy těžitelnosti I skupiny 1 až 3 na vzdálenost přes 50 do 500 m</t>
  </si>
  <si>
    <t>-1002912300</t>
  </si>
  <si>
    <t>Odvoz zeminy na mezideponii a zpětný návoz pro uložení do násypů</t>
  </si>
  <si>
    <t>(45+108)*2</t>
  </si>
  <si>
    <t>162751117</t>
  </si>
  <si>
    <t>Vodorovné přemístění výkopku nebo sypaniny po suchu na obvyklém dopravním prostředku, bez naložení výkopku, avšak se složením bez rozhrnutí z horniny třídy těžitelnosti I skupiny 1 až 3 na vzdálenost přes 9 000 do 10 000 m</t>
  </si>
  <si>
    <t>1033648875</t>
  </si>
  <si>
    <t>882,535+28,152+0,68-45-108</t>
  </si>
  <si>
    <t>162751119</t>
  </si>
  <si>
    <t>Vodorovné přemístění výkopku nebo sypaniny po suchu na obvyklém dopravním prostředku, bez naložení výkopku, avšak se složením bez rozhrnutí z horniny třídy těžitelnosti I skupiny 1 až 3 na vzdálenost Příplatek k ceně za každých dalších i započatých 1 000 m</t>
  </si>
  <si>
    <t>1515195957</t>
  </si>
  <si>
    <t>758,367*4</t>
  </si>
  <si>
    <t>167151111</t>
  </si>
  <si>
    <t>Nakládání, skládání a překládání neulehlého výkopku nebo sypaniny strojně nakládání, množství přes 100 m3, z hornin třídy těžitelnosti I, skupiny 1 až 3</t>
  </si>
  <si>
    <t>-1557485762</t>
  </si>
  <si>
    <t>306+758,367</t>
  </si>
  <si>
    <t>171151101</t>
  </si>
  <si>
    <t xml:space="preserve">Hutnění boků násypů z hornin soudržných a sypkých  pro jakýkoliv sklon, délku a míru zhutnění svahu</t>
  </si>
  <si>
    <t>m2</t>
  </si>
  <si>
    <t>1945814367</t>
  </si>
  <si>
    <t>0,5*(1,4+0,8)*50+0,5*(0,8+1,2)*50+0,5*(1,2+0,0)*50+7,6*15+0,5*(0,0+2,0)*50</t>
  </si>
  <si>
    <t>0,5*(2,0+0,0)*16,15</t>
  </si>
  <si>
    <t>171201211</t>
  </si>
  <si>
    <t>Poplatek za uložení stavebního odpadu na skládce (skládkovné) zeminy a kameniva zatříděného do Katalogu odpadů pod kódem 170 504</t>
  </si>
  <si>
    <t>2082278955</t>
  </si>
  <si>
    <t>758,367*1,7</t>
  </si>
  <si>
    <t>14</t>
  </si>
  <si>
    <t>174151101</t>
  </si>
  <si>
    <t>Zásyp sypaninou z jakékoliv horniny strojně s uložením výkopku ve vrstvách se zhutněním jam, šachet, rýh nebo kolem objektů v těchto vykopávkách</t>
  </si>
  <si>
    <t>498791785</t>
  </si>
  <si>
    <t>Propusek</t>
  </si>
  <si>
    <t>8,4*1,3*3*0,5</t>
  </si>
  <si>
    <t>28,152-(2*0,5*0,6*8,4+2*0,3*1,3*8,4)</t>
  </si>
  <si>
    <t>58331200</t>
  </si>
  <si>
    <t>štěrkopísek netříděný zásypový</t>
  </si>
  <si>
    <t>1062035466</t>
  </si>
  <si>
    <t>32,94*1,7</t>
  </si>
  <si>
    <t>55,998*1,2 'Přepočtené koeficientem množství</t>
  </si>
  <si>
    <t>16</t>
  </si>
  <si>
    <t>181152302</t>
  </si>
  <si>
    <t>Úprava pláně na stavbách silnic a dálnic strojně v zářezech mimo skalních se zhutněním</t>
  </si>
  <si>
    <t>-155065168</t>
  </si>
  <si>
    <t>2513+35+2*10*0,5</t>
  </si>
  <si>
    <t>17</t>
  </si>
  <si>
    <t>182151111</t>
  </si>
  <si>
    <t>Svahování trvalých svahů do projektovaných profilů strojně s potřebným přemístěním výkopku při svahování v zářezech v hornině třídy těžitelnosti I, skupiny 1 až 3</t>
  </si>
  <si>
    <t>-1538288276</t>
  </si>
  <si>
    <t>3,4*25</t>
  </si>
  <si>
    <t>18</t>
  </si>
  <si>
    <t>182251101</t>
  </si>
  <si>
    <t>Svahování trvalých svahů do projektovaných profilů strojně s potřebným přemístěním výkopku při svahování násypů v jakékoliv hornině</t>
  </si>
  <si>
    <t>-1169927558</t>
  </si>
  <si>
    <t>315,15</t>
  </si>
  <si>
    <t>Zemní práce - přípravné a přidružené práce</t>
  </si>
  <si>
    <t>19</t>
  </si>
  <si>
    <t>111212351</t>
  </si>
  <si>
    <t>Odstranění nevhodných dřevin průměru kmene do 100 mm výšky přes 1 m s odstraněním pařezu do 100 m2 v rovině nebo na svahu do 1:5</t>
  </si>
  <si>
    <t>377477876</t>
  </si>
  <si>
    <t>16*1,0</t>
  </si>
  <si>
    <t>20</t>
  </si>
  <si>
    <t>112155121</t>
  </si>
  <si>
    <t>Štěpkování s naložením na dopravní prostředek a odvozem do 20 km stromků a větví v zapojeném porostu, průměru kmene přes 300 do 500 mm</t>
  </si>
  <si>
    <t>kus</t>
  </si>
  <si>
    <t>-1070254562</t>
  </si>
  <si>
    <t>113107212</t>
  </si>
  <si>
    <t>Odstranění podkladů nebo krytů strojně plochy jednotlivě přes 200 m2 s přemístěním hmot na skládku na vzdálenost do 20 m nebo s naložením na dopravní prostředek z kameniva těženého, o tl. vrstvy přes 100 do 200 mm</t>
  </si>
  <si>
    <t>1909490985</t>
  </si>
  <si>
    <t>Zahliněné kamenivo v tl. 150 mm</t>
  </si>
  <si>
    <t>810</t>
  </si>
  <si>
    <t>22</t>
  </si>
  <si>
    <t>113107222</t>
  </si>
  <si>
    <t>Odstranění podkladů nebo krytů strojně plochy jednotlivě přes 200 m2 s přemístěním hmot na skládku na vzdálenost do 20 m nebo s naložením na dopravní prostředek z kameniva hrubého drceného, o tl. vrstvy přes 100 do 200 mm</t>
  </si>
  <si>
    <t>-1115851831</t>
  </si>
  <si>
    <t>tl. 150 mm</t>
  </si>
  <si>
    <t>480</t>
  </si>
  <si>
    <t>23</t>
  </si>
  <si>
    <t>139951121</t>
  </si>
  <si>
    <t>Bourání konstrukcí v hloubených vykopávkách strojně s přemístěním suti na hromady na vzdálenost do 20 m nebo s naložením na dopravní prostředek z betonu prostého neprokládaného</t>
  </si>
  <si>
    <t>1358645217</t>
  </si>
  <si>
    <t>čela propustku</t>
  </si>
  <si>
    <t>2*8*0,4*2</t>
  </si>
  <si>
    <t>ubourání příčného prahu</t>
  </si>
  <si>
    <t>0,5*0,8*1,0</t>
  </si>
  <si>
    <t>24</t>
  </si>
  <si>
    <t>966008113</t>
  </si>
  <si>
    <t xml:space="preserve">Bourání trubního propustku  s odklizením a uložením vybouraného materiálu na skládku na vzdálenost do 3 m nebo s naložením na dopravní prostředek z trub DN přes 500 do 800 mm</t>
  </si>
  <si>
    <t>m</t>
  </si>
  <si>
    <t>857248737</t>
  </si>
  <si>
    <t>25</t>
  </si>
  <si>
    <t>121151123</t>
  </si>
  <si>
    <t>Sejmutí ornice strojně při souvislé ploše přes 500 m2, tl. vrstvy do 200 mm</t>
  </si>
  <si>
    <t>1345062675</t>
  </si>
  <si>
    <t>Sejmutí drnu</t>
  </si>
  <si>
    <t>1600</t>
  </si>
  <si>
    <t>26</t>
  </si>
  <si>
    <t>162451106</t>
  </si>
  <si>
    <t>Vodorovné přemístění výkopku nebo sypaniny po suchu na obvyklém dopravním prostředku, bez naložení výkopku, avšak se složením bez rozhrnutí z horniny třídy těžitelnosti I skupiny 1 až 3 na vzdálenost přes 1 500 do 2 000 m</t>
  </si>
  <si>
    <t>-459524690</t>
  </si>
  <si>
    <t>1600*0,15</t>
  </si>
  <si>
    <t>27</t>
  </si>
  <si>
    <t>171201201</t>
  </si>
  <si>
    <t xml:space="preserve">Uložení sypaniny  na skládky</t>
  </si>
  <si>
    <t>393701658</t>
  </si>
  <si>
    <t>Mezideponie</t>
  </si>
  <si>
    <t>240,0</t>
  </si>
  <si>
    <t>28</t>
  </si>
  <si>
    <t>966006132</t>
  </si>
  <si>
    <t xml:space="preserve">Odstranění dopravních nebo orientačních značek se sloupkem  s uložením hmot na vzdálenost do 20 m nebo s naložením na dopravní prostředek, se zásypem jam a jeho zhutněním s betonovou patkou</t>
  </si>
  <si>
    <t>1508732516</t>
  </si>
  <si>
    <t>Přemístění značek - uloženo ke zpětnému osazení</t>
  </si>
  <si>
    <t>Zemní práce - povrchové úpravy terénu</t>
  </si>
  <si>
    <t>29</t>
  </si>
  <si>
    <t>122151406</t>
  </si>
  <si>
    <t>Vykopávky v zemnících na suchu strojně zapažených i nezapažených v hornině třídy těžitelnosti I skupiny 1 a 2 přes 1 000 do 5 000 m3</t>
  </si>
  <si>
    <t>754839206</t>
  </si>
  <si>
    <t>Dovoz ornice z mezideponie</t>
  </si>
  <si>
    <t>850*0,15</t>
  </si>
  <si>
    <t>30</t>
  </si>
  <si>
    <t>-271643337</t>
  </si>
  <si>
    <t>127,5</t>
  </si>
  <si>
    <t>31</t>
  </si>
  <si>
    <t>181111121</t>
  </si>
  <si>
    <t>Plošná úprava terénu v zemině tř. 1 až 4 s urovnáním povrchu bez doplnění ornice souvislé plochy do 500 m2 při nerovnostech terénu přes 100 do 150 mm v rovině nebo na svahu do 1:5</t>
  </si>
  <si>
    <t>-1566499546</t>
  </si>
  <si>
    <t>850-485,27</t>
  </si>
  <si>
    <t>32</t>
  </si>
  <si>
    <t>181151322</t>
  </si>
  <si>
    <t>Plošná úprava terénu v zemině tř. 1 až 4 s urovnáním povrchu bez doplnění ornice souvislé plochy přes 500 m2 při nerovnostech terénu přes 100 do 150 mm na svahu přes 1:5 do 1:2</t>
  </si>
  <si>
    <t>51251559</t>
  </si>
  <si>
    <t>0,5*(1,4+0,8)*50+0,5*(0,8+1,2)*50+0,5*(1,2+0,0)*50+7,4*4+5,0*15+0,5*3,4*18</t>
  </si>
  <si>
    <t>3,4*40+0,5*(0,0+2,0)*50+0,5*(2,0+1,6)*16,15</t>
  </si>
  <si>
    <t>33</t>
  </si>
  <si>
    <t>181351103</t>
  </si>
  <si>
    <t>Rozprostření a urovnání ornice v rovině nebo ve svahu sklonu do 1:5 strojně při souvislé ploše přes 100 do 500 m2, tl. vrstvy do 200 mm</t>
  </si>
  <si>
    <t>208744656</t>
  </si>
  <si>
    <t>364,73</t>
  </si>
  <si>
    <t>34</t>
  </si>
  <si>
    <t>182351123</t>
  </si>
  <si>
    <t>Rozprostření a urovnání ornice ve svahu sklonu přes 1:5 strojně při souvislé ploše přes 100 do 500 m2, tl. vrstvy do 200 mm</t>
  </si>
  <si>
    <t>2007281290</t>
  </si>
  <si>
    <t>485,27</t>
  </si>
  <si>
    <t>35</t>
  </si>
  <si>
    <t>181411121</t>
  </si>
  <si>
    <t>Založení trávníku na půdě předem připravené plochy do 1000 m2 výsevem včetně utažení lučního v rovině nebo na svahu do 1:5</t>
  </si>
  <si>
    <t>498510721</t>
  </si>
  <si>
    <t>36</t>
  </si>
  <si>
    <t>00572100</t>
  </si>
  <si>
    <t>osivo jetelotráva intenzivní víceletá</t>
  </si>
  <si>
    <t>kg</t>
  </si>
  <si>
    <t>1953540198</t>
  </si>
  <si>
    <t>I pro ozelenění svahu</t>
  </si>
  <si>
    <t>(364,73+485,27)*3,25/100</t>
  </si>
  <si>
    <t>27,625*1,2 'Přepočtené koeficientem množství</t>
  </si>
  <si>
    <t>37</t>
  </si>
  <si>
    <t>181411122</t>
  </si>
  <si>
    <t>Založení trávníku na půdě předem připravené plochy do 1000 m2 výsevem včetně utažení lučního na svahu přes 1:5 do 1:2</t>
  </si>
  <si>
    <t>923498827</t>
  </si>
  <si>
    <t>38</t>
  </si>
  <si>
    <t>183403113</t>
  </si>
  <si>
    <t xml:space="preserve">Obdělání půdy  frézováním v rovině nebo na svahu do 1:5</t>
  </si>
  <si>
    <t>-1826464707</t>
  </si>
  <si>
    <t xml:space="preserve">2x </t>
  </si>
  <si>
    <t>364,73*2</t>
  </si>
  <si>
    <t>39</t>
  </si>
  <si>
    <t>183403151</t>
  </si>
  <si>
    <t xml:space="preserve">Obdělání půdy  smykováním v rovině nebo na svahu do 1:5</t>
  </si>
  <si>
    <t>-1586710192</t>
  </si>
  <si>
    <t>2x</t>
  </si>
  <si>
    <t>40</t>
  </si>
  <si>
    <t>183403152</t>
  </si>
  <si>
    <t xml:space="preserve">Obdělání půdy  vláčením v rovině nebo na svahu do 1:5</t>
  </si>
  <si>
    <t>-880948840</t>
  </si>
  <si>
    <t>41</t>
  </si>
  <si>
    <t>183403153</t>
  </si>
  <si>
    <t xml:space="preserve">Obdělání půdy  hrabáním v rovině nebo na svahu do 1:5</t>
  </si>
  <si>
    <t>-1016250996</t>
  </si>
  <si>
    <t>3x</t>
  </si>
  <si>
    <t>364,73*3</t>
  </si>
  <si>
    <t>42</t>
  </si>
  <si>
    <t>183403213</t>
  </si>
  <si>
    <t xml:space="preserve">Obdělání půdy  frézováním na svahu přes 1:5 do 1:2</t>
  </si>
  <si>
    <t>-187732270</t>
  </si>
  <si>
    <t>485,72*2</t>
  </si>
  <si>
    <t>43</t>
  </si>
  <si>
    <t>183403251</t>
  </si>
  <si>
    <t xml:space="preserve">Obdělání půdy  smykováním na svahu přes 1:5 do 1:2</t>
  </si>
  <si>
    <t>-1913405826</t>
  </si>
  <si>
    <t>485,27*2</t>
  </si>
  <si>
    <t>44</t>
  </si>
  <si>
    <t>183403252</t>
  </si>
  <si>
    <t xml:space="preserve">Obdělání půdy  vláčením na svahu přes 1:5 do 1:2</t>
  </si>
  <si>
    <t>899850736</t>
  </si>
  <si>
    <t>45</t>
  </si>
  <si>
    <t>183403253</t>
  </si>
  <si>
    <t xml:space="preserve">Obdělání půdy  hrabáním na svahu přes 1:5 do 1:2</t>
  </si>
  <si>
    <t>843314063</t>
  </si>
  <si>
    <t>485,27*3</t>
  </si>
  <si>
    <t>46</t>
  </si>
  <si>
    <t>184802111</t>
  </si>
  <si>
    <t xml:space="preserve">Chemické odplevelení půdy před založením kultury, trávníku nebo zpevněných ploch  o výměře jednotlivě přes 20 m2 v rovině nebo na svahu do 1:5 postřikem na široko</t>
  </si>
  <si>
    <t>-2060941039</t>
  </si>
  <si>
    <t>47</t>
  </si>
  <si>
    <t>184802211</t>
  </si>
  <si>
    <t xml:space="preserve">Chemické odplevelení půdy před založením kultury, trávníku nebo zpevněných ploch  o výměře jednotlivě přes 20 m2 na svahu přes 1:5 do 1:2 postřikem na široko</t>
  </si>
  <si>
    <t>1497078758</t>
  </si>
  <si>
    <t>485,23</t>
  </si>
  <si>
    <t>48</t>
  </si>
  <si>
    <t>185802113</t>
  </si>
  <si>
    <t xml:space="preserve">Hnojení půdy nebo trávníku  v rovině nebo na svahu do 1:5 umělým hnojivem na široko</t>
  </si>
  <si>
    <t>-168760345</t>
  </si>
  <si>
    <t>364,73*0,05/1000</t>
  </si>
  <si>
    <t>49</t>
  </si>
  <si>
    <t>25191155</t>
  </si>
  <si>
    <t>hnojivo průmyslové Cererit</t>
  </si>
  <si>
    <t>1223309224</t>
  </si>
  <si>
    <t>I pro hnojení ve svahu</t>
  </si>
  <si>
    <t>(364,73+485,27)*0,05</t>
  </si>
  <si>
    <t>42,5*1,1 'Přepočtené koeficientem množství</t>
  </si>
  <si>
    <t>185802123</t>
  </si>
  <si>
    <t xml:space="preserve">Hnojení půdy nebo trávníku  na svahu přes 1:5 do 1:2 umělým hnojivem na široko</t>
  </si>
  <si>
    <t>426438560</t>
  </si>
  <si>
    <t>485,27*0,05/1000</t>
  </si>
  <si>
    <t>51</t>
  </si>
  <si>
    <t>1858031R1</t>
  </si>
  <si>
    <t>Ošetření trávníku posečením a shrabáním v rovině a svahu do 1:5, včetně odvozu a likvidace biomasy</t>
  </si>
  <si>
    <t>-1319336461</t>
  </si>
  <si>
    <t>364,73*6</t>
  </si>
  <si>
    <t>52</t>
  </si>
  <si>
    <t>1858031R2</t>
  </si>
  <si>
    <t>Ošetření trávníku posečením a shrabáním ve svahu do 1:2, včetně odvozu a likvidace biomasy</t>
  </si>
  <si>
    <t>-1650081009</t>
  </si>
  <si>
    <t>485,23*6</t>
  </si>
  <si>
    <t>Zakládání</t>
  </si>
  <si>
    <t>53</t>
  </si>
  <si>
    <t>274353102</t>
  </si>
  <si>
    <t>Bednění kotevních otvorů a prostupů v základových konstrukcích v pasech včetně polohového zajištění a odbednění, popř. ztraceného bednění z pletiva apod. průřezu do 0,01 m2, hl. přes 0,25 do 0,50 m</t>
  </si>
  <si>
    <t>869033946</t>
  </si>
  <si>
    <t>Zábradlí propustku</t>
  </si>
  <si>
    <t>2*5</t>
  </si>
  <si>
    <t>54</t>
  </si>
  <si>
    <t>275313611</t>
  </si>
  <si>
    <t>Základy z betonu prostého patky a bloky z betonu kamenem neprokládaného tř. C 16/20</t>
  </si>
  <si>
    <t>-1317392172</t>
  </si>
  <si>
    <t>Zakládání - úprava podloží a základové spáry, zlepšování vlastností hornin</t>
  </si>
  <si>
    <t>55</t>
  </si>
  <si>
    <t>213141112</t>
  </si>
  <si>
    <t xml:space="preserve">Zřízení vrstvy z geotextilie  filtrační, separační, odvodňovací, ochranné, výztužné nebo protierozní v rovině nebo ve sklonu do 1:5, šířky přes 3 do 6 m</t>
  </si>
  <si>
    <t>184449735</t>
  </si>
  <si>
    <t>56</t>
  </si>
  <si>
    <t>69311199</t>
  </si>
  <si>
    <t>geotextilie netkaná separační, ochranná, filtrační, drenážní PES(70%)+PP(30%) 300g/m2</t>
  </si>
  <si>
    <t>-1405264903</t>
  </si>
  <si>
    <t>2558</t>
  </si>
  <si>
    <t>2558*1,1845 'Přepočtené koeficientem množství</t>
  </si>
  <si>
    <t>57</t>
  </si>
  <si>
    <t>462451114</t>
  </si>
  <si>
    <t>Prolití konstrukce z kamene kamenného záhozu cementovou maltou MC-25</t>
  </si>
  <si>
    <t>1660656588</t>
  </si>
  <si>
    <t xml:space="preserve">Zlepšení aktivní zóny  70 kg/m2- realizace dle skutečné potřeby, dořešeno v rámci AD </t>
  </si>
  <si>
    <t>600*70/2200</t>
  </si>
  <si>
    <t>58</t>
  </si>
  <si>
    <t>564751111</t>
  </si>
  <si>
    <t xml:space="preserve">Podklad nebo kryt z kameniva hrubého drceného  vel. 32-63 mm s rozprostřením a zhutněním, po zhutnění tl. 150 mm</t>
  </si>
  <si>
    <t>-488041642</t>
  </si>
  <si>
    <t>Zlepšení aktivní zóny - viz.výkres 10-3</t>
  </si>
  <si>
    <t>600*2</t>
  </si>
  <si>
    <t>Svislé a kompletní konstrukce</t>
  </si>
  <si>
    <t>59</t>
  </si>
  <si>
    <t>348171112</t>
  </si>
  <si>
    <t xml:space="preserve">Osazení mostního ocelového zábradlí  do bednění kapes říms</t>
  </si>
  <si>
    <t>-940831778</t>
  </si>
  <si>
    <t>8*2</t>
  </si>
  <si>
    <t>60</t>
  </si>
  <si>
    <t>6312608R</t>
  </si>
  <si>
    <t>zábradlí z ocelových trubek s ppozinkováním a nátěrem, výška 1,3 m - kompletní, viz.výkr.č. 10-8</t>
  </si>
  <si>
    <t>1075877499</t>
  </si>
  <si>
    <t>Vodorovné konstrukce</t>
  </si>
  <si>
    <t>61</t>
  </si>
  <si>
    <t>451541111</t>
  </si>
  <si>
    <t>Lože pod potrubí, stoky a drobné objekty v otevřeném výkopu ze štěrkodrtě 0-63 mm</t>
  </si>
  <si>
    <t>1985444865</t>
  </si>
  <si>
    <t>1,4*0,1*4,6</t>
  </si>
  <si>
    <t>62</t>
  </si>
  <si>
    <t>452312151</t>
  </si>
  <si>
    <t>Podkladní a zajišťovací konstrukce z betonu prostého v otevřeném výkopu sedlové lože pod potrubí z betonu tř. C 20/25</t>
  </si>
  <si>
    <t>1259933458</t>
  </si>
  <si>
    <t>Lože propustku</t>
  </si>
  <si>
    <t>1,2*0,15*1,5*4,6</t>
  </si>
  <si>
    <t>63</t>
  </si>
  <si>
    <t>46251216R</t>
  </si>
  <si>
    <t>Zához z lomového kamene neupraveného provedený ze břehu nebo z lešení, do sucha nebo do vody záhozového, hmotnost jednotlivých kamenů do 200 kg oživený, s vyklínováním spár</t>
  </si>
  <si>
    <t>415839402</t>
  </si>
  <si>
    <t>370*0,3</t>
  </si>
  <si>
    <t>64</t>
  </si>
  <si>
    <t>462512169</t>
  </si>
  <si>
    <t>Zához z lomového kamene neupraveného provedený ze břehu nebo z lešení, do sucha nebo do vody záhozového, hmotnost jednotlivých kamenů do 200 kg Příplatek k ceně za urovnání líce záhozu</t>
  </si>
  <si>
    <t>-739694686</t>
  </si>
  <si>
    <t>370</t>
  </si>
  <si>
    <t>65</t>
  </si>
  <si>
    <t>465513328</t>
  </si>
  <si>
    <t xml:space="preserve">Dlažba z lomového kamene lomařsky upraveného  vodorovná nebo ve sklonu na cementovou maltu ze 400 kg cementu na m3 malty, s vyspárováním cementovou maltou MCs tl. 300 mm</t>
  </si>
  <si>
    <t>1650952667</t>
  </si>
  <si>
    <t>Odláždění u propustku</t>
  </si>
  <si>
    <t>Vtok</t>
  </si>
  <si>
    <t>0,8*1,0+0,5*(4,0+3,55)*1,0*2</t>
  </si>
  <si>
    <t>Výtok</t>
  </si>
  <si>
    <t>0,8*6+4,0*1,3+4,0*0,55+0,5*4,0*2,4+0,5*4,0*3,15</t>
  </si>
  <si>
    <t>66</t>
  </si>
  <si>
    <t>58380760</t>
  </si>
  <si>
    <t>kámen lomový rigol DR 20,25,30</t>
  </si>
  <si>
    <t>-1940192592</t>
  </si>
  <si>
    <t>31,65*0,3*2,4</t>
  </si>
  <si>
    <t>Komunikace pozemní</t>
  </si>
  <si>
    <t>67</t>
  </si>
  <si>
    <t>564861111</t>
  </si>
  <si>
    <t xml:space="preserve">Podklad ze štěrkodrti ŠD  s rozprostřením a zhutněním, po zhutnění tl. 200 mm</t>
  </si>
  <si>
    <t>116370183</t>
  </si>
  <si>
    <t>Sjezd - frakce 0-63</t>
  </si>
  <si>
    <t>35+2*9,5*0,5</t>
  </si>
  <si>
    <t>68</t>
  </si>
  <si>
    <t>56493211R</t>
  </si>
  <si>
    <t xml:space="preserve">Krycí  zatažená (nepropustná) vrstva z kameniva frakce 0-32,  tl 100 mm</t>
  </si>
  <si>
    <t>537186661</t>
  </si>
  <si>
    <t>2180+666,0*0,25*2</t>
  </si>
  <si>
    <t>69</t>
  </si>
  <si>
    <t>564962111</t>
  </si>
  <si>
    <t xml:space="preserve">Podklad z mechanicky zpevněného kameniva MZK (minerální beton)  s rozprostřením a s hutněním, po zhutnění tl. 200 mm</t>
  </si>
  <si>
    <t>-64161252</t>
  </si>
  <si>
    <t>70</t>
  </si>
  <si>
    <t>565145111</t>
  </si>
  <si>
    <t xml:space="preserve">Asfaltový beton vrstva podkladní ACP 16+  s rozprostřením a zhutněním v pruhu šířky do 3 m, po zhutnění tl. 60 mm</t>
  </si>
  <si>
    <t>-1127673880</t>
  </si>
  <si>
    <t>2233</t>
  </si>
  <si>
    <t>71</t>
  </si>
  <si>
    <t>567134111</t>
  </si>
  <si>
    <t>Podklad ze směsi stmelené cementem SC bez dilatačních spár, s rozprostřením a zhutněním SC C 20/25 (PB I), po zhutnění tl. 200 mm</t>
  </si>
  <si>
    <t>1164272228</t>
  </si>
  <si>
    <t>2*0,5*8,4</t>
  </si>
  <si>
    <t>72</t>
  </si>
  <si>
    <t>569551111</t>
  </si>
  <si>
    <t xml:space="preserve">Zpevnění krajnic nebo komunikací pro pěší  s rozprostřením a zhutněním, po zhutnění prohozenou zeminou tl. 150 mm</t>
  </si>
  <si>
    <t>-189567352</t>
  </si>
  <si>
    <t>(666,15*2-8,4*2-15)*0,25+2*9,5*0,5</t>
  </si>
  <si>
    <t>73</t>
  </si>
  <si>
    <t>573111113</t>
  </si>
  <si>
    <t>Postřik infiltrační PI z asfaltu silničního s posypem kamenivem, v množství 1,50 kg/m2</t>
  </si>
  <si>
    <t>-2035508557</t>
  </si>
  <si>
    <t>2312</t>
  </si>
  <si>
    <t>74</t>
  </si>
  <si>
    <t>573211112</t>
  </si>
  <si>
    <t>Postřik spojovací PS bez posypu kamenivem z asfaltu silničního, v množství 0,70 kg/m2</t>
  </si>
  <si>
    <t>726113554</t>
  </si>
  <si>
    <t>75</t>
  </si>
  <si>
    <t>577134121</t>
  </si>
  <si>
    <t xml:space="preserve">Asfaltový beton vrstva obrusná ACO 11+  s rozprostřením a se zhutněním z nemodifikovaného asfaltu v pruhu šířky přes 3 m, po zhutnění tl. 40 mm</t>
  </si>
  <si>
    <t>1927364885</t>
  </si>
  <si>
    <t>2180</t>
  </si>
  <si>
    <t>76</t>
  </si>
  <si>
    <t>919722152</t>
  </si>
  <si>
    <t>Geobuňky pro stabilizaci podkladu z polyetylenu, výšky 200 mm, počet buněk přes 20 do 30/m2</t>
  </si>
  <si>
    <t>160546077</t>
  </si>
  <si>
    <t>77</t>
  </si>
  <si>
    <t>91972271R</t>
  </si>
  <si>
    <t xml:space="preserve">Geobuňky provedení zásypu geobuněk bez  krycí vrstvy celková tloušťka do 200 mm</t>
  </si>
  <si>
    <t>-1596436103</t>
  </si>
  <si>
    <t>2513</t>
  </si>
  <si>
    <t>78</t>
  </si>
  <si>
    <t>58337344</t>
  </si>
  <si>
    <t>štěrkopísek frakce 0/32</t>
  </si>
  <si>
    <t>1154881577</t>
  </si>
  <si>
    <t>2513*0,2*1,7</t>
  </si>
  <si>
    <t>854,42*1,2 'Přepočtené koeficientem množství</t>
  </si>
  <si>
    <t>79</t>
  </si>
  <si>
    <t>599141111</t>
  </si>
  <si>
    <t xml:space="preserve">Vyplnění spár mezi silničními dílci jakékoliv tloušťky  živičnou zálivkou</t>
  </si>
  <si>
    <t>-173718881</t>
  </si>
  <si>
    <t>Náhradní položka-vyplnění spáry mezi stávající a novou živičnou konstrukcí</t>
  </si>
  <si>
    <t>2*3</t>
  </si>
  <si>
    <t>Ostatní konstrukce a práce, bourání</t>
  </si>
  <si>
    <t>80</t>
  </si>
  <si>
    <t>912111112</t>
  </si>
  <si>
    <t xml:space="preserve">Montáž zábrany parkovací  tvaru sloupku do výšky 800 mm se zabetonovanou patkou</t>
  </si>
  <si>
    <t>-1119984580</t>
  </si>
  <si>
    <t>81</t>
  </si>
  <si>
    <t>74910185</t>
  </si>
  <si>
    <t>patka montážní k parkovacímu sloupku</t>
  </si>
  <si>
    <t>2066272130</t>
  </si>
  <si>
    <t>Viz.výkr.č. 10-3</t>
  </si>
  <si>
    <t>82</t>
  </si>
  <si>
    <t>7491016R</t>
  </si>
  <si>
    <t>sloupek parkovací sklopný 800mm pozinkovaný s reflexní úpravou, zámek vložkový</t>
  </si>
  <si>
    <t>-1091138465</t>
  </si>
  <si>
    <t>83</t>
  </si>
  <si>
    <t>914111111</t>
  </si>
  <si>
    <t xml:space="preserve">Montáž svislé dopravní značky základní  velikosti do 1 m2 objímkami na sloupky nebo konzoly</t>
  </si>
  <si>
    <t>561439911</t>
  </si>
  <si>
    <t>2 značky stávající - přemístění</t>
  </si>
  <si>
    <t>84</t>
  </si>
  <si>
    <t>40445619</t>
  </si>
  <si>
    <t>zákazové, příkazové dopravní značky B1-B34, C1-15 500mm</t>
  </si>
  <si>
    <t>-1232011612</t>
  </si>
  <si>
    <t>Značka C9a</t>
  </si>
  <si>
    <t>Značka C9b</t>
  </si>
  <si>
    <t>85</t>
  </si>
  <si>
    <t>914511112</t>
  </si>
  <si>
    <t xml:space="preserve">Montáž sloupku dopravních značek  délky do 3,5 m do hliníkové patky</t>
  </si>
  <si>
    <t>220184488</t>
  </si>
  <si>
    <t>2 sloupky stávající - přemístění</t>
  </si>
  <si>
    <t>86</t>
  </si>
  <si>
    <t>40445225</t>
  </si>
  <si>
    <t>sloupek Zn pro dopravní značku D 60mm v 350mm</t>
  </si>
  <si>
    <t>-513803401</t>
  </si>
  <si>
    <t>87</t>
  </si>
  <si>
    <t>40445240</t>
  </si>
  <si>
    <t>patka hliníková pro sloupek D 60 mm</t>
  </si>
  <si>
    <t>-1007217743</t>
  </si>
  <si>
    <t>88</t>
  </si>
  <si>
    <t>40445256</t>
  </si>
  <si>
    <t>svorka upínací na sloupek dopravní značky D 60mm</t>
  </si>
  <si>
    <t>-719103930</t>
  </si>
  <si>
    <t>89</t>
  </si>
  <si>
    <t>40445253</t>
  </si>
  <si>
    <t>víčko plastové na sloupek D 60mm</t>
  </si>
  <si>
    <t>1138020794</t>
  </si>
  <si>
    <t>90</t>
  </si>
  <si>
    <t>915111112</t>
  </si>
  <si>
    <t xml:space="preserve">Vodorovné dopravní značení stříkané barvou  dělící čára šířky 125 mm souvislá bílá retroreflexní</t>
  </si>
  <si>
    <t>1922876016</t>
  </si>
  <si>
    <t>Značení po výstavbě</t>
  </si>
  <si>
    <t>Značka V1a</t>
  </si>
  <si>
    <t>2*9</t>
  </si>
  <si>
    <t>91</t>
  </si>
  <si>
    <t>915111122</t>
  </si>
  <si>
    <t xml:space="preserve">Vodorovné dopravní značení stříkané barvou  dělící čára šířky 125 mm přerušovaná bílá retroreflexní</t>
  </si>
  <si>
    <t>-546770883</t>
  </si>
  <si>
    <t>Značka V2a</t>
  </si>
  <si>
    <t>362-32+66</t>
  </si>
  <si>
    <t>92</t>
  </si>
  <si>
    <t>915131112</t>
  </si>
  <si>
    <t xml:space="preserve">Vodorovné dopravní značení stříkané barvou  přechody pro chodce, šipky, symboly bílé retroreflexní</t>
  </si>
  <si>
    <t>-321457978</t>
  </si>
  <si>
    <t>Piktogram - V14 - dva chodci, kolo, šipka</t>
  </si>
  <si>
    <t>0,8*2</t>
  </si>
  <si>
    <t>Piktogram - V14 - šipka</t>
  </si>
  <si>
    <t>0,45*2</t>
  </si>
  <si>
    <t>Značka V13</t>
  </si>
  <si>
    <t>0,5*1,0*14*0,5</t>
  </si>
  <si>
    <t>93</t>
  </si>
  <si>
    <t>915211112</t>
  </si>
  <si>
    <t xml:space="preserve">Vodorovné dopravní značení stříkaným plastem  dělící čára šířky 125 mm souvislá bílá retroreflexní</t>
  </si>
  <si>
    <t>1521422632</t>
  </si>
  <si>
    <t>Trvalé dopravní značení</t>
  </si>
  <si>
    <t>94</t>
  </si>
  <si>
    <t>915211122</t>
  </si>
  <si>
    <t xml:space="preserve">Vodorovné dopravní značení stříkaným plastem  dělící čára šířky 125 mm přerušovaná bílá retroreflexní</t>
  </si>
  <si>
    <t>-2128622591</t>
  </si>
  <si>
    <t>396</t>
  </si>
  <si>
    <t>95</t>
  </si>
  <si>
    <t>915231112</t>
  </si>
  <si>
    <t xml:space="preserve">Vodorovné dopravní značení stříkaným plastem  přechody pro chodce, šipky, symboly nápisy bílé retroreflexní</t>
  </si>
  <si>
    <t>-701459487</t>
  </si>
  <si>
    <t>96</t>
  </si>
  <si>
    <t>915611111</t>
  </si>
  <si>
    <t xml:space="preserve">Předznačení pro vodorovné značení  stříkané barvou nebo prováděné z nátěrových hmot liniové dělicí čáry, vodicí proužky</t>
  </si>
  <si>
    <t>-1933610542</t>
  </si>
  <si>
    <t>18+396</t>
  </si>
  <si>
    <t>97</t>
  </si>
  <si>
    <t>915621111</t>
  </si>
  <si>
    <t xml:space="preserve">Předznačení pro vodorovné značení  stříkané barvou nebo prováděné z nátěrových hmot plošné šipky, symboly, nápisy</t>
  </si>
  <si>
    <t>2061963915</t>
  </si>
  <si>
    <t>98</t>
  </si>
  <si>
    <t>919411141</t>
  </si>
  <si>
    <t xml:space="preserve">Čelo propustku  včetně římsy z betonu prostého se zvýšenými nároky na prostředí, pro propustek z trub DN 600 až 800 mm</t>
  </si>
  <si>
    <t>1151994889</t>
  </si>
  <si>
    <t>Viz.výkr.č. 10-8</t>
  </si>
  <si>
    <t>99</t>
  </si>
  <si>
    <t>327361040</t>
  </si>
  <si>
    <t xml:space="preserve">Výztuž opěrných zdí a valů  ze sítí svařovaných</t>
  </si>
  <si>
    <t>2046324866</t>
  </si>
  <si>
    <t>Čela propustku</t>
  </si>
  <si>
    <t>8*2,1*2*4,869*1,25/1000*2</t>
  </si>
  <si>
    <t>100</t>
  </si>
  <si>
    <t>919521160</t>
  </si>
  <si>
    <t xml:space="preserve">Zřízení silničního propustku z trub betonových nebo železobetonových  DN 800 mm</t>
  </si>
  <si>
    <t>1806535921</t>
  </si>
  <si>
    <t>4,6</t>
  </si>
  <si>
    <t>101</t>
  </si>
  <si>
    <t>59223014</t>
  </si>
  <si>
    <t>trouba betonová hrdlová DN 800</t>
  </si>
  <si>
    <t>-1552301087</t>
  </si>
  <si>
    <t>4,6*1,015 'Přepočtené koeficientem množství</t>
  </si>
  <si>
    <t>102</t>
  </si>
  <si>
    <t>919535558</t>
  </si>
  <si>
    <t xml:space="preserve">Obetonování trubního propustku  betonem prostým bez zvýšených nároků na prostředí tř. C 20/25</t>
  </si>
  <si>
    <t>18859418</t>
  </si>
  <si>
    <t>3,6*0,15*4,6</t>
  </si>
  <si>
    <t>103</t>
  </si>
  <si>
    <t>273362021</t>
  </si>
  <si>
    <t>Výztuž základů desek ze svařovaných sítí z drátů typu KARI</t>
  </si>
  <si>
    <t>2044543082</t>
  </si>
  <si>
    <t>3,6*4,6*4,968*1,25/1000</t>
  </si>
  <si>
    <t>104</t>
  </si>
  <si>
    <t>93390201R</t>
  </si>
  <si>
    <t>Zatěžovací zkoušky statickou deskou</t>
  </si>
  <si>
    <t>-40255346</t>
  </si>
  <si>
    <t>Zkoušky únosnosti pláně</t>
  </si>
  <si>
    <t>Zkoušky únosnosti na krycí vrstvě geobuněk</t>
  </si>
  <si>
    <t>997</t>
  </si>
  <si>
    <t>Přesun sutě</t>
  </si>
  <si>
    <t>105</t>
  </si>
  <si>
    <t>997221551.1</t>
  </si>
  <si>
    <t xml:space="preserve">Vodorovná doprava suti  bez naložení, ale se složením a s hrubým urovnáním ze sypkých materiálů, na vzdálenost do 1 km</t>
  </si>
  <si>
    <t>1448853935</t>
  </si>
  <si>
    <t>Předání oprávněné osobě (uložení na skládku-předpoklad Slavičín)</t>
  </si>
  <si>
    <t>Kamenivo</t>
  </si>
  <si>
    <t>(810+480)*0,15*1,7</t>
  </si>
  <si>
    <t>106</t>
  </si>
  <si>
    <t>997221559.1</t>
  </si>
  <si>
    <t xml:space="preserve">Vodorovná doprava suti  bez naložení, ale se složením a s hrubým urovnáním Příplatek k ceně za každý další i započatý 1 km přes 1 km</t>
  </si>
  <si>
    <t>1770763218</t>
  </si>
  <si>
    <t>328,95*13</t>
  </si>
  <si>
    <t>107</t>
  </si>
  <si>
    <t>997221561</t>
  </si>
  <si>
    <t xml:space="preserve">Vodorovná doprava suti  bez naložení, ale se složením a s hrubým urovnáním z kusových materiálů, na vzdálenost do 1 km</t>
  </si>
  <si>
    <t>983499932</t>
  </si>
  <si>
    <t>Odvoz k recyklaci - areál služeb Brumova - Bylnice</t>
  </si>
  <si>
    <t>Beton</t>
  </si>
  <si>
    <t>13,2*2,2</t>
  </si>
  <si>
    <t>Železobeton</t>
  </si>
  <si>
    <t>4*1,024</t>
  </si>
  <si>
    <t>997221569</t>
  </si>
  <si>
    <t>1011713139</t>
  </si>
  <si>
    <t>33,136*3</t>
  </si>
  <si>
    <t>109</t>
  </si>
  <si>
    <t>997221655</t>
  </si>
  <si>
    <t>Poplatek za uložení stavebního odpadu na skládce (skládkovné) zeminy a kamení zatříděného do Katalogu odpadů pod kódem 17 05 04</t>
  </si>
  <si>
    <t>494189151</t>
  </si>
  <si>
    <t>328,95</t>
  </si>
  <si>
    <t>110</t>
  </si>
  <si>
    <t>99722186R</t>
  </si>
  <si>
    <t>Poplatek za recykllaci</t>
  </si>
  <si>
    <t>-1943634557</t>
  </si>
  <si>
    <t>33,136</t>
  </si>
  <si>
    <t>998</t>
  </si>
  <si>
    <t>Přesun hmot</t>
  </si>
  <si>
    <t>111</t>
  </si>
  <si>
    <t>998225111</t>
  </si>
  <si>
    <t xml:space="preserve">Přesun hmot pro komunikace s krytem z kameniva, monolitickým betonovým nebo živičným  dopravní vzdálenost do 200 m jakékoliv délky objektu</t>
  </si>
  <si>
    <t>712352587</t>
  </si>
  <si>
    <t>112</t>
  </si>
  <si>
    <t>998225191</t>
  </si>
  <si>
    <t xml:space="preserve">Přesun hmot pro komunikace s krytem z kameniva, monolitickým betonovým nebo živičným  Příplatek k ceně za zvětšený přesun přes vymezenou největší dopravní vzdálenost do 1000 m</t>
  </si>
  <si>
    <t>1540551396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</si>
</sst>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8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800080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37" fillId="0" borderId="0" applyNumberFormat="0" applyFill="0" applyBorder="0" applyAlignment="0" applyProtection="0"/>
  </cellStyleXfs>
  <cellXfs count="285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3" fillId="0" borderId="0" xfId="0" applyFont="1" applyAlignment="1" applyProtection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6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6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7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7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18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9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7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1" fillId="0" borderId="14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1" fillId="0" borderId="14" xfId="0" applyFont="1" applyBorder="1" applyAlignment="1" applyProtection="1">
      <alignment horizontal="left" vertical="center"/>
    </xf>
    <xf numFmtId="0" fontId="21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2" fillId="4" borderId="6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2" fillId="4" borderId="7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right" vertical="center"/>
    </xf>
    <xf numFmtId="0" fontId="22" fillId="4" borderId="8" xfId="0" applyFont="1" applyFill="1" applyBorder="1" applyAlignment="1" applyProtection="1">
      <alignment horizontal="left" vertical="center"/>
    </xf>
    <xf numFmtId="0" fontId="22" fillId="4" borderId="0" xfId="0" applyFont="1" applyFill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 vertical="center" wrapText="1"/>
    </xf>
    <xf numFmtId="0" fontId="23" fillId="0" borderId="17" xfId="0" applyFont="1" applyBorder="1" applyAlignment="1" applyProtection="1">
      <alignment horizontal="center" vertical="center" wrapText="1"/>
    </xf>
    <xf numFmtId="0" fontId="23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4" fillId="0" borderId="0" xfId="0" applyFont="1" applyAlignment="1" applyProtection="1">
      <alignment horizontal="left" vertical="center"/>
    </xf>
    <xf numFmtId="0" fontId="24" fillId="0" borderId="0" xfId="0" applyFont="1" applyAlignment="1" applyProtection="1">
      <alignment vertical="center"/>
    </xf>
    <xf numFmtId="4" fontId="24" fillId="0" borderId="0" xfId="0" applyNumberFormat="1" applyFont="1" applyAlignment="1" applyProtection="1">
      <alignment horizontal="right" vertical="center"/>
    </xf>
    <xf numFmtId="4" fontId="2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20" fillId="0" borderId="14" xfId="0" applyNumberFormat="1" applyFont="1" applyBorder="1" applyAlignment="1" applyProtection="1">
      <alignment vertical="center"/>
    </xf>
    <xf numFmtId="4" fontId="20" fillId="0" borderId="0" xfId="0" applyNumberFormat="1" applyFont="1" applyBorder="1" applyAlignment="1" applyProtection="1">
      <alignment vertical="center"/>
    </xf>
    <xf numFmtId="166" fontId="20" fillId="0" borderId="0" xfId="0" applyNumberFormat="1" applyFont="1" applyBorder="1" applyAlignment="1" applyProtection="1">
      <alignment vertical="center"/>
    </xf>
    <xf numFmtId="4" fontId="20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7" fillId="0" borderId="0" xfId="0" applyFont="1" applyAlignment="1" applyProtection="1">
      <alignment vertical="center"/>
    </xf>
    <xf numFmtId="0" fontId="27" fillId="0" borderId="0" xfId="0" applyFont="1" applyAlignment="1" applyProtection="1">
      <alignment horizontal="left" vertical="center" wrapText="1"/>
    </xf>
    <xf numFmtId="0" fontId="28" fillId="0" borderId="0" xfId="0" applyFont="1" applyAlignment="1" applyProtection="1">
      <alignment vertical="center"/>
    </xf>
    <xf numFmtId="4" fontId="28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9" fillId="0" borderId="14" xfId="0" applyNumberFormat="1" applyFont="1" applyBorder="1" applyAlignment="1" applyProtection="1">
      <alignment vertical="center"/>
    </xf>
    <xf numFmtId="4" fontId="29" fillId="0" borderId="0" xfId="0" applyNumberFormat="1" applyFont="1" applyBorder="1" applyAlignment="1" applyProtection="1">
      <alignment vertical="center"/>
    </xf>
    <xf numFmtId="166" fontId="29" fillId="0" borderId="0" xfId="0" applyNumberFormat="1" applyFont="1" applyBorder="1" applyAlignment="1" applyProtection="1">
      <alignment vertical="center"/>
    </xf>
    <xf numFmtId="4" fontId="29" fillId="0" borderId="15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4" fontId="29" fillId="0" borderId="19" xfId="0" applyNumberFormat="1" applyFont="1" applyBorder="1" applyAlignment="1" applyProtection="1">
      <alignment vertical="center"/>
    </xf>
    <xf numFmtId="4" fontId="29" fillId="0" borderId="20" xfId="0" applyNumberFormat="1" applyFont="1" applyBorder="1" applyAlignment="1" applyProtection="1">
      <alignment vertical="center"/>
    </xf>
    <xf numFmtId="166" fontId="29" fillId="0" borderId="20" xfId="0" applyNumberFormat="1" applyFont="1" applyBorder="1" applyAlignment="1" applyProtection="1">
      <alignment vertical="center"/>
    </xf>
    <xf numFmtId="4" fontId="29" fillId="0" borderId="21" xfId="0" applyNumberFormat="1" applyFont="1" applyBorder="1" applyAlignment="1" applyProtection="1">
      <alignment vertical="center"/>
    </xf>
    <xf numFmtId="0" fontId="0" fillId="0" borderId="1" xfId="0" applyBorder="1"/>
    <xf numFmtId="0" fontId="0" fillId="0" borderId="2" xfId="0" applyBorder="1"/>
    <xf numFmtId="0" fontId="13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24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9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 applyProtection="1">
      <alignment horizontal="left" vertical="center" wrapText="1"/>
    </xf>
    <xf numFmtId="0" fontId="22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2" fillId="4" borderId="0" xfId="0" applyFont="1" applyFill="1" applyAlignment="1" applyProtection="1">
      <alignment horizontal="right" vertical="center"/>
    </xf>
    <xf numFmtId="0" fontId="31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2" fillId="4" borderId="16" xfId="0" applyFont="1" applyFill="1" applyBorder="1" applyAlignment="1" applyProtection="1">
      <alignment horizontal="center" vertical="center" wrapText="1"/>
    </xf>
    <xf numFmtId="0" fontId="22" fillId="4" borderId="17" xfId="0" applyFont="1" applyFill="1" applyBorder="1" applyAlignment="1" applyProtection="1">
      <alignment horizontal="center" vertical="center" wrapText="1"/>
    </xf>
    <xf numFmtId="0" fontId="22" fillId="4" borderId="18" xfId="0" applyFont="1" applyFill="1" applyBorder="1" applyAlignment="1" applyProtection="1">
      <alignment horizontal="center" vertical="center" wrapText="1"/>
    </xf>
    <xf numFmtId="0" fontId="22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4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2" fillId="0" borderId="12" xfId="0" applyNumberFormat="1" applyFont="1" applyBorder="1" applyAlignment="1" applyProtection="1"/>
    <xf numFmtId="166" fontId="32" fillId="0" borderId="13" xfId="0" applyNumberFormat="1" applyFont="1" applyBorder="1" applyAlignment="1" applyProtection="1"/>
    <xf numFmtId="4" fontId="33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2" fillId="0" borderId="22" xfId="0" applyFont="1" applyBorder="1" applyAlignment="1" applyProtection="1">
      <alignment horizontal="center" vertical="center"/>
    </xf>
    <xf numFmtId="49" fontId="22" fillId="0" borderId="22" xfId="0" applyNumberFormat="1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center" vertical="center" wrapText="1"/>
    </xf>
    <xf numFmtId="167" fontId="22" fillId="0" borderId="22" xfId="0" applyNumberFormat="1" applyFont="1" applyBorder="1" applyAlignment="1" applyProtection="1">
      <alignment vertical="center"/>
    </xf>
    <xf numFmtId="4" fontId="22" fillId="2" borderId="22" xfId="0" applyNumberFormat="1" applyFont="1" applyFill="1" applyBorder="1" applyAlignment="1" applyProtection="1">
      <alignment vertical="center"/>
      <protection locked="0"/>
    </xf>
    <xf numFmtId="4" fontId="22" fillId="0" borderId="22" xfId="0" applyNumberFormat="1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3" fillId="2" borderId="14" xfId="0" applyFont="1" applyFill="1" applyBorder="1" applyAlignment="1" applyProtection="1">
      <alignment horizontal="left" vertical="center"/>
      <protection locked="0"/>
    </xf>
    <xf numFmtId="0" fontId="23" fillId="0" borderId="0" xfId="0" applyFont="1" applyBorder="1" applyAlignment="1" applyProtection="1">
      <alignment horizontal="center" vertical="center"/>
    </xf>
    <xf numFmtId="166" fontId="23" fillId="0" borderId="0" xfId="0" applyNumberFormat="1" applyFont="1" applyBorder="1" applyAlignment="1" applyProtection="1">
      <alignment vertical="center"/>
    </xf>
    <xf numFmtId="166" fontId="23" fillId="0" borderId="15" xfId="0" applyNumberFormat="1" applyFont="1" applyBorder="1" applyAlignment="1" applyProtection="1">
      <alignment vertical="center"/>
    </xf>
    <xf numFmtId="0" fontId="22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9" fillId="0" borderId="3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34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0" fontId="9" fillId="0" borderId="0" xfId="0" applyFont="1" applyAlignment="1" applyProtection="1">
      <alignment vertical="center"/>
      <protection locked="0"/>
    </xf>
    <xf numFmtId="0" fontId="9" fillId="0" borderId="3" xfId="0" applyFont="1" applyBorder="1" applyAlignment="1">
      <alignment vertical="center"/>
    </xf>
    <xf numFmtId="0" fontId="9" fillId="0" borderId="14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10" fillId="0" borderId="3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3" xfId="0" applyFont="1" applyBorder="1" applyAlignment="1">
      <alignment vertical="center"/>
    </xf>
    <xf numFmtId="0" fontId="10" fillId="0" borderId="1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10" fillId="0" borderId="19" xfId="0" applyFont="1" applyBorder="1" applyAlignment="1" applyProtection="1">
      <alignment vertical="center"/>
    </xf>
    <xf numFmtId="0" fontId="10" fillId="0" borderId="20" xfId="0" applyFont="1" applyBorder="1" applyAlignment="1" applyProtection="1">
      <alignment vertical="center"/>
    </xf>
    <xf numFmtId="0" fontId="10" fillId="0" borderId="21" xfId="0" applyFont="1" applyBorder="1" applyAlignment="1" applyProtection="1">
      <alignment vertical="center"/>
    </xf>
    <xf numFmtId="0" fontId="11" fillId="0" borderId="3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  <xf numFmtId="167" fontId="11" fillId="0" borderId="0" xfId="0" applyNumberFormat="1" applyFont="1" applyAlignment="1" applyProtection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3" xfId="0" applyFont="1" applyBorder="1" applyAlignment="1">
      <alignment vertical="center"/>
    </xf>
    <xf numFmtId="0" fontId="11" fillId="0" borderId="14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5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35" fillId="0" borderId="22" xfId="0" applyFont="1" applyBorder="1" applyAlignment="1" applyProtection="1">
      <alignment horizontal="center" vertical="center"/>
    </xf>
    <xf numFmtId="49" fontId="35" fillId="0" borderId="22" xfId="0" applyNumberFormat="1" applyFont="1" applyBorder="1" applyAlignment="1" applyProtection="1">
      <alignment horizontal="left" vertical="center" wrapText="1"/>
    </xf>
    <xf numFmtId="0" fontId="35" fillId="0" borderId="22" xfId="0" applyFont="1" applyBorder="1" applyAlignment="1" applyProtection="1">
      <alignment horizontal="left" vertical="center" wrapText="1"/>
    </xf>
    <xf numFmtId="0" fontId="35" fillId="0" borderId="22" xfId="0" applyFont="1" applyBorder="1" applyAlignment="1" applyProtection="1">
      <alignment horizontal="center" vertical="center" wrapText="1"/>
    </xf>
    <xf numFmtId="167" fontId="35" fillId="0" borderId="22" xfId="0" applyNumberFormat="1" applyFont="1" applyBorder="1" applyAlignment="1" applyProtection="1">
      <alignment vertical="center"/>
    </xf>
    <xf numFmtId="4" fontId="35" fillId="2" borderId="22" xfId="0" applyNumberFormat="1" applyFont="1" applyFill="1" applyBorder="1" applyAlignment="1" applyProtection="1">
      <alignment vertical="center"/>
      <protection locked="0"/>
    </xf>
    <xf numFmtId="4" fontId="35" fillId="0" borderId="22" xfId="0" applyNumberFormat="1" applyFont="1" applyBorder="1" applyAlignment="1" applyProtection="1">
      <alignment vertical="center"/>
    </xf>
    <xf numFmtId="0" fontId="36" fillId="0" borderId="22" xfId="0" applyFont="1" applyBorder="1" applyAlignment="1" applyProtection="1">
      <alignment vertical="center"/>
    </xf>
    <xf numFmtId="0" fontId="36" fillId="0" borderId="3" xfId="0" applyFont="1" applyBorder="1" applyAlignment="1">
      <alignment vertical="center"/>
    </xf>
    <xf numFmtId="0" fontId="35" fillId="2" borderId="14" xfId="0" applyFont="1" applyFill="1" applyBorder="1" applyAlignment="1" applyProtection="1">
      <alignment horizontal="left" vertical="center"/>
      <protection locked="0"/>
    </xf>
    <xf numFmtId="0" fontId="35" fillId="0" borderId="0" xfId="0" applyFont="1" applyBorder="1" applyAlignment="1" applyProtection="1">
      <alignment horizontal="center" vertical="center"/>
    </xf>
    <xf numFmtId="0" fontId="23" fillId="2" borderId="19" xfId="0" applyFont="1" applyFill="1" applyBorder="1" applyAlignment="1" applyProtection="1">
      <alignment horizontal="left" vertical="center"/>
      <protection locked="0"/>
    </xf>
    <xf numFmtId="0" fontId="23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3" fillId="0" borderId="20" xfId="0" applyNumberFormat="1" applyFont="1" applyBorder="1" applyAlignment="1" applyProtection="1">
      <alignment vertical="center"/>
    </xf>
    <xf numFmtId="166" fontId="23" fillId="0" borderId="21" xfId="0" applyNumberFormat="1" applyFont="1" applyBorder="1" applyAlignment="1" applyProtection="1">
      <alignment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styles" Target="styles.xml" /><Relationship Id="rId5" Type="http://schemas.openxmlformats.org/officeDocument/2006/relationships/theme" Target="theme/theme1.xml" /><Relationship Id="rId6" Type="http://schemas.openxmlformats.org/officeDocument/2006/relationships/calcChain" Target="calcChain.xml" /><Relationship Id="rId7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3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6" t="s">
        <v>0</v>
      </c>
      <c r="AZ1" s="16" t="s">
        <v>1</v>
      </c>
      <c r="BA1" s="16" t="s">
        <v>2</v>
      </c>
      <c r="BB1" s="16" t="s">
        <v>3</v>
      </c>
      <c r="BT1" s="16" t="s">
        <v>4</v>
      </c>
      <c r="BU1" s="16" t="s">
        <v>4</v>
      </c>
      <c r="BV1" s="16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7" t="s">
        <v>6</v>
      </c>
      <c r="BT2" s="17" t="s">
        <v>7</v>
      </c>
    </row>
    <row r="3" s="1" customFormat="1" ht="6.96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6</v>
      </c>
      <c r="BT3" s="17" t="s">
        <v>8</v>
      </c>
    </row>
    <row r="4" s="1" customFormat="1" ht="24.96" customHeight="1">
      <c r="B4" s="21"/>
      <c r="C4" s="22"/>
      <c r="D4" s="23" t="s">
        <v>9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0"/>
      <c r="AS4" s="24" t="s">
        <v>10</v>
      </c>
      <c r="BE4" s="25" t="s">
        <v>11</v>
      </c>
      <c r="BS4" s="17" t="s">
        <v>12</v>
      </c>
    </row>
    <row r="5" s="1" customFormat="1" ht="12" customHeight="1">
      <c r="B5" s="21"/>
      <c r="C5" s="22"/>
      <c r="D5" s="26" t="s">
        <v>13</v>
      </c>
      <c r="E5" s="22"/>
      <c r="F5" s="22"/>
      <c r="G5" s="22"/>
      <c r="H5" s="22"/>
      <c r="I5" s="22"/>
      <c r="J5" s="22"/>
      <c r="K5" s="27" t="s">
        <v>14</v>
      </c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0"/>
      <c r="BE5" s="28" t="s">
        <v>15</v>
      </c>
      <c r="BS5" s="17" t="s">
        <v>6</v>
      </c>
    </row>
    <row r="6" s="1" customFormat="1" ht="36.96" customHeight="1">
      <c r="B6" s="21"/>
      <c r="C6" s="22"/>
      <c r="D6" s="29" t="s">
        <v>16</v>
      </c>
      <c r="E6" s="22"/>
      <c r="F6" s="22"/>
      <c r="G6" s="22"/>
      <c r="H6" s="22"/>
      <c r="I6" s="22"/>
      <c r="J6" s="22"/>
      <c r="K6" s="30" t="s">
        <v>17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0"/>
      <c r="BE6" s="31"/>
      <c r="BS6" s="17" t="s">
        <v>6</v>
      </c>
    </row>
    <row r="7" s="1" customFormat="1" ht="12" customHeight="1">
      <c r="B7" s="21"/>
      <c r="C7" s="22"/>
      <c r="D7" s="32" t="s">
        <v>18</v>
      </c>
      <c r="E7" s="22"/>
      <c r="F7" s="22"/>
      <c r="G7" s="22"/>
      <c r="H7" s="22"/>
      <c r="I7" s="22"/>
      <c r="J7" s="22"/>
      <c r="K7" s="27" t="s">
        <v>1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32" t="s">
        <v>19</v>
      </c>
      <c r="AL7" s="22"/>
      <c r="AM7" s="22"/>
      <c r="AN7" s="27" t="s">
        <v>1</v>
      </c>
      <c r="AO7" s="22"/>
      <c r="AP7" s="22"/>
      <c r="AQ7" s="22"/>
      <c r="AR7" s="20"/>
      <c r="BE7" s="31"/>
      <c r="BS7" s="17" t="s">
        <v>6</v>
      </c>
    </row>
    <row r="8" s="1" customFormat="1" ht="12" customHeight="1">
      <c r="B8" s="21"/>
      <c r="C8" s="22"/>
      <c r="D8" s="32" t="s">
        <v>20</v>
      </c>
      <c r="E8" s="22"/>
      <c r="F8" s="22"/>
      <c r="G8" s="22"/>
      <c r="H8" s="22"/>
      <c r="I8" s="22"/>
      <c r="J8" s="22"/>
      <c r="K8" s="27" t="s">
        <v>21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32" t="s">
        <v>22</v>
      </c>
      <c r="AL8" s="22"/>
      <c r="AM8" s="22"/>
      <c r="AN8" s="33" t="s">
        <v>23</v>
      </c>
      <c r="AO8" s="22"/>
      <c r="AP8" s="22"/>
      <c r="AQ8" s="22"/>
      <c r="AR8" s="20"/>
      <c r="BE8" s="31"/>
      <c r="BS8" s="17" t="s">
        <v>6</v>
      </c>
    </row>
    <row r="9" s="1" customFormat="1" ht="14.4" customHeight="1"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0"/>
      <c r="BE9" s="31"/>
      <c r="BS9" s="17" t="s">
        <v>6</v>
      </c>
    </row>
    <row r="10" s="1" customFormat="1" ht="12" customHeight="1">
      <c r="B10" s="21"/>
      <c r="C10" s="22"/>
      <c r="D10" s="32" t="s">
        <v>24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32" t="s">
        <v>25</v>
      </c>
      <c r="AL10" s="22"/>
      <c r="AM10" s="22"/>
      <c r="AN10" s="27" t="s">
        <v>1</v>
      </c>
      <c r="AO10" s="22"/>
      <c r="AP10" s="22"/>
      <c r="AQ10" s="22"/>
      <c r="AR10" s="20"/>
      <c r="BE10" s="31"/>
      <c r="BS10" s="17" t="s">
        <v>6</v>
      </c>
    </row>
    <row r="11" s="1" customFormat="1" ht="18.48" customHeight="1">
      <c r="B11" s="21"/>
      <c r="C11" s="22"/>
      <c r="D11" s="22"/>
      <c r="E11" s="27" t="s">
        <v>26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32" t="s">
        <v>27</v>
      </c>
      <c r="AL11" s="22"/>
      <c r="AM11" s="22"/>
      <c r="AN11" s="27" t="s">
        <v>1</v>
      </c>
      <c r="AO11" s="22"/>
      <c r="AP11" s="22"/>
      <c r="AQ11" s="22"/>
      <c r="AR11" s="20"/>
      <c r="BE11" s="31"/>
      <c r="BS11" s="17" t="s">
        <v>6</v>
      </c>
    </row>
    <row r="12" s="1" customFormat="1" ht="6.96" customHeight="1">
      <c r="B12" s="2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0"/>
      <c r="BE12" s="31"/>
      <c r="BS12" s="17" t="s">
        <v>6</v>
      </c>
    </row>
    <row r="13" s="1" customFormat="1" ht="12" customHeight="1">
      <c r="B13" s="21"/>
      <c r="C13" s="22"/>
      <c r="D13" s="32" t="s">
        <v>28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32" t="s">
        <v>25</v>
      </c>
      <c r="AL13" s="22"/>
      <c r="AM13" s="22"/>
      <c r="AN13" s="34" t="s">
        <v>29</v>
      </c>
      <c r="AO13" s="22"/>
      <c r="AP13" s="22"/>
      <c r="AQ13" s="22"/>
      <c r="AR13" s="20"/>
      <c r="BE13" s="31"/>
      <c r="BS13" s="17" t="s">
        <v>6</v>
      </c>
    </row>
    <row r="14">
      <c r="B14" s="21"/>
      <c r="C14" s="22"/>
      <c r="D14" s="22"/>
      <c r="E14" s="34" t="s">
        <v>29</v>
      </c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2" t="s">
        <v>27</v>
      </c>
      <c r="AL14" s="22"/>
      <c r="AM14" s="22"/>
      <c r="AN14" s="34" t="s">
        <v>29</v>
      </c>
      <c r="AO14" s="22"/>
      <c r="AP14" s="22"/>
      <c r="AQ14" s="22"/>
      <c r="AR14" s="20"/>
      <c r="BE14" s="31"/>
      <c r="BS14" s="17" t="s">
        <v>6</v>
      </c>
    </row>
    <row r="15" s="1" customFormat="1" ht="6.96" customHeight="1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0"/>
      <c r="BE15" s="31"/>
      <c r="BS15" s="17" t="s">
        <v>4</v>
      </c>
    </row>
    <row r="16" s="1" customFormat="1" ht="12" customHeight="1">
      <c r="B16" s="21"/>
      <c r="C16" s="22"/>
      <c r="D16" s="32" t="s">
        <v>30</v>
      </c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32" t="s">
        <v>25</v>
      </c>
      <c r="AL16" s="22"/>
      <c r="AM16" s="22"/>
      <c r="AN16" s="27" t="s">
        <v>1</v>
      </c>
      <c r="AO16" s="22"/>
      <c r="AP16" s="22"/>
      <c r="AQ16" s="22"/>
      <c r="AR16" s="20"/>
      <c r="BE16" s="31"/>
      <c r="BS16" s="17" t="s">
        <v>4</v>
      </c>
    </row>
    <row r="17" s="1" customFormat="1" ht="18.48" customHeight="1">
      <c r="B17" s="21"/>
      <c r="C17" s="22"/>
      <c r="D17" s="22"/>
      <c r="E17" s="27" t="s">
        <v>31</v>
      </c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32" t="s">
        <v>27</v>
      </c>
      <c r="AL17" s="22"/>
      <c r="AM17" s="22"/>
      <c r="AN17" s="27" t="s">
        <v>1</v>
      </c>
      <c r="AO17" s="22"/>
      <c r="AP17" s="22"/>
      <c r="AQ17" s="22"/>
      <c r="AR17" s="20"/>
      <c r="BE17" s="31"/>
      <c r="BS17" s="17" t="s">
        <v>32</v>
      </c>
    </row>
    <row r="18" s="1" customFormat="1" ht="6.96" customHeight="1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0"/>
      <c r="BE18" s="31"/>
      <c r="BS18" s="17" t="s">
        <v>6</v>
      </c>
    </row>
    <row r="19" s="1" customFormat="1" ht="12" customHeight="1">
      <c r="B19" s="21"/>
      <c r="C19" s="22"/>
      <c r="D19" s="32" t="s">
        <v>33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32" t="s">
        <v>25</v>
      </c>
      <c r="AL19" s="22"/>
      <c r="AM19" s="22"/>
      <c r="AN19" s="27" t="s">
        <v>1</v>
      </c>
      <c r="AO19" s="22"/>
      <c r="AP19" s="22"/>
      <c r="AQ19" s="22"/>
      <c r="AR19" s="20"/>
      <c r="BE19" s="31"/>
      <c r="BS19" s="17" t="s">
        <v>6</v>
      </c>
    </row>
    <row r="20" s="1" customFormat="1" ht="18.48" customHeight="1">
      <c r="B20" s="21"/>
      <c r="C20" s="22"/>
      <c r="D20" s="22"/>
      <c r="E20" s="27" t="s">
        <v>34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32" t="s">
        <v>27</v>
      </c>
      <c r="AL20" s="22"/>
      <c r="AM20" s="22"/>
      <c r="AN20" s="27" t="s">
        <v>1</v>
      </c>
      <c r="AO20" s="22"/>
      <c r="AP20" s="22"/>
      <c r="AQ20" s="22"/>
      <c r="AR20" s="20"/>
      <c r="BE20" s="31"/>
      <c r="BS20" s="17" t="s">
        <v>4</v>
      </c>
    </row>
    <row r="21" s="1" customFormat="1" ht="6.96" customHeight="1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0"/>
      <c r="BE21" s="31"/>
    </row>
    <row r="22" s="1" customFormat="1" ht="12" customHeight="1">
      <c r="B22" s="21"/>
      <c r="C22" s="22"/>
      <c r="D22" s="32" t="s">
        <v>35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0"/>
      <c r="BE22" s="31"/>
    </row>
    <row r="23" s="1" customFormat="1" ht="16.5" customHeight="1">
      <c r="B23" s="21"/>
      <c r="C23" s="22"/>
      <c r="D23" s="22"/>
      <c r="E23" s="36" t="s">
        <v>1</v>
      </c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22"/>
      <c r="AP23" s="22"/>
      <c r="AQ23" s="22"/>
      <c r="AR23" s="20"/>
      <c r="BE23" s="31"/>
    </row>
    <row r="24" s="1" customFormat="1" ht="6.96" customHeight="1">
      <c r="B24" s="2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0"/>
      <c r="BE24" s="31"/>
    </row>
    <row r="25" s="1" customFormat="1" ht="6.96" customHeight="1">
      <c r="B25" s="21"/>
      <c r="C25" s="22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22"/>
      <c r="AQ25" s="22"/>
      <c r="AR25" s="20"/>
      <c r="BE25" s="31"/>
    </row>
    <row r="26" s="2" customFormat="1" ht="25.92" customHeight="1">
      <c r="A26" s="38"/>
      <c r="B26" s="39"/>
      <c r="C26" s="40"/>
      <c r="D26" s="41" t="s">
        <v>36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3">
        <f>ROUND(AG94,2)</f>
        <v>0</v>
      </c>
      <c r="AL26" s="42"/>
      <c r="AM26" s="42"/>
      <c r="AN26" s="42"/>
      <c r="AO26" s="42"/>
      <c r="AP26" s="40"/>
      <c r="AQ26" s="40"/>
      <c r="AR26" s="44"/>
      <c r="BE26" s="31"/>
    </row>
    <row r="27" s="2" customFormat="1" ht="6.96" customHeight="1">
      <c r="A27" s="38"/>
      <c r="B27" s="39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4"/>
      <c r="BE27" s="31"/>
    </row>
    <row r="28" s="2" customFormat="1">
      <c r="A28" s="38"/>
      <c r="B28" s="39"/>
      <c r="C28" s="40"/>
      <c r="D28" s="40"/>
      <c r="E28" s="40"/>
      <c r="F28" s="40"/>
      <c r="G28" s="40"/>
      <c r="H28" s="40"/>
      <c r="I28" s="40"/>
      <c r="J28" s="40"/>
      <c r="K28" s="40"/>
      <c r="L28" s="45" t="s">
        <v>37</v>
      </c>
      <c r="M28" s="45"/>
      <c r="N28" s="45"/>
      <c r="O28" s="45"/>
      <c r="P28" s="45"/>
      <c r="Q28" s="40"/>
      <c r="R28" s="40"/>
      <c r="S28" s="40"/>
      <c r="T28" s="40"/>
      <c r="U28" s="40"/>
      <c r="V28" s="40"/>
      <c r="W28" s="45" t="s">
        <v>38</v>
      </c>
      <c r="X28" s="45"/>
      <c r="Y28" s="45"/>
      <c r="Z28" s="45"/>
      <c r="AA28" s="45"/>
      <c r="AB28" s="45"/>
      <c r="AC28" s="45"/>
      <c r="AD28" s="45"/>
      <c r="AE28" s="45"/>
      <c r="AF28" s="40"/>
      <c r="AG28" s="40"/>
      <c r="AH28" s="40"/>
      <c r="AI28" s="40"/>
      <c r="AJ28" s="40"/>
      <c r="AK28" s="45" t="s">
        <v>39</v>
      </c>
      <c r="AL28" s="45"/>
      <c r="AM28" s="45"/>
      <c r="AN28" s="45"/>
      <c r="AO28" s="45"/>
      <c r="AP28" s="40"/>
      <c r="AQ28" s="40"/>
      <c r="AR28" s="44"/>
      <c r="BE28" s="31"/>
    </row>
    <row r="29" s="3" customFormat="1" ht="14.4" customHeight="1">
      <c r="A29" s="3"/>
      <c r="B29" s="46"/>
      <c r="C29" s="47"/>
      <c r="D29" s="32" t="s">
        <v>40</v>
      </c>
      <c r="E29" s="47"/>
      <c r="F29" s="32" t="s">
        <v>41</v>
      </c>
      <c r="G29" s="47"/>
      <c r="H29" s="47"/>
      <c r="I29" s="47"/>
      <c r="J29" s="47"/>
      <c r="K29" s="47"/>
      <c r="L29" s="48">
        <v>0.20999999999999999</v>
      </c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9">
        <f>ROUND(AZ94, 2)</f>
        <v>0</v>
      </c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9">
        <f>ROUND(AV94, 2)</f>
        <v>0</v>
      </c>
      <c r="AL29" s="47"/>
      <c r="AM29" s="47"/>
      <c r="AN29" s="47"/>
      <c r="AO29" s="47"/>
      <c r="AP29" s="47"/>
      <c r="AQ29" s="47"/>
      <c r="AR29" s="50"/>
      <c r="BE29" s="51"/>
    </row>
    <row r="30" s="3" customFormat="1" ht="14.4" customHeight="1">
      <c r="A30" s="3"/>
      <c r="B30" s="46"/>
      <c r="C30" s="47"/>
      <c r="D30" s="47"/>
      <c r="E30" s="47"/>
      <c r="F30" s="32" t="s">
        <v>42</v>
      </c>
      <c r="G30" s="47"/>
      <c r="H30" s="47"/>
      <c r="I30" s="47"/>
      <c r="J30" s="47"/>
      <c r="K30" s="47"/>
      <c r="L30" s="48">
        <v>0.14999999999999999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9">
        <f>ROUND(BA94, 2)</f>
        <v>0</v>
      </c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9">
        <f>ROUND(AW94, 2)</f>
        <v>0</v>
      </c>
      <c r="AL30" s="47"/>
      <c r="AM30" s="47"/>
      <c r="AN30" s="47"/>
      <c r="AO30" s="47"/>
      <c r="AP30" s="47"/>
      <c r="AQ30" s="47"/>
      <c r="AR30" s="50"/>
      <c r="BE30" s="51"/>
    </row>
    <row r="31" hidden="1" s="3" customFormat="1" ht="14.4" customHeight="1">
      <c r="A31" s="3"/>
      <c r="B31" s="46"/>
      <c r="C31" s="47"/>
      <c r="D31" s="47"/>
      <c r="E31" s="47"/>
      <c r="F31" s="32" t="s">
        <v>43</v>
      </c>
      <c r="G31" s="47"/>
      <c r="H31" s="47"/>
      <c r="I31" s="47"/>
      <c r="J31" s="47"/>
      <c r="K31" s="47"/>
      <c r="L31" s="48">
        <v>0.20999999999999999</v>
      </c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9">
        <f>ROUND(BB94, 2)</f>
        <v>0</v>
      </c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9">
        <v>0</v>
      </c>
      <c r="AL31" s="47"/>
      <c r="AM31" s="47"/>
      <c r="AN31" s="47"/>
      <c r="AO31" s="47"/>
      <c r="AP31" s="47"/>
      <c r="AQ31" s="47"/>
      <c r="AR31" s="50"/>
      <c r="BE31" s="51"/>
    </row>
    <row r="32" hidden="1" s="3" customFormat="1" ht="14.4" customHeight="1">
      <c r="A32" s="3"/>
      <c r="B32" s="46"/>
      <c r="C32" s="47"/>
      <c r="D32" s="47"/>
      <c r="E32" s="47"/>
      <c r="F32" s="32" t="s">
        <v>44</v>
      </c>
      <c r="G32" s="47"/>
      <c r="H32" s="47"/>
      <c r="I32" s="47"/>
      <c r="J32" s="47"/>
      <c r="K32" s="47"/>
      <c r="L32" s="48">
        <v>0.14999999999999999</v>
      </c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9">
        <f>ROUND(BC94, 2)</f>
        <v>0</v>
      </c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9">
        <v>0</v>
      </c>
      <c r="AL32" s="47"/>
      <c r="AM32" s="47"/>
      <c r="AN32" s="47"/>
      <c r="AO32" s="47"/>
      <c r="AP32" s="47"/>
      <c r="AQ32" s="47"/>
      <c r="AR32" s="50"/>
      <c r="BE32" s="51"/>
    </row>
    <row r="33" hidden="1" s="3" customFormat="1" ht="14.4" customHeight="1">
      <c r="A33" s="3"/>
      <c r="B33" s="46"/>
      <c r="C33" s="47"/>
      <c r="D33" s="47"/>
      <c r="E33" s="47"/>
      <c r="F33" s="32" t="s">
        <v>45</v>
      </c>
      <c r="G33" s="47"/>
      <c r="H33" s="47"/>
      <c r="I33" s="47"/>
      <c r="J33" s="47"/>
      <c r="K33" s="47"/>
      <c r="L33" s="48">
        <v>0</v>
      </c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9">
        <f>ROUND(BD94, 2)</f>
        <v>0</v>
      </c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9">
        <v>0</v>
      </c>
      <c r="AL33" s="47"/>
      <c r="AM33" s="47"/>
      <c r="AN33" s="47"/>
      <c r="AO33" s="47"/>
      <c r="AP33" s="47"/>
      <c r="AQ33" s="47"/>
      <c r="AR33" s="50"/>
      <c r="BE33" s="51"/>
    </row>
    <row r="34" s="2" customFormat="1" ht="6.96" customHeight="1">
      <c r="A34" s="38"/>
      <c r="B34" s="39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4"/>
      <c r="BE34" s="31"/>
    </row>
    <row r="35" s="2" customFormat="1" ht="25.92" customHeight="1">
      <c r="A35" s="38"/>
      <c r="B35" s="39"/>
      <c r="C35" s="52"/>
      <c r="D35" s="53" t="s">
        <v>46</v>
      </c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5" t="s">
        <v>47</v>
      </c>
      <c r="U35" s="54"/>
      <c r="V35" s="54"/>
      <c r="W35" s="54"/>
      <c r="X35" s="56" t="s">
        <v>48</v>
      </c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7">
        <f>SUM(AK26:AK33)</f>
        <v>0</v>
      </c>
      <c r="AL35" s="54"/>
      <c r="AM35" s="54"/>
      <c r="AN35" s="54"/>
      <c r="AO35" s="58"/>
      <c r="AP35" s="52"/>
      <c r="AQ35" s="52"/>
      <c r="AR35" s="44"/>
      <c r="BE35" s="38"/>
    </row>
    <row r="36" s="2" customFormat="1" ht="6.96" customHeight="1">
      <c r="A36" s="38"/>
      <c r="B36" s="39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4"/>
      <c r="BE36" s="38"/>
    </row>
    <row r="37" s="2" customFormat="1" ht="14.4" customHeight="1">
      <c r="A37" s="38"/>
      <c r="B37" s="39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4"/>
      <c r="BE37" s="38"/>
    </row>
    <row r="38" s="1" customFormat="1" ht="14.4" customHeight="1"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0"/>
    </row>
    <row r="39" s="1" customFormat="1" ht="14.4" customHeight="1">
      <c r="B39" s="21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0"/>
    </row>
    <row r="40" s="1" customFormat="1" ht="14.4" customHeight="1">
      <c r="B40" s="21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0"/>
    </row>
    <row r="41" s="1" customFormat="1" ht="14.4" customHeight="1"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0"/>
    </row>
    <row r="42" s="1" customFormat="1" ht="14.4" customHeight="1">
      <c r="B42" s="21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0"/>
    </row>
    <row r="43" s="1" customFormat="1" ht="14.4" customHeight="1">
      <c r="B43" s="21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0"/>
    </row>
    <row r="44" s="1" customFormat="1" ht="14.4" customHeight="1"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0"/>
    </row>
    <row r="45" s="1" customFormat="1" ht="14.4" customHeight="1"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0"/>
    </row>
    <row r="46" s="1" customFormat="1" ht="14.4" customHeight="1"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0"/>
    </row>
    <row r="47" s="1" customFormat="1" ht="14.4" customHeight="1"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0"/>
    </row>
    <row r="48" s="1" customFormat="1" ht="14.4" customHeight="1">
      <c r="B48" s="2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0"/>
    </row>
    <row r="49" s="2" customFormat="1" ht="14.4" customHeight="1">
      <c r="B49" s="59"/>
      <c r="C49" s="60"/>
      <c r="D49" s="61" t="s">
        <v>49</v>
      </c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1" t="s">
        <v>50</v>
      </c>
      <c r="AI49" s="62"/>
      <c r="AJ49" s="62"/>
      <c r="AK49" s="62"/>
      <c r="AL49" s="62"/>
      <c r="AM49" s="62"/>
      <c r="AN49" s="62"/>
      <c r="AO49" s="62"/>
      <c r="AP49" s="60"/>
      <c r="AQ49" s="60"/>
      <c r="AR49" s="63"/>
    </row>
    <row r="50"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0"/>
    </row>
    <row r="51"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0"/>
    </row>
    <row r="52"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0"/>
    </row>
    <row r="53"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0"/>
    </row>
    <row r="54"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0"/>
    </row>
    <row r="55"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0"/>
    </row>
    <row r="56"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0"/>
    </row>
    <row r="57"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0"/>
    </row>
    <row r="58"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0"/>
    </row>
    <row r="59"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0"/>
    </row>
    <row r="60" s="2" customFormat="1">
      <c r="A60" s="38"/>
      <c r="B60" s="39"/>
      <c r="C60" s="40"/>
      <c r="D60" s="64" t="s">
        <v>51</v>
      </c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64" t="s">
        <v>52</v>
      </c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64" t="s">
        <v>51</v>
      </c>
      <c r="AI60" s="42"/>
      <c r="AJ60" s="42"/>
      <c r="AK60" s="42"/>
      <c r="AL60" s="42"/>
      <c r="AM60" s="64" t="s">
        <v>52</v>
      </c>
      <c r="AN60" s="42"/>
      <c r="AO60" s="42"/>
      <c r="AP60" s="40"/>
      <c r="AQ60" s="40"/>
      <c r="AR60" s="44"/>
      <c r="BE60" s="38"/>
    </row>
    <row r="61">
      <c r="B61" s="21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0"/>
    </row>
    <row r="62">
      <c r="B62" s="21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0"/>
    </row>
    <row r="63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0"/>
    </row>
    <row r="64" s="2" customFormat="1">
      <c r="A64" s="38"/>
      <c r="B64" s="39"/>
      <c r="C64" s="40"/>
      <c r="D64" s="61" t="s">
        <v>53</v>
      </c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1" t="s">
        <v>54</v>
      </c>
      <c r="AI64" s="65"/>
      <c r="AJ64" s="65"/>
      <c r="AK64" s="65"/>
      <c r="AL64" s="65"/>
      <c r="AM64" s="65"/>
      <c r="AN64" s="65"/>
      <c r="AO64" s="65"/>
      <c r="AP64" s="40"/>
      <c r="AQ64" s="40"/>
      <c r="AR64" s="44"/>
      <c r="BE64" s="38"/>
    </row>
    <row r="65">
      <c r="B65" s="21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0"/>
    </row>
    <row r="66">
      <c r="B66" s="21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0"/>
    </row>
    <row r="67">
      <c r="B67" s="21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0"/>
    </row>
    <row r="68">
      <c r="B68" s="21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0"/>
    </row>
    <row r="69">
      <c r="B69" s="21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0"/>
    </row>
    <row r="70">
      <c r="B70" s="21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0"/>
    </row>
    <row r="71">
      <c r="B71" s="21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0"/>
    </row>
    <row r="72">
      <c r="B72" s="21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0"/>
    </row>
    <row r="73">
      <c r="B73" s="21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0"/>
    </row>
    <row r="74">
      <c r="B74" s="21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0"/>
    </row>
    <row r="75" s="2" customFormat="1">
      <c r="A75" s="38"/>
      <c r="B75" s="39"/>
      <c r="C75" s="40"/>
      <c r="D75" s="64" t="s">
        <v>51</v>
      </c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64" t="s">
        <v>52</v>
      </c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64" t="s">
        <v>51</v>
      </c>
      <c r="AI75" s="42"/>
      <c r="AJ75" s="42"/>
      <c r="AK75" s="42"/>
      <c r="AL75" s="42"/>
      <c r="AM75" s="64" t="s">
        <v>52</v>
      </c>
      <c r="AN75" s="42"/>
      <c r="AO75" s="42"/>
      <c r="AP75" s="40"/>
      <c r="AQ75" s="40"/>
      <c r="AR75" s="44"/>
      <c r="BE75" s="38"/>
    </row>
    <row r="76" s="2" customFormat="1">
      <c r="A76" s="38"/>
      <c r="B76" s="39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4"/>
      <c r="BE76" s="38"/>
    </row>
    <row r="77" s="2" customFormat="1" ht="6.96" customHeight="1">
      <c r="A77" s="38"/>
      <c r="B77" s="66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44"/>
      <c r="BE77" s="38"/>
    </row>
    <row r="81" s="2" customFormat="1" ht="6.96" customHeight="1">
      <c r="A81" s="38"/>
      <c r="B81" s="68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69"/>
      <c r="AR81" s="44"/>
      <c r="BE81" s="38"/>
    </row>
    <row r="82" s="2" customFormat="1" ht="24.96" customHeight="1">
      <c r="A82" s="38"/>
      <c r="B82" s="39"/>
      <c r="C82" s="23" t="s">
        <v>55</v>
      </c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4"/>
      <c r="B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4"/>
      <c r="BE83" s="38"/>
    </row>
    <row r="84" s="4" customFormat="1" ht="12" customHeight="1">
      <c r="A84" s="4"/>
      <c r="B84" s="70"/>
      <c r="C84" s="32" t="s">
        <v>13</v>
      </c>
      <c r="D84" s="71"/>
      <c r="E84" s="71"/>
      <c r="F84" s="71"/>
      <c r="G84" s="71"/>
      <c r="H84" s="71"/>
      <c r="I84" s="71"/>
      <c r="J84" s="71"/>
      <c r="K84" s="71"/>
      <c r="L84" s="71" t="str">
        <f>K5</f>
        <v>192021</v>
      </c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2"/>
      <c r="BE84" s="4"/>
    </row>
    <row r="85" s="5" customFormat="1" ht="36.96" customHeight="1">
      <c r="A85" s="5"/>
      <c r="B85" s="73"/>
      <c r="C85" s="74" t="s">
        <v>16</v>
      </c>
      <c r="D85" s="75"/>
      <c r="E85" s="75"/>
      <c r="F85" s="75"/>
      <c r="G85" s="75"/>
      <c r="H85" s="75"/>
      <c r="I85" s="75"/>
      <c r="J85" s="75"/>
      <c r="K85" s="75"/>
      <c r="L85" s="76" t="str">
        <f>K6</f>
        <v>Cyklotrasa Brumov - Bylnice - Štítná nad Vláří - k.ú. Bylnice</v>
      </c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7"/>
      <c r="BE85" s="5"/>
    </row>
    <row r="86" s="2" customFormat="1" ht="6.96" customHeight="1">
      <c r="A86" s="38"/>
      <c r="B86" s="39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4"/>
      <c r="BE86" s="38"/>
    </row>
    <row r="87" s="2" customFormat="1" ht="12" customHeight="1">
      <c r="A87" s="38"/>
      <c r="B87" s="39"/>
      <c r="C87" s="32" t="s">
        <v>20</v>
      </c>
      <c r="D87" s="40"/>
      <c r="E87" s="40"/>
      <c r="F87" s="40"/>
      <c r="G87" s="40"/>
      <c r="H87" s="40"/>
      <c r="I87" s="40"/>
      <c r="J87" s="40"/>
      <c r="K87" s="40"/>
      <c r="L87" s="78" t="str">
        <f>IF(K8="","",K8)</f>
        <v>Pravý břeh Vláry v k.ú. Bylnice</v>
      </c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32" t="s">
        <v>22</v>
      </c>
      <c r="AJ87" s="40"/>
      <c r="AK87" s="40"/>
      <c r="AL87" s="40"/>
      <c r="AM87" s="79" t="str">
        <f>IF(AN8= "","",AN8)</f>
        <v>20. 5. 2021</v>
      </c>
      <c r="AN87" s="79"/>
      <c r="AO87" s="40"/>
      <c r="AP87" s="40"/>
      <c r="AQ87" s="40"/>
      <c r="AR87" s="44"/>
      <c r="B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4"/>
      <c r="BE88" s="38"/>
    </row>
    <row r="89" s="2" customFormat="1" ht="15.15" customHeight="1">
      <c r="A89" s="38"/>
      <c r="B89" s="39"/>
      <c r="C89" s="32" t="s">
        <v>24</v>
      </c>
      <c r="D89" s="40"/>
      <c r="E89" s="40"/>
      <c r="F89" s="40"/>
      <c r="G89" s="40"/>
      <c r="H89" s="40"/>
      <c r="I89" s="40"/>
      <c r="J89" s="40"/>
      <c r="K89" s="40"/>
      <c r="L89" s="71" t="str">
        <f>IF(E11= "","",E11)</f>
        <v>Město Brumov - Bylnice</v>
      </c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32" t="s">
        <v>30</v>
      </c>
      <c r="AJ89" s="40"/>
      <c r="AK89" s="40"/>
      <c r="AL89" s="40"/>
      <c r="AM89" s="80" t="str">
        <f>IF(E17="","",E17)</f>
        <v>M. Sedlářová</v>
      </c>
      <c r="AN89" s="71"/>
      <c r="AO89" s="71"/>
      <c r="AP89" s="71"/>
      <c r="AQ89" s="40"/>
      <c r="AR89" s="44"/>
      <c r="AS89" s="81" t="s">
        <v>56</v>
      </c>
      <c r="AT89" s="82"/>
      <c r="AU89" s="83"/>
      <c r="AV89" s="83"/>
      <c r="AW89" s="83"/>
      <c r="AX89" s="83"/>
      <c r="AY89" s="83"/>
      <c r="AZ89" s="83"/>
      <c r="BA89" s="83"/>
      <c r="BB89" s="83"/>
      <c r="BC89" s="83"/>
      <c r="BD89" s="84"/>
      <c r="BE89" s="38"/>
    </row>
    <row r="90" s="2" customFormat="1" ht="15.15" customHeight="1">
      <c r="A90" s="38"/>
      <c r="B90" s="39"/>
      <c r="C90" s="32" t="s">
        <v>28</v>
      </c>
      <c r="D90" s="40"/>
      <c r="E90" s="40"/>
      <c r="F90" s="40"/>
      <c r="G90" s="40"/>
      <c r="H90" s="40"/>
      <c r="I90" s="40"/>
      <c r="J90" s="40"/>
      <c r="K90" s="40"/>
      <c r="L90" s="71" t="str">
        <f>IF(E14= "Vyplň údaj","",E14)</f>
        <v/>
      </c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32" t="s">
        <v>33</v>
      </c>
      <c r="AJ90" s="40"/>
      <c r="AK90" s="40"/>
      <c r="AL90" s="40"/>
      <c r="AM90" s="80" t="str">
        <f>IF(E20="","",E20)</f>
        <v>Ing.L.Alster</v>
      </c>
      <c r="AN90" s="71"/>
      <c r="AO90" s="71"/>
      <c r="AP90" s="71"/>
      <c r="AQ90" s="40"/>
      <c r="AR90" s="44"/>
      <c r="AS90" s="85"/>
      <c r="AT90" s="86"/>
      <c r="AU90" s="87"/>
      <c r="AV90" s="87"/>
      <c r="AW90" s="87"/>
      <c r="AX90" s="87"/>
      <c r="AY90" s="87"/>
      <c r="AZ90" s="87"/>
      <c r="BA90" s="87"/>
      <c r="BB90" s="87"/>
      <c r="BC90" s="87"/>
      <c r="BD90" s="88"/>
      <c r="BE90" s="38"/>
    </row>
    <row r="91" s="2" customFormat="1" ht="10.8" customHeight="1">
      <c r="A91" s="38"/>
      <c r="B91" s="39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4"/>
      <c r="AS91" s="89"/>
      <c r="AT91" s="90"/>
      <c r="AU91" s="91"/>
      <c r="AV91" s="91"/>
      <c r="AW91" s="91"/>
      <c r="AX91" s="91"/>
      <c r="AY91" s="91"/>
      <c r="AZ91" s="91"/>
      <c r="BA91" s="91"/>
      <c r="BB91" s="91"/>
      <c r="BC91" s="91"/>
      <c r="BD91" s="92"/>
      <c r="BE91" s="38"/>
    </row>
    <row r="92" s="2" customFormat="1" ht="29.28" customHeight="1">
      <c r="A92" s="38"/>
      <c r="B92" s="39"/>
      <c r="C92" s="93" t="s">
        <v>57</v>
      </c>
      <c r="D92" s="94"/>
      <c r="E92" s="94"/>
      <c r="F92" s="94"/>
      <c r="G92" s="94"/>
      <c r="H92" s="95"/>
      <c r="I92" s="96" t="s">
        <v>58</v>
      </c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  <c r="W92" s="94"/>
      <c r="X92" s="94"/>
      <c r="Y92" s="94"/>
      <c r="Z92" s="94"/>
      <c r="AA92" s="94"/>
      <c r="AB92" s="94"/>
      <c r="AC92" s="94"/>
      <c r="AD92" s="94"/>
      <c r="AE92" s="94"/>
      <c r="AF92" s="94"/>
      <c r="AG92" s="97" t="s">
        <v>59</v>
      </c>
      <c r="AH92" s="94"/>
      <c r="AI92" s="94"/>
      <c r="AJ92" s="94"/>
      <c r="AK92" s="94"/>
      <c r="AL92" s="94"/>
      <c r="AM92" s="94"/>
      <c r="AN92" s="96" t="s">
        <v>60</v>
      </c>
      <c r="AO92" s="94"/>
      <c r="AP92" s="98"/>
      <c r="AQ92" s="99" t="s">
        <v>61</v>
      </c>
      <c r="AR92" s="44"/>
      <c r="AS92" s="100" t="s">
        <v>62</v>
      </c>
      <c r="AT92" s="101" t="s">
        <v>63</v>
      </c>
      <c r="AU92" s="101" t="s">
        <v>64</v>
      </c>
      <c r="AV92" s="101" t="s">
        <v>65</v>
      </c>
      <c r="AW92" s="101" t="s">
        <v>66</v>
      </c>
      <c r="AX92" s="101" t="s">
        <v>67</v>
      </c>
      <c r="AY92" s="101" t="s">
        <v>68</v>
      </c>
      <c r="AZ92" s="101" t="s">
        <v>69</v>
      </c>
      <c r="BA92" s="101" t="s">
        <v>70</v>
      </c>
      <c r="BB92" s="101" t="s">
        <v>71</v>
      </c>
      <c r="BC92" s="101" t="s">
        <v>72</v>
      </c>
      <c r="BD92" s="102" t="s">
        <v>73</v>
      </c>
      <c r="BE92" s="38"/>
    </row>
    <row r="93" s="2" customFormat="1" ht="10.8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4"/>
      <c r="AS93" s="103"/>
      <c r="AT93" s="104"/>
      <c r="AU93" s="104"/>
      <c r="AV93" s="104"/>
      <c r="AW93" s="104"/>
      <c r="AX93" s="104"/>
      <c r="AY93" s="104"/>
      <c r="AZ93" s="104"/>
      <c r="BA93" s="104"/>
      <c r="BB93" s="104"/>
      <c r="BC93" s="104"/>
      <c r="BD93" s="105"/>
      <c r="BE93" s="38"/>
    </row>
    <row r="94" s="6" customFormat="1" ht="32.4" customHeight="1">
      <c r="A94" s="6"/>
      <c r="B94" s="106"/>
      <c r="C94" s="107" t="s">
        <v>74</v>
      </c>
      <c r="D94" s="108"/>
      <c r="E94" s="108"/>
      <c r="F94" s="108"/>
      <c r="G94" s="108"/>
      <c r="H94" s="108"/>
      <c r="I94" s="108"/>
      <c r="J94" s="108"/>
      <c r="K94" s="108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  <c r="Z94" s="108"/>
      <c r="AA94" s="108"/>
      <c r="AB94" s="108"/>
      <c r="AC94" s="108"/>
      <c r="AD94" s="108"/>
      <c r="AE94" s="108"/>
      <c r="AF94" s="108"/>
      <c r="AG94" s="109">
        <f>ROUND(SUM(AG95:AG96),2)</f>
        <v>0</v>
      </c>
      <c r="AH94" s="109"/>
      <c r="AI94" s="109"/>
      <c r="AJ94" s="109"/>
      <c r="AK94" s="109"/>
      <c r="AL94" s="109"/>
      <c r="AM94" s="109"/>
      <c r="AN94" s="110">
        <f>SUM(AG94,AT94)</f>
        <v>0</v>
      </c>
      <c r="AO94" s="110"/>
      <c r="AP94" s="110"/>
      <c r="AQ94" s="111" t="s">
        <v>1</v>
      </c>
      <c r="AR94" s="112"/>
      <c r="AS94" s="113">
        <f>ROUND(SUM(AS95:AS96),2)</f>
        <v>0</v>
      </c>
      <c r="AT94" s="114">
        <f>ROUND(SUM(AV94:AW94),2)</f>
        <v>0</v>
      </c>
      <c r="AU94" s="115">
        <f>ROUND(SUM(AU95:AU96),5)</f>
        <v>0</v>
      </c>
      <c r="AV94" s="114">
        <f>ROUND(AZ94*L29,2)</f>
        <v>0</v>
      </c>
      <c r="AW94" s="114">
        <f>ROUND(BA94*L30,2)</f>
        <v>0</v>
      </c>
      <c r="AX94" s="114">
        <f>ROUND(BB94*L29,2)</f>
        <v>0</v>
      </c>
      <c r="AY94" s="114">
        <f>ROUND(BC94*L30,2)</f>
        <v>0</v>
      </c>
      <c r="AZ94" s="114">
        <f>ROUND(SUM(AZ95:AZ96),2)</f>
        <v>0</v>
      </c>
      <c r="BA94" s="114">
        <f>ROUND(SUM(BA95:BA96),2)</f>
        <v>0</v>
      </c>
      <c r="BB94" s="114">
        <f>ROUND(SUM(BB95:BB96),2)</f>
        <v>0</v>
      </c>
      <c r="BC94" s="114">
        <f>ROUND(SUM(BC95:BC96),2)</f>
        <v>0</v>
      </c>
      <c r="BD94" s="116">
        <f>ROUND(SUM(BD95:BD96),2)</f>
        <v>0</v>
      </c>
      <c r="BE94" s="6"/>
      <c r="BS94" s="117" t="s">
        <v>75</v>
      </c>
      <c r="BT94" s="117" t="s">
        <v>76</v>
      </c>
      <c r="BU94" s="118" t="s">
        <v>77</v>
      </c>
      <c r="BV94" s="117" t="s">
        <v>78</v>
      </c>
      <c r="BW94" s="117" t="s">
        <v>5</v>
      </c>
      <c r="BX94" s="117" t="s">
        <v>79</v>
      </c>
      <c r="CL94" s="117" t="s">
        <v>1</v>
      </c>
    </row>
    <row r="95" s="7" customFormat="1" ht="16.5" customHeight="1">
      <c r="A95" s="119" t="s">
        <v>80</v>
      </c>
      <c r="B95" s="120"/>
      <c r="C95" s="121"/>
      <c r="D95" s="122" t="s">
        <v>81</v>
      </c>
      <c r="E95" s="122"/>
      <c r="F95" s="122"/>
      <c r="G95" s="122"/>
      <c r="H95" s="122"/>
      <c r="I95" s="123"/>
      <c r="J95" s="122" t="s">
        <v>82</v>
      </c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2"/>
      <c r="Y95" s="122"/>
      <c r="Z95" s="122"/>
      <c r="AA95" s="122"/>
      <c r="AB95" s="122"/>
      <c r="AC95" s="122"/>
      <c r="AD95" s="122"/>
      <c r="AE95" s="122"/>
      <c r="AF95" s="122"/>
      <c r="AG95" s="124">
        <f>'SO 000 - Vedlejší a ostat...'!J30</f>
        <v>0</v>
      </c>
      <c r="AH95" s="123"/>
      <c r="AI95" s="123"/>
      <c r="AJ95" s="123"/>
      <c r="AK95" s="123"/>
      <c r="AL95" s="123"/>
      <c r="AM95" s="123"/>
      <c r="AN95" s="124">
        <f>SUM(AG95,AT95)</f>
        <v>0</v>
      </c>
      <c r="AO95" s="123"/>
      <c r="AP95" s="123"/>
      <c r="AQ95" s="125" t="s">
        <v>83</v>
      </c>
      <c r="AR95" s="126"/>
      <c r="AS95" s="127">
        <v>0</v>
      </c>
      <c r="AT95" s="128">
        <f>ROUND(SUM(AV95:AW95),2)</f>
        <v>0</v>
      </c>
      <c r="AU95" s="129">
        <f>'SO 000 - Vedlejší a ostat...'!P121</f>
        <v>0</v>
      </c>
      <c r="AV95" s="128">
        <f>'SO 000 - Vedlejší a ostat...'!J33</f>
        <v>0</v>
      </c>
      <c r="AW95" s="128">
        <f>'SO 000 - Vedlejší a ostat...'!J34</f>
        <v>0</v>
      </c>
      <c r="AX95" s="128">
        <f>'SO 000 - Vedlejší a ostat...'!J35</f>
        <v>0</v>
      </c>
      <c r="AY95" s="128">
        <f>'SO 000 - Vedlejší a ostat...'!J36</f>
        <v>0</v>
      </c>
      <c r="AZ95" s="128">
        <f>'SO 000 - Vedlejší a ostat...'!F33</f>
        <v>0</v>
      </c>
      <c r="BA95" s="128">
        <f>'SO 000 - Vedlejší a ostat...'!F34</f>
        <v>0</v>
      </c>
      <c r="BB95" s="128">
        <f>'SO 000 - Vedlejší a ostat...'!F35</f>
        <v>0</v>
      </c>
      <c r="BC95" s="128">
        <f>'SO 000 - Vedlejší a ostat...'!F36</f>
        <v>0</v>
      </c>
      <c r="BD95" s="130">
        <f>'SO 000 - Vedlejší a ostat...'!F37</f>
        <v>0</v>
      </c>
      <c r="BE95" s="7"/>
      <c r="BT95" s="131" t="s">
        <v>84</v>
      </c>
      <c r="BV95" s="131" t="s">
        <v>78</v>
      </c>
      <c r="BW95" s="131" t="s">
        <v>85</v>
      </c>
      <c r="BX95" s="131" t="s">
        <v>5</v>
      </c>
      <c r="CL95" s="131" t="s">
        <v>1</v>
      </c>
      <c r="CM95" s="131" t="s">
        <v>86</v>
      </c>
    </row>
    <row r="96" s="7" customFormat="1" ht="16.5" customHeight="1">
      <c r="A96" s="119" t="s">
        <v>80</v>
      </c>
      <c r="B96" s="120"/>
      <c r="C96" s="121"/>
      <c r="D96" s="122" t="s">
        <v>87</v>
      </c>
      <c r="E96" s="122"/>
      <c r="F96" s="122"/>
      <c r="G96" s="122"/>
      <c r="H96" s="122"/>
      <c r="I96" s="123"/>
      <c r="J96" s="122" t="s">
        <v>88</v>
      </c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24">
        <f>'SO 101 - Cyklotrasa'!J30</f>
        <v>0</v>
      </c>
      <c r="AH96" s="123"/>
      <c r="AI96" s="123"/>
      <c r="AJ96" s="123"/>
      <c r="AK96" s="123"/>
      <c r="AL96" s="123"/>
      <c r="AM96" s="123"/>
      <c r="AN96" s="124">
        <f>SUM(AG96,AT96)</f>
        <v>0</v>
      </c>
      <c r="AO96" s="123"/>
      <c r="AP96" s="123"/>
      <c r="AQ96" s="125" t="s">
        <v>83</v>
      </c>
      <c r="AR96" s="126"/>
      <c r="AS96" s="132">
        <v>0</v>
      </c>
      <c r="AT96" s="133">
        <f>ROUND(SUM(AV96:AW96),2)</f>
        <v>0</v>
      </c>
      <c r="AU96" s="134">
        <f>'SO 101 - Cyklotrasa'!P128</f>
        <v>0</v>
      </c>
      <c r="AV96" s="133">
        <f>'SO 101 - Cyklotrasa'!J33</f>
        <v>0</v>
      </c>
      <c r="AW96" s="133">
        <f>'SO 101 - Cyklotrasa'!J34</f>
        <v>0</v>
      </c>
      <c r="AX96" s="133">
        <f>'SO 101 - Cyklotrasa'!J35</f>
        <v>0</v>
      </c>
      <c r="AY96" s="133">
        <f>'SO 101 - Cyklotrasa'!J36</f>
        <v>0</v>
      </c>
      <c r="AZ96" s="133">
        <f>'SO 101 - Cyklotrasa'!F33</f>
        <v>0</v>
      </c>
      <c r="BA96" s="133">
        <f>'SO 101 - Cyklotrasa'!F34</f>
        <v>0</v>
      </c>
      <c r="BB96" s="133">
        <f>'SO 101 - Cyklotrasa'!F35</f>
        <v>0</v>
      </c>
      <c r="BC96" s="133">
        <f>'SO 101 - Cyklotrasa'!F36</f>
        <v>0</v>
      </c>
      <c r="BD96" s="135">
        <f>'SO 101 - Cyklotrasa'!F37</f>
        <v>0</v>
      </c>
      <c r="BE96" s="7"/>
      <c r="BT96" s="131" t="s">
        <v>84</v>
      </c>
      <c r="BV96" s="131" t="s">
        <v>78</v>
      </c>
      <c r="BW96" s="131" t="s">
        <v>89</v>
      </c>
      <c r="BX96" s="131" t="s">
        <v>5</v>
      </c>
      <c r="CL96" s="131" t="s">
        <v>1</v>
      </c>
      <c r="CM96" s="131" t="s">
        <v>86</v>
      </c>
    </row>
    <row r="97" s="2" customFormat="1" ht="30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4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="2" customFormat="1" ht="6.96" customHeight="1">
      <c r="A98" s="38"/>
      <c r="B98" s="66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44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</sheetData>
  <sheetProtection sheet="1" formatColumns="0" formatRows="0" objects="1" scenarios="1" spinCount="100000" saltValue="09BnTsi3vz8f2l6t1QS5Pb0f5mo1GaXHZERf9YHZ7aHXe8IThUki6wgd7nxKpCO8ASl587dk/rfdx9n9SytQ8w==" hashValue="zZ5IMx+3KDyp+bjYkNc11ZUhdhl9+FVfSzhTgBt3pkFZ8Bqlxe7+9+TmAbY7jcttS+VCsepe0+xpGOYmzf475w==" algorithmName="SHA-512" password="CC31"/>
  <mergeCells count="46"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  <mergeCell ref="AK31:AO31"/>
    <mergeCell ref="L31:P31"/>
    <mergeCell ref="W32:AE32"/>
    <mergeCell ref="AK32:AO32"/>
    <mergeCell ref="L32:P32"/>
    <mergeCell ref="W33:AE33"/>
    <mergeCell ref="AK33:AO33"/>
    <mergeCell ref="L33:P33"/>
    <mergeCell ref="X35:AB35"/>
    <mergeCell ref="AK35:AO35"/>
    <mergeCell ref="L85:AO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N96:AP96"/>
    <mergeCell ref="AG96:AM96"/>
    <mergeCell ref="D96:H96"/>
    <mergeCell ref="J96:AF96"/>
    <mergeCell ref="AG94:AM94"/>
    <mergeCell ref="AN94:AP94"/>
    <mergeCell ref="AR2:BE2"/>
  </mergeCells>
  <hyperlinks>
    <hyperlink ref="A95" location="'SO 000 - Vedlejší a ostat...'!C2" display="/"/>
    <hyperlink ref="A96" location="'SO 101 - Cyklotrasa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85</v>
      </c>
    </row>
    <row r="3" s="1" customFormat="1" ht="6.96" customHeight="1">
      <c r="B3" s="136"/>
      <c r="C3" s="137"/>
      <c r="D3" s="137"/>
      <c r="E3" s="137"/>
      <c r="F3" s="137"/>
      <c r="G3" s="137"/>
      <c r="H3" s="137"/>
      <c r="I3" s="137"/>
      <c r="J3" s="137"/>
      <c r="K3" s="137"/>
      <c r="L3" s="20"/>
      <c r="AT3" s="17" t="s">
        <v>86</v>
      </c>
    </row>
    <row r="4" s="1" customFormat="1" ht="24.96" customHeight="1">
      <c r="B4" s="20"/>
      <c r="D4" s="138" t="s">
        <v>90</v>
      </c>
      <c r="L4" s="20"/>
      <c r="M4" s="139" t="s">
        <v>10</v>
      </c>
      <c r="AT4" s="17" t="s">
        <v>4</v>
      </c>
    </row>
    <row r="5" s="1" customFormat="1" ht="6.96" customHeight="1">
      <c r="B5" s="20"/>
      <c r="L5" s="20"/>
    </row>
    <row r="6" s="1" customFormat="1" ht="12" customHeight="1">
      <c r="B6" s="20"/>
      <c r="D6" s="140" t="s">
        <v>16</v>
      </c>
      <c r="L6" s="20"/>
    </row>
    <row r="7" s="1" customFormat="1" ht="16.5" customHeight="1">
      <c r="B7" s="20"/>
      <c r="E7" s="141" t="str">
        <f>'Rekapitulace stavby'!K6</f>
        <v>Cyklotrasa Brumov - Bylnice - Štítná nad Vláří - k.ú. Bylnice</v>
      </c>
      <c r="F7" s="140"/>
      <c r="G7" s="140"/>
      <c r="H7" s="140"/>
      <c r="L7" s="20"/>
    </row>
    <row r="8" s="2" customFormat="1" ht="12" customHeight="1">
      <c r="A8" s="38"/>
      <c r="B8" s="44"/>
      <c r="C8" s="38"/>
      <c r="D8" s="140" t="s">
        <v>91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</row>
    <row r="9" s="2" customFormat="1" ht="16.5" customHeight="1">
      <c r="A9" s="38"/>
      <c r="B9" s="44"/>
      <c r="C9" s="38"/>
      <c r="D9" s="38"/>
      <c r="E9" s="142" t="s">
        <v>92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s="2" customFormat="1" ht="12" customHeight="1">
      <c r="A11" s="38"/>
      <c r="B11" s="44"/>
      <c r="C11" s="38"/>
      <c r="D11" s="140" t="s">
        <v>18</v>
      </c>
      <c r="E11" s="38"/>
      <c r="F11" s="143" t="s">
        <v>1</v>
      </c>
      <c r="G11" s="38"/>
      <c r="H11" s="38"/>
      <c r="I11" s="140" t="s">
        <v>19</v>
      </c>
      <c r="J11" s="143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="2" customFormat="1" ht="12" customHeight="1">
      <c r="A12" s="38"/>
      <c r="B12" s="44"/>
      <c r="C12" s="38"/>
      <c r="D12" s="140" t="s">
        <v>20</v>
      </c>
      <c r="E12" s="38"/>
      <c r="F12" s="143" t="s">
        <v>21</v>
      </c>
      <c r="G12" s="38"/>
      <c r="H12" s="38"/>
      <c r="I12" s="140" t="s">
        <v>22</v>
      </c>
      <c r="J12" s="144" t="str">
        <f>'Rekapitulace stavby'!AN8</f>
        <v>20. 5. 2021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40" t="s">
        <v>24</v>
      </c>
      <c r="E14" s="38"/>
      <c r="F14" s="38"/>
      <c r="G14" s="38"/>
      <c r="H14" s="38"/>
      <c r="I14" s="140" t="s">
        <v>25</v>
      </c>
      <c r="J14" s="143" t="s">
        <v>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8" customHeight="1">
      <c r="A15" s="38"/>
      <c r="B15" s="44"/>
      <c r="C15" s="38"/>
      <c r="D15" s="38"/>
      <c r="E15" s="143" t="s">
        <v>26</v>
      </c>
      <c r="F15" s="38"/>
      <c r="G15" s="38"/>
      <c r="H15" s="38"/>
      <c r="I15" s="140" t="s">
        <v>27</v>
      </c>
      <c r="J15" s="143" t="s">
        <v>1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40" t="s">
        <v>28</v>
      </c>
      <c r="E17" s="38"/>
      <c r="F17" s="38"/>
      <c r="G17" s="38"/>
      <c r="H17" s="38"/>
      <c r="I17" s="140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3"/>
      <c r="G18" s="143"/>
      <c r="H18" s="143"/>
      <c r="I18" s="140" t="s">
        <v>27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40" t="s">
        <v>30</v>
      </c>
      <c r="E20" s="38"/>
      <c r="F20" s="38"/>
      <c r="G20" s="38"/>
      <c r="H20" s="38"/>
      <c r="I20" s="140" t="s">
        <v>25</v>
      </c>
      <c r="J20" s="143" t="s">
        <v>1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3" t="s">
        <v>31</v>
      </c>
      <c r="F21" s="38"/>
      <c r="G21" s="38"/>
      <c r="H21" s="38"/>
      <c r="I21" s="140" t="s">
        <v>27</v>
      </c>
      <c r="J21" s="143" t="s">
        <v>1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40" t="s">
        <v>33</v>
      </c>
      <c r="E23" s="38"/>
      <c r="F23" s="38"/>
      <c r="G23" s="38"/>
      <c r="H23" s="38"/>
      <c r="I23" s="140" t="s">
        <v>25</v>
      </c>
      <c r="J23" s="143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3" t="s">
        <v>34</v>
      </c>
      <c r="F24" s="38"/>
      <c r="G24" s="38"/>
      <c r="H24" s="38"/>
      <c r="I24" s="140" t="s">
        <v>27</v>
      </c>
      <c r="J24" s="143" t="s">
        <v>1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40" t="s">
        <v>35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45"/>
      <c r="B27" s="146"/>
      <c r="C27" s="145"/>
      <c r="D27" s="145"/>
      <c r="E27" s="147" t="s">
        <v>1</v>
      </c>
      <c r="F27" s="147"/>
      <c r="G27" s="147"/>
      <c r="H27" s="147"/>
      <c r="I27" s="145"/>
      <c r="J27" s="145"/>
      <c r="K27" s="145"/>
      <c r="L27" s="148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49"/>
      <c r="E29" s="149"/>
      <c r="F29" s="149"/>
      <c r="G29" s="149"/>
      <c r="H29" s="149"/>
      <c r="I29" s="149"/>
      <c r="J29" s="149"/>
      <c r="K29" s="149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50" t="s">
        <v>36</v>
      </c>
      <c r="E30" s="38"/>
      <c r="F30" s="38"/>
      <c r="G30" s="38"/>
      <c r="H30" s="38"/>
      <c r="I30" s="38"/>
      <c r="J30" s="151">
        <f>ROUND(J121,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49"/>
      <c r="E31" s="149"/>
      <c r="F31" s="149"/>
      <c r="G31" s="149"/>
      <c r="H31" s="149"/>
      <c r="I31" s="149"/>
      <c r="J31" s="149"/>
      <c r="K31" s="149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52" t="s">
        <v>38</v>
      </c>
      <c r="G32" s="38"/>
      <c r="H32" s="38"/>
      <c r="I32" s="152" t="s">
        <v>37</v>
      </c>
      <c r="J32" s="152" t="s">
        <v>39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53" t="s">
        <v>40</v>
      </c>
      <c r="E33" s="140" t="s">
        <v>41</v>
      </c>
      <c r="F33" s="154">
        <f>ROUND((SUM(BE121:BE176)),  2)</f>
        <v>0</v>
      </c>
      <c r="G33" s="38"/>
      <c r="H33" s="38"/>
      <c r="I33" s="155">
        <v>0.20999999999999999</v>
      </c>
      <c r="J33" s="154">
        <f>ROUND(((SUM(BE121:BE176))*I33),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40" t="s">
        <v>42</v>
      </c>
      <c r="F34" s="154">
        <f>ROUND((SUM(BF121:BF176)),  2)</f>
        <v>0</v>
      </c>
      <c r="G34" s="38"/>
      <c r="H34" s="38"/>
      <c r="I34" s="155">
        <v>0.14999999999999999</v>
      </c>
      <c r="J34" s="154">
        <f>ROUND(((SUM(BF121:BF176))*I34),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40" t="s">
        <v>43</v>
      </c>
      <c r="F35" s="154">
        <f>ROUND((SUM(BG121:BG176)),  2)</f>
        <v>0</v>
      </c>
      <c r="G35" s="38"/>
      <c r="H35" s="38"/>
      <c r="I35" s="155">
        <v>0.20999999999999999</v>
      </c>
      <c r="J35" s="154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40" t="s">
        <v>44</v>
      </c>
      <c r="F36" s="154">
        <f>ROUND((SUM(BH121:BH176)),  2)</f>
        <v>0</v>
      </c>
      <c r="G36" s="38"/>
      <c r="H36" s="38"/>
      <c r="I36" s="155">
        <v>0.14999999999999999</v>
      </c>
      <c r="J36" s="154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40" t="s">
        <v>45</v>
      </c>
      <c r="F37" s="154">
        <f>ROUND((SUM(BI121:BI176)),  2)</f>
        <v>0</v>
      </c>
      <c r="G37" s="38"/>
      <c r="H37" s="38"/>
      <c r="I37" s="155">
        <v>0</v>
      </c>
      <c r="J37" s="154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56"/>
      <c r="D39" s="157" t="s">
        <v>46</v>
      </c>
      <c r="E39" s="158"/>
      <c r="F39" s="158"/>
      <c r="G39" s="159" t="s">
        <v>47</v>
      </c>
      <c r="H39" s="160" t="s">
        <v>48</v>
      </c>
      <c r="I39" s="158"/>
      <c r="J39" s="161">
        <f>SUM(J30:J37)</f>
        <v>0</v>
      </c>
      <c r="K39" s="162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63" t="s">
        <v>49</v>
      </c>
      <c r="E50" s="164"/>
      <c r="F50" s="164"/>
      <c r="G50" s="163" t="s">
        <v>50</v>
      </c>
      <c r="H50" s="164"/>
      <c r="I50" s="164"/>
      <c r="J50" s="164"/>
      <c r="K50" s="164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65" t="s">
        <v>51</v>
      </c>
      <c r="E61" s="166"/>
      <c r="F61" s="167" t="s">
        <v>52</v>
      </c>
      <c r="G61" s="165" t="s">
        <v>51</v>
      </c>
      <c r="H61" s="166"/>
      <c r="I61" s="166"/>
      <c r="J61" s="168" t="s">
        <v>52</v>
      </c>
      <c r="K61" s="166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63" t="s">
        <v>53</v>
      </c>
      <c r="E65" s="169"/>
      <c r="F65" s="169"/>
      <c r="G65" s="163" t="s">
        <v>54</v>
      </c>
      <c r="H65" s="169"/>
      <c r="I65" s="169"/>
      <c r="J65" s="169"/>
      <c r="K65" s="169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65" t="s">
        <v>51</v>
      </c>
      <c r="E76" s="166"/>
      <c r="F76" s="167" t="s">
        <v>52</v>
      </c>
      <c r="G76" s="165" t="s">
        <v>51</v>
      </c>
      <c r="H76" s="166"/>
      <c r="I76" s="166"/>
      <c r="J76" s="168" t="s">
        <v>52</v>
      </c>
      <c r="K76" s="166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70"/>
      <c r="C77" s="171"/>
      <c r="D77" s="171"/>
      <c r="E77" s="171"/>
      <c r="F77" s="171"/>
      <c r="G77" s="171"/>
      <c r="H77" s="171"/>
      <c r="I77" s="171"/>
      <c r="J77" s="171"/>
      <c r="K77" s="171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72"/>
      <c r="C81" s="173"/>
      <c r="D81" s="173"/>
      <c r="E81" s="173"/>
      <c r="F81" s="173"/>
      <c r="G81" s="173"/>
      <c r="H81" s="173"/>
      <c r="I81" s="173"/>
      <c r="J81" s="173"/>
      <c r="K81" s="173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93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16.5" customHeight="1">
      <c r="A85" s="38"/>
      <c r="B85" s="39"/>
      <c r="C85" s="40"/>
      <c r="D85" s="40"/>
      <c r="E85" s="174" t="str">
        <f>E7</f>
        <v>Cyklotrasa Brumov - Bylnice - Štítná nad Vláří - k.ú. Bylnice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91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SO 000 - Vedlejší a ostatní rozpočtové náklady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>Pravý břeh Vláry v k.ú. Bylnice</v>
      </c>
      <c r="G89" s="40"/>
      <c r="H89" s="40"/>
      <c r="I89" s="32" t="s">
        <v>22</v>
      </c>
      <c r="J89" s="79" t="str">
        <f>IF(J12="","",J12)</f>
        <v>20. 5. 2021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5.15" customHeight="1">
      <c r="A91" s="38"/>
      <c r="B91" s="39"/>
      <c r="C91" s="32" t="s">
        <v>24</v>
      </c>
      <c r="D91" s="40"/>
      <c r="E91" s="40"/>
      <c r="F91" s="27" t="str">
        <f>E15</f>
        <v>Město Brumov - Bylnice</v>
      </c>
      <c r="G91" s="40"/>
      <c r="H91" s="40"/>
      <c r="I91" s="32" t="s">
        <v>30</v>
      </c>
      <c r="J91" s="36" t="str">
        <f>E21</f>
        <v>M. Sedlářová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28</v>
      </c>
      <c r="D92" s="40"/>
      <c r="E92" s="40"/>
      <c r="F92" s="27" t="str">
        <f>IF(E18="","",E18)</f>
        <v>Vyplň údaj</v>
      </c>
      <c r="G92" s="40"/>
      <c r="H92" s="40"/>
      <c r="I92" s="32" t="s">
        <v>33</v>
      </c>
      <c r="J92" s="36" t="str">
        <f>E24</f>
        <v>Ing.L.Alster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75" t="s">
        <v>94</v>
      </c>
      <c r="D94" s="176"/>
      <c r="E94" s="176"/>
      <c r="F94" s="176"/>
      <c r="G94" s="176"/>
      <c r="H94" s="176"/>
      <c r="I94" s="176"/>
      <c r="J94" s="177" t="s">
        <v>95</v>
      </c>
      <c r="K94" s="176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78" t="s">
        <v>96</v>
      </c>
      <c r="D96" s="40"/>
      <c r="E96" s="40"/>
      <c r="F96" s="40"/>
      <c r="G96" s="40"/>
      <c r="H96" s="40"/>
      <c r="I96" s="40"/>
      <c r="J96" s="110">
        <f>J121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97</v>
      </c>
    </row>
    <row r="97" s="9" customFormat="1" ht="24.96" customHeight="1">
      <c r="A97" s="9"/>
      <c r="B97" s="179"/>
      <c r="C97" s="180"/>
      <c r="D97" s="181" t="s">
        <v>98</v>
      </c>
      <c r="E97" s="182"/>
      <c r="F97" s="182"/>
      <c r="G97" s="182"/>
      <c r="H97" s="182"/>
      <c r="I97" s="182"/>
      <c r="J97" s="183">
        <f>J122</f>
        <v>0</v>
      </c>
      <c r="K97" s="180"/>
      <c r="L97" s="184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5"/>
      <c r="C98" s="186"/>
      <c r="D98" s="187" t="s">
        <v>99</v>
      </c>
      <c r="E98" s="188"/>
      <c r="F98" s="188"/>
      <c r="G98" s="188"/>
      <c r="H98" s="188"/>
      <c r="I98" s="188"/>
      <c r="J98" s="189">
        <f>J123</f>
        <v>0</v>
      </c>
      <c r="K98" s="186"/>
      <c r="L98" s="19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5"/>
      <c r="C99" s="186"/>
      <c r="D99" s="187" t="s">
        <v>100</v>
      </c>
      <c r="E99" s="188"/>
      <c r="F99" s="188"/>
      <c r="G99" s="188"/>
      <c r="H99" s="188"/>
      <c r="I99" s="188"/>
      <c r="J99" s="189">
        <f>J139</f>
        <v>0</v>
      </c>
      <c r="K99" s="186"/>
      <c r="L99" s="19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5"/>
      <c r="C100" s="186"/>
      <c r="D100" s="187" t="s">
        <v>101</v>
      </c>
      <c r="E100" s="188"/>
      <c r="F100" s="188"/>
      <c r="G100" s="188"/>
      <c r="H100" s="188"/>
      <c r="I100" s="188"/>
      <c r="J100" s="189">
        <f>J157</f>
        <v>0</v>
      </c>
      <c r="K100" s="186"/>
      <c r="L100" s="19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5"/>
      <c r="C101" s="186"/>
      <c r="D101" s="187" t="s">
        <v>102</v>
      </c>
      <c r="E101" s="188"/>
      <c r="F101" s="188"/>
      <c r="G101" s="188"/>
      <c r="H101" s="188"/>
      <c r="I101" s="188"/>
      <c r="J101" s="189">
        <f>J171</f>
        <v>0</v>
      </c>
      <c r="K101" s="186"/>
      <c r="L101" s="19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2" customFormat="1" ht="21.84" customHeight="1">
      <c r="A102" s="38"/>
      <c r="B102" s="39"/>
      <c r="C102" s="40"/>
      <c r="D102" s="40"/>
      <c r="E102" s="40"/>
      <c r="F102" s="40"/>
      <c r="G102" s="40"/>
      <c r="H102" s="40"/>
      <c r="I102" s="40"/>
      <c r="J102" s="40"/>
      <c r="K102" s="40"/>
      <c r="L102" s="63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</row>
    <row r="103" s="2" customFormat="1" ht="6.96" customHeight="1">
      <c r="A103" s="38"/>
      <c r="B103" s="66"/>
      <c r="C103" s="67"/>
      <c r="D103" s="67"/>
      <c r="E103" s="67"/>
      <c r="F103" s="67"/>
      <c r="G103" s="67"/>
      <c r="H103" s="67"/>
      <c r="I103" s="67"/>
      <c r="J103" s="67"/>
      <c r="K103" s="67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7" s="2" customFormat="1" ht="6.96" customHeight="1">
      <c r="A107" s="38"/>
      <c r="B107" s="68"/>
      <c r="C107" s="69"/>
      <c r="D107" s="69"/>
      <c r="E107" s="69"/>
      <c r="F107" s="69"/>
      <c r="G107" s="69"/>
      <c r="H107" s="69"/>
      <c r="I107" s="69"/>
      <c r="J107" s="69"/>
      <c r="K107" s="69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24.96" customHeight="1">
      <c r="A108" s="38"/>
      <c r="B108" s="39"/>
      <c r="C108" s="23" t="s">
        <v>103</v>
      </c>
      <c r="D108" s="40"/>
      <c r="E108" s="40"/>
      <c r="F108" s="40"/>
      <c r="G108" s="40"/>
      <c r="H108" s="40"/>
      <c r="I108" s="40"/>
      <c r="J108" s="40"/>
      <c r="K108" s="40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6.96" customHeight="1">
      <c r="A109" s="38"/>
      <c r="B109" s="39"/>
      <c r="C109" s="40"/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12" customHeight="1">
      <c r="A110" s="38"/>
      <c r="B110" s="39"/>
      <c r="C110" s="32" t="s">
        <v>16</v>
      </c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6.5" customHeight="1">
      <c r="A111" s="38"/>
      <c r="B111" s="39"/>
      <c r="C111" s="40"/>
      <c r="D111" s="40"/>
      <c r="E111" s="174" t="str">
        <f>E7</f>
        <v>Cyklotrasa Brumov - Bylnice - Štítná nad Vláří - k.ú. Bylnice</v>
      </c>
      <c r="F111" s="32"/>
      <c r="G111" s="32"/>
      <c r="H111" s="32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12" customHeight="1">
      <c r="A112" s="38"/>
      <c r="B112" s="39"/>
      <c r="C112" s="32" t="s">
        <v>91</v>
      </c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6.5" customHeight="1">
      <c r="A113" s="38"/>
      <c r="B113" s="39"/>
      <c r="C113" s="40"/>
      <c r="D113" s="40"/>
      <c r="E113" s="76" t="str">
        <f>E9</f>
        <v>SO 000 - Vedlejší a ostatní rozpočtové náklady</v>
      </c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6.96" customHeight="1">
      <c r="A114" s="38"/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20</v>
      </c>
      <c r="D115" s="40"/>
      <c r="E115" s="40"/>
      <c r="F115" s="27" t="str">
        <f>F12</f>
        <v>Pravý břeh Vláry v k.ú. Bylnice</v>
      </c>
      <c r="G115" s="40"/>
      <c r="H115" s="40"/>
      <c r="I115" s="32" t="s">
        <v>22</v>
      </c>
      <c r="J115" s="79" t="str">
        <f>IF(J12="","",J12)</f>
        <v>20. 5. 2021</v>
      </c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6.96" customHeight="1">
      <c r="A116" s="38"/>
      <c r="B116" s="39"/>
      <c r="C116" s="40"/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5.15" customHeight="1">
      <c r="A117" s="38"/>
      <c r="B117" s="39"/>
      <c r="C117" s="32" t="s">
        <v>24</v>
      </c>
      <c r="D117" s="40"/>
      <c r="E117" s="40"/>
      <c r="F117" s="27" t="str">
        <f>E15</f>
        <v>Město Brumov - Bylnice</v>
      </c>
      <c r="G117" s="40"/>
      <c r="H117" s="40"/>
      <c r="I117" s="32" t="s">
        <v>30</v>
      </c>
      <c r="J117" s="36" t="str">
        <f>E21</f>
        <v>M. Sedlářová</v>
      </c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5.15" customHeight="1">
      <c r="A118" s="38"/>
      <c r="B118" s="39"/>
      <c r="C118" s="32" t="s">
        <v>28</v>
      </c>
      <c r="D118" s="40"/>
      <c r="E118" s="40"/>
      <c r="F118" s="27" t="str">
        <f>IF(E18="","",E18)</f>
        <v>Vyplň údaj</v>
      </c>
      <c r="G118" s="40"/>
      <c r="H118" s="40"/>
      <c r="I118" s="32" t="s">
        <v>33</v>
      </c>
      <c r="J118" s="36" t="str">
        <f>E24</f>
        <v>Ing.L.Alster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0.32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11" customFormat="1" ht="29.28" customHeight="1">
      <c r="A120" s="191"/>
      <c r="B120" s="192"/>
      <c r="C120" s="193" t="s">
        <v>104</v>
      </c>
      <c r="D120" s="194" t="s">
        <v>61</v>
      </c>
      <c r="E120" s="194" t="s">
        <v>57</v>
      </c>
      <c r="F120" s="194" t="s">
        <v>58</v>
      </c>
      <c r="G120" s="194" t="s">
        <v>105</v>
      </c>
      <c r="H120" s="194" t="s">
        <v>106</v>
      </c>
      <c r="I120" s="194" t="s">
        <v>107</v>
      </c>
      <c r="J120" s="195" t="s">
        <v>95</v>
      </c>
      <c r="K120" s="196" t="s">
        <v>108</v>
      </c>
      <c r="L120" s="197"/>
      <c r="M120" s="100" t="s">
        <v>1</v>
      </c>
      <c r="N120" s="101" t="s">
        <v>40</v>
      </c>
      <c r="O120" s="101" t="s">
        <v>109</v>
      </c>
      <c r="P120" s="101" t="s">
        <v>110</v>
      </c>
      <c r="Q120" s="101" t="s">
        <v>111</v>
      </c>
      <c r="R120" s="101" t="s">
        <v>112</v>
      </c>
      <c r="S120" s="101" t="s">
        <v>113</v>
      </c>
      <c r="T120" s="102" t="s">
        <v>114</v>
      </c>
      <c r="U120" s="191"/>
      <c r="V120" s="191"/>
      <c r="W120" s="191"/>
      <c r="X120" s="191"/>
      <c r="Y120" s="191"/>
      <c r="Z120" s="191"/>
      <c r="AA120" s="191"/>
      <c r="AB120" s="191"/>
      <c r="AC120" s="191"/>
      <c r="AD120" s="191"/>
      <c r="AE120" s="191"/>
    </row>
    <row r="121" s="2" customFormat="1" ht="22.8" customHeight="1">
      <c r="A121" s="38"/>
      <c r="B121" s="39"/>
      <c r="C121" s="107" t="s">
        <v>115</v>
      </c>
      <c r="D121" s="40"/>
      <c r="E121" s="40"/>
      <c r="F121" s="40"/>
      <c r="G121" s="40"/>
      <c r="H121" s="40"/>
      <c r="I121" s="40"/>
      <c r="J121" s="198">
        <f>BK121</f>
        <v>0</v>
      </c>
      <c r="K121" s="40"/>
      <c r="L121" s="44"/>
      <c r="M121" s="103"/>
      <c r="N121" s="199"/>
      <c r="O121" s="104"/>
      <c r="P121" s="200">
        <f>P122</f>
        <v>0</v>
      </c>
      <c r="Q121" s="104"/>
      <c r="R121" s="200">
        <f>R122</f>
        <v>0</v>
      </c>
      <c r="S121" s="104"/>
      <c r="T121" s="201">
        <f>T122</f>
        <v>0</v>
      </c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T121" s="17" t="s">
        <v>75</v>
      </c>
      <c r="AU121" s="17" t="s">
        <v>97</v>
      </c>
      <c r="BK121" s="202">
        <f>BK122</f>
        <v>0</v>
      </c>
    </row>
    <row r="122" s="12" customFormat="1" ht="25.92" customHeight="1">
      <c r="A122" s="12"/>
      <c r="B122" s="203"/>
      <c r="C122" s="204"/>
      <c r="D122" s="205" t="s">
        <v>75</v>
      </c>
      <c r="E122" s="206" t="s">
        <v>116</v>
      </c>
      <c r="F122" s="206" t="s">
        <v>117</v>
      </c>
      <c r="G122" s="204"/>
      <c r="H122" s="204"/>
      <c r="I122" s="207"/>
      <c r="J122" s="208">
        <f>BK122</f>
        <v>0</v>
      </c>
      <c r="K122" s="204"/>
      <c r="L122" s="209"/>
      <c r="M122" s="210"/>
      <c r="N122" s="211"/>
      <c r="O122" s="211"/>
      <c r="P122" s="212">
        <f>P123+P139+P157+P171</f>
        <v>0</v>
      </c>
      <c r="Q122" s="211"/>
      <c r="R122" s="212">
        <f>R123+R139+R157+R171</f>
        <v>0</v>
      </c>
      <c r="S122" s="211"/>
      <c r="T122" s="213">
        <f>T123+T139+T157+T171</f>
        <v>0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R122" s="214" t="s">
        <v>118</v>
      </c>
      <c r="AT122" s="215" t="s">
        <v>75</v>
      </c>
      <c r="AU122" s="215" t="s">
        <v>76</v>
      </c>
      <c r="AY122" s="214" t="s">
        <v>119</v>
      </c>
      <c r="BK122" s="216">
        <f>BK123+BK139+BK157+BK171</f>
        <v>0</v>
      </c>
    </row>
    <row r="123" s="12" customFormat="1" ht="22.8" customHeight="1">
      <c r="A123" s="12"/>
      <c r="B123" s="203"/>
      <c r="C123" s="204"/>
      <c r="D123" s="205" t="s">
        <v>75</v>
      </c>
      <c r="E123" s="217" t="s">
        <v>120</v>
      </c>
      <c r="F123" s="217" t="s">
        <v>121</v>
      </c>
      <c r="G123" s="204"/>
      <c r="H123" s="204"/>
      <c r="I123" s="207"/>
      <c r="J123" s="218">
        <f>BK123</f>
        <v>0</v>
      </c>
      <c r="K123" s="204"/>
      <c r="L123" s="209"/>
      <c r="M123" s="210"/>
      <c r="N123" s="211"/>
      <c r="O123" s="211"/>
      <c r="P123" s="212">
        <f>SUM(P124:P138)</f>
        <v>0</v>
      </c>
      <c r="Q123" s="211"/>
      <c r="R123" s="212">
        <f>SUM(R124:R138)</f>
        <v>0</v>
      </c>
      <c r="S123" s="211"/>
      <c r="T123" s="213">
        <f>SUM(T124:T138)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14" t="s">
        <v>118</v>
      </c>
      <c r="AT123" s="215" t="s">
        <v>75</v>
      </c>
      <c r="AU123" s="215" t="s">
        <v>84</v>
      </c>
      <c r="AY123" s="214" t="s">
        <v>119</v>
      </c>
      <c r="BK123" s="216">
        <f>SUM(BK124:BK138)</f>
        <v>0</v>
      </c>
    </row>
    <row r="124" s="2" customFormat="1" ht="14.4" customHeight="1">
      <c r="A124" s="38"/>
      <c r="B124" s="39"/>
      <c r="C124" s="219" t="s">
        <v>84</v>
      </c>
      <c r="D124" s="219" t="s">
        <v>122</v>
      </c>
      <c r="E124" s="220" t="s">
        <v>123</v>
      </c>
      <c r="F124" s="221" t="s">
        <v>124</v>
      </c>
      <c r="G124" s="222" t="s">
        <v>125</v>
      </c>
      <c r="H124" s="223">
        <v>1</v>
      </c>
      <c r="I124" s="224"/>
      <c r="J124" s="225">
        <f>ROUND(I124*H124,2)</f>
        <v>0</v>
      </c>
      <c r="K124" s="226"/>
      <c r="L124" s="44"/>
      <c r="M124" s="227" t="s">
        <v>1</v>
      </c>
      <c r="N124" s="228" t="s">
        <v>41</v>
      </c>
      <c r="O124" s="91"/>
      <c r="P124" s="229">
        <f>O124*H124</f>
        <v>0</v>
      </c>
      <c r="Q124" s="229">
        <v>0</v>
      </c>
      <c r="R124" s="229">
        <f>Q124*H124</f>
        <v>0</v>
      </c>
      <c r="S124" s="229">
        <v>0</v>
      </c>
      <c r="T124" s="230">
        <f>S124*H124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R124" s="231" t="s">
        <v>126</v>
      </c>
      <c r="AT124" s="231" t="s">
        <v>122</v>
      </c>
      <c r="AU124" s="231" t="s">
        <v>86</v>
      </c>
      <c r="AY124" s="17" t="s">
        <v>119</v>
      </c>
      <c r="BE124" s="232">
        <f>IF(N124="základní",J124,0)</f>
        <v>0</v>
      </c>
      <c r="BF124" s="232">
        <f>IF(N124="snížená",J124,0)</f>
        <v>0</v>
      </c>
      <c r="BG124" s="232">
        <f>IF(N124="zákl. přenesená",J124,0)</f>
        <v>0</v>
      </c>
      <c r="BH124" s="232">
        <f>IF(N124="sníž. přenesená",J124,0)</f>
        <v>0</v>
      </c>
      <c r="BI124" s="232">
        <f>IF(N124="nulová",J124,0)</f>
        <v>0</v>
      </c>
      <c r="BJ124" s="17" t="s">
        <v>84</v>
      </c>
      <c r="BK124" s="232">
        <f>ROUND(I124*H124,2)</f>
        <v>0</v>
      </c>
      <c r="BL124" s="17" t="s">
        <v>126</v>
      </c>
      <c r="BM124" s="231" t="s">
        <v>127</v>
      </c>
    </row>
    <row r="125" s="13" customFormat="1">
      <c r="A125" s="13"/>
      <c r="B125" s="233"/>
      <c r="C125" s="234"/>
      <c r="D125" s="235" t="s">
        <v>128</v>
      </c>
      <c r="E125" s="236" t="s">
        <v>1</v>
      </c>
      <c r="F125" s="237" t="s">
        <v>129</v>
      </c>
      <c r="G125" s="234"/>
      <c r="H125" s="236" t="s">
        <v>1</v>
      </c>
      <c r="I125" s="238"/>
      <c r="J125" s="234"/>
      <c r="K125" s="234"/>
      <c r="L125" s="239"/>
      <c r="M125" s="240"/>
      <c r="N125" s="241"/>
      <c r="O125" s="241"/>
      <c r="P125" s="241"/>
      <c r="Q125" s="241"/>
      <c r="R125" s="241"/>
      <c r="S125" s="241"/>
      <c r="T125" s="242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T125" s="243" t="s">
        <v>128</v>
      </c>
      <c r="AU125" s="243" t="s">
        <v>86</v>
      </c>
      <c r="AV125" s="13" t="s">
        <v>84</v>
      </c>
      <c r="AW125" s="13" t="s">
        <v>32</v>
      </c>
      <c r="AX125" s="13" t="s">
        <v>76</v>
      </c>
      <c r="AY125" s="243" t="s">
        <v>119</v>
      </c>
    </row>
    <row r="126" s="14" customFormat="1">
      <c r="A126" s="14"/>
      <c r="B126" s="244"/>
      <c r="C126" s="245"/>
      <c r="D126" s="235" t="s">
        <v>128</v>
      </c>
      <c r="E126" s="246" t="s">
        <v>1</v>
      </c>
      <c r="F126" s="247" t="s">
        <v>84</v>
      </c>
      <c r="G126" s="245"/>
      <c r="H126" s="248">
        <v>1</v>
      </c>
      <c r="I126" s="249"/>
      <c r="J126" s="245"/>
      <c r="K126" s="245"/>
      <c r="L126" s="250"/>
      <c r="M126" s="251"/>
      <c r="N126" s="252"/>
      <c r="O126" s="252"/>
      <c r="P126" s="252"/>
      <c r="Q126" s="252"/>
      <c r="R126" s="252"/>
      <c r="S126" s="252"/>
      <c r="T126" s="253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T126" s="254" t="s">
        <v>128</v>
      </c>
      <c r="AU126" s="254" t="s">
        <v>86</v>
      </c>
      <c r="AV126" s="14" t="s">
        <v>86</v>
      </c>
      <c r="AW126" s="14" t="s">
        <v>32</v>
      </c>
      <c r="AX126" s="14" t="s">
        <v>84</v>
      </c>
      <c r="AY126" s="254" t="s">
        <v>119</v>
      </c>
    </row>
    <row r="127" s="2" customFormat="1" ht="14.4" customHeight="1">
      <c r="A127" s="38"/>
      <c r="B127" s="39"/>
      <c r="C127" s="219" t="s">
        <v>86</v>
      </c>
      <c r="D127" s="219" t="s">
        <v>122</v>
      </c>
      <c r="E127" s="220" t="s">
        <v>130</v>
      </c>
      <c r="F127" s="221" t="s">
        <v>131</v>
      </c>
      <c r="G127" s="222" t="s">
        <v>132</v>
      </c>
      <c r="H127" s="223">
        <v>1</v>
      </c>
      <c r="I127" s="224"/>
      <c r="J127" s="225">
        <f>ROUND(I127*H127,2)</f>
        <v>0</v>
      </c>
      <c r="K127" s="226"/>
      <c r="L127" s="44"/>
      <c r="M127" s="227" t="s">
        <v>1</v>
      </c>
      <c r="N127" s="228" t="s">
        <v>41</v>
      </c>
      <c r="O127" s="91"/>
      <c r="P127" s="229">
        <f>O127*H127</f>
        <v>0</v>
      </c>
      <c r="Q127" s="229">
        <v>0</v>
      </c>
      <c r="R127" s="229">
        <f>Q127*H127</f>
        <v>0</v>
      </c>
      <c r="S127" s="229">
        <v>0</v>
      </c>
      <c r="T127" s="230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1" t="s">
        <v>126</v>
      </c>
      <c r="AT127" s="231" t="s">
        <v>122</v>
      </c>
      <c r="AU127" s="231" t="s">
        <v>86</v>
      </c>
      <c r="AY127" s="17" t="s">
        <v>119</v>
      </c>
      <c r="BE127" s="232">
        <f>IF(N127="základní",J127,0)</f>
        <v>0</v>
      </c>
      <c r="BF127" s="232">
        <f>IF(N127="snížená",J127,0)</f>
        <v>0</v>
      </c>
      <c r="BG127" s="232">
        <f>IF(N127="zákl. přenesená",J127,0)</f>
        <v>0</v>
      </c>
      <c r="BH127" s="232">
        <f>IF(N127="sníž. přenesená",J127,0)</f>
        <v>0</v>
      </c>
      <c r="BI127" s="232">
        <f>IF(N127="nulová",J127,0)</f>
        <v>0</v>
      </c>
      <c r="BJ127" s="17" t="s">
        <v>84</v>
      </c>
      <c r="BK127" s="232">
        <f>ROUND(I127*H127,2)</f>
        <v>0</v>
      </c>
      <c r="BL127" s="17" t="s">
        <v>126</v>
      </c>
      <c r="BM127" s="231" t="s">
        <v>133</v>
      </c>
    </row>
    <row r="128" s="13" customFormat="1">
      <c r="A128" s="13"/>
      <c r="B128" s="233"/>
      <c r="C128" s="234"/>
      <c r="D128" s="235" t="s">
        <v>128</v>
      </c>
      <c r="E128" s="236" t="s">
        <v>1</v>
      </c>
      <c r="F128" s="237" t="s">
        <v>134</v>
      </c>
      <c r="G128" s="234"/>
      <c r="H128" s="236" t="s">
        <v>1</v>
      </c>
      <c r="I128" s="238"/>
      <c r="J128" s="234"/>
      <c r="K128" s="234"/>
      <c r="L128" s="239"/>
      <c r="M128" s="240"/>
      <c r="N128" s="241"/>
      <c r="O128" s="241"/>
      <c r="P128" s="241"/>
      <c r="Q128" s="241"/>
      <c r="R128" s="241"/>
      <c r="S128" s="241"/>
      <c r="T128" s="242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T128" s="243" t="s">
        <v>128</v>
      </c>
      <c r="AU128" s="243" t="s">
        <v>86</v>
      </c>
      <c r="AV128" s="13" t="s">
        <v>84</v>
      </c>
      <c r="AW128" s="13" t="s">
        <v>32</v>
      </c>
      <c r="AX128" s="13" t="s">
        <v>76</v>
      </c>
      <c r="AY128" s="243" t="s">
        <v>119</v>
      </c>
    </row>
    <row r="129" s="13" customFormat="1">
      <c r="A129" s="13"/>
      <c r="B129" s="233"/>
      <c r="C129" s="234"/>
      <c r="D129" s="235" t="s">
        <v>128</v>
      </c>
      <c r="E129" s="236" t="s">
        <v>1</v>
      </c>
      <c r="F129" s="237" t="s">
        <v>135</v>
      </c>
      <c r="G129" s="234"/>
      <c r="H129" s="236" t="s">
        <v>1</v>
      </c>
      <c r="I129" s="238"/>
      <c r="J129" s="234"/>
      <c r="K129" s="234"/>
      <c r="L129" s="239"/>
      <c r="M129" s="240"/>
      <c r="N129" s="241"/>
      <c r="O129" s="241"/>
      <c r="P129" s="241"/>
      <c r="Q129" s="241"/>
      <c r="R129" s="241"/>
      <c r="S129" s="241"/>
      <c r="T129" s="242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T129" s="243" t="s">
        <v>128</v>
      </c>
      <c r="AU129" s="243" t="s">
        <v>86</v>
      </c>
      <c r="AV129" s="13" t="s">
        <v>84</v>
      </c>
      <c r="AW129" s="13" t="s">
        <v>32</v>
      </c>
      <c r="AX129" s="13" t="s">
        <v>76</v>
      </c>
      <c r="AY129" s="243" t="s">
        <v>119</v>
      </c>
    </row>
    <row r="130" s="14" customFormat="1">
      <c r="A130" s="14"/>
      <c r="B130" s="244"/>
      <c r="C130" s="245"/>
      <c r="D130" s="235" t="s">
        <v>128</v>
      </c>
      <c r="E130" s="246" t="s">
        <v>1</v>
      </c>
      <c r="F130" s="247" t="s">
        <v>84</v>
      </c>
      <c r="G130" s="245"/>
      <c r="H130" s="248">
        <v>1</v>
      </c>
      <c r="I130" s="249"/>
      <c r="J130" s="245"/>
      <c r="K130" s="245"/>
      <c r="L130" s="250"/>
      <c r="M130" s="251"/>
      <c r="N130" s="252"/>
      <c r="O130" s="252"/>
      <c r="P130" s="252"/>
      <c r="Q130" s="252"/>
      <c r="R130" s="252"/>
      <c r="S130" s="252"/>
      <c r="T130" s="253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T130" s="254" t="s">
        <v>128</v>
      </c>
      <c r="AU130" s="254" t="s">
        <v>86</v>
      </c>
      <c r="AV130" s="14" t="s">
        <v>86</v>
      </c>
      <c r="AW130" s="14" t="s">
        <v>32</v>
      </c>
      <c r="AX130" s="14" t="s">
        <v>84</v>
      </c>
      <c r="AY130" s="254" t="s">
        <v>119</v>
      </c>
    </row>
    <row r="131" s="2" customFormat="1" ht="14.4" customHeight="1">
      <c r="A131" s="38"/>
      <c r="B131" s="39"/>
      <c r="C131" s="219" t="s">
        <v>136</v>
      </c>
      <c r="D131" s="219" t="s">
        <v>122</v>
      </c>
      <c r="E131" s="220" t="s">
        <v>137</v>
      </c>
      <c r="F131" s="221" t="s">
        <v>138</v>
      </c>
      <c r="G131" s="222" t="s">
        <v>139</v>
      </c>
      <c r="H131" s="223">
        <v>1</v>
      </c>
      <c r="I131" s="224"/>
      <c r="J131" s="225">
        <f>ROUND(I131*H131,2)</f>
        <v>0</v>
      </c>
      <c r="K131" s="226"/>
      <c r="L131" s="44"/>
      <c r="M131" s="227" t="s">
        <v>1</v>
      </c>
      <c r="N131" s="228" t="s">
        <v>41</v>
      </c>
      <c r="O131" s="91"/>
      <c r="P131" s="229">
        <f>O131*H131</f>
        <v>0</v>
      </c>
      <c r="Q131" s="229">
        <v>0</v>
      </c>
      <c r="R131" s="229">
        <f>Q131*H131</f>
        <v>0</v>
      </c>
      <c r="S131" s="229">
        <v>0</v>
      </c>
      <c r="T131" s="230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1" t="s">
        <v>126</v>
      </c>
      <c r="AT131" s="231" t="s">
        <v>122</v>
      </c>
      <c r="AU131" s="231" t="s">
        <v>86</v>
      </c>
      <c r="AY131" s="17" t="s">
        <v>119</v>
      </c>
      <c r="BE131" s="232">
        <f>IF(N131="základní",J131,0)</f>
        <v>0</v>
      </c>
      <c r="BF131" s="232">
        <f>IF(N131="snížená",J131,0)</f>
        <v>0</v>
      </c>
      <c r="BG131" s="232">
        <f>IF(N131="zákl. přenesená",J131,0)</f>
        <v>0</v>
      </c>
      <c r="BH131" s="232">
        <f>IF(N131="sníž. přenesená",J131,0)</f>
        <v>0</v>
      </c>
      <c r="BI131" s="232">
        <f>IF(N131="nulová",J131,0)</f>
        <v>0</v>
      </c>
      <c r="BJ131" s="17" t="s">
        <v>84</v>
      </c>
      <c r="BK131" s="232">
        <f>ROUND(I131*H131,2)</f>
        <v>0</v>
      </c>
      <c r="BL131" s="17" t="s">
        <v>126</v>
      </c>
      <c r="BM131" s="231" t="s">
        <v>140</v>
      </c>
    </row>
    <row r="132" s="13" customFormat="1">
      <c r="A132" s="13"/>
      <c r="B132" s="233"/>
      <c r="C132" s="234"/>
      <c r="D132" s="235" t="s">
        <v>128</v>
      </c>
      <c r="E132" s="236" t="s">
        <v>1</v>
      </c>
      <c r="F132" s="237" t="s">
        <v>141</v>
      </c>
      <c r="G132" s="234"/>
      <c r="H132" s="236" t="s">
        <v>1</v>
      </c>
      <c r="I132" s="238"/>
      <c r="J132" s="234"/>
      <c r="K132" s="234"/>
      <c r="L132" s="239"/>
      <c r="M132" s="240"/>
      <c r="N132" s="241"/>
      <c r="O132" s="241"/>
      <c r="P132" s="241"/>
      <c r="Q132" s="241"/>
      <c r="R132" s="241"/>
      <c r="S132" s="241"/>
      <c r="T132" s="242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T132" s="243" t="s">
        <v>128</v>
      </c>
      <c r="AU132" s="243" t="s">
        <v>86</v>
      </c>
      <c r="AV132" s="13" t="s">
        <v>84</v>
      </c>
      <c r="AW132" s="13" t="s">
        <v>32</v>
      </c>
      <c r="AX132" s="13" t="s">
        <v>76</v>
      </c>
      <c r="AY132" s="243" t="s">
        <v>119</v>
      </c>
    </row>
    <row r="133" s="14" customFormat="1">
      <c r="A133" s="14"/>
      <c r="B133" s="244"/>
      <c r="C133" s="245"/>
      <c r="D133" s="235" t="s">
        <v>128</v>
      </c>
      <c r="E133" s="246" t="s">
        <v>1</v>
      </c>
      <c r="F133" s="247" t="s">
        <v>84</v>
      </c>
      <c r="G133" s="245"/>
      <c r="H133" s="248">
        <v>1</v>
      </c>
      <c r="I133" s="249"/>
      <c r="J133" s="245"/>
      <c r="K133" s="245"/>
      <c r="L133" s="250"/>
      <c r="M133" s="251"/>
      <c r="N133" s="252"/>
      <c r="O133" s="252"/>
      <c r="P133" s="252"/>
      <c r="Q133" s="252"/>
      <c r="R133" s="252"/>
      <c r="S133" s="252"/>
      <c r="T133" s="253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T133" s="254" t="s">
        <v>128</v>
      </c>
      <c r="AU133" s="254" t="s">
        <v>86</v>
      </c>
      <c r="AV133" s="14" t="s">
        <v>86</v>
      </c>
      <c r="AW133" s="14" t="s">
        <v>32</v>
      </c>
      <c r="AX133" s="14" t="s">
        <v>84</v>
      </c>
      <c r="AY133" s="254" t="s">
        <v>119</v>
      </c>
    </row>
    <row r="134" s="2" customFormat="1" ht="14.4" customHeight="1">
      <c r="A134" s="38"/>
      <c r="B134" s="39"/>
      <c r="C134" s="219" t="s">
        <v>142</v>
      </c>
      <c r="D134" s="219" t="s">
        <v>122</v>
      </c>
      <c r="E134" s="220" t="s">
        <v>143</v>
      </c>
      <c r="F134" s="221" t="s">
        <v>138</v>
      </c>
      <c r="G134" s="222" t="s">
        <v>132</v>
      </c>
      <c r="H134" s="223">
        <v>1</v>
      </c>
      <c r="I134" s="224"/>
      <c r="J134" s="225">
        <f>ROUND(I134*H134,2)</f>
        <v>0</v>
      </c>
      <c r="K134" s="226"/>
      <c r="L134" s="44"/>
      <c r="M134" s="227" t="s">
        <v>1</v>
      </c>
      <c r="N134" s="228" t="s">
        <v>41</v>
      </c>
      <c r="O134" s="91"/>
      <c r="P134" s="229">
        <f>O134*H134</f>
        <v>0</v>
      </c>
      <c r="Q134" s="229">
        <v>0</v>
      </c>
      <c r="R134" s="229">
        <f>Q134*H134</f>
        <v>0</v>
      </c>
      <c r="S134" s="229">
        <v>0</v>
      </c>
      <c r="T134" s="230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1" t="s">
        <v>126</v>
      </c>
      <c r="AT134" s="231" t="s">
        <v>122</v>
      </c>
      <c r="AU134" s="231" t="s">
        <v>86</v>
      </c>
      <c r="AY134" s="17" t="s">
        <v>119</v>
      </c>
      <c r="BE134" s="232">
        <f>IF(N134="základní",J134,0)</f>
        <v>0</v>
      </c>
      <c r="BF134" s="232">
        <f>IF(N134="snížená",J134,0)</f>
        <v>0</v>
      </c>
      <c r="BG134" s="232">
        <f>IF(N134="zákl. přenesená",J134,0)</f>
        <v>0</v>
      </c>
      <c r="BH134" s="232">
        <f>IF(N134="sníž. přenesená",J134,0)</f>
        <v>0</v>
      </c>
      <c r="BI134" s="232">
        <f>IF(N134="nulová",J134,0)</f>
        <v>0</v>
      </c>
      <c r="BJ134" s="17" t="s">
        <v>84</v>
      </c>
      <c r="BK134" s="232">
        <f>ROUND(I134*H134,2)</f>
        <v>0</v>
      </c>
      <c r="BL134" s="17" t="s">
        <v>126</v>
      </c>
      <c r="BM134" s="231" t="s">
        <v>144</v>
      </c>
    </row>
    <row r="135" s="13" customFormat="1">
      <c r="A135" s="13"/>
      <c r="B135" s="233"/>
      <c r="C135" s="234"/>
      <c r="D135" s="235" t="s">
        <v>128</v>
      </c>
      <c r="E135" s="236" t="s">
        <v>1</v>
      </c>
      <c r="F135" s="237" t="s">
        <v>145</v>
      </c>
      <c r="G135" s="234"/>
      <c r="H135" s="236" t="s">
        <v>1</v>
      </c>
      <c r="I135" s="238"/>
      <c r="J135" s="234"/>
      <c r="K135" s="234"/>
      <c r="L135" s="239"/>
      <c r="M135" s="240"/>
      <c r="N135" s="241"/>
      <c r="O135" s="241"/>
      <c r="P135" s="241"/>
      <c r="Q135" s="241"/>
      <c r="R135" s="241"/>
      <c r="S135" s="241"/>
      <c r="T135" s="242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T135" s="243" t="s">
        <v>128</v>
      </c>
      <c r="AU135" s="243" t="s">
        <v>86</v>
      </c>
      <c r="AV135" s="13" t="s">
        <v>84</v>
      </c>
      <c r="AW135" s="13" t="s">
        <v>32</v>
      </c>
      <c r="AX135" s="13" t="s">
        <v>76</v>
      </c>
      <c r="AY135" s="243" t="s">
        <v>119</v>
      </c>
    </row>
    <row r="136" s="14" customFormat="1">
      <c r="A136" s="14"/>
      <c r="B136" s="244"/>
      <c r="C136" s="245"/>
      <c r="D136" s="235" t="s">
        <v>128</v>
      </c>
      <c r="E136" s="246" t="s">
        <v>1</v>
      </c>
      <c r="F136" s="247" t="s">
        <v>84</v>
      </c>
      <c r="G136" s="245"/>
      <c r="H136" s="248">
        <v>1</v>
      </c>
      <c r="I136" s="249"/>
      <c r="J136" s="245"/>
      <c r="K136" s="245"/>
      <c r="L136" s="250"/>
      <c r="M136" s="251"/>
      <c r="N136" s="252"/>
      <c r="O136" s="252"/>
      <c r="P136" s="252"/>
      <c r="Q136" s="252"/>
      <c r="R136" s="252"/>
      <c r="S136" s="252"/>
      <c r="T136" s="253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54" t="s">
        <v>128</v>
      </c>
      <c r="AU136" s="254" t="s">
        <v>86</v>
      </c>
      <c r="AV136" s="14" t="s">
        <v>86</v>
      </c>
      <c r="AW136" s="14" t="s">
        <v>32</v>
      </c>
      <c r="AX136" s="14" t="s">
        <v>84</v>
      </c>
      <c r="AY136" s="254" t="s">
        <v>119</v>
      </c>
    </row>
    <row r="137" s="2" customFormat="1" ht="14.4" customHeight="1">
      <c r="A137" s="38"/>
      <c r="B137" s="39"/>
      <c r="C137" s="219" t="s">
        <v>118</v>
      </c>
      <c r="D137" s="219" t="s">
        <v>122</v>
      </c>
      <c r="E137" s="220" t="s">
        <v>146</v>
      </c>
      <c r="F137" s="221" t="s">
        <v>147</v>
      </c>
      <c r="G137" s="222" t="s">
        <v>148</v>
      </c>
      <c r="H137" s="223">
        <v>50</v>
      </c>
      <c r="I137" s="224"/>
      <c r="J137" s="225">
        <f>ROUND(I137*H137,2)</f>
        <v>0</v>
      </c>
      <c r="K137" s="226"/>
      <c r="L137" s="44"/>
      <c r="M137" s="227" t="s">
        <v>1</v>
      </c>
      <c r="N137" s="228" t="s">
        <v>41</v>
      </c>
      <c r="O137" s="91"/>
      <c r="P137" s="229">
        <f>O137*H137</f>
        <v>0</v>
      </c>
      <c r="Q137" s="229">
        <v>0</v>
      </c>
      <c r="R137" s="229">
        <f>Q137*H137</f>
        <v>0</v>
      </c>
      <c r="S137" s="229">
        <v>0</v>
      </c>
      <c r="T137" s="230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1" t="s">
        <v>126</v>
      </c>
      <c r="AT137" s="231" t="s">
        <v>122</v>
      </c>
      <c r="AU137" s="231" t="s">
        <v>86</v>
      </c>
      <c r="AY137" s="17" t="s">
        <v>119</v>
      </c>
      <c r="BE137" s="232">
        <f>IF(N137="základní",J137,0)</f>
        <v>0</v>
      </c>
      <c r="BF137" s="232">
        <f>IF(N137="snížená",J137,0)</f>
        <v>0</v>
      </c>
      <c r="BG137" s="232">
        <f>IF(N137="zákl. přenesená",J137,0)</f>
        <v>0</v>
      </c>
      <c r="BH137" s="232">
        <f>IF(N137="sníž. přenesená",J137,0)</f>
        <v>0</v>
      </c>
      <c r="BI137" s="232">
        <f>IF(N137="nulová",J137,0)</f>
        <v>0</v>
      </c>
      <c r="BJ137" s="17" t="s">
        <v>84</v>
      </c>
      <c r="BK137" s="232">
        <f>ROUND(I137*H137,2)</f>
        <v>0</v>
      </c>
      <c r="BL137" s="17" t="s">
        <v>126</v>
      </c>
      <c r="BM137" s="231" t="s">
        <v>149</v>
      </c>
    </row>
    <row r="138" s="14" customFormat="1">
      <c r="A138" s="14"/>
      <c r="B138" s="244"/>
      <c r="C138" s="245"/>
      <c r="D138" s="235" t="s">
        <v>128</v>
      </c>
      <c r="E138" s="246" t="s">
        <v>1</v>
      </c>
      <c r="F138" s="247" t="s">
        <v>150</v>
      </c>
      <c r="G138" s="245"/>
      <c r="H138" s="248">
        <v>50</v>
      </c>
      <c r="I138" s="249"/>
      <c r="J138" s="245"/>
      <c r="K138" s="245"/>
      <c r="L138" s="250"/>
      <c r="M138" s="251"/>
      <c r="N138" s="252"/>
      <c r="O138" s="252"/>
      <c r="P138" s="252"/>
      <c r="Q138" s="252"/>
      <c r="R138" s="252"/>
      <c r="S138" s="252"/>
      <c r="T138" s="253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T138" s="254" t="s">
        <v>128</v>
      </c>
      <c r="AU138" s="254" t="s">
        <v>86</v>
      </c>
      <c r="AV138" s="14" t="s">
        <v>86</v>
      </c>
      <c r="AW138" s="14" t="s">
        <v>32</v>
      </c>
      <c r="AX138" s="14" t="s">
        <v>84</v>
      </c>
      <c r="AY138" s="254" t="s">
        <v>119</v>
      </c>
    </row>
    <row r="139" s="12" customFormat="1" ht="22.8" customHeight="1">
      <c r="A139" s="12"/>
      <c r="B139" s="203"/>
      <c r="C139" s="204"/>
      <c r="D139" s="205" t="s">
        <v>75</v>
      </c>
      <c r="E139" s="217" t="s">
        <v>151</v>
      </c>
      <c r="F139" s="217" t="s">
        <v>152</v>
      </c>
      <c r="G139" s="204"/>
      <c r="H139" s="204"/>
      <c r="I139" s="207"/>
      <c r="J139" s="218">
        <f>BK139</f>
        <v>0</v>
      </c>
      <c r="K139" s="204"/>
      <c r="L139" s="209"/>
      <c r="M139" s="210"/>
      <c r="N139" s="211"/>
      <c r="O139" s="211"/>
      <c r="P139" s="212">
        <f>SUM(P140:P156)</f>
        <v>0</v>
      </c>
      <c r="Q139" s="211"/>
      <c r="R139" s="212">
        <f>SUM(R140:R156)</f>
        <v>0</v>
      </c>
      <c r="S139" s="211"/>
      <c r="T139" s="213">
        <f>SUM(T140:T156)</f>
        <v>0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R139" s="214" t="s">
        <v>118</v>
      </c>
      <c r="AT139" s="215" t="s">
        <v>75</v>
      </c>
      <c r="AU139" s="215" t="s">
        <v>84</v>
      </c>
      <c r="AY139" s="214" t="s">
        <v>119</v>
      </c>
      <c r="BK139" s="216">
        <f>SUM(BK140:BK156)</f>
        <v>0</v>
      </c>
    </row>
    <row r="140" s="2" customFormat="1" ht="14.4" customHeight="1">
      <c r="A140" s="38"/>
      <c r="B140" s="39"/>
      <c r="C140" s="219" t="s">
        <v>153</v>
      </c>
      <c r="D140" s="219" t="s">
        <v>122</v>
      </c>
      <c r="E140" s="220" t="s">
        <v>154</v>
      </c>
      <c r="F140" s="221" t="s">
        <v>155</v>
      </c>
      <c r="G140" s="222" t="s">
        <v>139</v>
      </c>
      <c r="H140" s="223">
        <v>1</v>
      </c>
      <c r="I140" s="224"/>
      <c r="J140" s="225">
        <f>ROUND(I140*H140,2)</f>
        <v>0</v>
      </c>
      <c r="K140" s="226"/>
      <c r="L140" s="44"/>
      <c r="M140" s="227" t="s">
        <v>1</v>
      </c>
      <c r="N140" s="228" t="s">
        <v>41</v>
      </c>
      <c r="O140" s="91"/>
      <c r="P140" s="229">
        <f>O140*H140</f>
        <v>0</v>
      </c>
      <c r="Q140" s="229">
        <v>0</v>
      </c>
      <c r="R140" s="229">
        <f>Q140*H140</f>
        <v>0</v>
      </c>
      <c r="S140" s="229">
        <v>0</v>
      </c>
      <c r="T140" s="230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1" t="s">
        <v>126</v>
      </c>
      <c r="AT140" s="231" t="s">
        <v>122</v>
      </c>
      <c r="AU140" s="231" t="s">
        <v>86</v>
      </c>
      <c r="AY140" s="17" t="s">
        <v>119</v>
      </c>
      <c r="BE140" s="232">
        <f>IF(N140="základní",J140,0)</f>
        <v>0</v>
      </c>
      <c r="BF140" s="232">
        <f>IF(N140="snížená",J140,0)</f>
        <v>0</v>
      </c>
      <c r="BG140" s="232">
        <f>IF(N140="zákl. přenesená",J140,0)</f>
        <v>0</v>
      </c>
      <c r="BH140" s="232">
        <f>IF(N140="sníž. přenesená",J140,0)</f>
        <v>0</v>
      </c>
      <c r="BI140" s="232">
        <f>IF(N140="nulová",J140,0)</f>
        <v>0</v>
      </c>
      <c r="BJ140" s="17" t="s">
        <v>84</v>
      </c>
      <c r="BK140" s="232">
        <f>ROUND(I140*H140,2)</f>
        <v>0</v>
      </c>
      <c r="BL140" s="17" t="s">
        <v>126</v>
      </c>
      <c r="BM140" s="231" t="s">
        <v>156</v>
      </c>
    </row>
    <row r="141" s="13" customFormat="1">
      <c r="A141" s="13"/>
      <c r="B141" s="233"/>
      <c r="C141" s="234"/>
      <c r="D141" s="235" t="s">
        <v>128</v>
      </c>
      <c r="E141" s="236" t="s">
        <v>1</v>
      </c>
      <c r="F141" s="237" t="s">
        <v>157</v>
      </c>
      <c r="G141" s="234"/>
      <c r="H141" s="236" t="s">
        <v>1</v>
      </c>
      <c r="I141" s="238"/>
      <c r="J141" s="234"/>
      <c r="K141" s="234"/>
      <c r="L141" s="239"/>
      <c r="M141" s="240"/>
      <c r="N141" s="241"/>
      <c r="O141" s="241"/>
      <c r="P141" s="241"/>
      <c r="Q141" s="241"/>
      <c r="R141" s="241"/>
      <c r="S141" s="241"/>
      <c r="T141" s="242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T141" s="243" t="s">
        <v>128</v>
      </c>
      <c r="AU141" s="243" t="s">
        <v>86</v>
      </c>
      <c r="AV141" s="13" t="s">
        <v>84</v>
      </c>
      <c r="AW141" s="13" t="s">
        <v>32</v>
      </c>
      <c r="AX141" s="13" t="s">
        <v>76</v>
      </c>
      <c r="AY141" s="243" t="s">
        <v>119</v>
      </c>
    </row>
    <row r="142" s="13" customFormat="1">
      <c r="A142" s="13"/>
      <c r="B142" s="233"/>
      <c r="C142" s="234"/>
      <c r="D142" s="235" t="s">
        <v>128</v>
      </c>
      <c r="E142" s="236" t="s">
        <v>1</v>
      </c>
      <c r="F142" s="237" t="s">
        <v>158</v>
      </c>
      <c r="G142" s="234"/>
      <c r="H142" s="236" t="s">
        <v>1</v>
      </c>
      <c r="I142" s="238"/>
      <c r="J142" s="234"/>
      <c r="K142" s="234"/>
      <c r="L142" s="239"/>
      <c r="M142" s="240"/>
      <c r="N142" s="241"/>
      <c r="O142" s="241"/>
      <c r="P142" s="241"/>
      <c r="Q142" s="241"/>
      <c r="R142" s="241"/>
      <c r="S142" s="241"/>
      <c r="T142" s="242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T142" s="243" t="s">
        <v>128</v>
      </c>
      <c r="AU142" s="243" t="s">
        <v>86</v>
      </c>
      <c r="AV142" s="13" t="s">
        <v>84</v>
      </c>
      <c r="AW142" s="13" t="s">
        <v>32</v>
      </c>
      <c r="AX142" s="13" t="s">
        <v>76</v>
      </c>
      <c r="AY142" s="243" t="s">
        <v>119</v>
      </c>
    </row>
    <row r="143" s="14" customFormat="1">
      <c r="A143" s="14"/>
      <c r="B143" s="244"/>
      <c r="C143" s="245"/>
      <c r="D143" s="235" t="s">
        <v>128</v>
      </c>
      <c r="E143" s="246" t="s">
        <v>1</v>
      </c>
      <c r="F143" s="247" t="s">
        <v>84</v>
      </c>
      <c r="G143" s="245"/>
      <c r="H143" s="248">
        <v>1</v>
      </c>
      <c r="I143" s="249"/>
      <c r="J143" s="245"/>
      <c r="K143" s="245"/>
      <c r="L143" s="250"/>
      <c r="M143" s="251"/>
      <c r="N143" s="252"/>
      <c r="O143" s="252"/>
      <c r="P143" s="252"/>
      <c r="Q143" s="252"/>
      <c r="R143" s="252"/>
      <c r="S143" s="252"/>
      <c r="T143" s="253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4" t="s">
        <v>128</v>
      </c>
      <c r="AU143" s="254" t="s">
        <v>86</v>
      </c>
      <c r="AV143" s="14" t="s">
        <v>86</v>
      </c>
      <c r="AW143" s="14" t="s">
        <v>32</v>
      </c>
      <c r="AX143" s="14" t="s">
        <v>84</v>
      </c>
      <c r="AY143" s="254" t="s">
        <v>119</v>
      </c>
    </row>
    <row r="144" s="2" customFormat="1" ht="14.4" customHeight="1">
      <c r="A144" s="38"/>
      <c r="B144" s="39"/>
      <c r="C144" s="219" t="s">
        <v>159</v>
      </c>
      <c r="D144" s="219" t="s">
        <v>122</v>
      </c>
      <c r="E144" s="220" t="s">
        <v>160</v>
      </c>
      <c r="F144" s="221" t="s">
        <v>161</v>
      </c>
      <c r="G144" s="222" t="s">
        <v>162</v>
      </c>
      <c r="H144" s="223">
        <v>1</v>
      </c>
      <c r="I144" s="224"/>
      <c r="J144" s="225">
        <f>ROUND(I144*H144,2)</f>
        <v>0</v>
      </c>
      <c r="K144" s="226"/>
      <c r="L144" s="44"/>
      <c r="M144" s="227" t="s">
        <v>1</v>
      </c>
      <c r="N144" s="228" t="s">
        <v>41</v>
      </c>
      <c r="O144" s="91"/>
      <c r="P144" s="229">
        <f>O144*H144</f>
        <v>0</v>
      </c>
      <c r="Q144" s="229">
        <v>0</v>
      </c>
      <c r="R144" s="229">
        <f>Q144*H144</f>
        <v>0</v>
      </c>
      <c r="S144" s="229">
        <v>0</v>
      </c>
      <c r="T144" s="230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1" t="s">
        <v>126</v>
      </c>
      <c r="AT144" s="231" t="s">
        <v>122</v>
      </c>
      <c r="AU144" s="231" t="s">
        <v>86</v>
      </c>
      <c r="AY144" s="17" t="s">
        <v>119</v>
      </c>
      <c r="BE144" s="232">
        <f>IF(N144="základní",J144,0)</f>
        <v>0</v>
      </c>
      <c r="BF144" s="232">
        <f>IF(N144="snížená",J144,0)</f>
        <v>0</v>
      </c>
      <c r="BG144" s="232">
        <f>IF(N144="zákl. přenesená",J144,0)</f>
        <v>0</v>
      </c>
      <c r="BH144" s="232">
        <f>IF(N144="sníž. přenesená",J144,0)</f>
        <v>0</v>
      </c>
      <c r="BI144" s="232">
        <f>IF(N144="nulová",J144,0)</f>
        <v>0</v>
      </c>
      <c r="BJ144" s="17" t="s">
        <v>84</v>
      </c>
      <c r="BK144" s="232">
        <f>ROUND(I144*H144,2)</f>
        <v>0</v>
      </c>
      <c r="BL144" s="17" t="s">
        <v>126</v>
      </c>
      <c r="BM144" s="231" t="s">
        <v>163</v>
      </c>
    </row>
    <row r="145" s="13" customFormat="1">
      <c r="A145" s="13"/>
      <c r="B145" s="233"/>
      <c r="C145" s="234"/>
      <c r="D145" s="235" t="s">
        <v>128</v>
      </c>
      <c r="E145" s="236" t="s">
        <v>1</v>
      </c>
      <c r="F145" s="237" t="s">
        <v>164</v>
      </c>
      <c r="G145" s="234"/>
      <c r="H145" s="236" t="s">
        <v>1</v>
      </c>
      <c r="I145" s="238"/>
      <c r="J145" s="234"/>
      <c r="K145" s="234"/>
      <c r="L145" s="239"/>
      <c r="M145" s="240"/>
      <c r="N145" s="241"/>
      <c r="O145" s="241"/>
      <c r="P145" s="241"/>
      <c r="Q145" s="241"/>
      <c r="R145" s="241"/>
      <c r="S145" s="241"/>
      <c r="T145" s="242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T145" s="243" t="s">
        <v>128</v>
      </c>
      <c r="AU145" s="243" t="s">
        <v>86</v>
      </c>
      <c r="AV145" s="13" t="s">
        <v>84</v>
      </c>
      <c r="AW145" s="13" t="s">
        <v>32</v>
      </c>
      <c r="AX145" s="13" t="s">
        <v>76</v>
      </c>
      <c r="AY145" s="243" t="s">
        <v>119</v>
      </c>
    </row>
    <row r="146" s="13" customFormat="1">
      <c r="A146" s="13"/>
      <c r="B146" s="233"/>
      <c r="C146" s="234"/>
      <c r="D146" s="235" t="s">
        <v>128</v>
      </c>
      <c r="E146" s="236" t="s">
        <v>1</v>
      </c>
      <c r="F146" s="237" t="s">
        <v>165</v>
      </c>
      <c r="G146" s="234"/>
      <c r="H146" s="236" t="s">
        <v>1</v>
      </c>
      <c r="I146" s="238"/>
      <c r="J146" s="234"/>
      <c r="K146" s="234"/>
      <c r="L146" s="239"/>
      <c r="M146" s="240"/>
      <c r="N146" s="241"/>
      <c r="O146" s="241"/>
      <c r="P146" s="241"/>
      <c r="Q146" s="241"/>
      <c r="R146" s="241"/>
      <c r="S146" s="241"/>
      <c r="T146" s="242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T146" s="243" t="s">
        <v>128</v>
      </c>
      <c r="AU146" s="243" t="s">
        <v>86</v>
      </c>
      <c r="AV146" s="13" t="s">
        <v>84</v>
      </c>
      <c r="AW146" s="13" t="s">
        <v>32</v>
      </c>
      <c r="AX146" s="13" t="s">
        <v>76</v>
      </c>
      <c r="AY146" s="243" t="s">
        <v>119</v>
      </c>
    </row>
    <row r="147" s="14" customFormat="1">
      <c r="A147" s="14"/>
      <c r="B147" s="244"/>
      <c r="C147" s="245"/>
      <c r="D147" s="235" t="s">
        <v>128</v>
      </c>
      <c r="E147" s="246" t="s">
        <v>1</v>
      </c>
      <c r="F147" s="247" t="s">
        <v>84</v>
      </c>
      <c r="G147" s="245"/>
      <c r="H147" s="248">
        <v>1</v>
      </c>
      <c r="I147" s="249"/>
      <c r="J147" s="245"/>
      <c r="K147" s="245"/>
      <c r="L147" s="250"/>
      <c r="M147" s="251"/>
      <c r="N147" s="252"/>
      <c r="O147" s="252"/>
      <c r="P147" s="252"/>
      <c r="Q147" s="252"/>
      <c r="R147" s="252"/>
      <c r="S147" s="252"/>
      <c r="T147" s="253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54" t="s">
        <v>128</v>
      </c>
      <c r="AU147" s="254" t="s">
        <v>86</v>
      </c>
      <c r="AV147" s="14" t="s">
        <v>86</v>
      </c>
      <c r="AW147" s="14" t="s">
        <v>32</v>
      </c>
      <c r="AX147" s="14" t="s">
        <v>84</v>
      </c>
      <c r="AY147" s="254" t="s">
        <v>119</v>
      </c>
    </row>
    <row r="148" s="2" customFormat="1" ht="14.4" customHeight="1">
      <c r="A148" s="38"/>
      <c r="B148" s="39"/>
      <c r="C148" s="219" t="s">
        <v>166</v>
      </c>
      <c r="D148" s="219" t="s">
        <v>122</v>
      </c>
      <c r="E148" s="220" t="s">
        <v>167</v>
      </c>
      <c r="F148" s="221" t="s">
        <v>168</v>
      </c>
      <c r="G148" s="222" t="s">
        <v>169</v>
      </c>
      <c r="H148" s="223">
        <v>1</v>
      </c>
      <c r="I148" s="224"/>
      <c r="J148" s="225">
        <f>ROUND(I148*H148,2)</f>
        <v>0</v>
      </c>
      <c r="K148" s="226"/>
      <c r="L148" s="44"/>
      <c r="M148" s="227" t="s">
        <v>1</v>
      </c>
      <c r="N148" s="228" t="s">
        <v>41</v>
      </c>
      <c r="O148" s="91"/>
      <c r="P148" s="229">
        <f>O148*H148</f>
        <v>0</v>
      </c>
      <c r="Q148" s="229">
        <v>0</v>
      </c>
      <c r="R148" s="229">
        <f>Q148*H148</f>
        <v>0</v>
      </c>
      <c r="S148" s="229">
        <v>0</v>
      </c>
      <c r="T148" s="230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1" t="s">
        <v>126</v>
      </c>
      <c r="AT148" s="231" t="s">
        <v>122</v>
      </c>
      <c r="AU148" s="231" t="s">
        <v>86</v>
      </c>
      <c r="AY148" s="17" t="s">
        <v>119</v>
      </c>
      <c r="BE148" s="232">
        <f>IF(N148="základní",J148,0)</f>
        <v>0</v>
      </c>
      <c r="BF148" s="232">
        <f>IF(N148="snížená",J148,0)</f>
        <v>0</v>
      </c>
      <c r="BG148" s="232">
        <f>IF(N148="zákl. přenesená",J148,0)</f>
        <v>0</v>
      </c>
      <c r="BH148" s="232">
        <f>IF(N148="sníž. přenesená",J148,0)</f>
        <v>0</v>
      </c>
      <c r="BI148" s="232">
        <f>IF(N148="nulová",J148,0)</f>
        <v>0</v>
      </c>
      <c r="BJ148" s="17" t="s">
        <v>84</v>
      </c>
      <c r="BK148" s="232">
        <f>ROUND(I148*H148,2)</f>
        <v>0</v>
      </c>
      <c r="BL148" s="17" t="s">
        <v>126</v>
      </c>
      <c r="BM148" s="231" t="s">
        <v>170</v>
      </c>
    </row>
    <row r="149" s="13" customFormat="1">
      <c r="A149" s="13"/>
      <c r="B149" s="233"/>
      <c r="C149" s="234"/>
      <c r="D149" s="235" t="s">
        <v>128</v>
      </c>
      <c r="E149" s="236" t="s">
        <v>1</v>
      </c>
      <c r="F149" s="237" t="s">
        <v>171</v>
      </c>
      <c r="G149" s="234"/>
      <c r="H149" s="236" t="s">
        <v>1</v>
      </c>
      <c r="I149" s="238"/>
      <c r="J149" s="234"/>
      <c r="K149" s="234"/>
      <c r="L149" s="239"/>
      <c r="M149" s="240"/>
      <c r="N149" s="241"/>
      <c r="O149" s="241"/>
      <c r="P149" s="241"/>
      <c r="Q149" s="241"/>
      <c r="R149" s="241"/>
      <c r="S149" s="241"/>
      <c r="T149" s="242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T149" s="243" t="s">
        <v>128</v>
      </c>
      <c r="AU149" s="243" t="s">
        <v>86</v>
      </c>
      <c r="AV149" s="13" t="s">
        <v>84</v>
      </c>
      <c r="AW149" s="13" t="s">
        <v>32</v>
      </c>
      <c r="AX149" s="13" t="s">
        <v>76</v>
      </c>
      <c r="AY149" s="243" t="s">
        <v>119</v>
      </c>
    </row>
    <row r="150" s="14" customFormat="1">
      <c r="A150" s="14"/>
      <c r="B150" s="244"/>
      <c r="C150" s="245"/>
      <c r="D150" s="235" t="s">
        <v>128</v>
      </c>
      <c r="E150" s="246" t="s">
        <v>1</v>
      </c>
      <c r="F150" s="247" t="s">
        <v>84</v>
      </c>
      <c r="G150" s="245"/>
      <c r="H150" s="248">
        <v>1</v>
      </c>
      <c r="I150" s="249"/>
      <c r="J150" s="245"/>
      <c r="K150" s="245"/>
      <c r="L150" s="250"/>
      <c r="M150" s="251"/>
      <c r="N150" s="252"/>
      <c r="O150" s="252"/>
      <c r="P150" s="252"/>
      <c r="Q150" s="252"/>
      <c r="R150" s="252"/>
      <c r="S150" s="252"/>
      <c r="T150" s="253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T150" s="254" t="s">
        <v>128</v>
      </c>
      <c r="AU150" s="254" t="s">
        <v>86</v>
      </c>
      <c r="AV150" s="14" t="s">
        <v>86</v>
      </c>
      <c r="AW150" s="14" t="s">
        <v>32</v>
      </c>
      <c r="AX150" s="14" t="s">
        <v>84</v>
      </c>
      <c r="AY150" s="254" t="s">
        <v>119</v>
      </c>
    </row>
    <row r="151" s="2" customFormat="1" ht="14.4" customHeight="1">
      <c r="A151" s="38"/>
      <c r="B151" s="39"/>
      <c r="C151" s="219" t="s">
        <v>172</v>
      </c>
      <c r="D151" s="219" t="s">
        <v>122</v>
      </c>
      <c r="E151" s="220" t="s">
        <v>173</v>
      </c>
      <c r="F151" s="221" t="s">
        <v>174</v>
      </c>
      <c r="G151" s="222" t="s">
        <v>139</v>
      </c>
      <c r="H151" s="223">
        <v>1</v>
      </c>
      <c r="I151" s="224"/>
      <c r="J151" s="225">
        <f>ROUND(I151*H151,2)</f>
        <v>0</v>
      </c>
      <c r="K151" s="226"/>
      <c r="L151" s="44"/>
      <c r="M151" s="227" t="s">
        <v>1</v>
      </c>
      <c r="N151" s="228" t="s">
        <v>41</v>
      </c>
      <c r="O151" s="91"/>
      <c r="P151" s="229">
        <f>O151*H151</f>
        <v>0</v>
      </c>
      <c r="Q151" s="229">
        <v>0</v>
      </c>
      <c r="R151" s="229">
        <f>Q151*H151</f>
        <v>0</v>
      </c>
      <c r="S151" s="229">
        <v>0</v>
      </c>
      <c r="T151" s="230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1" t="s">
        <v>126</v>
      </c>
      <c r="AT151" s="231" t="s">
        <v>122</v>
      </c>
      <c r="AU151" s="231" t="s">
        <v>86</v>
      </c>
      <c r="AY151" s="17" t="s">
        <v>119</v>
      </c>
      <c r="BE151" s="232">
        <f>IF(N151="základní",J151,0)</f>
        <v>0</v>
      </c>
      <c r="BF151" s="232">
        <f>IF(N151="snížená",J151,0)</f>
        <v>0</v>
      </c>
      <c r="BG151" s="232">
        <f>IF(N151="zákl. přenesená",J151,0)</f>
        <v>0</v>
      </c>
      <c r="BH151" s="232">
        <f>IF(N151="sníž. přenesená",J151,0)</f>
        <v>0</v>
      </c>
      <c r="BI151" s="232">
        <f>IF(N151="nulová",J151,0)</f>
        <v>0</v>
      </c>
      <c r="BJ151" s="17" t="s">
        <v>84</v>
      </c>
      <c r="BK151" s="232">
        <f>ROUND(I151*H151,2)</f>
        <v>0</v>
      </c>
      <c r="BL151" s="17" t="s">
        <v>126</v>
      </c>
      <c r="BM151" s="231" t="s">
        <v>175</v>
      </c>
    </row>
    <row r="152" s="13" customFormat="1">
      <c r="A152" s="13"/>
      <c r="B152" s="233"/>
      <c r="C152" s="234"/>
      <c r="D152" s="235" t="s">
        <v>128</v>
      </c>
      <c r="E152" s="236" t="s">
        <v>1</v>
      </c>
      <c r="F152" s="237" t="s">
        <v>176</v>
      </c>
      <c r="G152" s="234"/>
      <c r="H152" s="236" t="s">
        <v>1</v>
      </c>
      <c r="I152" s="238"/>
      <c r="J152" s="234"/>
      <c r="K152" s="234"/>
      <c r="L152" s="239"/>
      <c r="M152" s="240"/>
      <c r="N152" s="241"/>
      <c r="O152" s="241"/>
      <c r="P152" s="241"/>
      <c r="Q152" s="241"/>
      <c r="R152" s="241"/>
      <c r="S152" s="241"/>
      <c r="T152" s="242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T152" s="243" t="s">
        <v>128</v>
      </c>
      <c r="AU152" s="243" t="s">
        <v>86</v>
      </c>
      <c r="AV152" s="13" t="s">
        <v>84</v>
      </c>
      <c r="AW152" s="13" t="s">
        <v>32</v>
      </c>
      <c r="AX152" s="13" t="s">
        <v>76</v>
      </c>
      <c r="AY152" s="243" t="s">
        <v>119</v>
      </c>
    </row>
    <row r="153" s="14" customFormat="1">
      <c r="A153" s="14"/>
      <c r="B153" s="244"/>
      <c r="C153" s="245"/>
      <c r="D153" s="235" t="s">
        <v>128</v>
      </c>
      <c r="E153" s="246" t="s">
        <v>1</v>
      </c>
      <c r="F153" s="247" t="s">
        <v>84</v>
      </c>
      <c r="G153" s="245"/>
      <c r="H153" s="248">
        <v>1</v>
      </c>
      <c r="I153" s="249"/>
      <c r="J153" s="245"/>
      <c r="K153" s="245"/>
      <c r="L153" s="250"/>
      <c r="M153" s="251"/>
      <c r="N153" s="252"/>
      <c r="O153" s="252"/>
      <c r="P153" s="252"/>
      <c r="Q153" s="252"/>
      <c r="R153" s="252"/>
      <c r="S153" s="252"/>
      <c r="T153" s="253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T153" s="254" t="s">
        <v>128</v>
      </c>
      <c r="AU153" s="254" t="s">
        <v>86</v>
      </c>
      <c r="AV153" s="14" t="s">
        <v>86</v>
      </c>
      <c r="AW153" s="14" t="s">
        <v>32</v>
      </c>
      <c r="AX153" s="14" t="s">
        <v>84</v>
      </c>
      <c r="AY153" s="254" t="s">
        <v>119</v>
      </c>
    </row>
    <row r="154" s="2" customFormat="1" ht="14.4" customHeight="1">
      <c r="A154" s="38"/>
      <c r="B154" s="39"/>
      <c r="C154" s="219" t="s">
        <v>177</v>
      </c>
      <c r="D154" s="219" t="s">
        <v>122</v>
      </c>
      <c r="E154" s="220" t="s">
        <v>178</v>
      </c>
      <c r="F154" s="221" t="s">
        <v>179</v>
      </c>
      <c r="G154" s="222" t="s">
        <v>139</v>
      </c>
      <c r="H154" s="223">
        <v>1</v>
      </c>
      <c r="I154" s="224"/>
      <c r="J154" s="225">
        <f>ROUND(I154*H154,2)</f>
        <v>0</v>
      </c>
      <c r="K154" s="226"/>
      <c r="L154" s="44"/>
      <c r="M154" s="227" t="s">
        <v>1</v>
      </c>
      <c r="N154" s="228" t="s">
        <v>41</v>
      </c>
      <c r="O154" s="91"/>
      <c r="P154" s="229">
        <f>O154*H154</f>
        <v>0</v>
      </c>
      <c r="Q154" s="229">
        <v>0</v>
      </c>
      <c r="R154" s="229">
        <f>Q154*H154</f>
        <v>0</v>
      </c>
      <c r="S154" s="229">
        <v>0</v>
      </c>
      <c r="T154" s="230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1" t="s">
        <v>126</v>
      </c>
      <c r="AT154" s="231" t="s">
        <v>122</v>
      </c>
      <c r="AU154" s="231" t="s">
        <v>86</v>
      </c>
      <c r="AY154" s="17" t="s">
        <v>119</v>
      </c>
      <c r="BE154" s="232">
        <f>IF(N154="základní",J154,0)</f>
        <v>0</v>
      </c>
      <c r="BF154" s="232">
        <f>IF(N154="snížená",J154,0)</f>
        <v>0</v>
      </c>
      <c r="BG154" s="232">
        <f>IF(N154="zákl. přenesená",J154,0)</f>
        <v>0</v>
      </c>
      <c r="BH154" s="232">
        <f>IF(N154="sníž. přenesená",J154,0)</f>
        <v>0</v>
      </c>
      <c r="BI154" s="232">
        <f>IF(N154="nulová",J154,0)</f>
        <v>0</v>
      </c>
      <c r="BJ154" s="17" t="s">
        <v>84</v>
      </c>
      <c r="BK154" s="232">
        <f>ROUND(I154*H154,2)</f>
        <v>0</v>
      </c>
      <c r="BL154" s="17" t="s">
        <v>126</v>
      </c>
      <c r="BM154" s="231" t="s">
        <v>180</v>
      </c>
    </row>
    <row r="155" s="13" customFormat="1">
      <c r="A155" s="13"/>
      <c r="B155" s="233"/>
      <c r="C155" s="234"/>
      <c r="D155" s="235" t="s">
        <v>128</v>
      </c>
      <c r="E155" s="236" t="s">
        <v>1</v>
      </c>
      <c r="F155" s="237" t="s">
        <v>181</v>
      </c>
      <c r="G155" s="234"/>
      <c r="H155" s="236" t="s">
        <v>1</v>
      </c>
      <c r="I155" s="238"/>
      <c r="J155" s="234"/>
      <c r="K155" s="234"/>
      <c r="L155" s="239"/>
      <c r="M155" s="240"/>
      <c r="N155" s="241"/>
      <c r="O155" s="241"/>
      <c r="P155" s="241"/>
      <c r="Q155" s="241"/>
      <c r="R155" s="241"/>
      <c r="S155" s="241"/>
      <c r="T155" s="242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43" t="s">
        <v>128</v>
      </c>
      <c r="AU155" s="243" t="s">
        <v>86</v>
      </c>
      <c r="AV155" s="13" t="s">
        <v>84</v>
      </c>
      <c r="AW155" s="13" t="s">
        <v>32</v>
      </c>
      <c r="AX155" s="13" t="s">
        <v>76</v>
      </c>
      <c r="AY155" s="243" t="s">
        <v>119</v>
      </c>
    </row>
    <row r="156" s="14" customFormat="1">
      <c r="A156" s="14"/>
      <c r="B156" s="244"/>
      <c r="C156" s="245"/>
      <c r="D156" s="235" t="s">
        <v>128</v>
      </c>
      <c r="E156" s="246" t="s">
        <v>1</v>
      </c>
      <c r="F156" s="247" t="s">
        <v>84</v>
      </c>
      <c r="G156" s="245"/>
      <c r="H156" s="248">
        <v>1</v>
      </c>
      <c r="I156" s="249"/>
      <c r="J156" s="245"/>
      <c r="K156" s="245"/>
      <c r="L156" s="250"/>
      <c r="M156" s="251"/>
      <c r="N156" s="252"/>
      <c r="O156" s="252"/>
      <c r="P156" s="252"/>
      <c r="Q156" s="252"/>
      <c r="R156" s="252"/>
      <c r="S156" s="252"/>
      <c r="T156" s="253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54" t="s">
        <v>128</v>
      </c>
      <c r="AU156" s="254" t="s">
        <v>86</v>
      </c>
      <c r="AV156" s="14" t="s">
        <v>86</v>
      </c>
      <c r="AW156" s="14" t="s">
        <v>32</v>
      </c>
      <c r="AX156" s="14" t="s">
        <v>84</v>
      </c>
      <c r="AY156" s="254" t="s">
        <v>119</v>
      </c>
    </row>
    <row r="157" s="12" customFormat="1" ht="22.8" customHeight="1">
      <c r="A157" s="12"/>
      <c r="B157" s="203"/>
      <c r="C157" s="204"/>
      <c r="D157" s="205" t="s">
        <v>75</v>
      </c>
      <c r="E157" s="217" t="s">
        <v>182</v>
      </c>
      <c r="F157" s="217" t="s">
        <v>183</v>
      </c>
      <c r="G157" s="204"/>
      <c r="H157" s="204"/>
      <c r="I157" s="207"/>
      <c r="J157" s="218">
        <f>BK157</f>
        <v>0</v>
      </c>
      <c r="K157" s="204"/>
      <c r="L157" s="209"/>
      <c r="M157" s="210"/>
      <c r="N157" s="211"/>
      <c r="O157" s="211"/>
      <c r="P157" s="212">
        <f>SUM(P158:P170)</f>
        <v>0</v>
      </c>
      <c r="Q157" s="211"/>
      <c r="R157" s="212">
        <f>SUM(R158:R170)</f>
        <v>0</v>
      </c>
      <c r="S157" s="211"/>
      <c r="T157" s="213">
        <f>SUM(T158:T170)</f>
        <v>0</v>
      </c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R157" s="214" t="s">
        <v>118</v>
      </c>
      <c r="AT157" s="215" t="s">
        <v>75</v>
      </c>
      <c r="AU157" s="215" t="s">
        <v>84</v>
      </c>
      <c r="AY157" s="214" t="s">
        <v>119</v>
      </c>
      <c r="BK157" s="216">
        <f>SUM(BK158:BK170)</f>
        <v>0</v>
      </c>
    </row>
    <row r="158" s="2" customFormat="1" ht="14.4" customHeight="1">
      <c r="A158" s="38"/>
      <c r="B158" s="39"/>
      <c r="C158" s="219" t="s">
        <v>184</v>
      </c>
      <c r="D158" s="219" t="s">
        <v>122</v>
      </c>
      <c r="E158" s="220" t="s">
        <v>185</v>
      </c>
      <c r="F158" s="221" t="s">
        <v>186</v>
      </c>
      <c r="G158" s="222" t="s">
        <v>132</v>
      </c>
      <c r="H158" s="223">
        <v>1</v>
      </c>
      <c r="I158" s="224"/>
      <c r="J158" s="225">
        <f>ROUND(I158*H158,2)</f>
        <v>0</v>
      </c>
      <c r="K158" s="226"/>
      <c r="L158" s="44"/>
      <c r="M158" s="227" t="s">
        <v>1</v>
      </c>
      <c r="N158" s="228" t="s">
        <v>41</v>
      </c>
      <c r="O158" s="91"/>
      <c r="P158" s="229">
        <f>O158*H158</f>
        <v>0</v>
      </c>
      <c r="Q158" s="229">
        <v>0</v>
      </c>
      <c r="R158" s="229">
        <f>Q158*H158</f>
        <v>0</v>
      </c>
      <c r="S158" s="229">
        <v>0</v>
      </c>
      <c r="T158" s="230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1" t="s">
        <v>126</v>
      </c>
      <c r="AT158" s="231" t="s">
        <v>122</v>
      </c>
      <c r="AU158" s="231" t="s">
        <v>86</v>
      </c>
      <c r="AY158" s="17" t="s">
        <v>119</v>
      </c>
      <c r="BE158" s="232">
        <f>IF(N158="základní",J158,0)</f>
        <v>0</v>
      </c>
      <c r="BF158" s="232">
        <f>IF(N158="snížená",J158,0)</f>
        <v>0</v>
      </c>
      <c r="BG158" s="232">
        <f>IF(N158="zákl. přenesená",J158,0)</f>
        <v>0</v>
      </c>
      <c r="BH158" s="232">
        <f>IF(N158="sníž. přenesená",J158,0)</f>
        <v>0</v>
      </c>
      <c r="BI158" s="232">
        <f>IF(N158="nulová",J158,0)</f>
        <v>0</v>
      </c>
      <c r="BJ158" s="17" t="s">
        <v>84</v>
      </c>
      <c r="BK158" s="232">
        <f>ROUND(I158*H158,2)</f>
        <v>0</v>
      </c>
      <c r="BL158" s="17" t="s">
        <v>126</v>
      </c>
      <c r="BM158" s="231" t="s">
        <v>187</v>
      </c>
    </row>
    <row r="159" s="13" customFormat="1">
      <c r="A159" s="13"/>
      <c r="B159" s="233"/>
      <c r="C159" s="234"/>
      <c r="D159" s="235" t="s">
        <v>128</v>
      </c>
      <c r="E159" s="236" t="s">
        <v>1</v>
      </c>
      <c r="F159" s="237" t="s">
        <v>188</v>
      </c>
      <c r="G159" s="234"/>
      <c r="H159" s="236" t="s">
        <v>1</v>
      </c>
      <c r="I159" s="238"/>
      <c r="J159" s="234"/>
      <c r="K159" s="234"/>
      <c r="L159" s="239"/>
      <c r="M159" s="240"/>
      <c r="N159" s="241"/>
      <c r="O159" s="241"/>
      <c r="P159" s="241"/>
      <c r="Q159" s="241"/>
      <c r="R159" s="241"/>
      <c r="S159" s="241"/>
      <c r="T159" s="242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T159" s="243" t="s">
        <v>128</v>
      </c>
      <c r="AU159" s="243" t="s">
        <v>86</v>
      </c>
      <c r="AV159" s="13" t="s">
        <v>84</v>
      </c>
      <c r="AW159" s="13" t="s">
        <v>32</v>
      </c>
      <c r="AX159" s="13" t="s">
        <v>76</v>
      </c>
      <c r="AY159" s="243" t="s">
        <v>119</v>
      </c>
    </row>
    <row r="160" s="13" customFormat="1">
      <c r="A160" s="13"/>
      <c r="B160" s="233"/>
      <c r="C160" s="234"/>
      <c r="D160" s="235" t="s">
        <v>128</v>
      </c>
      <c r="E160" s="236" t="s">
        <v>1</v>
      </c>
      <c r="F160" s="237" t="s">
        <v>189</v>
      </c>
      <c r="G160" s="234"/>
      <c r="H160" s="236" t="s">
        <v>1</v>
      </c>
      <c r="I160" s="238"/>
      <c r="J160" s="234"/>
      <c r="K160" s="234"/>
      <c r="L160" s="239"/>
      <c r="M160" s="240"/>
      <c r="N160" s="241"/>
      <c r="O160" s="241"/>
      <c r="P160" s="241"/>
      <c r="Q160" s="241"/>
      <c r="R160" s="241"/>
      <c r="S160" s="241"/>
      <c r="T160" s="242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T160" s="243" t="s">
        <v>128</v>
      </c>
      <c r="AU160" s="243" t="s">
        <v>86</v>
      </c>
      <c r="AV160" s="13" t="s">
        <v>84</v>
      </c>
      <c r="AW160" s="13" t="s">
        <v>32</v>
      </c>
      <c r="AX160" s="13" t="s">
        <v>76</v>
      </c>
      <c r="AY160" s="243" t="s">
        <v>119</v>
      </c>
    </row>
    <row r="161" s="13" customFormat="1">
      <c r="A161" s="13"/>
      <c r="B161" s="233"/>
      <c r="C161" s="234"/>
      <c r="D161" s="235" t="s">
        <v>128</v>
      </c>
      <c r="E161" s="236" t="s">
        <v>1</v>
      </c>
      <c r="F161" s="237" t="s">
        <v>190</v>
      </c>
      <c r="G161" s="234"/>
      <c r="H161" s="236" t="s">
        <v>1</v>
      </c>
      <c r="I161" s="238"/>
      <c r="J161" s="234"/>
      <c r="K161" s="234"/>
      <c r="L161" s="239"/>
      <c r="M161" s="240"/>
      <c r="N161" s="241"/>
      <c r="O161" s="241"/>
      <c r="P161" s="241"/>
      <c r="Q161" s="241"/>
      <c r="R161" s="241"/>
      <c r="S161" s="241"/>
      <c r="T161" s="242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T161" s="243" t="s">
        <v>128</v>
      </c>
      <c r="AU161" s="243" t="s">
        <v>86</v>
      </c>
      <c r="AV161" s="13" t="s">
        <v>84</v>
      </c>
      <c r="AW161" s="13" t="s">
        <v>32</v>
      </c>
      <c r="AX161" s="13" t="s">
        <v>76</v>
      </c>
      <c r="AY161" s="243" t="s">
        <v>119</v>
      </c>
    </row>
    <row r="162" s="14" customFormat="1">
      <c r="A162" s="14"/>
      <c r="B162" s="244"/>
      <c r="C162" s="245"/>
      <c r="D162" s="235" t="s">
        <v>128</v>
      </c>
      <c r="E162" s="246" t="s">
        <v>1</v>
      </c>
      <c r="F162" s="247" t="s">
        <v>84</v>
      </c>
      <c r="G162" s="245"/>
      <c r="H162" s="248">
        <v>1</v>
      </c>
      <c r="I162" s="249"/>
      <c r="J162" s="245"/>
      <c r="K162" s="245"/>
      <c r="L162" s="250"/>
      <c r="M162" s="251"/>
      <c r="N162" s="252"/>
      <c r="O162" s="252"/>
      <c r="P162" s="252"/>
      <c r="Q162" s="252"/>
      <c r="R162" s="252"/>
      <c r="S162" s="252"/>
      <c r="T162" s="253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54" t="s">
        <v>128</v>
      </c>
      <c r="AU162" s="254" t="s">
        <v>86</v>
      </c>
      <c r="AV162" s="14" t="s">
        <v>86</v>
      </c>
      <c r="AW162" s="14" t="s">
        <v>32</v>
      </c>
      <c r="AX162" s="14" t="s">
        <v>84</v>
      </c>
      <c r="AY162" s="254" t="s">
        <v>119</v>
      </c>
    </row>
    <row r="163" s="2" customFormat="1" ht="14.4" customHeight="1">
      <c r="A163" s="38"/>
      <c r="B163" s="39"/>
      <c r="C163" s="219" t="s">
        <v>191</v>
      </c>
      <c r="D163" s="219" t="s">
        <v>122</v>
      </c>
      <c r="E163" s="220" t="s">
        <v>192</v>
      </c>
      <c r="F163" s="221" t="s">
        <v>193</v>
      </c>
      <c r="G163" s="222" t="s">
        <v>132</v>
      </c>
      <c r="H163" s="223">
        <v>1</v>
      </c>
      <c r="I163" s="224"/>
      <c r="J163" s="225">
        <f>ROUND(I163*H163,2)</f>
        <v>0</v>
      </c>
      <c r="K163" s="226"/>
      <c r="L163" s="44"/>
      <c r="M163" s="227" t="s">
        <v>1</v>
      </c>
      <c r="N163" s="228" t="s">
        <v>41</v>
      </c>
      <c r="O163" s="91"/>
      <c r="P163" s="229">
        <f>O163*H163</f>
        <v>0</v>
      </c>
      <c r="Q163" s="229">
        <v>0</v>
      </c>
      <c r="R163" s="229">
        <f>Q163*H163</f>
        <v>0</v>
      </c>
      <c r="S163" s="229">
        <v>0</v>
      </c>
      <c r="T163" s="230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1" t="s">
        <v>126</v>
      </c>
      <c r="AT163" s="231" t="s">
        <v>122</v>
      </c>
      <c r="AU163" s="231" t="s">
        <v>86</v>
      </c>
      <c r="AY163" s="17" t="s">
        <v>119</v>
      </c>
      <c r="BE163" s="232">
        <f>IF(N163="základní",J163,0)</f>
        <v>0</v>
      </c>
      <c r="BF163" s="232">
        <f>IF(N163="snížená",J163,0)</f>
        <v>0</v>
      </c>
      <c r="BG163" s="232">
        <f>IF(N163="zákl. přenesená",J163,0)</f>
        <v>0</v>
      </c>
      <c r="BH163" s="232">
        <f>IF(N163="sníž. přenesená",J163,0)</f>
        <v>0</v>
      </c>
      <c r="BI163" s="232">
        <f>IF(N163="nulová",J163,0)</f>
        <v>0</v>
      </c>
      <c r="BJ163" s="17" t="s">
        <v>84</v>
      </c>
      <c r="BK163" s="232">
        <f>ROUND(I163*H163,2)</f>
        <v>0</v>
      </c>
      <c r="BL163" s="17" t="s">
        <v>126</v>
      </c>
      <c r="BM163" s="231" t="s">
        <v>194</v>
      </c>
    </row>
    <row r="164" s="13" customFormat="1">
      <c r="A164" s="13"/>
      <c r="B164" s="233"/>
      <c r="C164" s="234"/>
      <c r="D164" s="235" t="s">
        <v>128</v>
      </c>
      <c r="E164" s="236" t="s">
        <v>1</v>
      </c>
      <c r="F164" s="237" t="s">
        <v>195</v>
      </c>
      <c r="G164" s="234"/>
      <c r="H164" s="236" t="s">
        <v>1</v>
      </c>
      <c r="I164" s="238"/>
      <c r="J164" s="234"/>
      <c r="K164" s="234"/>
      <c r="L164" s="239"/>
      <c r="M164" s="240"/>
      <c r="N164" s="241"/>
      <c r="O164" s="241"/>
      <c r="P164" s="241"/>
      <c r="Q164" s="241"/>
      <c r="R164" s="241"/>
      <c r="S164" s="241"/>
      <c r="T164" s="242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T164" s="243" t="s">
        <v>128</v>
      </c>
      <c r="AU164" s="243" t="s">
        <v>86</v>
      </c>
      <c r="AV164" s="13" t="s">
        <v>84</v>
      </c>
      <c r="AW164" s="13" t="s">
        <v>32</v>
      </c>
      <c r="AX164" s="13" t="s">
        <v>76</v>
      </c>
      <c r="AY164" s="243" t="s">
        <v>119</v>
      </c>
    </row>
    <row r="165" s="13" customFormat="1">
      <c r="A165" s="13"/>
      <c r="B165" s="233"/>
      <c r="C165" s="234"/>
      <c r="D165" s="235" t="s">
        <v>128</v>
      </c>
      <c r="E165" s="236" t="s">
        <v>1</v>
      </c>
      <c r="F165" s="237" t="s">
        <v>196</v>
      </c>
      <c r="G165" s="234"/>
      <c r="H165" s="236" t="s">
        <v>1</v>
      </c>
      <c r="I165" s="238"/>
      <c r="J165" s="234"/>
      <c r="K165" s="234"/>
      <c r="L165" s="239"/>
      <c r="M165" s="240"/>
      <c r="N165" s="241"/>
      <c r="O165" s="241"/>
      <c r="P165" s="241"/>
      <c r="Q165" s="241"/>
      <c r="R165" s="241"/>
      <c r="S165" s="241"/>
      <c r="T165" s="242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43" t="s">
        <v>128</v>
      </c>
      <c r="AU165" s="243" t="s">
        <v>86</v>
      </c>
      <c r="AV165" s="13" t="s">
        <v>84</v>
      </c>
      <c r="AW165" s="13" t="s">
        <v>32</v>
      </c>
      <c r="AX165" s="13" t="s">
        <v>76</v>
      </c>
      <c r="AY165" s="243" t="s">
        <v>119</v>
      </c>
    </row>
    <row r="166" s="13" customFormat="1">
      <c r="A166" s="13"/>
      <c r="B166" s="233"/>
      <c r="C166" s="234"/>
      <c r="D166" s="235" t="s">
        <v>128</v>
      </c>
      <c r="E166" s="236" t="s">
        <v>1</v>
      </c>
      <c r="F166" s="237" t="s">
        <v>197</v>
      </c>
      <c r="G166" s="234"/>
      <c r="H166" s="236" t="s">
        <v>1</v>
      </c>
      <c r="I166" s="238"/>
      <c r="J166" s="234"/>
      <c r="K166" s="234"/>
      <c r="L166" s="239"/>
      <c r="M166" s="240"/>
      <c r="N166" s="241"/>
      <c r="O166" s="241"/>
      <c r="P166" s="241"/>
      <c r="Q166" s="241"/>
      <c r="R166" s="241"/>
      <c r="S166" s="241"/>
      <c r="T166" s="242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T166" s="243" t="s">
        <v>128</v>
      </c>
      <c r="AU166" s="243" t="s">
        <v>86</v>
      </c>
      <c r="AV166" s="13" t="s">
        <v>84</v>
      </c>
      <c r="AW166" s="13" t="s">
        <v>32</v>
      </c>
      <c r="AX166" s="13" t="s">
        <v>76</v>
      </c>
      <c r="AY166" s="243" t="s">
        <v>119</v>
      </c>
    </row>
    <row r="167" s="13" customFormat="1">
      <c r="A167" s="13"/>
      <c r="B167" s="233"/>
      <c r="C167" s="234"/>
      <c r="D167" s="235" t="s">
        <v>128</v>
      </c>
      <c r="E167" s="236" t="s">
        <v>1</v>
      </c>
      <c r="F167" s="237" t="s">
        <v>198</v>
      </c>
      <c r="G167" s="234"/>
      <c r="H167" s="236" t="s">
        <v>1</v>
      </c>
      <c r="I167" s="238"/>
      <c r="J167" s="234"/>
      <c r="K167" s="234"/>
      <c r="L167" s="239"/>
      <c r="M167" s="240"/>
      <c r="N167" s="241"/>
      <c r="O167" s="241"/>
      <c r="P167" s="241"/>
      <c r="Q167" s="241"/>
      <c r="R167" s="241"/>
      <c r="S167" s="241"/>
      <c r="T167" s="242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T167" s="243" t="s">
        <v>128</v>
      </c>
      <c r="AU167" s="243" t="s">
        <v>86</v>
      </c>
      <c r="AV167" s="13" t="s">
        <v>84</v>
      </c>
      <c r="AW167" s="13" t="s">
        <v>32</v>
      </c>
      <c r="AX167" s="13" t="s">
        <v>76</v>
      </c>
      <c r="AY167" s="243" t="s">
        <v>119</v>
      </c>
    </row>
    <row r="168" s="13" customFormat="1">
      <c r="A168" s="13"/>
      <c r="B168" s="233"/>
      <c r="C168" s="234"/>
      <c r="D168" s="235" t="s">
        <v>128</v>
      </c>
      <c r="E168" s="236" t="s">
        <v>1</v>
      </c>
      <c r="F168" s="237" t="s">
        <v>199</v>
      </c>
      <c r="G168" s="234"/>
      <c r="H168" s="236" t="s">
        <v>1</v>
      </c>
      <c r="I168" s="238"/>
      <c r="J168" s="234"/>
      <c r="K168" s="234"/>
      <c r="L168" s="239"/>
      <c r="M168" s="240"/>
      <c r="N168" s="241"/>
      <c r="O168" s="241"/>
      <c r="P168" s="241"/>
      <c r="Q168" s="241"/>
      <c r="R168" s="241"/>
      <c r="S168" s="241"/>
      <c r="T168" s="242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T168" s="243" t="s">
        <v>128</v>
      </c>
      <c r="AU168" s="243" t="s">
        <v>86</v>
      </c>
      <c r="AV168" s="13" t="s">
        <v>84</v>
      </c>
      <c r="AW168" s="13" t="s">
        <v>32</v>
      </c>
      <c r="AX168" s="13" t="s">
        <v>76</v>
      </c>
      <c r="AY168" s="243" t="s">
        <v>119</v>
      </c>
    </row>
    <row r="169" s="13" customFormat="1">
      <c r="A169" s="13"/>
      <c r="B169" s="233"/>
      <c r="C169" s="234"/>
      <c r="D169" s="235" t="s">
        <v>128</v>
      </c>
      <c r="E169" s="236" t="s">
        <v>1</v>
      </c>
      <c r="F169" s="237" t="s">
        <v>200</v>
      </c>
      <c r="G169" s="234"/>
      <c r="H169" s="236" t="s">
        <v>1</v>
      </c>
      <c r="I169" s="238"/>
      <c r="J169" s="234"/>
      <c r="K169" s="234"/>
      <c r="L169" s="239"/>
      <c r="M169" s="240"/>
      <c r="N169" s="241"/>
      <c r="O169" s="241"/>
      <c r="P169" s="241"/>
      <c r="Q169" s="241"/>
      <c r="R169" s="241"/>
      <c r="S169" s="241"/>
      <c r="T169" s="242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T169" s="243" t="s">
        <v>128</v>
      </c>
      <c r="AU169" s="243" t="s">
        <v>86</v>
      </c>
      <c r="AV169" s="13" t="s">
        <v>84</v>
      </c>
      <c r="AW169" s="13" t="s">
        <v>32</v>
      </c>
      <c r="AX169" s="13" t="s">
        <v>76</v>
      </c>
      <c r="AY169" s="243" t="s">
        <v>119</v>
      </c>
    </row>
    <row r="170" s="14" customFormat="1">
      <c r="A170" s="14"/>
      <c r="B170" s="244"/>
      <c r="C170" s="245"/>
      <c r="D170" s="235" t="s">
        <v>128</v>
      </c>
      <c r="E170" s="246" t="s">
        <v>1</v>
      </c>
      <c r="F170" s="247" t="s">
        <v>84</v>
      </c>
      <c r="G170" s="245"/>
      <c r="H170" s="248">
        <v>1</v>
      </c>
      <c r="I170" s="249"/>
      <c r="J170" s="245"/>
      <c r="K170" s="245"/>
      <c r="L170" s="250"/>
      <c r="M170" s="251"/>
      <c r="N170" s="252"/>
      <c r="O170" s="252"/>
      <c r="P170" s="252"/>
      <c r="Q170" s="252"/>
      <c r="R170" s="252"/>
      <c r="S170" s="252"/>
      <c r="T170" s="253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T170" s="254" t="s">
        <v>128</v>
      </c>
      <c r="AU170" s="254" t="s">
        <v>86</v>
      </c>
      <c r="AV170" s="14" t="s">
        <v>86</v>
      </c>
      <c r="AW170" s="14" t="s">
        <v>32</v>
      </c>
      <c r="AX170" s="14" t="s">
        <v>84</v>
      </c>
      <c r="AY170" s="254" t="s">
        <v>119</v>
      </c>
    </row>
    <row r="171" s="12" customFormat="1" ht="22.8" customHeight="1">
      <c r="A171" s="12"/>
      <c r="B171" s="203"/>
      <c r="C171" s="204"/>
      <c r="D171" s="205" t="s">
        <v>75</v>
      </c>
      <c r="E171" s="217" t="s">
        <v>201</v>
      </c>
      <c r="F171" s="217" t="s">
        <v>202</v>
      </c>
      <c r="G171" s="204"/>
      <c r="H171" s="204"/>
      <c r="I171" s="207"/>
      <c r="J171" s="218">
        <f>BK171</f>
        <v>0</v>
      </c>
      <c r="K171" s="204"/>
      <c r="L171" s="209"/>
      <c r="M171" s="210"/>
      <c r="N171" s="211"/>
      <c r="O171" s="211"/>
      <c r="P171" s="212">
        <f>SUM(P172:P176)</f>
        <v>0</v>
      </c>
      <c r="Q171" s="211"/>
      <c r="R171" s="212">
        <f>SUM(R172:R176)</f>
        <v>0</v>
      </c>
      <c r="S171" s="211"/>
      <c r="T171" s="213">
        <f>SUM(T172:T176)</f>
        <v>0</v>
      </c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R171" s="214" t="s">
        <v>118</v>
      </c>
      <c r="AT171" s="215" t="s">
        <v>75</v>
      </c>
      <c r="AU171" s="215" t="s">
        <v>84</v>
      </c>
      <c r="AY171" s="214" t="s">
        <v>119</v>
      </c>
      <c r="BK171" s="216">
        <f>SUM(BK172:BK176)</f>
        <v>0</v>
      </c>
    </row>
    <row r="172" s="2" customFormat="1" ht="14.4" customHeight="1">
      <c r="A172" s="38"/>
      <c r="B172" s="39"/>
      <c r="C172" s="219" t="s">
        <v>203</v>
      </c>
      <c r="D172" s="219" t="s">
        <v>122</v>
      </c>
      <c r="E172" s="220" t="s">
        <v>204</v>
      </c>
      <c r="F172" s="221" t="s">
        <v>205</v>
      </c>
      <c r="G172" s="222" t="s">
        <v>206</v>
      </c>
      <c r="H172" s="223">
        <v>1</v>
      </c>
      <c r="I172" s="224"/>
      <c r="J172" s="225">
        <f>ROUND(I172*H172,2)</f>
        <v>0</v>
      </c>
      <c r="K172" s="226"/>
      <c r="L172" s="44"/>
      <c r="M172" s="227" t="s">
        <v>1</v>
      </c>
      <c r="N172" s="228" t="s">
        <v>41</v>
      </c>
      <c r="O172" s="91"/>
      <c r="P172" s="229">
        <f>O172*H172</f>
        <v>0</v>
      </c>
      <c r="Q172" s="229">
        <v>0</v>
      </c>
      <c r="R172" s="229">
        <f>Q172*H172</f>
        <v>0</v>
      </c>
      <c r="S172" s="229">
        <v>0</v>
      </c>
      <c r="T172" s="230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1" t="s">
        <v>126</v>
      </c>
      <c r="AT172" s="231" t="s">
        <v>122</v>
      </c>
      <c r="AU172" s="231" t="s">
        <v>86</v>
      </c>
      <c r="AY172" s="17" t="s">
        <v>119</v>
      </c>
      <c r="BE172" s="232">
        <f>IF(N172="základní",J172,0)</f>
        <v>0</v>
      </c>
      <c r="BF172" s="232">
        <f>IF(N172="snížená",J172,0)</f>
        <v>0</v>
      </c>
      <c r="BG172" s="232">
        <f>IF(N172="zákl. přenesená",J172,0)</f>
        <v>0</v>
      </c>
      <c r="BH172" s="232">
        <f>IF(N172="sníž. přenesená",J172,0)</f>
        <v>0</v>
      </c>
      <c r="BI172" s="232">
        <f>IF(N172="nulová",J172,0)</f>
        <v>0</v>
      </c>
      <c r="BJ172" s="17" t="s">
        <v>84</v>
      </c>
      <c r="BK172" s="232">
        <f>ROUND(I172*H172,2)</f>
        <v>0</v>
      </c>
      <c r="BL172" s="17" t="s">
        <v>126</v>
      </c>
      <c r="BM172" s="231" t="s">
        <v>207</v>
      </c>
    </row>
    <row r="173" s="13" customFormat="1">
      <c r="A173" s="13"/>
      <c r="B173" s="233"/>
      <c r="C173" s="234"/>
      <c r="D173" s="235" t="s">
        <v>128</v>
      </c>
      <c r="E173" s="236" t="s">
        <v>1</v>
      </c>
      <c r="F173" s="237" t="s">
        <v>208</v>
      </c>
      <c r="G173" s="234"/>
      <c r="H173" s="236" t="s">
        <v>1</v>
      </c>
      <c r="I173" s="238"/>
      <c r="J173" s="234"/>
      <c r="K173" s="234"/>
      <c r="L173" s="239"/>
      <c r="M173" s="240"/>
      <c r="N173" s="241"/>
      <c r="O173" s="241"/>
      <c r="P173" s="241"/>
      <c r="Q173" s="241"/>
      <c r="R173" s="241"/>
      <c r="S173" s="241"/>
      <c r="T173" s="242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T173" s="243" t="s">
        <v>128</v>
      </c>
      <c r="AU173" s="243" t="s">
        <v>86</v>
      </c>
      <c r="AV173" s="13" t="s">
        <v>84</v>
      </c>
      <c r="AW173" s="13" t="s">
        <v>32</v>
      </c>
      <c r="AX173" s="13" t="s">
        <v>76</v>
      </c>
      <c r="AY173" s="243" t="s">
        <v>119</v>
      </c>
    </row>
    <row r="174" s="13" customFormat="1">
      <c r="A174" s="13"/>
      <c r="B174" s="233"/>
      <c r="C174" s="234"/>
      <c r="D174" s="235" t="s">
        <v>128</v>
      </c>
      <c r="E174" s="236" t="s">
        <v>1</v>
      </c>
      <c r="F174" s="237" t="s">
        <v>209</v>
      </c>
      <c r="G174" s="234"/>
      <c r="H174" s="236" t="s">
        <v>1</v>
      </c>
      <c r="I174" s="238"/>
      <c r="J174" s="234"/>
      <c r="K174" s="234"/>
      <c r="L174" s="239"/>
      <c r="M174" s="240"/>
      <c r="N174" s="241"/>
      <c r="O174" s="241"/>
      <c r="P174" s="241"/>
      <c r="Q174" s="241"/>
      <c r="R174" s="241"/>
      <c r="S174" s="241"/>
      <c r="T174" s="242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T174" s="243" t="s">
        <v>128</v>
      </c>
      <c r="AU174" s="243" t="s">
        <v>86</v>
      </c>
      <c r="AV174" s="13" t="s">
        <v>84</v>
      </c>
      <c r="AW174" s="13" t="s">
        <v>32</v>
      </c>
      <c r="AX174" s="13" t="s">
        <v>76</v>
      </c>
      <c r="AY174" s="243" t="s">
        <v>119</v>
      </c>
    </row>
    <row r="175" s="13" customFormat="1">
      <c r="A175" s="13"/>
      <c r="B175" s="233"/>
      <c r="C175" s="234"/>
      <c r="D175" s="235" t="s">
        <v>128</v>
      </c>
      <c r="E175" s="236" t="s">
        <v>1</v>
      </c>
      <c r="F175" s="237" t="s">
        <v>210</v>
      </c>
      <c r="G175" s="234"/>
      <c r="H175" s="236" t="s">
        <v>1</v>
      </c>
      <c r="I175" s="238"/>
      <c r="J175" s="234"/>
      <c r="K175" s="234"/>
      <c r="L175" s="239"/>
      <c r="M175" s="240"/>
      <c r="N175" s="241"/>
      <c r="O175" s="241"/>
      <c r="P175" s="241"/>
      <c r="Q175" s="241"/>
      <c r="R175" s="241"/>
      <c r="S175" s="241"/>
      <c r="T175" s="242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T175" s="243" t="s">
        <v>128</v>
      </c>
      <c r="AU175" s="243" t="s">
        <v>86</v>
      </c>
      <c r="AV175" s="13" t="s">
        <v>84</v>
      </c>
      <c r="AW175" s="13" t="s">
        <v>32</v>
      </c>
      <c r="AX175" s="13" t="s">
        <v>76</v>
      </c>
      <c r="AY175" s="243" t="s">
        <v>119</v>
      </c>
    </row>
    <row r="176" s="14" customFormat="1">
      <c r="A176" s="14"/>
      <c r="B176" s="244"/>
      <c r="C176" s="245"/>
      <c r="D176" s="235" t="s">
        <v>128</v>
      </c>
      <c r="E176" s="246" t="s">
        <v>1</v>
      </c>
      <c r="F176" s="247" t="s">
        <v>84</v>
      </c>
      <c r="G176" s="245"/>
      <c r="H176" s="248">
        <v>1</v>
      </c>
      <c r="I176" s="249"/>
      <c r="J176" s="245"/>
      <c r="K176" s="245"/>
      <c r="L176" s="250"/>
      <c r="M176" s="255"/>
      <c r="N176" s="256"/>
      <c r="O176" s="256"/>
      <c r="P176" s="256"/>
      <c r="Q176" s="256"/>
      <c r="R176" s="256"/>
      <c r="S176" s="256"/>
      <c r="T176" s="257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T176" s="254" t="s">
        <v>128</v>
      </c>
      <c r="AU176" s="254" t="s">
        <v>86</v>
      </c>
      <c r="AV176" s="14" t="s">
        <v>86</v>
      </c>
      <c r="AW176" s="14" t="s">
        <v>32</v>
      </c>
      <c r="AX176" s="14" t="s">
        <v>84</v>
      </c>
      <c r="AY176" s="254" t="s">
        <v>119</v>
      </c>
    </row>
    <row r="177" s="2" customFormat="1" ht="6.96" customHeight="1">
      <c r="A177" s="38"/>
      <c r="B177" s="66"/>
      <c r="C177" s="67"/>
      <c r="D177" s="67"/>
      <c r="E177" s="67"/>
      <c r="F177" s="67"/>
      <c r="G177" s="67"/>
      <c r="H177" s="67"/>
      <c r="I177" s="67"/>
      <c r="J177" s="67"/>
      <c r="K177" s="67"/>
      <c r="L177" s="44"/>
      <c r="M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</row>
  </sheetData>
  <sheetProtection sheet="1" autoFilter="0" formatColumns="0" formatRows="0" objects="1" scenarios="1" spinCount="100000" saltValue="mdQ+Ve0vs6c381bpaakzCdWAiBUlgDi/Igx4YlDRdojVwECsbcFBlCdG8gxE+zVwqnTE6X+aZlWhV6b0ran3nA==" hashValue="n0zqC1cbLvl6QskojVEe86zKLFn3g0xvPqzWoPXEvvEB0Wp6zIPF/QCPy6PjjOPbfEOaFLVMRJkZCeLLMONJKg==" algorithmName="SHA-512" password="CC31"/>
  <autoFilter ref="C120:K176"/>
  <mergeCells count="9">
    <mergeCell ref="E7:H7"/>
    <mergeCell ref="E9:H9"/>
    <mergeCell ref="E18:H18"/>
    <mergeCell ref="E27:H27"/>
    <mergeCell ref="E85:H85"/>
    <mergeCell ref="E87:H87"/>
    <mergeCell ref="E111:H111"/>
    <mergeCell ref="E113:H113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89</v>
      </c>
    </row>
    <row r="3" s="1" customFormat="1" ht="6.96" customHeight="1">
      <c r="B3" s="136"/>
      <c r="C3" s="137"/>
      <c r="D3" s="137"/>
      <c r="E3" s="137"/>
      <c r="F3" s="137"/>
      <c r="G3" s="137"/>
      <c r="H3" s="137"/>
      <c r="I3" s="137"/>
      <c r="J3" s="137"/>
      <c r="K3" s="137"/>
      <c r="L3" s="20"/>
      <c r="AT3" s="17" t="s">
        <v>86</v>
      </c>
    </row>
    <row r="4" s="1" customFormat="1" ht="24.96" customHeight="1">
      <c r="B4" s="20"/>
      <c r="D4" s="138" t="s">
        <v>90</v>
      </c>
      <c r="L4" s="20"/>
      <c r="M4" s="139" t="s">
        <v>10</v>
      </c>
      <c r="AT4" s="17" t="s">
        <v>4</v>
      </c>
    </row>
    <row r="5" s="1" customFormat="1" ht="6.96" customHeight="1">
      <c r="B5" s="20"/>
      <c r="L5" s="20"/>
    </row>
    <row r="6" s="1" customFormat="1" ht="12" customHeight="1">
      <c r="B6" s="20"/>
      <c r="D6" s="140" t="s">
        <v>16</v>
      </c>
      <c r="L6" s="20"/>
    </row>
    <row r="7" s="1" customFormat="1" ht="16.5" customHeight="1">
      <c r="B7" s="20"/>
      <c r="E7" s="141" t="str">
        <f>'Rekapitulace stavby'!K6</f>
        <v>Cyklotrasa Brumov - Bylnice - Štítná nad Vláří - k.ú. Bylnice</v>
      </c>
      <c r="F7" s="140"/>
      <c r="G7" s="140"/>
      <c r="H7" s="140"/>
      <c r="L7" s="20"/>
    </row>
    <row r="8" s="2" customFormat="1" ht="12" customHeight="1">
      <c r="A8" s="38"/>
      <c r="B8" s="44"/>
      <c r="C8" s="38"/>
      <c r="D8" s="140" t="s">
        <v>91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</row>
    <row r="9" s="2" customFormat="1" ht="16.5" customHeight="1">
      <c r="A9" s="38"/>
      <c r="B9" s="44"/>
      <c r="C9" s="38"/>
      <c r="D9" s="38"/>
      <c r="E9" s="142" t="s">
        <v>211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s="2" customFormat="1" ht="12" customHeight="1">
      <c r="A11" s="38"/>
      <c r="B11" s="44"/>
      <c r="C11" s="38"/>
      <c r="D11" s="140" t="s">
        <v>18</v>
      </c>
      <c r="E11" s="38"/>
      <c r="F11" s="143" t="s">
        <v>1</v>
      </c>
      <c r="G11" s="38"/>
      <c r="H11" s="38"/>
      <c r="I11" s="140" t="s">
        <v>19</v>
      </c>
      <c r="J11" s="143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="2" customFormat="1" ht="12" customHeight="1">
      <c r="A12" s="38"/>
      <c r="B12" s="44"/>
      <c r="C12" s="38"/>
      <c r="D12" s="140" t="s">
        <v>20</v>
      </c>
      <c r="E12" s="38"/>
      <c r="F12" s="143" t="s">
        <v>21</v>
      </c>
      <c r="G12" s="38"/>
      <c r="H12" s="38"/>
      <c r="I12" s="140" t="s">
        <v>22</v>
      </c>
      <c r="J12" s="144" t="str">
        <f>'Rekapitulace stavby'!AN8</f>
        <v>20. 5. 2021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40" t="s">
        <v>24</v>
      </c>
      <c r="E14" s="38"/>
      <c r="F14" s="38"/>
      <c r="G14" s="38"/>
      <c r="H14" s="38"/>
      <c r="I14" s="140" t="s">
        <v>25</v>
      </c>
      <c r="J14" s="143" t="s">
        <v>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8" customHeight="1">
      <c r="A15" s="38"/>
      <c r="B15" s="44"/>
      <c r="C15" s="38"/>
      <c r="D15" s="38"/>
      <c r="E15" s="143" t="s">
        <v>26</v>
      </c>
      <c r="F15" s="38"/>
      <c r="G15" s="38"/>
      <c r="H15" s="38"/>
      <c r="I15" s="140" t="s">
        <v>27</v>
      </c>
      <c r="J15" s="143" t="s">
        <v>1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40" t="s">
        <v>28</v>
      </c>
      <c r="E17" s="38"/>
      <c r="F17" s="38"/>
      <c r="G17" s="38"/>
      <c r="H17" s="38"/>
      <c r="I17" s="140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3"/>
      <c r="G18" s="143"/>
      <c r="H18" s="143"/>
      <c r="I18" s="140" t="s">
        <v>27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40" t="s">
        <v>30</v>
      </c>
      <c r="E20" s="38"/>
      <c r="F20" s="38"/>
      <c r="G20" s="38"/>
      <c r="H20" s="38"/>
      <c r="I20" s="140" t="s">
        <v>25</v>
      </c>
      <c r="J20" s="143" t="s">
        <v>1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3" t="s">
        <v>31</v>
      </c>
      <c r="F21" s="38"/>
      <c r="G21" s="38"/>
      <c r="H21" s="38"/>
      <c r="I21" s="140" t="s">
        <v>27</v>
      </c>
      <c r="J21" s="143" t="s">
        <v>1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40" t="s">
        <v>33</v>
      </c>
      <c r="E23" s="38"/>
      <c r="F23" s="38"/>
      <c r="G23" s="38"/>
      <c r="H23" s="38"/>
      <c r="I23" s="140" t="s">
        <v>25</v>
      </c>
      <c r="J23" s="143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3" t="s">
        <v>34</v>
      </c>
      <c r="F24" s="38"/>
      <c r="G24" s="38"/>
      <c r="H24" s="38"/>
      <c r="I24" s="140" t="s">
        <v>27</v>
      </c>
      <c r="J24" s="143" t="s">
        <v>1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40" t="s">
        <v>35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45"/>
      <c r="B27" s="146"/>
      <c r="C27" s="145"/>
      <c r="D27" s="145"/>
      <c r="E27" s="147" t="s">
        <v>1</v>
      </c>
      <c r="F27" s="147"/>
      <c r="G27" s="147"/>
      <c r="H27" s="147"/>
      <c r="I27" s="145"/>
      <c r="J27" s="145"/>
      <c r="K27" s="145"/>
      <c r="L27" s="148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49"/>
      <c r="E29" s="149"/>
      <c r="F29" s="149"/>
      <c r="G29" s="149"/>
      <c r="H29" s="149"/>
      <c r="I29" s="149"/>
      <c r="J29" s="149"/>
      <c r="K29" s="149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50" t="s">
        <v>36</v>
      </c>
      <c r="E30" s="38"/>
      <c r="F30" s="38"/>
      <c r="G30" s="38"/>
      <c r="H30" s="38"/>
      <c r="I30" s="38"/>
      <c r="J30" s="151">
        <f>ROUND(J128,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49"/>
      <c r="E31" s="149"/>
      <c r="F31" s="149"/>
      <c r="G31" s="149"/>
      <c r="H31" s="149"/>
      <c r="I31" s="149"/>
      <c r="J31" s="149"/>
      <c r="K31" s="149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52" t="s">
        <v>38</v>
      </c>
      <c r="G32" s="38"/>
      <c r="H32" s="38"/>
      <c r="I32" s="152" t="s">
        <v>37</v>
      </c>
      <c r="J32" s="152" t="s">
        <v>39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53" t="s">
        <v>40</v>
      </c>
      <c r="E33" s="140" t="s">
        <v>41</v>
      </c>
      <c r="F33" s="154">
        <f>ROUND((SUM(BE128:BE460)),  2)</f>
        <v>0</v>
      </c>
      <c r="G33" s="38"/>
      <c r="H33" s="38"/>
      <c r="I33" s="155">
        <v>0.20999999999999999</v>
      </c>
      <c r="J33" s="154">
        <f>ROUND(((SUM(BE128:BE460))*I33),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40" t="s">
        <v>42</v>
      </c>
      <c r="F34" s="154">
        <f>ROUND((SUM(BF128:BF460)),  2)</f>
        <v>0</v>
      </c>
      <c r="G34" s="38"/>
      <c r="H34" s="38"/>
      <c r="I34" s="155">
        <v>0.14999999999999999</v>
      </c>
      <c r="J34" s="154">
        <f>ROUND(((SUM(BF128:BF460))*I34),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40" t="s">
        <v>43</v>
      </c>
      <c r="F35" s="154">
        <f>ROUND((SUM(BG128:BG460)),  2)</f>
        <v>0</v>
      </c>
      <c r="G35" s="38"/>
      <c r="H35" s="38"/>
      <c r="I35" s="155">
        <v>0.20999999999999999</v>
      </c>
      <c r="J35" s="154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40" t="s">
        <v>44</v>
      </c>
      <c r="F36" s="154">
        <f>ROUND((SUM(BH128:BH460)),  2)</f>
        <v>0</v>
      </c>
      <c r="G36" s="38"/>
      <c r="H36" s="38"/>
      <c r="I36" s="155">
        <v>0.14999999999999999</v>
      </c>
      <c r="J36" s="154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40" t="s">
        <v>45</v>
      </c>
      <c r="F37" s="154">
        <f>ROUND((SUM(BI128:BI460)),  2)</f>
        <v>0</v>
      </c>
      <c r="G37" s="38"/>
      <c r="H37" s="38"/>
      <c r="I37" s="155">
        <v>0</v>
      </c>
      <c r="J37" s="154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56"/>
      <c r="D39" s="157" t="s">
        <v>46</v>
      </c>
      <c r="E39" s="158"/>
      <c r="F39" s="158"/>
      <c r="G39" s="159" t="s">
        <v>47</v>
      </c>
      <c r="H39" s="160" t="s">
        <v>48</v>
      </c>
      <c r="I39" s="158"/>
      <c r="J39" s="161">
        <f>SUM(J30:J37)</f>
        <v>0</v>
      </c>
      <c r="K39" s="162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63" t="s">
        <v>49</v>
      </c>
      <c r="E50" s="164"/>
      <c r="F50" s="164"/>
      <c r="G50" s="163" t="s">
        <v>50</v>
      </c>
      <c r="H50" s="164"/>
      <c r="I50" s="164"/>
      <c r="J50" s="164"/>
      <c r="K50" s="164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65" t="s">
        <v>51</v>
      </c>
      <c r="E61" s="166"/>
      <c r="F61" s="167" t="s">
        <v>52</v>
      </c>
      <c r="G61" s="165" t="s">
        <v>51</v>
      </c>
      <c r="H61" s="166"/>
      <c r="I61" s="166"/>
      <c r="J61" s="168" t="s">
        <v>52</v>
      </c>
      <c r="K61" s="166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63" t="s">
        <v>53</v>
      </c>
      <c r="E65" s="169"/>
      <c r="F65" s="169"/>
      <c r="G65" s="163" t="s">
        <v>54</v>
      </c>
      <c r="H65" s="169"/>
      <c r="I65" s="169"/>
      <c r="J65" s="169"/>
      <c r="K65" s="169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65" t="s">
        <v>51</v>
      </c>
      <c r="E76" s="166"/>
      <c r="F76" s="167" t="s">
        <v>52</v>
      </c>
      <c r="G76" s="165" t="s">
        <v>51</v>
      </c>
      <c r="H76" s="166"/>
      <c r="I76" s="166"/>
      <c r="J76" s="168" t="s">
        <v>52</v>
      </c>
      <c r="K76" s="166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70"/>
      <c r="C77" s="171"/>
      <c r="D77" s="171"/>
      <c r="E77" s="171"/>
      <c r="F77" s="171"/>
      <c r="G77" s="171"/>
      <c r="H77" s="171"/>
      <c r="I77" s="171"/>
      <c r="J77" s="171"/>
      <c r="K77" s="171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72"/>
      <c r="C81" s="173"/>
      <c r="D81" s="173"/>
      <c r="E81" s="173"/>
      <c r="F81" s="173"/>
      <c r="G81" s="173"/>
      <c r="H81" s="173"/>
      <c r="I81" s="173"/>
      <c r="J81" s="173"/>
      <c r="K81" s="173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93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16.5" customHeight="1">
      <c r="A85" s="38"/>
      <c r="B85" s="39"/>
      <c r="C85" s="40"/>
      <c r="D85" s="40"/>
      <c r="E85" s="174" t="str">
        <f>E7</f>
        <v>Cyklotrasa Brumov - Bylnice - Štítná nad Vláří - k.ú. Bylnice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91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SO 101 - Cyklotrasa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>Pravý břeh Vláry v k.ú. Bylnice</v>
      </c>
      <c r="G89" s="40"/>
      <c r="H89" s="40"/>
      <c r="I89" s="32" t="s">
        <v>22</v>
      </c>
      <c r="J89" s="79" t="str">
        <f>IF(J12="","",J12)</f>
        <v>20. 5. 2021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5.15" customHeight="1">
      <c r="A91" s="38"/>
      <c r="B91" s="39"/>
      <c r="C91" s="32" t="s">
        <v>24</v>
      </c>
      <c r="D91" s="40"/>
      <c r="E91" s="40"/>
      <c r="F91" s="27" t="str">
        <f>E15</f>
        <v>Město Brumov - Bylnice</v>
      </c>
      <c r="G91" s="40"/>
      <c r="H91" s="40"/>
      <c r="I91" s="32" t="s">
        <v>30</v>
      </c>
      <c r="J91" s="36" t="str">
        <f>E21</f>
        <v>M. Sedlářová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28</v>
      </c>
      <c r="D92" s="40"/>
      <c r="E92" s="40"/>
      <c r="F92" s="27" t="str">
        <f>IF(E18="","",E18)</f>
        <v>Vyplň údaj</v>
      </c>
      <c r="G92" s="40"/>
      <c r="H92" s="40"/>
      <c r="I92" s="32" t="s">
        <v>33</v>
      </c>
      <c r="J92" s="36" t="str">
        <f>E24</f>
        <v>Ing.L.Alster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75" t="s">
        <v>94</v>
      </c>
      <c r="D94" s="176"/>
      <c r="E94" s="176"/>
      <c r="F94" s="176"/>
      <c r="G94" s="176"/>
      <c r="H94" s="176"/>
      <c r="I94" s="176"/>
      <c r="J94" s="177" t="s">
        <v>95</v>
      </c>
      <c r="K94" s="176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78" t="s">
        <v>96</v>
      </c>
      <c r="D96" s="40"/>
      <c r="E96" s="40"/>
      <c r="F96" s="40"/>
      <c r="G96" s="40"/>
      <c r="H96" s="40"/>
      <c r="I96" s="40"/>
      <c r="J96" s="110">
        <f>J128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97</v>
      </c>
    </row>
    <row r="97" s="9" customFormat="1" ht="24.96" customHeight="1">
      <c r="A97" s="9"/>
      <c r="B97" s="179"/>
      <c r="C97" s="180"/>
      <c r="D97" s="181" t="s">
        <v>212</v>
      </c>
      <c r="E97" s="182"/>
      <c r="F97" s="182"/>
      <c r="G97" s="182"/>
      <c r="H97" s="182"/>
      <c r="I97" s="182"/>
      <c r="J97" s="183">
        <f>J129</f>
        <v>0</v>
      </c>
      <c r="K97" s="180"/>
      <c r="L97" s="184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5"/>
      <c r="C98" s="186"/>
      <c r="D98" s="187" t="s">
        <v>213</v>
      </c>
      <c r="E98" s="188"/>
      <c r="F98" s="188"/>
      <c r="G98" s="188"/>
      <c r="H98" s="188"/>
      <c r="I98" s="188"/>
      <c r="J98" s="189">
        <f>J130</f>
        <v>0</v>
      </c>
      <c r="K98" s="186"/>
      <c r="L98" s="19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5"/>
      <c r="C99" s="186"/>
      <c r="D99" s="187" t="s">
        <v>214</v>
      </c>
      <c r="E99" s="188"/>
      <c r="F99" s="188"/>
      <c r="G99" s="188"/>
      <c r="H99" s="188"/>
      <c r="I99" s="188"/>
      <c r="J99" s="189">
        <f>J187</f>
        <v>0</v>
      </c>
      <c r="K99" s="186"/>
      <c r="L99" s="19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5"/>
      <c r="C100" s="186"/>
      <c r="D100" s="187" t="s">
        <v>215</v>
      </c>
      <c r="E100" s="188"/>
      <c r="F100" s="188"/>
      <c r="G100" s="188"/>
      <c r="H100" s="188"/>
      <c r="I100" s="188"/>
      <c r="J100" s="189">
        <f>J217</f>
        <v>0</v>
      </c>
      <c r="K100" s="186"/>
      <c r="L100" s="19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5"/>
      <c r="C101" s="186"/>
      <c r="D101" s="187" t="s">
        <v>216</v>
      </c>
      <c r="E101" s="188"/>
      <c r="F101" s="188"/>
      <c r="G101" s="188"/>
      <c r="H101" s="188"/>
      <c r="I101" s="188"/>
      <c r="J101" s="189">
        <f>J281</f>
        <v>0</v>
      </c>
      <c r="K101" s="186"/>
      <c r="L101" s="19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5"/>
      <c r="C102" s="186"/>
      <c r="D102" s="187" t="s">
        <v>217</v>
      </c>
      <c r="E102" s="188"/>
      <c r="F102" s="188"/>
      <c r="G102" s="188"/>
      <c r="H102" s="188"/>
      <c r="I102" s="188"/>
      <c r="J102" s="189">
        <f>J291</f>
        <v>0</v>
      </c>
      <c r="K102" s="186"/>
      <c r="L102" s="19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5"/>
      <c r="C103" s="186"/>
      <c r="D103" s="187" t="s">
        <v>218</v>
      </c>
      <c r="E103" s="188"/>
      <c r="F103" s="188"/>
      <c r="G103" s="188"/>
      <c r="H103" s="188"/>
      <c r="I103" s="188"/>
      <c r="J103" s="189">
        <f>J303</f>
        <v>0</v>
      </c>
      <c r="K103" s="186"/>
      <c r="L103" s="19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85"/>
      <c r="C104" s="186"/>
      <c r="D104" s="187" t="s">
        <v>219</v>
      </c>
      <c r="E104" s="188"/>
      <c r="F104" s="188"/>
      <c r="G104" s="188"/>
      <c r="H104" s="188"/>
      <c r="I104" s="188"/>
      <c r="J104" s="189">
        <f>J308</f>
        <v>0</v>
      </c>
      <c r="K104" s="186"/>
      <c r="L104" s="19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85"/>
      <c r="C105" s="186"/>
      <c r="D105" s="187" t="s">
        <v>220</v>
      </c>
      <c r="E105" s="188"/>
      <c r="F105" s="188"/>
      <c r="G105" s="188"/>
      <c r="H105" s="188"/>
      <c r="I105" s="188"/>
      <c r="J105" s="189">
        <f>J328</f>
        <v>0</v>
      </c>
      <c r="K105" s="186"/>
      <c r="L105" s="19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85"/>
      <c r="C106" s="186"/>
      <c r="D106" s="187" t="s">
        <v>221</v>
      </c>
      <c r="E106" s="188"/>
      <c r="F106" s="188"/>
      <c r="G106" s="188"/>
      <c r="H106" s="188"/>
      <c r="I106" s="188"/>
      <c r="J106" s="189">
        <f>J358</f>
        <v>0</v>
      </c>
      <c r="K106" s="186"/>
      <c r="L106" s="19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10" customFormat="1" ht="19.92" customHeight="1">
      <c r="A107" s="10"/>
      <c r="B107" s="185"/>
      <c r="C107" s="186"/>
      <c r="D107" s="187" t="s">
        <v>222</v>
      </c>
      <c r="E107" s="188"/>
      <c r="F107" s="188"/>
      <c r="G107" s="188"/>
      <c r="H107" s="188"/>
      <c r="I107" s="188"/>
      <c r="J107" s="189">
        <f>J438</f>
        <v>0</v>
      </c>
      <c r="K107" s="186"/>
      <c r="L107" s="19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s="10" customFormat="1" ht="19.92" customHeight="1">
      <c r="A108" s="10"/>
      <c r="B108" s="185"/>
      <c r="C108" s="186"/>
      <c r="D108" s="187" t="s">
        <v>223</v>
      </c>
      <c r="E108" s="188"/>
      <c r="F108" s="188"/>
      <c r="G108" s="188"/>
      <c r="H108" s="188"/>
      <c r="I108" s="188"/>
      <c r="J108" s="189">
        <f>J458</f>
        <v>0</v>
      </c>
      <c r="K108" s="186"/>
      <c r="L108" s="19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s="2" customFormat="1" ht="21.84" customHeight="1">
      <c r="A109" s="38"/>
      <c r="B109" s="39"/>
      <c r="C109" s="40"/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66"/>
      <c r="C110" s="67"/>
      <c r="D110" s="67"/>
      <c r="E110" s="67"/>
      <c r="F110" s="67"/>
      <c r="G110" s="67"/>
      <c r="H110" s="67"/>
      <c r="I110" s="67"/>
      <c r="J110" s="67"/>
      <c r="K110" s="67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4" s="2" customFormat="1" ht="6.96" customHeight="1">
      <c r="A114" s="38"/>
      <c r="B114" s="68"/>
      <c r="C114" s="69"/>
      <c r="D114" s="69"/>
      <c r="E114" s="69"/>
      <c r="F114" s="69"/>
      <c r="G114" s="69"/>
      <c r="H114" s="69"/>
      <c r="I114" s="69"/>
      <c r="J114" s="69"/>
      <c r="K114" s="69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24.96" customHeight="1">
      <c r="A115" s="38"/>
      <c r="B115" s="39"/>
      <c r="C115" s="23" t="s">
        <v>103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6.96" customHeight="1">
      <c r="A116" s="38"/>
      <c r="B116" s="39"/>
      <c r="C116" s="40"/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2" customHeight="1">
      <c r="A117" s="38"/>
      <c r="B117" s="39"/>
      <c r="C117" s="32" t="s">
        <v>16</v>
      </c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6.5" customHeight="1">
      <c r="A118" s="38"/>
      <c r="B118" s="39"/>
      <c r="C118" s="40"/>
      <c r="D118" s="40"/>
      <c r="E118" s="174" t="str">
        <f>E7</f>
        <v>Cyklotrasa Brumov - Bylnice - Štítná nad Vláří - k.ú. Bylnice</v>
      </c>
      <c r="F118" s="32"/>
      <c r="G118" s="32"/>
      <c r="H118" s="32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2" customHeight="1">
      <c r="A119" s="38"/>
      <c r="B119" s="39"/>
      <c r="C119" s="32" t="s">
        <v>91</v>
      </c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6.5" customHeight="1">
      <c r="A120" s="38"/>
      <c r="B120" s="39"/>
      <c r="C120" s="40"/>
      <c r="D120" s="40"/>
      <c r="E120" s="76" t="str">
        <f>E9</f>
        <v>SO 101 - Cyklotrasa</v>
      </c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2" customHeight="1">
      <c r="A122" s="38"/>
      <c r="B122" s="39"/>
      <c r="C122" s="32" t="s">
        <v>20</v>
      </c>
      <c r="D122" s="40"/>
      <c r="E122" s="40"/>
      <c r="F122" s="27" t="str">
        <f>F12</f>
        <v>Pravý břeh Vláry v k.ú. Bylnice</v>
      </c>
      <c r="G122" s="40"/>
      <c r="H122" s="40"/>
      <c r="I122" s="32" t="s">
        <v>22</v>
      </c>
      <c r="J122" s="79" t="str">
        <f>IF(J12="","",J12)</f>
        <v>20. 5. 2021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6.96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5.15" customHeight="1">
      <c r="A124" s="38"/>
      <c r="B124" s="39"/>
      <c r="C124" s="32" t="s">
        <v>24</v>
      </c>
      <c r="D124" s="40"/>
      <c r="E124" s="40"/>
      <c r="F124" s="27" t="str">
        <f>E15</f>
        <v>Město Brumov - Bylnice</v>
      </c>
      <c r="G124" s="40"/>
      <c r="H124" s="40"/>
      <c r="I124" s="32" t="s">
        <v>30</v>
      </c>
      <c r="J124" s="36" t="str">
        <f>E21</f>
        <v>M. Sedlářová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5.15" customHeight="1">
      <c r="A125" s="38"/>
      <c r="B125" s="39"/>
      <c r="C125" s="32" t="s">
        <v>28</v>
      </c>
      <c r="D125" s="40"/>
      <c r="E125" s="40"/>
      <c r="F125" s="27" t="str">
        <f>IF(E18="","",E18)</f>
        <v>Vyplň údaj</v>
      </c>
      <c r="G125" s="40"/>
      <c r="H125" s="40"/>
      <c r="I125" s="32" t="s">
        <v>33</v>
      </c>
      <c r="J125" s="36" t="str">
        <f>E24</f>
        <v>Ing.L.Alster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10.32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11" customFormat="1" ht="29.28" customHeight="1">
      <c r="A127" s="191"/>
      <c r="B127" s="192"/>
      <c r="C127" s="193" t="s">
        <v>104</v>
      </c>
      <c r="D127" s="194" t="s">
        <v>61</v>
      </c>
      <c r="E127" s="194" t="s">
        <v>57</v>
      </c>
      <c r="F127" s="194" t="s">
        <v>58</v>
      </c>
      <c r="G127" s="194" t="s">
        <v>105</v>
      </c>
      <c r="H127" s="194" t="s">
        <v>106</v>
      </c>
      <c r="I127" s="194" t="s">
        <v>107</v>
      </c>
      <c r="J127" s="195" t="s">
        <v>95</v>
      </c>
      <c r="K127" s="196" t="s">
        <v>108</v>
      </c>
      <c r="L127" s="197"/>
      <c r="M127" s="100" t="s">
        <v>1</v>
      </c>
      <c r="N127" s="101" t="s">
        <v>40</v>
      </c>
      <c r="O127" s="101" t="s">
        <v>109</v>
      </c>
      <c r="P127" s="101" t="s">
        <v>110</v>
      </c>
      <c r="Q127" s="101" t="s">
        <v>111</v>
      </c>
      <c r="R127" s="101" t="s">
        <v>112</v>
      </c>
      <c r="S127" s="101" t="s">
        <v>113</v>
      </c>
      <c r="T127" s="102" t="s">
        <v>114</v>
      </c>
      <c r="U127" s="191"/>
      <c r="V127" s="191"/>
      <c r="W127" s="191"/>
      <c r="X127" s="191"/>
      <c r="Y127" s="191"/>
      <c r="Z127" s="191"/>
      <c r="AA127" s="191"/>
      <c r="AB127" s="191"/>
      <c r="AC127" s="191"/>
      <c r="AD127" s="191"/>
      <c r="AE127" s="191"/>
    </row>
    <row r="128" s="2" customFormat="1" ht="22.8" customHeight="1">
      <c r="A128" s="38"/>
      <c r="B128" s="39"/>
      <c r="C128" s="107" t="s">
        <v>115</v>
      </c>
      <c r="D128" s="40"/>
      <c r="E128" s="40"/>
      <c r="F128" s="40"/>
      <c r="G128" s="40"/>
      <c r="H128" s="40"/>
      <c r="I128" s="40"/>
      <c r="J128" s="198">
        <f>BK128</f>
        <v>0</v>
      </c>
      <c r="K128" s="40"/>
      <c r="L128" s="44"/>
      <c r="M128" s="103"/>
      <c r="N128" s="199"/>
      <c r="O128" s="104"/>
      <c r="P128" s="200">
        <f>P129</f>
        <v>0</v>
      </c>
      <c r="Q128" s="104"/>
      <c r="R128" s="200">
        <f>R129</f>
        <v>1555.77172522</v>
      </c>
      <c r="S128" s="104"/>
      <c r="T128" s="201">
        <f>T129</f>
        <v>390.58399999999995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75</v>
      </c>
      <c r="AU128" s="17" t="s">
        <v>97</v>
      </c>
      <c r="BK128" s="202">
        <f>BK129</f>
        <v>0</v>
      </c>
    </row>
    <row r="129" s="12" customFormat="1" ht="25.92" customHeight="1">
      <c r="A129" s="12"/>
      <c r="B129" s="203"/>
      <c r="C129" s="204"/>
      <c r="D129" s="205" t="s">
        <v>75</v>
      </c>
      <c r="E129" s="206" t="s">
        <v>224</v>
      </c>
      <c r="F129" s="206" t="s">
        <v>225</v>
      </c>
      <c r="G129" s="204"/>
      <c r="H129" s="204"/>
      <c r="I129" s="207"/>
      <c r="J129" s="208">
        <f>BK129</f>
        <v>0</v>
      </c>
      <c r="K129" s="204"/>
      <c r="L129" s="209"/>
      <c r="M129" s="210"/>
      <c r="N129" s="211"/>
      <c r="O129" s="211"/>
      <c r="P129" s="212">
        <f>P130+P187+P217+P281+P291+P303+P308+P328+P358+P438+P458</f>
        <v>0</v>
      </c>
      <c r="Q129" s="211"/>
      <c r="R129" s="212">
        <f>R130+R187+R217+R281+R291+R303+R308+R328+R358+R438+R458</f>
        <v>1555.77172522</v>
      </c>
      <c r="S129" s="211"/>
      <c r="T129" s="213">
        <f>T130+T187+T217+T281+T291+T303+T308+T328+T358+T438+T458</f>
        <v>390.58399999999995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14" t="s">
        <v>84</v>
      </c>
      <c r="AT129" s="215" t="s">
        <v>75</v>
      </c>
      <c r="AU129" s="215" t="s">
        <v>76</v>
      </c>
      <c r="AY129" s="214" t="s">
        <v>119</v>
      </c>
      <c r="BK129" s="216">
        <f>BK130+BK187+BK217+BK281+BK291+BK303+BK308+BK328+BK358+BK438+BK458</f>
        <v>0</v>
      </c>
    </row>
    <row r="130" s="12" customFormat="1" ht="22.8" customHeight="1">
      <c r="A130" s="12"/>
      <c r="B130" s="203"/>
      <c r="C130" s="204"/>
      <c r="D130" s="205" t="s">
        <v>75</v>
      </c>
      <c r="E130" s="217" t="s">
        <v>84</v>
      </c>
      <c r="F130" s="217" t="s">
        <v>226</v>
      </c>
      <c r="G130" s="204"/>
      <c r="H130" s="204"/>
      <c r="I130" s="207"/>
      <c r="J130" s="218">
        <f>BK130</f>
        <v>0</v>
      </c>
      <c r="K130" s="204"/>
      <c r="L130" s="209"/>
      <c r="M130" s="210"/>
      <c r="N130" s="211"/>
      <c r="O130" s="211"/>
      <c r="P130" s="212">
        <f>SUM(P131:P186)</f>
        <v>0</v>
      </c>
      <c r="Q130" s="211"/>
      <c r="R130" s="212">
        <f>SUM(R131:R186)</f>
        <v>74.325999999999993</v>
      </c>
      <c r="S130" s="211"/>
      <c r="T130" s="213">
        <f>SUM(T131:T186)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14" t="s">
        <v>84</v>
      </c>
      <c r="AT130" s="215" t="s">
        <v>75</v>
      </c>
      <c r="AU130" s="215" t="s">
        <v>84</v>
      </c>
      <c r="AY130" s="214" t="s">
        <v>119</v>
      </c>
      <c r="BK130" s="216">
        <f>SUM(BK131:BK186)</f>
        <v>0</v>
      </c>
    </row>
    <row r="131" s="2" customFormat="1" ht="37.8" customHeight="1">
      <c r="A131" s="38"/>
      <c r="B131" s="39"/>
      <c r="C131" s="219" t="s">
        <v>84</v>
      </c>
      <c r="D131" s="219" t="s">
        <v>122</v>
      </c>
      <c r="E131" s="220" t="s">
        <v>227</v>
      </c>
      <c r="F131" s="221" t="s">
        <v>228</v>
      </c>
      <c r="G131" s="222" t="s">
        <v>229</v>
      </c>
      <c r="H131" s="223">
        <v>882.53499999999997</v>
      </c>
      <c r="I131" s="224"/>
      <c r="J131" s="225">
        <f>ROUND(I131*H131,2)</f>
        <v>0</v>
      </c>
      <c r="K131" s="226"/>
      <c r="L131" s="44"/>
      <c r="M131" s="227" t="s">
        <v>1</v>
      </c>
      <c r="N131" s="228" t="s">
        <v>41</v>
      </c>
      <c r="O131" s="91"/>
      <c r="P131" s="229">
        <f>O131*H131</f>
        <v>0</v>
      </c>
      <c r="Q131" s="229">
        <v>0</v>
      </c>
      <c r="R131" s="229">
        <f>Q131*H131</f>
        <v>0</v>
      </c>
      <c r="S131" s="229">
        <v>0</v>
      </c>
      <c r="T131" s="230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1" t="s">
        <v>142</v>
      </c>
      <c r="AT131" s="231" t="s">
        <v>122</v>
      </c>
      <c r="AU131" s="231" t="s">
        <v>86</v>
      </c>
      <c r="AY131" s="17" t="s">
        <v>119</v>
      </c>
      <c r="BE131" s="232">
        <f>IF(N131="základní",J131,0)</f>
        <v>0</v>
      </c>
      <c r="BF131" s="232">
        <f>IF(N131="snížená",J131,0)</f>
        <v>0</v>
      </c>
      <c r="BG131" s="232">
        <f>IF(N131="zákl. přenesená",J131,0)</f>
        <v>0</v>
      </c>
      <c r="BH131" s="232">
        <f>IF(N131="sníž. přenesená",J131,0)</f>
        <v>0</v>
      </c>
      <c r="BI131" s="232">
        <f>IF(N131="nulová",J131,0)</f>
        <v>0</v>
      </c>
      <c r="BJ131" s="17" t="s">
        <v>84</v>
      </c>
      <c r="BK131" s="232">
        <f>ROUND(I131*H131,2)</f>
        <v>0</v>
      </c>
      <c r="BL131" s="17" t="s">
        <v>142</v>
      </c>
      <c r="BM131" s="231" t="s">
        <v>230</v>
      </c>
    </row>
    <row r="132" s="14" customFormat="1">
      <c r="A132" s="14"/>
      <c r="B132" s="244"/>
      <c r="C132" s="245"/>
      <c r="D132" s="235" t="s">
        <v>128</v>
      </c>
      <c r="E132" s="246" t="s">
        <v>1</v>
      </c>
      <c r="F132" s="247" t="s">
        <v>231</v>
      </c>
      <c r="G132" s="245"/>
      <c r="H132" s="248">
        <v>253</v>
      </c>
      <c r="I132" s="249"/>
      <c r="J132" s="245"/>
      <c r="K132" s="245"/>
      <c r="L132" s="250"/>
      <c r="M132" s="251"/>
      <c r="N132" s="252"/>
      <c r="O132" s="252"/>
      <c r="P132" s="252"/>
      <c r="Q132" s="252"/>
      <c r="R132" s="252"/>
      <c r="S132" s="252"/>
      <c r="T132" s="253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4" t="s">
        <v>128</v>
      </c>
      <c r="AU132" s="254" t="s">
        <v>86</v>
      </c>
      <c r="AV132" s="14" t="s">
        <v>86</v>
      </c>
      <c r="AW132" s="14" t="s">
        <v>32</v>
      </c>
      <c r="AX132" s="14" t="s">
        <v>76</v>
      </c>
      <c r="AY132" s="254" t="s">
        <v>119</v>
      </c>
    </row>
    <row r="133" s="14" customFormat="1">
      <c r="A133" s="14"/>
      <c r="B133" s="244"/>
      <c r="C133" s="245"/>
      <c r="D133" s="235" t="s">
        <v>128</v>
      </c>
      <c r="E133" s="246" t="s">
        <v>1</v>
      </c>
      <c r="F133" s="247" t="s">
        <v>232</v>
      </c>
      <c r="G133" s="245"/>
      <c r="H133" s="248">
        <v>365</v>
      </c>
      <c r="I133" s="249"/>
      <c r="J133" s="245"/>
      <c r="K133" s="245"/>
      <c r="L133" s="250"/>
      <c r="M133" s="251"/>
      <c r="N133" s="252"/>
      <c r="O133" s="252"/>
      <c r="P133" s="252"/>
      <c r="Q133" s="252"/>
      <c r="R133" s="252"/>
      <c r="S133" s="252"/>
      <c r="T133" s="253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T133" s="254" t="s">
        <v>128</v>
      </c>
      <c r="AU133" s="254" t="s">
        <v>86</v>
      </c>
      <c r="AV133" s="14" t="s">
        <v>86</v>
      </c>
      <c r="AW133" s="14" t="s">
        <v>32</v>
      </c>
      <c r="AX133" s="14" t="s">
        <v>76</v>
      </c>
      <c r="AY133" s="254" t="s">
        <v>119</v>
      </c>
    </row>
    <row r="134" s="14" customFormat="1">
      <c r="A134" s="14"/>
      <c r="B134" s="244"/>
      <c r="C134" s="245"/>
      <c r="D134" s="235" t="s">
        <v>128</v>
      </c>
      <c r="E134" s="246" t="s">
        <v>1</v>
      </c>
      <c r="F134" s="247" t="s">
        <v>233</v>
      </c>
      <c r="G134" s="245"/>
      <c r="H134" s="248">
        <v>250</v>
      </c>
      <c r="I134" s="249"/>
      <c r="J134" s="245"/>
      <c r="K134" s="245"/>
      <c r="L134" s="250"/>
      <c r="M134" s="251"/>
      <c r="N134" s="252"/>
      <c r="O134" s="252"/>
      <c r="P134" s="252"/>
      <c r="Q134" s="252"/>
      <c r="R134" s="252"/>
      <c r="S134" s="252"/>
      <c r="T134" s="253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T134" s="254" t="s">
        <v>128</v>
      </c>
      <c r="AU134" s="254" t="s">
        <v>86</v>
      </c>
      <c r="AV134" s="14" t="s">
        <v>86</v>
      </c>
      <c r="AW134" s="14" t="s">
        <v>32</v>
      </c>
      <c r="AX134" s="14" t="s">
        <v>76</v>
      </c>
      <c r="AY134" s="254" t="s">
        <v>119</v>
      </c>
    </row>
    <row r="135" s="14" customFormat="1">
      <c r="A135" s="14"/>
      <c r="B135" s="244"/>
      <c r="C135" s="245"/>
      <c r="D135" s="235" t="s">
        <v>128</v>
      </c>
      <c r="E135" s="246" t="s">
        <v>1</v>
      </c>
      <c r="F135" s="247" t="s">
        <v>234</v>
      </c>
      <c r="G135" s="245"/>
      <c r="H135" s="248">
        <v>14.535</v>
      </c>
      <c r="I135" s="249"/>
      <c r="J135" s="245"/>
      <c r="K135" s="245"/>
      <c r="L135" s="250"/>
      <c r="M135" s="251"/>
      <c r="N135" s="252"/>
      <c r="O135" s="252"/>
      <c r="P135" s="252"/>
      <c r="Q135" s="252"/>
      <c r="R135" s="252"/>
      <c r="S135" s="252"/>
      <c r="T135" s="253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T135" s="254" t="s">
        <v>128</v>
      </c>
      <c r="AU135" s="254" t="s">
        <v>86</v>
      </c>
      <c r="AV135" s="14" t="s">
        <v>86</v>
      </c>
      <c r="AW135" s="14" t="s">
        <v>32</v>
      </c>
      <c r="AX135" s="14" t="s">
        <v>76</v>
      </c>
      <c r="AY135" s="254" t="s">
        <v>119</v>
      </c>
    </row>
    <row r="136" s="15" customFormat="1">
      <c r="A136" s="15"/>
      <c r="B136" s="258"/>
      <c r="C136" s="259"/>
      <c r="D136" s="235" t="s">
        <v>128</v>
      </c>
      <c r="E136" s="260" t="s">
        <v>1</v>
      </c>
      <c r="F136" s="261" t="s">
        <v>235</v>
      </c>
      <c r="G136" s="259"/>
      <c r="H136" s="262">
        <v>882.53499999999997</v>
      </c>
      <c r="I136" s="263"/>
      <c r="J136" s="259"/>
      <c r="K136" s="259"/>
      <c r="L136" s="264"/>
      <c r="M136" s="265"/>
      <c r="N136" s="266"/>
      <c r="O136" s="266"/>
      <c r="P136" s="266"/>
      <c r="Q136" s="266"/>
      <c r="R136" s="266"/>
      <c r="S136" s="266"/>
      <c r="T136" s="267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T136" s="268" t="s">
        <v>128</v>
      </c>
      <c r="AU136" s="268" t="s">
        <v>86</v>
      </c>
      <c r="AV136" s="15" t="s">
        <v>142</v>
      </c>
      <c r="AW136" s="15" t="s">
        <v>32</v>
      </c>
      <c r="AX136" s="15" t="s">
        <v>84</v>
      </c>
      <c r="AY136" s="268" t="s">
        <v>119</v>
      </c>
    </row>
    <row r="137" s="2" customFormat="1" ht="49.05" customHeight="1">
      <c r="A137" s="38"/>
      <c r="B137" s="39"/>
      <c r="C137" s="219" t="s">
        <v>86</v>
      </c>
      <c r="D137" s="219" t="s">
        <v>122</v>
      </c>
      <c r="E137" s="220" t="s">
        <v>236</v>
      </c>
      <c r="F137" s="221" t="s">
        <v>237</v>
      </c>
      <c r="G137" s="222" t="s">
        <v>229</v>
      </c>
      <c r="H137" s="223">
        <v>28.152000000000001</v>
      </c>
      <c r="I137" s="224"/>
      <c r="J137" s="225">
        <f>ROUND(I137*H137,2)</f>
        <v>0</v>
      </c>
      <c r="K137" s="226"/>
      <c r="L137" s="44"/>
      <c r="M137" s="227" t="s">
        <v>1</v>
      </c>
      <c r="N137" s="228" t="s">
        <v>41</v>
      </c>
      <c r="O137" s="91"/>
      <c r="P137" s="229">
        <f>O137*H137</f>
        <v>0</v>
      </c>
      <c r="Q137" s="229">
        <v>0</v>
      </c>
      <c r="R137" s="229">
        <f>Q137*H137</f>
        <v>0</v>
      </c>
      <c r="S137" s="229">
        <v>0</v>
      </c>
      <c r="T137" s="230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1" t="s">
        <v>142</v>
      </c>
      <c r="AT137" s="231" t="s">
        <v>122</v>
      </c>
      <c r="AU137" s="231" t="s">
        <v>86</v>
      </c>
      <c r="AY137" s="17" t="s">
        <v>119</v>
      </c>
      <c r="BE137" s="232">
        <f>IF(N137="základní",J137,0)</f>
        <v>0</v>
      </c>
      <c r="BF137" s="232">
        <f>IF(N137="snížená",J137,0)</f>
        <v>0</v>
      </c>
      <c r="BG137" s="232">
        <f>IF(N137="zákl. přenesená",J137,0)</f>
        <v>0</v>
      </c>
      <c r="BH137" s="232">
        <f>IF(N137="sníž. přenesená",J137,0)</f>
        <v>0</v>
      </c>
      <c r="BI137" s="232">
        <f>IF(N137="nulová",J137,0)</f>
        <v>0</v>
      </c>
      <c r="BJ137" s="17" t="s">
        <v>84</v>
      </c>
      <c r="BK137" s="232">
        <f>ROUND(I137*H137,2)</f>
        <v>0</v>
      </c>
      <c r="BL137" s="17" t="s">
        <v>142</v>
      </c>
      <c r="BM137" s="231" t="s">
        <v>238</v>
      </c>
    </row>
    <row r="138" s="13" customFormat="1">
      <c r="A138" s="13"/>
      <c r="B138" s="233"/>
      <c r="C138" s="234"/>
      <c r="D138" s="235" t="s">
        <v>128</v>
      </c>
      <c r="E138" s="236" t="s">
        <v>1</v>
      </c>
      <c r="F138" s="237" t="s">
        <v>239</v>
      </c>
      <c r="G138" s="234"/>
      <c r="H138" s="236" t="s">
        <v>1</v>
      </c>
      <c r="I138" s="238"/>
      <c r="J138" s="234"/>
      <c r="K138" s="234"/>
      <c r="L138" s="239"/>
      <c r="M138" s="240"/>
      <c r="N138" s="241"/>
      <c r="O138" s="241"/>
      <c r="P138" s="241"/>
      <c r="Q138" s="241"/>
      <c r="R138" s="241"/>
      <c r="S138" s="241"/>
      <c r="T138" s="242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T138" s="243" t="s">
        <v>128</v>
      </c>
      <c r="AU138" s="243" t="s">
        <v>86</v>
      </c>
      <c r="AV138" s="13" t="s">
        <v>84</v>
      </c>
      <c r="AW138" s="13" t="s">
        <v>32</v>
      </c>
      <c r="AX138" s="13" t="s">
        <v>76</v>
      </c>
      <c r="AY138" s="243" t="s">
        <v>119</v>
      </c>
    </row>
    <row r="139" s="14" customFormat="1">
      <c r="A139" s="14"/>
      <c r="B139" s="244"/>
      <c r="C139" s="245"/>
      <c r="D139" s="235" t="s">
        <v>128</v>
      </c>
      <c r="E139" s="246" t="s">
        <v>1</v>
      </c>
      <c r="F139" s="247" t="s">
        <v>240</v>
      </c>
      <c r="G139" s="245"/>
      <c r="H139" s="248">
        <v>28.152000000000001</v>
      </c>
      <c r="I139" s="249"/>
      <c r="J139" s="245"/>
      <c r="K139" s="245"/>
      <c r="L139" s="250"/>
      <c r="M139" s="251"/>
      <c r="N139" s="252"/>
      <c r="O139" s="252"/>
      <c r="P139" s="252"/>
      <c r="Q139" s="252"/>
      <c r="R139" s="252"/>
      <c r="S139" s="252"/>
      <c r="T139" s="253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T139" s="254" t="s">
        <v>128</v>
      </c>
      <c r="AU139" s="254" t="s">
        <v>86</v>
      </c>
      <c r="AV139" s="14" t="s">
        <v>86</v>
      </c>
      <c r="AW139" s="14" t="s">
        <v>32</v>
      </c>
      <c r="AX139" s="14" t="s">
        <v>84</v>
      </c>
      <c r="AY139" s="254" t="s">
        <v>119</v>
      </c>
    </row>
    <row r="140" s="2" customFormat="1" ht="24.15" customHeight="1">
      <c r="A140" s="38"/>
      <c r="B140" s="39"/>
      <c r="C140" s="219" t="s">
        <v>136</v>
      </c>
      <c r="D140" s="219" t="s">
        <v>122</v>
      </c>
      <c r="E140" s="220" t="s">
        <v>241</v>
      </c>
      <c r="F140" s="221" t="s">
        <v>242</v>
      </c>
      <c r="G140" s="222" t="s">
        <v>229</v>
      </c>
      <c r="H140" s="223">
        <v>0.68000000000000005</v>
      </c>
      <c r="I140" s="224"/>
      <c r="J140" s="225">
        <f>ROUND(I140*H140,2)</f>
        <v>0</v>
      </c>
      <c r="K140" s="226"/>
      <c r="L140" s="44"/>
      <c r="M140" s="227" t="s">
        <v>1</v>
      </c>
      <c r="N140" s="228" t="s">
        <v>41</v>
      </c>
      <c r="O140" s="91"/>
      <c r="P140" s="229">
        <f>O140*H140</f>
        <v>0</v>
      </c>
      <c r="Q140" s="229">
        <v>0</v>
      </c>
      <c r="R140" s="229">
        <f>Q140*H140</f>
        <v>0</v>
      </c>
      <c r="S140" s="229">
        <v>0</v>
      </c>
      <c r="T140" s="230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1" t="s">
        <v>142</v>
      </c>
      <c r="AT140" s="231" t="s">
        <v>122</v>
      </c>
      <c r="AU140" s="231" t="s">
        <v>86</v>
      </c>
      <c r="AY140" s="17" t="s">
        <v>119</v>
      </c>
      <c r="BE140" s="232">
        <f>IF(N140="základní",J140,0)</f>
        <v>0</v>
      </c>
      <c r="BF140" s="232">
        <f>IF(N140="snížená",J140,0)</f>
        <v>0</v>
      </c>
      <c r="BG140" s="232">
        <f>IF(N140="zákl. přenesená",J140,0)</f>
        <v>0</v>
      </c>
      <c r="BH140" s="232">
        <f>IF(N140="sníž. přenesená",J140,0)</f>
        <v>0</v>
      </c>
      <c r="BI140" s="232">
        <f>IF(N140="nulová",J140,0)</f>
        <v>0</v>
      </c>
      <c r="BJ140" s="17" t="s">
        <v>84</v>
      </c>
      <c r="BK140" s="232">
        <f>ROUND(I140*H140,2)</f>
        <v>0</v>
      </c>
      <c r="BL140" s="17" t="s">
        <v>142</v>
      </c>
      <c r="BM140" s="231" t="s">
        <v>243</v>
      </c>
    </row>
    <row r="141" s="13" customFormat="1">
      <c r="A141" s="13"/>
      <c r="B141" s="233"/>
      <c r="C141" s="234"/>
      <c r="D141" s="235" t="s">
        <v>128</v>
      </c>
      <c r="E141" s="236" t="s">
        <v>1</v>
      </c>
      <c r="F141" s="237" t="s">
        <v>244</v>
      </c>
      <c r="G141" s="234"/>
      <c r="H141" s="236" t="s">
        <v>1</v>
      </c>
      <c r="I141" s="238"/>
      <c r="J141" s="234"/>
      <c r="K141" s="234"/>
      <c r="L141" s="239"/>
      <c r="M141" s="240"/>
      <c r="N141" s="241"/>
      <c r="O141" s="241"/>
      <c r="P141" s="241"/>
      <c r="Q141" s="241"/>
      <c r="R141" s="241"/>
      <c r="S141" s="241"/>
      <c r="T141" s="242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T141" s="243" t="s">
        <v>128</v>
      </c>
      <c r="AU141" s="243" t="s">
        <v>86</v>
      </c>
      <c r="AV141" s="13" t="s">
        <v>84</v>
      </c>
      <c r="AW141" s="13" t="s">
        <v>32</v>
      </c>
      <c r="AX141" s="13" t="s">
        <v>76</v>
      </c>
      <c r="AY141" s="243" t="s">
        <v>119</v>
      </c>
    </row>
    <row r="142" s="14" customFormat="1">
      <c r="A142" s="14"/>
      <c r="B142" s="244"/>
      <c r="C142" s="245"/>
      <c r="D142" s="235" t="s">
        <v>128</v>
      </c>
      <c r="E142" s="246" t="s">
        <v>1</v>
      </c>
      <c r="F142" s="247" t="s">
        <v>245</v>
      </c>
      <c r="G142" s="245"/>
      <c r="H142" s="248">
        <v>0.47999999999999998</v>
      </c>
      <c r="I142" s="249"/>
      <c r="J142" s="245"/>
      <c r="K142" s="245"/>
      <c r="L142" s="250"/>
      <c r="M142" s="251"/>
      <c r="N142" s="252"/>
      <c r="O142" s="252"/>
      <c r="P142" s="252"/>
      <c r="Q142" s="252"/>
      <c r="R142" s="252"/>
      <c r="S142" s="252"/>
      <c r="T142" s="253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T142" s="254" t="s">
        <v>128</v>
      </c>
      <c r="AU142" s="254" t="s">
        <v>86</v>
      </c>
      <c r="AV142" s="14" t="s">
        <v>86</v>
      </c>
      <c r="AW142" s="14" t="s">
        <v>32</v>
      </c>
      <c r="AX142" s="14" t="s">
        <v>76</v>
      </c>
      <c r="AY142" s="254" t="s">
        <v>119</v>
      </c>
    </row>
    <row r="143" s="13" customFormat="1">
      <c r="A143" s="13"/>
      <c r="B143" s="233"/>
      <c r="C143" s="234"/>
      <c r="D143" s="235" t="s">
        <v>128</v>
      </c>
      <c r="E143" s="236" t="s">
        <v>1</v>
      </c>
      <c r="F143" s="237" t="s">
        <v>246</v>
      </c>
      <c r="G143" s="234"/>
      <c r="H143" s="236" t="s">
        <v>1</v>
      </c>
      <c r="I143" s="238"/>
      <c r="J143" s="234"/>
      <c r="K143" s="234"/>
      <c r="L143" s="239"/>
      <c r="M143" s="240"/>
      <c r="N143" s="241"/>
      <c r="O143" s="241"/>
      <c r="P143" s="241"/>
      <c r="Q143" s="241"/>
      <c r="R143" s="241"/>
      <c r="S143" s="241"/>
      <c r="T143" s="242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T143" s="243" t="s">
        <v>128</v>
      </c>
      <c r="AU143" s="243" t="s">
        <v>86</v>
      </c>
      <c r="AV143" s="13" t="s">
        <v>84</v>
      </c>
      <c r="AW143" s="13" t="s">
        <v>32</v>
      </c>
      <c r="AX143" s="13" t="s">
        <v>76</v>
      </c>
      <c r="AY143" s="243" t="s">
        <v>119</v>
      </c>
    </row>
    <row r="144" s="14" customFormat="1">
      <c r="A144" s="14"/>
      <c r="B144" s="244"/>
      <c r="C144" s="245"/>
      <c r="D144" s="235" t="s">
        <v>128</v>
      </c>
      <c r="E144" s="246" t="s">
        <v>1</v>
      </c>
      <c r="F144" s="247" t="s">
        <v>247</v>
      </c>
      <c r="G144" s="245"/>
      <c r="H144" s="248">
        <v>0.20000000000000001</v>
      </c>
      <c r="I144" s="249"/>
      <c r="J144" s="245"/>
      <c r="K144" s="245"/>
      <c r="L144" s="250"/>
      <c r="M144" s="251"/>
      <c r="N144" s="252"/>
      <c r="O144" s="252"/>
      <c r="P144" s="252"/>
      <c r="Q144" s="252"/>
      <c r="R144" s="252"/>
      <c r="S144" s="252"/>
      <c r="T144" s="253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T144" s="254" t="s">
        <v>128</v>
      </c>
      <c r="AU144" s="254" t="s">
        <v>86</v>
      </c>
      <c r="AV144" s="14" t="s">
        <v>86</v>
      </c>
      <c r="AW144" s="14" t="s">
        <v>32</v>
      </c>
      <c r="AX144" s="14" t="s">
        <v>76</v>
      </c>
      <c r="AY144" s="254" t="s">
        <v>119</v>
      </c>
    </row>
    <row r="145" s="15" customFormat="1">
      <c r="A145" s="15"/>
      <c r="B145" s="258"/>
      <c r="C145" s="259"/>
      <c r="D145" s="235" t="s">
        <v>128</v>
      </c>
      <c r="E145" s="260" t="s">
        <v>1</v>
      </c>
      <c r="F145" s="261" t="s">
        <v>235</v>
      </c>
      <c r="G145" s="259"/>
      <c r="H145" s="262">
        <v>0.67999999999999994</v>
      </c>
      <c r="I145" s="263"/>
      <c r="J145" s="259"/>
      <c r="K145" s="259"/>
      <c r="L145" s="264"/>
      <c r="M145" s="265"/>
      <c r="N145" s="266"/>
      <c r="O145" s="266"/>
      <c r="P145" s="266"/>
      <c r="Q145" s="266"/>
      <c r="R145" s="266"/>
      <c r="S145" s="266"/>
      <c r="T145" s="267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T145" s="268" t="s">
        <v>128</v>
      </c>
      <c r="AU145" s="268" t="s">
        <v>86</v>
      </c>
      <c r="AV145" s="15" t="s">
        <v>142</v>
      </c>
      <c r="AW145" s="15" t="s">
        <v>32</v>
      </c>
      <c r="AX145" s="15" t="s">
        <v>84</v>
      </c>
      <c r="AY145" s="268" t="s">
        <v>119</v>
      </c>
    </row>
    <row r="146" s="2" customFormat="1" ht="37.8" customHeight="1">
      <c r="A146" s="38"/>
      <c r="B146" s="39"/>
      <c r="C146" s="219" t="s">
        <v>142</v>
      </c>
      <c r="D146" s="219" t="s">
        <v>122</v>
      </c>
      <c r="E146" s="220" t="s">
        <v>248</v>
      </c>
      <c r="F146" s="221" t="s">
        <v>249</v>
      </c>
      <c r="G146" s="222" t="s">
        <v>229</v>
      </c>
      <c r="H146" s="223">
        <v>45</v>
      </c>
      <c r="I146" s="224"/>
      <c r="J146" s="225">
        <f>ROUND(I146*H146,2)</f>
        <v>0</v>
      </c>
      <c r="K146" s="226"/>
      <c r="L146" s="44"/>
      <c r="M146" s="227" t="s">
        <v>1</v>
      </c>
      <c r="N146" s="228" t="s">
        <v>41</v>
      </c>
      <c r="O146" s="91"/>
      <c r="P146" s="229">
        <f>O146*H146</f>
        <v>0</v>
      </c>
      <c r="Q146" s="229">
        <v>0</v>
      </c>
      <c r="R146" s="229">
        <f>Q146*H146</f>
        <v>0</v>
      </c>
      <c r="S146" s="229">
        <v>0</v>
      </c>
      <c r="T146" s="230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1" t="s">
        <v>142</v>
      </c>
      <c r="AT146" s="231" t="s">
        <v>122</v>
      </c>
      <c r="AU146" s="231" t="s">
        <v>86</v>
      </c>
      <c r="AY146" s="17" t="s">
        <v>119</v>
      </c>
      <c r="BE146" s="232">
        <f>IF(N146="základní",J146,0)</f>
        <v>0</v>
      </c>
      <c r="BF146" s="232">
        <f>IF(N146="snížená",J146,0)</f>
        <v>0</v>
      </c>
      <c r="BG146" s="232">
        <f>IF(N146="zákl. přenesená",J146,0)</f>
        <v>0</v>
      </c>
      <c r="BH146" s="232">
        <f>IF(N146="sníž. přenesená",J146,0)</f>
        <v>0</v>
      </c>
      <c r="BI146" s="232">
        <f>IF(N146="nulová",J146,0)</f>
        <v>0</v>
      </c>
      <c r="BJ146" s="17" t="s">
        <v>84</v>
      </c>
      <c r="BK146" s="232">
        <f>ROUND(I146*H146,2)</f>
        <v>0</v>
      </c>
      <c r="BL146" s="17" t="s">
        <v>142</v>
      </c>
      <c r="BM146" s="231" t="s">
        <v>250</v>
      </c>
    </row>
    <row r="147" s="13" customFormat="1">
      <c r="A147" s="13"/>
      <c r="B147" s="233"/>
      <c r="C147" s="234"/>
      <c r="D147" s="235" t="s">
        <v>128</v>
      </c>
      <c r="E147" s="236" t="s">
        <v>1</v>
      </c>
      <c r="F147" s="237" t="s">
        <v>251</v>
      </c>
      <c r="G147" s="234"/>
      <c r="H147" s="236" t="s">
        <v>1</v>
      </c>
      <c r="I147" s="238"/>
      <c r="J147" s="234"/>
      <c r="K147" s="234"/>
      <c r="L147" s="239"/>
      <c r="M147" s="240"/>
      <c r="N147" s="241"/>
      <c r="O147" s="241"/>
      <c r="P147" s="241"/>
      <c r="Q147" s="241"/>
      <c r="R147" s="241"/>
      <c r="S147" s="241"/>
      <c r="T147" s="242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T147" s="243" t="s">
        <v>128</v>
      </c>
      <c r="AU147" s="243" t="s">
        <v>86</v>
      </c>
      <c r="AV147" s="13" t="s">
        <v>84</v>
      </c>
      <c r="AW147" s="13" t="s">
        <v>32</v>
      </c>
      <c r="AX147" s="13" t="s">
        <v>76</v>
      </c>
      <c r="AY147" s="243" t="s">
        <v>119</v>
      </c>
    </row>
    <row r="148" s="14" customFormat="1">
      <c r="A148" s="14"/>
      <c r="B148" s="244"/>
      <c r="C148" s="245"/>
      <c r="D148" s="235" t="s">
        <v>128</v>
      </c>
      <c r="E148" s="246" t="s">
        <v>1</v>
      </c>
      <c r="F148" s="247" t="s">
        <v>252</v>
      </c>
      <c r="G148" s="245"/>
      <c r="H148" s="248">
        <v>45</v>
      </c>
      <c r="I148" s="249"/>
      <c r="J148" s="245"/>
      <c r="K148" s="245"/>
      <c r="L148" s="250"/>
      <c r="M148" s="251"/>
      <c r="N148" s="252"/>
      <c r="O148" s="252"/>
      <c r="P148" s="252"/>
      <c r="Q148" s="252"/>
      <c r="R148" s="252"/>
      <c r="S148" s="252"/>
      <c r="T148" s="253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T148" s="254" t="s">
        <v>128</v>
      </c>
      <c r="AU148" s="254" t="s">
        <v>86</v>
      </c>
      <c r="AV148" s="14" t="s">
        <v>86</v>
      </c>
      <c r="AW148" s="14" t="s">
        <v>32</v>
      </c>
      <c r="AX148" s="14" t="s">
        <v>84</v>
      </c>
      <c r="AY148" s="254" t="s">
        <v>119</v>
      </c>
    </row>
    <row r="149" s="2" customFormat="1" ht="49.05" customHeight="1">
      <c r="A149" s="38"/>
      <c r="B149" s="39"/>
      <c r="C149" s="219" t="s">
        <v>118</v>
      </c>
      <c r="D149" s="219" t="s">
        <v>122</v>
      </c>
      <c r="E149" s="220" t="s">
        <v>253</v>
      </c>
      <c r="F149" s="221" t="s">
        <v>254</v>
      </c>
      <c r="G149" s="222" t="s">
        <v>229</v>
      </c>
      <c r="H149" s="223">
        <v>108</v>
      </c>
      <c r="I149" s="224"/>
      <c r="J149" s="225">
        <f>ROUND(I149*H149,2)</f>
        <v>0</v>
      </c>
      <c r="K149" s="226"/>
      <c r="L149" s="44"/>
      <c r="M149" s="227" t="s">
        <v>1</v>
      </c>
      <c r="N149" s="228" t="s">
        <v>41</v>
      </c>
      <c r="O149" s="91"/>
      <c r="P149" s="229">
        <f>O149*H149</f>
        <v>0</v>
      </c>
      <c r="Q149" s="229">
        <v>0</v>
      </c>
      <c r="R149" s="229">
        <f>Q149*H149</f>
        <v>0</v>
      </c>
      <c r="S149" s="229">
        <v>0</v>
      </c>
      <c r="T149" s="230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1" t="s">
        <v>142</v>
      </c>
      <c r="AT149" s="231" t="s">
        <v>122</v>
      </c>
      <c r="AU149" s="231" t="s">
        <v>86</v>
      </c>
      <c r="AY149" s="17" t="s">
        <v>119</v>
      </c>
      <c r="BE149" s="232">
        <f>IF(N149="základní",J149,0)</f>
        <v>0</v>
      </c>
      <c r="BF149" s="232">
        <f>IF(N149="snížená",J149,0)</f>
        <v>0</v>
      </c>
      <c r="BG149" s="232">
        <f>IF(N149="zákl. přenesená",J149,0)</f>
        <v>0</v>
      </c>
      <c r="BH149" s="232">
        <f>IF(N149="sníž. přenesená",J149,0)</f>
        <v>0</v>
      </c>
      <c r="BI149" s="232">
        <f>IF(N149="nulová",J149,0)</f>
        <v>0</v>
      </c>
      <c r="BJ149" s="17" t="s">
        <v>84</v>
      </c>
      <c r="BK149" s="232">
        <f>ROUND(I149*H149,2)</f>
        <v>0</v>
      </c>
      <c r="BL149" s="17" t="s">
        <v>142</v>
      </c>
      <c r="BM149" s="231" t="s">
        <v>255</v>
      </c>
    </row>
    <row r="150" s="13" customFormat="1">
      <c r="A150" s="13"/>
      <c r="B150" s="233"/>
      <c r="C150" s="234"/>
      <c r="D150" s="235" t="s">
        <v>128</v>
      </c>
      <c r="E150" s="236" t="s">
        <v>1</v>
      </c>
      <c r="F150" s="237" t="s">
        <v>256</v>
      </c>
      <c r="G150" s="234"/>
      <c r="H150" s="236" t="s">
        <v>1</v>
      </c>
      <c r="I150" s="238"/>
      <c r="J150" s="234"/>
      <c r="K150" s="234"/>
      <c r="L150" s="239"/>
      <c r="M150" s="240"/>
      <c r="N150" s="241"/>
      <c r="O150" s="241"/>
      <c r="P150" s="241"/>
      <c r="Q150" s="241"/>
      <c r="R150" s="241"/>
      <c r="S150" s="241"/>
      <c r="T150" s="242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T150" s="243" t="s">
        <v>128</v>
      </c>
      <c r="AU150" s="243" t="s">
        <v>86</v>
      </c>
      <c r="AV150" s="13" t="s">
        <v>84</v>
      </c>
      <c r="AW150" s="13" t="s">
        <v>32</v>
      </c>
      <c r="AX150" s="13" t="s">
        <v>76</v>
      </c>
      <c r="AY150" s="243" t="s">
        <v>119</v>
      </c>
    </row>
    <row r="151" s="14" customFormat="1">
      <c r="A151" s="14"/>
      <c r="B151" s="244"/>
      <c r="C151" s="245"/>
      <c r="D151" s="235" t="s">
        <v>128</v>
      </c>
      <c r="E151" s="246" t="s">
        <v>1</v>
      </c>
      <c r="F151" s="247" t="s">
        <v>257</v>
      </c>
      <c r="G151" s="245"/>
      <c r="H151" s="248">
        <v>108</v>
      </c>
      <c r="I151" s="249"/>
      <c r="J151" s="245"/>
      <c r="K151" s="245"/>
      <c r="L151" s="250"/>
      <c r="M151" s="251"/>
      <c r="N151" s="252"/>
      <c r="O151" s="252"/>
      <c r="P151" s="252"/>
      <c r="Q151" s="252"/>
      <c r="R151" s="252"/>
      <c r="S151" s="252"/>
      <c r="T151" s="253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T151" s="254" t="s">
        <v>128</v>
      </c>
      <c r="AU151" s="254" t="s">
        <v>86</v>
      </c>
      <c r="AV151" s="14" t="s">
        <v>86</v>
      </c>
      <c r="AW151" s="14" t="s">
        <v>32</v>
      </c>
      <c r="AX151" s="14" t="s">
        <v>84</v>
      </c>
      <c r="AY151" s="254" t="s">
        <v>119</v>
      </c>
    </row>
    <row r="152" s="2" customFormat="1" ht="49.05" customHeight="1">
      <c r="A152" s="38"/>
      <c r="B152" s="39"/>
      <c r="C152" s="219" t="s">
        <v>153</v>
      </c>
      <c r="D152" s="219" t="s">
        <v>122</v>
      </c>
      <c r="E152" s="220" t="s">
        <v>258</v>
      </c>
      <c r="F152" s="221" t="s">
        <v>259</v>
      </c>
      <c r="G152" s="222" t="s">
        <v>229</v>
      </c>
      <c r="H152" s="223">
        <v>108</v>
      </c>
      <c r="I152" s="224"/>
      <c r="J152" s="225">
        <f>ROUND(I152*H152,2)</f>
        <v>0</v>
      </c>
      <c r="K152" s="226"/>
      <c r="L152" s="44"/>
      <c r="M152" s="227" t="s">
        <v>1</v>
      </c>
      <c r="N152" s="228" t="s">
        <v>41</v>
      </c>
      <c r="O152" s="91"/>
      <c r="P152" s="229">
        <f>O152*H152</f>
        <v>0</v>
      </c>
      <c r="Q152" s="229">
        <v>0</v>
      </c>
      <c r="R152" s="229">
        <f>Q152*H152</f>
        <v>0</v>
      </c>
      <c r="S152" s="229">
        <v>0</v>
      </c>
      <c r="T152" s="230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1" t="s">
        <v>142</v>
      </c>
      <c r="AT152" s="231" t="s">
        <v>122</v>
      </c>
      <c r="AU152" s="231" t="s">
        <v>86</v>
      </c>
      <c r="AY152" s="17" t="s">
        <v>119</v>
      </c>
      <c r="BE152" s="232">
        <f>IF(N152="základní",J152,0)</f>
        <v>0</v>
      </c>
      <c r="BF152" s="232">
        <f>IF(N152="snížená",J152,0)</f>
        <v>0</v>
      </c>
      <c r="BG152" s="232">
        <f>IF(N152="zákl. přenesená",J152,0)</f>
        <v>0</v>
      </c>
      <c r="BH152" s="232">
        <f>IF(N152="sníž. přenesená",J152,0)</f>
        <v>0</v>
      </c>
      <c r="BI152" s="232">
        <f>IF(N152="nulová",J152,0)</f>
        <v>0</v>
      </c>
      <c r="BJ152" s="17" t="s">
        <v>84</v>
      </c>
      <c r="BK152" s="232">
        <f>ROUND(I152*H152,2)</f>
        <v>0</v>
      </c>
      <c r="BL152" s="17" t="s">
        <v>142</v>
      </c>
      <c r="BM152" s="231" t="s">
        <v>260</v>
      </c>
    </row>
    <row r="153" s="14" customFormat="1">
      <c r="A153" s="14"/>
      <c r="B153" s="244"/>
      <c r="C153" s="245"/>
      <c r="D153" s="235" t="s">
        <v>128</v>
      </c>
      <c r="E153" s="246" t="s">
        <v>1</v>
      </c>
      <c r="F153" s="247" t="s">
        <v>261</v>
      </c>
      <c r="G153" s="245"/>
      <c r="H153" s="248">
        <v>108</v>
      </c>
      <c r="I153" s="249"/>
      <c r="J153" s="245"/>
      <c r="K153" s="245"/>
      <c r="L153" s="250"/>
      <c r="M153" s="251"/>
      <c r="N153" s="252"/>
      <c r="O153" s="252"/>
      <c r="P153" s="252"/>
      <c r="Q153" s="252"/>
      <c r="R153" s="252"/>
      <c r="S153" s="252"/>
      <c r="T153" s="253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T153" s="254" t="s">
        <v>128</v>
      </c>
      <c r="AU153" s="254" t="s">
        <v>86</v>
      </c>
      <c r="AV153" s="14" t="s">
        <v>86</v>
      </c>
      <c r="AW153" s="14" t="s">
        <v>32</v>
      </c>
      <c r="AX153" s="14" t="s">
        <v>84</v>
      </c>
      <c r="AY153" s="254" t="s">
        <v>119</v>
      </c>
    </row>
    <row r="154" s="2" customFormat="1" ht="14.4" customHeight="1">
      <c r="A154" s="38"/>
      <c r="B154" s="39"/>
      <c r="C154" s="269" t="s">
        <v>159</v>
      </c>
      <c r="D154" s="269" t="s">
        <v>262</v>
      </c>
      <c r="E154" s="270" t="s">
        <v>263</v>
      </c>
      <c r="F154" s="271" t="s">
        <v>264</v>
      </c>
      <c r="G154" s="272" t="s">
        <v>265</v>
      </c>
      <c r="H154" s="273">
        <v>7.1280000000000001</v>
      </c>
      <c r="I154" s="274"/>
      <c r="J154" s="275">
        <f>ROUND(I154*H154,2)</f>
        <v>0</v>
      </c>
      <c r="K154" s="276"/>
      <c r="L154" s="277"/>
      <c r="M154" s="278" t="s">
        <v>1</v>
      </c>
      <c r="N154" s="279" t="s">
        <v>41</v>
      </c>
      <c r="O154" s="91"/>
      <c r="P154" s="229">
        <f>O154*H154</f>
        <v>0</v>
      </c>
      <c r="Q154" s="229">
        <v>1</v>
      </c>
      <c r="R154" s="229">
        <f>Q154*H154</f>
        <v>7.1280000000000001</v>
      </c>
      <c r="S154" s="229">
        <v>0</v>
      </c>
      <c r="T154" s="230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1" t="s">
        <v>166</v>
      </c>
      <c r="AT154" s="231" t="s">
        <v>262</v>
      </c>
      <c r="AU154" s="231" t="s">
        <v>86</v>
      </c>
      <c r="AY154" s="17" t="s">
        <v>119</v>
      </c>
      <c r="BE154" s="232">
        <f>IF(N154="základní",J154,0)</f>
        <v>0</v>
      </c>
      <c r="BF154" s="232">
        <f>IF(N154="snížená",J154,0)</f>
        <v>0</v>
      </c>
      <c r="BG154" s="232">
        <f>IF(N154="zákl. přenesená",J154,0)</f>
        <v>0</v>
      </c>
      <c r="BH154" s="232">
        <f>IF(N154="sníž. přenesená",J154,0)</f>
        <v>0</v>
      </c>
      <c r="BI154" s="232">
        <f>IF(N154="nulová",J154,0)</f>
        <v>0</v>
      </c>
      <c r="BJ154" s="17" t="s">
        <v>84</v>
      </c>
      <c r="BK154" s="232">
        <f>ROUND(I154*H154,2)</f>
        <v>0</v>
      </c>
      <c r="BL154" s="17" t="s">
        <v>142</v>
      </c>
      <c r="BM154" s="231" t="s">
        <v>266</v>
      </c>
    </row>
    <row r="155" s="13" customFormat="1">
      <c r="A155" s="13"/>
      <c r="B155" s="233"/>
      <c r="C155" s="234"/>
      <c r="D155" s="235" t="s">
        <v>128</v>
      </c>
      <c r="E155" s="236" t="s">
        <v>1</v>
      </c>
      <c r="F155" s="237" t="s">
        <v>267</v>
      </c>
      <c r="G155" s="234"/>
      <c r="H155" s="236" t="s">
        <v>1</v>
      </c>
      <c r="I155" s="238"/>
      <c r="J155" s="234"/>
      <c r="K155" s="234"/>
      <c r="L155" s="239"/>
      <c r="M155" s="240"/>
      <c r="N155" s="241"/>
      <c r="O155" s="241"/>
      <c r="P155" s="241"/>
      <c r="Q155" s="241"/>
      <c r="R155" s="241"/>
      <c r="S155" s="241"/>
      <c r="T155" s="242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43" t="s">
        <v>128</v>
      </c>
      <c r="AU155" s="243" t="s">
        <v>86</v>
      </c>
      <c r="AV155" s="13" t="s">
        <v>84</v>
      </c>
      <c r="AW155" s="13" t="s">
        <v>32</v>
      </c>
      <c r="AX155" s="13" t="s">
        <v>76</v>
      </c>
      <c r="AY155" s="243" t="s">
        <v>119</v>
      </c>
    </row>
    <row r="156" s="14" customFormat="1">
      <c r="A156" s="14"/>
      <c r="B156" s="244"/>
      <c r="C156" s="245"/>
      <c r="D156" s="235" t="s">
        <v>128</v>
      </c>
      <c r="E156" s="246" t="s">
        <v>1</v>
      </c>
      <c r="F156" s="247" t="s">
        <v>268</v>
      </c>
      <c r="G156" s="245"/>
      <c r="H156" s="248">
        <v>5.9400000000000004</v>
      </c>
      <c r="I156" s="249"/>
      <c r="J156" s="245"/>
      <c r="K156" s="245"/>
      <c r="L156" s="250"/>
      <c r="M156" s="251"/>
      <c r="N156" s="252"/>
      <c r="O156" s="252"/>
      <c r="P156" s="252"/>
      <c r="Q156" s="252"/>
      <c r="R156" s="252"/>
      <c r="S156" s="252"/>
      <c r="T156" s="253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54" t="s">
        <v>128</v>
      </c>
      <c r="AU156" s="254" t="s">
        <v>86</v>
      </c>
      <c r="AV156" s="14" t="s">
        <v>86</v>
      </c>
      <c r="AW156" s="14" t="s">
        <v>32</v>
      </c>
      <c r="AX156" s="14" t="s">
        <v>84</v>
      </c>
      <c r="AY156" s="254" t="s">
        <v>119</v>
      </c>
    </row>
    <row r="157" s="14" customFormat="1">
      <c r="A157" s="14"/>
      <c r="B157" s="244"/>
      <c r="C157" s="245"/>
      <c r="D157" s="235" t="s">
        <v>128</v>
      </c>
      <c r="E157" s="245"/>
      <c r="F157" s="247" t="s">
        <v>269</v>
      </c>
      <c r="G157" s="245"/>
      <c r="H157" s="248">
        <v>7.1280000000000001</v>
      </c>
      <c r="I157" s="249"/>
      <c r="J157" s="245"/>
      <c r="K157" s="245"/>
      <c r="L157" s="250"/>
      <c r="M157" s="251"/>
      <c r="N157" s="252"/>
      <c r="O157" s="252"/>
      <c r="P157" s="252"/>
      <c r="Q157" s="252"/>
      <c r="R157" s="252"/>
      <c r="S157" s="252"/>
      <c r="T157" s="253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T157" s="254" t="s">
        <v>128</v>
      </c>
      <c r="AU157" s="254" t="s">
        <v>86</v>
      </c>
      <c r="AV157" s="14" t="s">
        <v>86</v>
      </c>
      <c r="AW157" s="14" t="s">
        <v>4</v>
      </c>
      <c r="AX157" s="14" t="s">
        <v>84</v>
      </c>
      <c r="AY157" s="254" t="s">
        <v>119</v>
      </c>
    </row>
    <row r="158" s="2" customFormat="1" ht="62.7" customHeight="1">
      <c r="A158" s="38"/>
      <c r="B158" s="39"/>
      <c r="C158" s="219" t="s">
        <v>166</v>
      </c>
      <c r="D158" s="219" t="s">
        <v>122</v>
      </c>
      <c r="E158" s="220" t="s">
        <v>270</v>
      </c>
      <c r="F158" s="221" t="s">
        <v>271</v>
      </c>
      <c r="G158" s="222" t="s">
        <v>229</v>
      </c>
      <c r="H158" s="223">
        <v>306</v>
      </c>
      <c r="I158" s="224"/>
      <c r="J158" s="225">
        <f>ROUND(I158*H158,2)</f>
        <v>0</v>
      </c>
      <c r="K158" s="226"/>
      <c r="L158" s="44"/>
      <c r="M158" s="227" t="s">
        <v>1</v>
      </c>
      <c r="N158" s="228" t="s">
        <v>41</v>
      </c>
      <c r="O158" s="91"/>
      <c r="P158" s="229">
        <f>O158*H158</f>
        <v>0</v>
      </c>
      <c r="Q158" s="229">
        <v>0</v>
      </c>
      <c r="R158" s="229">
        <f>Q158*H158</f>
        <v>0</v>
      </c>
      <c r="S158" s="229">
        <v>0</v>
      </c>
      <c r="T158" s="230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1" t="s">
        <v>142</v>
      </c>
      <c r="AT158" s="231" t="s">
        <v>122</v>
      </c>
      <c r="AU158" s="231" t="s">
        <v>86</v>
      </c>
      <c r="AY158" s="17" t="s">
        <v>119</v>
      </c>
      <c r="BE158" s="232">
        <f>IF(N158="základní",J158,0)</f>
        <v>0</v>
      </c>
      <c r="BF158" s="232">
        <f>IF(N158="snížená",J158,0)</f>
        <v>0</v>
      </c>
      <c r="BG158" s="232">
        <f>IF(N158="zákl. přenesená",J158,0)</f>
        <v>0</v>
      </c>
      <c r="BH158" s="232">
        <f>IF(N158="sníž. přenesená",J158,0)</f>
        <v>0</v>
      </c>
      <c r="BI158" s="232">
        <f>IF(N158="nulová",J158,0)</f>
        <v>0</v>
      </c>
      <c r="BJ158" s="17" t="s">
        <v>84</v>
      </c>
      <c r="BK158" s="232">
        <f>ROUND(I158*H158,2)</f>
        <v>0</v>
      </c>
      <c r="BL158" s="17" t="s">
        <v>142</v>
      </c>
      <c r="BM158" s="231" t="s">
        <v>272</v>
      </c>
    </row>
    <row r="159" s="13" customFormat="1">
      <c r="A159" s="13"/>
      <c r="B159" s="233"/>
      <c r="C159" s="234"/>
      <c r="D159" s="235" t="s">
        <v>128</v>
      </c>
      <c r="E159" s="236" t="s">
        <v>1</v>
      </c>
      <c r="F159" s="237" t="s">
        <v>273</v>
      </c>
      <c r="G159" s="234"/>
      <c r="H159" s="236" t="s">
        <v>1</v>
      </c>
      <c r="I159" s="238"/>
      <c r="J159" s="234"/>
      <c r="K159" s="234"/>
      <c r="L159" s="239"/>
      <c r="M159" s="240"/>
      <c r="N159" s="241"/>
      <c r="O159" s="241"/>
      <c r="P159" s="241"/>
      <c r="Q159" s="241"/>
      <c r="R159" s="241"/>
      <c r="S159" s="241"/>
      <c r="T159" s="242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T159" s="243" t="s">
        <v>128</v>
      </c>
      <c r="AU159" s="243" t="s">
        <v>86</v>
      </c>
      <c r="AV159" s="13" t="s">
        <v>84</v>
      </c>
      <c r="AW159" s="13" t="s">
        <v>32</v>
      </c>
      <c r="AX159" s="13" t="s">
        <v>76</v>
      </c>
      <c r="AY159" s="243" t="s">
        <v>119</v>
      </c>
    </row>
    <row r="160" s="14" customFormat="1">
      <c r="A160" s="14"/>
      <c r="B160" s="244"/>
      <c r="C160" s="245"/>
      <c r="D160" s="235" t="s">
        <v>128</v>
      </c>
      <c r="E160" s="246" t="s">
        <v>1</v>
      </c>
      <c r="F160" s="247" t="s">
        <v>274</v>
      </c>
      <c r="G160" s="245"/>
      <c r="H160" s="248">
        <v>306</v>
      </c>
      <c r="I160" s="249"/>
      <c r="J160" s="245"/>
      <c r="K160" s="245"/>
      <c r="L160" s="250"/>
      <c r="M160" s="251"/>
      <c r="N160" s="252"/>
      <c r="O160" s="252"/>
      <c r="P160" s="252"/>
      <c r="Q160" s="252"/>
      <c r="R160" s="252"/>
      <c r="S160" s="252"/>
      <c r="T160" s="253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T160" s="254" t="s">
        <v>128</v>
      </c>
      <c r="AU160" s="254" t="s">
        <v>86</v>
      </c>
      <c r="AV160" s="14" t="s">
        <v>86</v>
      </c>
      <c r="AW160" s="14" t="s">
        <v>32</v>
      </c>
      <c r="AX160" s="14" t="s">
        <v>84</v>
      </c>
      <c r="AY160" s="254" t="s">
        <v>119</v>
      </c>
    </row>
    <row r="161" s="2" customFormat="1" ht="62.7" customHeight="1">
      <c r="A161" s="38"/>
      <c r="B161" s="39"/>
      <c r="C161" s="219" t="s">
        <v>172</v>
      </c>
      <c r="D161" s="219" t="s">
        <v>122</v>
      </c>
      <c r="E161" s="220" t="s">
        <v>275</v>
      </c>
      <c r="F161" s="221" t="s">
        <v>276</v>
      </c>
      <c r="G161" s="222" t="s">
        <v>229</v>
      </c>
      <c r="H161" s="223">
        <v>758.36699999999996</v>
      </c>
      <c r="I161" s="224"/>
      <c r="J161" s="225">
        <f>ROUND(I161*H161,2)</f>
        <v>0</v>
      </c>
      <c r="K161" s="226"/>
      <c r="L161" s="44"/>
      <c r="M161" s="227" t="s">
        <v>1</v>
      </c>
      <c r="N161" s="228" t="s">
        <v>41</v>
      </c>
      <c r="O161" s="91"/>
      <c r="P161" s="229">
        <f>O161*H161</f>
        <v>0</v>
      </c>
      <c r="Q161" s="229">
        <v>0</v>
      </c>
      <c r="R161" s="229">
        <f>Q161*H161</f>
        <v>0</v>
      </c>
      <c r="S161" s="229">
        <v>0</v>
      </c>
      <c r="T161" s="230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1" t="s">
        <v>142</v>
      </c>
      <c r="AT161" s="231" t="s">
        <v>122</v>
      </c>
      <c r="AU161" s="231" t="s">
        <v>86</v>
      </c>
      <c r="AY161" s="17" t="s">
        <v>119</v>
      </c>
      <c r="BE161" s="232">
        <f>IF(N161="základní",J161,0)</f>
        <v>0</v>
      </c>
      <c r="BF161" s="232">
        <f>IF(N161="snížená",J161,0)</f>
        <v>0</v>
      </c>
      <c r="BG161" s="232">
        <f>IF(N161="zákl. přenesená",J161,0)</f>
        <v>0</v>
      </c>
      <c r="BH161" s="232">
        <f>IF(N161="sníž. přenesená",J161,0)</f>
        <v>0</v>
      </c>
      <c r="BI161" s="232">
        <f>IF(N161="nulová",J161,0)</f>
        <v>0</v>
      </c>
      <c r="BJ161" s="17" t="s">
        <v>84</v>
      </c>
      <c r="BK161" s="232">
        <f>ROUND(I161*H161,2)</f>
        <v>0</v>
      </c>
      <c r="BL161" s="17" t="s">
        <v>142</v>
      </c>
      <c r="BM161" s="231" t="s">
        <v>277</v>
      </c>
    </row>
    <row r="162" s="14" customFormat="1">
      <c r="A162" s="14"/>
      <c r="B162" s="244"/>
      <c r="C162" s="245"/>
      <c r="D162" s="235" t="s">
        <v>128</v>
      </c>
      <c r="E162" s="246" t="s">
        <v>1</v>
      </c>
      <c r="F162" s="247" t="s">
        <v>278</v>
      </c>
      <c r="G162" s="245"/>
      <c r="H162" s="248">
        <v>758.36699999999996</v>
      </c>
      <c r="I162" s="249"/>
      <c r="J162" s="245"/>
      <c r="K162" s="245"/>
      <c r="L162" s="250"/>
      <c r="M162" s="251"/>
      <c r="N162" s="252"/>
      <c r="O162" s="252"/>
      <c r="P162" s="252"/>
      <c r="Q162" s="252"/>
      <c r="R162" s="252"/>
      <c r="S162" s="252"/>
      <c r="T162" s="253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54" t="s">
        <v>128</v>
      </c>
      <c r="AU162" s="254" t="s">
        <v>86</v>
      </c>
      <c r="AV162" s="14" t="s">
        <v>86</v>
      </c>
      <c r="AW162" s="14" t="s">
        <v>32</v>
      </c>
      <c r="AX162" s="14" t="s">
        <v>84</v>
      </c>
      <c r="AY162" s="254" t="s">
        <v>119</v>
      </c>
    </row>
    <row r="163" s="2" customFormat="1" ht="62.7" customHeight="1">
      <c r="A163" s="38"/>
      <c r="B163" s="39"/>
      <c r="C163" s="219" t="s">
        <v>177</v>
      </c>
      <c r="D163" s="219" t="s">
        <v>122</v>
      </c>
      <c r="E163" s="220" t="s">
        <v>279</v>
      </c>
      <c r="F163" s="221" t="s">
        <v>280</v>
      </c>
      <c r="G163" s="222" t="s">
        <v>229</v>
      </c>
      <c r="H163" s="223">
        <v>3033.4679999999998</v>
      </c>
      <c r="I163" s="224"/>
      <c r="J163" s="225">
        <f>ROUND(I163*H163,2)</f>
        <v>0</v>
      </c>
      <c r="K163" s="226"/>
      <c r="L163" s="44"/>
      <c r="M163" s="227" t="s">
        <v>1</v>
      </c>
      <c r="N163" s="228" t="s">
        <v>41</v>
      </c>
      <c r="O163" s="91"/>
      <c r="P163" s="229">
        <f>O163*H163</f>
        <v>0</v>
      </c>
      <c r="Q163" s="229">
        <v>0</v>
      </c>
      <c r="R163" s="229">
        <f>Q163*H163</f>
        <v>0</v>
      </c>
      <c r="S163" s="229">
        <v>0</v>
      </c>
      <c r="T163" s="230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1" t="s">
        <v>142</v>
      </c>
      <c r="AT163" s="231" t="s">
        <v>122</v>
      </c>
      <c r="AU163" s="231" t="s">
        <v>86</v>
      </c>
      <c r="AY163" s="17" t="s">
        <v>119</v>
      </c>
      <c r="BE163" s="232">
        <f>IF(N163="základní",J163,0)</f>
        <v>0</v>
      </c>
      <c r="BF163" s="232">
        <f>IF(N163="snížená",J163,0)</f>
        <v>0</v>
      </c>
      <c r="BG163" s="232">
        <f>IF(N163="zákl. přenesená",J163,0)</f>
        <v>0</v>
      </c>
      <c r="BH163" s="232">
        <f>IF(N163="sníž. přenesená",J163,0)</f>
        <v>0</v>
      </c>
      <c r="BI163" s="232">
        <f>IF(N163="nulová",J163,0)</f>
        <v>0</v>
      </c>
      <c r="BJ163" s="17" t="s">
        <v>84</v>
      </c>
      <c r="BK163" s="232">
        <f>ROUND(I163*H163,2)</f>
        <v>0</v>
      </c>
      <c r="BL163" s="17" t="s">
        <v>142</v>
      </c>
      <c r="BM163" s="231" t="s">
        <v>281</v>
      </c>
    </row>
    <row r="164" s="14" customFormat="1">
      <c r="A164" s="14"/>
      <c r="B164" s="244"/>
      <c r="C164" s="245"/>
      <c r="D164" s="235" t="s">
        <v>128</v>
      </c>
      <c r="E164" s="246" t="s">
        <v>1</v>
      </c>
      <c r="F164" s="247" t="s">
        <v>282</v>
      </c>
      <c r="G164" s="245"/>
      <c r="H164" s="248">
        <v>3033.4679999999998</v>
      </c>
      <c r="I164" s="249"/>
      <c r="J164" s="245"/>
      <c r="K164" s="245"/>
      <c r="L164" s="250"/>
      <c r="M164" s="251"/>
      <c r="N164" s="252"/>
      <c r="O164" s="252"/>
      <c r="P164" s="252"/>
      <c r="Q164" s="252"/>
      <c r="R164" s="252"/>
      <c r="S164" s="252"/>
      <c r="T164" s="253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T164" s="254" t="s">
        <v>128</v>
      </c>
      <c r="AU164" s="254" t="s">
        <v>86</v>
      </c>
      <c r="AV164" s="14" t="s">
        <v>86</v>
      </c>
      <c r="AW164" s="14" t="s">
        <v>32</v>
      </c>
      <c r="AX164" s="14" t="s">
        <v>84</v>
      </c>
      <c r="AY164" s="254" t="s">
        <v>119</v>
      </c>
    </row>
    <row r="165" s="2" customFormat="1" ht="37.8" customHeight="1">
      <c r="A165" s="38"/>
      <c r="B165" s="39"/>
      <c r="C165" s="219" t="s">
        <v>184</v>
      </c>
      <c r="D165" s="219" t="s">
        <v>122</v>
      </c>
      <c r="E165" s="220" t="s">
        <v>283</v>
      </c>
      <c r="F165" s="221" t="s">
        <v>284</v>
      </c>
      <c r="G165" s="222" t="s">
        <v>229</v>
      </c>
      <c r="H165" s="223">
        <v>1064.367</v>
      </c>
      <c r="I165" s="224"/>
      <c r="J165" s="225">
        <f>ROUND(I165*H165,2)</f>
        <v>0</v>
      </c>
      <c r="K165" s="226"/>
      <c r="L165" s="44"/>
      <c r="M165" s="227" t="s">
        <v>1</v>
      </c>
      <c r="N165" s="228" t="s">
        <v>41</v>
      </c>
      <c r="O165" s="91"/>
      <c r="P165" s="229">
        <f>O165*H165</f>
        <v>0</v>
      </c>
      <c r="Q165" s="229">
        <v>0</v>
      </c>
      <c r="R165" s="229">
        <f>Q165*H165</f>
        <v>0</v>
      </c>
      <c r="S165" s="229">
        <v>0</v>
      </c>
      <c r="T165" s="230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1" t="s">
        <v>142</v>
      </c>
      <c r="AT165" s="231" t="s">
        <v>122</v>
      </c>
      <c r="AU165" s="231" t="s">
        <v>86</v>
      </c>
      <c r="AY165" s="17" t="s">
        <v>119</v>
      </c>
      <c r="BE165" s="232">
        <f>IF(N165="základní",J165,0)</f>
        <v>0</v>
      </c>
      <c r="BF165" s="232">
        <f>IF(N165="snížená",J165,0)</f>
        <v>0</v>
      </c>
      <c r="BG165" s="232">
        <f>IF(N165="zákl. přenesená",J165,0)</f>
        <v>0</v>
      </c>
      <c r="BH165" s="232">
        <f>IF(N165="sníž. přenesená",J165,0)</f>
        <v>0</v>
      </c>
      <c r="BI165" s="232">
        <f>IF(N165="nulová",J165,0)</f>
        <v>0</v>
      </c>
      <c r="BJ165" s="17" t="s">
        <v>84</v>
      </c>
      <c r="BK165" s="232">
        <f>ROUND(I165*H165,2)</f>
        <v>0</v>
      </c>
      <c r="BL165" s="17" t="s">
        <v>142</v>
      </c>
      <c r="BM165" s="231" t="s">
        <v>285</v>
      </c>
    </row>
    <row r="166" s="14" customFormat="1">
      <c r="A166" s="14"/>
      <c r="B166" s="244"/>
      <c r="C166" s="245"/>
      <c r="D166" s="235" t="s">
        <v>128</v>
      </c>
      <c r="E166" s="246" t="s">
        <v>1</v>
      </c>
      <c r="F166" s="247" t="s">
        <v>286</v>
      </c>
      <c r="G166" s="245"/>
      <c r="H166" s="248">
        <v>1064.367</v>
      </c>
      <c r="I166" s="249"/>
      <c r="J166" s="245"/>
      <c r="K166" s="245"/>
      <c r="L166" s="250"/>
      <c r="M166" s="251"/>
      <c r="N166" s="252"/>
      <c r="O166" s="252"/>
      <c r="P166" s="252"/>
      <c r="Q166" s="252"/>
      <c r="R166" s="252"/>
      <c r="S166" s="252"/>
      <c r="T166" s="253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54" t="s">
        <v>128</v>
      </c>
      <c r="AU166" s="254" t="s">
        <v>86</v>
      </c>
      <c r="AV166" s="14" t="s">
        <v>86</v>
      </c>
      <c r="AW166" s="14" t="s">
        <v>32</v>
      </c>
      <c r="AX166" s="14" t="s">
        <v>84</v>
      </c>
      <c r="AY166" s="254" t="s">
        <v>119</v>
      </c>
    </row>
    <row r="167" s="2" customFormat="1" ht="24.15" customHeight="1">
      <c r="A167" s="38"/>
      <c r="B167" s="39"/>
      <c r="C167" s="219" t="s">
        <v>191</v>
      </c>
      <c r="D167" s="219" t="s">
        <v>122</v>
      </c>
      <c r="E167" s="220" t="s">
        <v>287</v>
      </c>
      <c r="F167" s="221" t="s">
        <v>288</v>
      </c>
      <c r="G167" s="222" t="s">
        <v>289</v>
      </c>
      <c r="H167" s="223">
        <v>315.14999999999998</v>
      </c>
      <c r="I167" s="224"/>
      <c r="J167" s="225">
        <f>ROUND(I167*H167,2)</f>
        <v>0</v>
      </c>
      <c r="K167" s="226"/>
      <c r="L167" s="44"/>
      <c r="M167" s="227" t="s">
        <v>1</v>
      </c>
      <c r="N167" s="228" t="s">
        <v>41</v>
      </c>
      <c r="O167" s="91"/>
      <c r="P167" s="229">
        <f>O167*H167</f>
        <v>0</v>
      </c>
      <c r="Q167" s="229">
        <v>0</v>
      </c>
      <c r="R167" s="229">
        <f>Q167*H167</f>
        <v>0</v>
      </c>
      <c r="S167" s="229">
        <v>0</v>
      </c>
      <c r="T167" s="230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1" t="s">
        <v>142</v>
      </c>
      <c r="AT167" s="231" t="s">
        <v>122</v>
      </c>
      <c r="AU167" s="231" t="s">
        <v>86</v>
      </c>
      <c r="AY167" s="17" t="s">
        <v>119</v>
      </c>
      <c r="BE167" s="232">
        <f>IF(N167="základní",J167,0)</f>
        <v>0</v>
      </c>
      <c r="BF167" s="232">
        <f>IF(N167="snížená",J167,0)</f>
        <v>0</v>
      </c>
      <c r="BG167" s="232">
        <f>IF(N167="zákl. přenesená",J167,0)</f>
        <v>0</v>
      </c>
      <c r="BH167" s="232">
        <f>IF(N167="sníž. přenesená",J167,0)</f>
        <v>0</v>
      </c>
      <c r="BI167" s="232">
        <f>IF(N167="nulová",J167,0)</f>
        <v>0</v>
      </c>
      <c r="BJ167" s="17" t="s">
        <v>84</v>
      </c>
      <c r="BK167" s="232">
        <f>ROUND(I167*H167,2)</f>
        <v>0</v>
      </c>
      <c r="BL167" s="17" t="s">
        <v>142</v>
      </c>
      <c r="BM167" s="231" t="s">
        <v>290</v>
      </c>
    </row>
    <row r="168" s="14" customFormat="1">
      <c r="A168" s="14"/>
      <c r="B168" s="244"/>
      <c r="C168" s="245"/>
      <c r="D168" s="235" t="s">
        <v>128</v>
      </c>
      <c r="E168" s="246" t="s">
        <v>1</v>
      </c>
      <c r="F168" s="247" t="s">
        <v>291</v>
      </c>
      <c r="G168" s="245"/>
      <c r="H168" s="248">
        <v>299</v>
      </c>
      <c r="I168" s="249"/>
      <c r="J168" s="245"/>
      <c r="K168" s="245"/>
      <c r="L168" s="250"/>
      <c r="M168" s="251"/>
      <c r="N168" s="252"/>
      <c r="O168" s="252"/>
      <c r="P168" s="252"/>
      <c r="Q168" s="252"/>
      <c r="R168" s="252"/>
      <c r="S168" s="252"/>
      <c r="T168" s="253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T168" s="254" t="s">
        <v>128</v>
      </c>
      <c r="AU168" s="254" t="s">
        <v>86</v>
      </c>
      <c r="AV168" s="14" t="s">
        <v>86</v>
      </c>
      <c r="AW168" s="14" t="s">
        <v>32</v>
      </c>
      <c r="AX168" s="14" t="s">
        <v>76</v>
      </c>
      <c r="AY168" s="254" t="s">
        <v>119</v>
      </c>
    </row>
    <row r="169" s="14" customFormat="1">
      <c r="A169" s="14"/>
      <c r="B169" s="244"/>
      <c r="C169" s="245"/>
      <c r="D169" s="235" t="s">
        <v>128</v>
      </c>
      <c r="E169" s="246" t="s">
        <v>1</v>
      </c>
      <c r="F169" s="247" t="s">
        <v>292</v>
      </c>
      <c r="G169" s="245"/>
      <c r="H169" s="248">
        <v>16.149999999999999</v>
      </c>
      <c r="I169" s="249"/>
      <c r="J169" s="245"/>
      <c r="K169" s="245"/>
      <c r="L169" s="250"/>
      <c r="M169" s="251"/>
      <c r="N169" s="252"/>
      <c r="O169" s="252"/>
      <c r="P169" s="252"/>
      <c r="Q169" s="252"/>
      <c r="R169" s="252"/>
      <c r="S169" s="252"/>
      <c r="T169" s="253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T169" s="254" t="s">
        <v>128</v>
      </c>
      <c r="AU169" s="254" t="s">
        <v>86</v>
      </c>
      <c r="AV169" s="14" t="s">
        <v>86</v>
      </c>
      <c r="AW169" s="14" t="s">
        <v>32</v>
      </c>
      <c r="AX169" s="14" t="s">
        <v>76</v>
      </c>
      <c r="AY169" s="254" t="s">
        <v>119</v>
      </c>
    </row>
    <row r="170" s="15" customFormat="1">
      <c r="A170" s="15"/>
      <c r="B170" s="258"/>
      <c r="C170" s="259"/>
      <c r="D170" s="235" t="s">
        <v>128</v>
      </c>
      <c r="E170" s="260" t="s">
        <v>1</v>
      </c>
      <c r="F170" s="261" t="s">
        <v>235</v>
      </c>
      <c r="G170" s="259"/>
      <c r="H170" s="262">
        <v>315.14999999999998</v>
      </c>
      <c r="I170" s="263"/>
      <c r="J170" s="259"/>
      <c r="K170" s="259"/>
      <c r="L170" s="264"/>
      <c r="M170" s="265"/>
      <c r="N170" s="266"/>
      <c r="O170" s="266"/>
      <c r="P170" s="266"/>
      <c r="Q170" s="266"/>
      <c r="R170" s="266"/>
      <c r="S170" s="266"/>
      <c r="T170" s="267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T170" s="268" t="s">
        <v>128</v>
      </c>
      <c r="AU170" s="268" t="s">
        <v>86</v>
      </c>
      <c r="AV170" s="15" t="s">
        <v>142</v>
      </c>
      <c r="AW170" s="15" t="s">
        <v>32</v>
      </c>
      <c r="AX170" s="15" t="s">
        <v>84</v>
      </c>
      <c r="AY170" s="268" t="s">
        <v>119</v>
      </c>
    </row>
    <row r="171" s="2" customFormat="1" ht="37.8" customHeight="1">
      <c r="A171" s="38"/>
      <c r="B171" s="39"/>
      <c r="C171" s="219" t="s">
        <v>203</v>
      </c>
      <c r="D171" s="219" t="s">
        <v>122</v>
      </c>
      <c r="E171" s="220" t="s">
        <v>293</v>
      </c>
      <c r="F171" s="221" t="s">
        <v>294</v>
      </c>
      <c r="G171" s="222" t="s">
        <v>265</v>
      </c>
      <c r="H171" s="223">
        <v>1289.2239999999999</v>
      </c>
      <c r="I171" s="224"/>
      <c r="J171" s="225">
        <f>ROUND(I171*H171,2)</f>
        <v>0</v>
      </c>
      <c r="K171" s="226"/>
      <c r="L171" s="44"/>
      <c r="M171" s="227" t="s">
        <v>1</v>
      </c>
      <c r="N171" s="228" t="s">
        <v>41</v>
      </c>
      <c r="O171" s="91"/>
      <c r="P171" s="229">
        <f>O171*H171</f>
        <v>0</v>
      </c>
      <c r="Q171" s="229">
        <v>0</v>
      </c>
      <c r="R171" s="229">
        <f>Q171*H171</f>
        <v>0</v>
      </c>
      <c r="S171" s="229">
        <v>0</v>
      </c>
      <c r="T171" s="230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1" t="s">
        <v>142</v>
      </c>
      <c r="AT171" s="231" t="s">
        <v>122</v>
      </c>
      <c r="AU171" s="231" t="s">
        <v>86</v>
      </c>
      <c r="AY171" s="17" t="s">
        <v>119</v>
      </c>
      <c r="BE171" s="232">
        <f>IF(N171="základní",J171,0)</f>
        <v>0</v>
      </c>
      <c r="BF171" s="232">
        <f>IF(N171="snížená",J171,0)</f>
        <v>0</v>
      </c>
      <c r="BG171" s="232">
        <f>IF(N171="zákl. přenesená",J171,0)</f>
        <v>0</v>
      </c>
      <c r="BH171" s="232">
        <f>IF(N171="sníž. přenesená",J171,0)</f>
        <v>0</v>
      </c>
      <c r="BI171" s="232">
        <f>IF(N171="nulová",J171,0)</f>
        <v>0</v>
      </c>
      <c r="BJ171" s="17" t="s">
        <v>84</v>
      </c>
      <c r="BK171" s="232">
        <f>ROUND(I171*H171,2)</f>
        <v>0</v>
      </c>
      <c r="BL171" s="17" t="s">
        <v>142</v>
      </c>
      <c r="BM171" s="231" t="s">
        <v>295</v>
      </c>
    </row>
    <row r="172" s="14" customFormat="1">
      <c r="A172" s="14"/>
      <c r="B172" s="244"/>
      <c r="C172" s="245"/>
      <c r="D172" s="235" t="s">
        <v>128</v>
      </c>
      <c r="E172" s="246" t="s">
        <v>1</v>
      </c>
      <c r="F172" s="247" t="s">
        <v>296</v>
      </c>
      <c r="G172" s="245"/>
      <c r="H172" s="248">
        <v>1289.2239999999999</v>
      </c>
      <c r="I172" s="249"/>
      <c r="J172" s="245"/>
      <c r="K172" s="245"/>
      <c r="L172" s="250"/>
      <c r="M172" s="251"/>
      <c r="N172" s="252"/>
      <c r="O172" s="252"/>
      <c r="P172" s="252"/>
      <c r="Q172" s="252"/>
      <c r="R172" s="252"/>
      <c r="S172" s="252"/>
      <c r="T172" s="253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T172" s="254" t="s">
        <v>128</v>
      </c>
      <c r="AU172" s="254" t="s">
        <v>86</v>
      </c>
      <c r="AV172" s="14" t="s">
        <v>86</v>
      </c>
      <c r="AW172" s="14" t="s">
        <v>32</v>
      </c>
      <c r="AX172" s="14" t="s">
        <v>84</v>
      </c>
      <c r="AY172" s="254" t="s">
        <v>119</v>
      </c>
    </row>
    <row r="173" s="2" customFormat="1" ht="37.8" customHeight="1">
      <c r="A173" s="38"/>
      <c r="B173" s="39"/>
      <c r="C173" s="219" t="s">
        <v>297</v>
      </c>
      <c r="D173" s="219" t="s">
        <v>122</v>
      </c>
      <c r="E173" s="220" t="s">
        <v>298</v>
      </c>
      <c r="F173" s="221" t="s">
        <v>299</v>
      </c>
      <c r="G173" s="222" t="s">
        <v>229</v>
      </c>
      <c r="H173" s="223">
        <v>32.939999999999998</v>
      </c>
      <c r="I173" s="224"/>
      <c r="J173" s="225">
        <f>ROUND(I173*H173,2)</f>
        <v>0</v>
      </c>
      <c r="K173" s="226"/>
      <c r="L173" s="44"/>
      <c r="M173" s="227" t="s">
        <v>1</v>
      </c>
      <c r="N173" s="228" t="s">
        <v>41</v>
      </c>
      <c r="O173" s="91"/>
      <c r="P173" s="229">
        <f>O173*H173</f>
        <v>0</v>
      </c>
      <c r="Q173" s="229">
        <v>0</v>
      </c>
      <c r="R173" s="229">
        <f>Q173*H173</f>
        <v>0</v>
      </c>
      <c r="S173" s="229">
        <v>0</v>
      </c>
      <c r="T173" s="230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1" t="s">
        <v>142</v>
      </c>
      <c r="AT173" s="231" t="s">
        <v>122</v>
      </c>
      <c r="AU173" s="231" t="s">
        <v>86</v>
      </c>
      <c r="AY173" s="17" t="s">
        <v>119</v>
      </c>
      <c r="BE173" s="232">
        <f>IF(N173="základní",J173,0)</f>
        <v>0</v>
      </c>
      <c r="BF173" s="232">
        <f>IF(N173="snížená",J173,0)</f>
        <v>0</v>
      </c>
      <c r="BG173" s="232">
        <f>IF(N173="zákl. přenesená",J173,0)</f>
        <v>0</v>
      </c>
      <c r="BH173" s="232">
        <f>IF(N173="sníž. přenesená",J173,0)</f>
        <v>0</v>
      </c>
      <c r="BI173" s="232">
        <f>IF(N173="nulová",J173,0)</f>
        <v>0</v>
      </c>
      <c r="BJ173" s="17" t="s">
        <v>84</v>
      </c>
      <c r="BK173" s="232">
        <f>ROUND(I173*H173,2)</f>
        <v>0</v>
      </c>
      <c r="BL173" s="17" t="s">
        <v>142</v>
      </c>
      <c r="BM173" s="231" t="s">
        <v>300</v>
      </c>
    </row>
    <row r="174" s="13" customFormat="1">
      <c r="A174" s="13"/>
      <c r="B174" s="233"/>
      <c r="C174" s="234"/>
      <c r="D174" s="235" t="s">
        <v>128</v>
      </c>
      <c r="E174" s="236" t="s">
        <v>1</v>
      </c>
      <c r="F174" s="237" t="s">
        <v>301</v>
      </c>
      <c r="G174" s="234"/>
      <c r="H174" s="236" t="s">
        <v>1</v>
      </c>
      <c r="I174" s="238"/>
      <c r="J174" s="234"/>
      <c r="K174" s="234"/>
      <c r="L174" s="239"/>
      <c r="M174" s="240"/>
      <c r="N174" s="241"/>
      <c r="O174" s="241"/>
      <c r="P174" s="241"/>
      <c r="Q174" s="241"/>
      <c r="R174" s="241"/>
      <c r="S174" s="241"/>
      <c r="T174" s="242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T174" s="243" t="s">
        <v>128</v>
      </c>
      <c r="AU174" s="243" t="s">
        <v>86</v>
      </c>
      <c r="AV174" s="13" t="s">
        <v>84</v>
      </c>
      <c r="AW174" s="13" t="s">
        <v>32</v>
      </c>
      <c r="AX174" s="13" t="s">
        <v>76</v>
      </c>
      <c r="AY174" s="243" t="s">
        <v>119</v>
      </c>
    </row>
    <row r="175" s="14" customFormat="1">
      <c r="A175" s="14"/>
      <c r="B175" s="244"/>
      <c r="C175" s="245"/>
      <c r="D175" s="235" t="s">
        <v>128</v>
      </c>
      <c r="E175" s="246" t="s">
        <v>1</v>
      </c>
      <c r="F175" s="247" t="s">
        <v>302</v>
      </c>
      <c r="G175" s="245"/>
      <c r="H175" s="248">
        <v>16.379999999999999</v>
      </c>
      <c r="I175" s="249"/>
      <c r="J175" s="245"/>
      <c r="K175" s="245"/>
      <c r="L175" s="250"/>
      <c r="M175" s="251"/>
      <c r="N175" s="252"/>
      <c r="O175" s="252"/>
      <c r="P175" s="252"/>
      <c r="Q175" s="252"/>
      <c r="R175" s="252"/>
      <c r="S175" s="252"/>
      <c r="T175" s="253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T175" s="254" t="s">
        <v>128</v>
      </c>
      <c r="AU175" s="254" t="s">
        <v>86</v>
      </c>
      <c r="AV175" s="14" t="s">
        <v>86</v>
      </c>
      <c r="AW175" s="14" t="s">
        <v>32</v>
      </c>
      <c r="AX175" s="14" t="s">
        <v>76</v>
      </c>
      <c r="AY175" s="254" t="s">
        <v>119</v>
      </c>
    </row>
    <row r="176" s="14" customFormat="1">
      <c r="A176" s="14"/>
      <c r="B176" s="244"/>
      <c r="C176" s="245"/>
      <c r="D176" s="235" t="s">
        <v>128</v>
      </c>
      <c r="E176" s="246" t="s">
        <v>1</v>
      </c>
      <c r="F176" s="247" t="s">
        <v>303</v>
      </c>
      <c r="G176" s="245"/>
      <c r="H176" s="248">
        <v>16.559999999999999</v>
      </c>
      <c r="I176" s="249"/>
      <c r="J176" s="245"/>
      <c r="K176" s="245"/>
      <c r="L176" s="250"/>
      <c r="M176" s="251"/>
      <c r="N176" s="252"/>
      <c r="O176" s="252"/>
      <c r="P176" s="252"/>
      <c r="Q176" s="252"/>
      <c r="R176" s="252"/>
      <c r="S176" s="252"/>
      <c r="T176" s="253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T176" s="254" t="s">
        <v>128</v>
      </c>
      <c r="AU176" s="254" t="s">
        <v>86</v>
      </c>
      <c r="AV176" s="14" t="s">
        <v>86</v>
      </c>
      <c r="AW176" s="14" t="s">
        <v>32</v>
      </c>
      <c r="AX176" s="14" t="s">
        <v>76</v>
      </c>
      <c r="AY176" s="254" t="s">
        <v>119</v>
      </c>
    </row>
    <row r="177" s="15" customFormat="1">
      <c r="A177" s="15"/>
      <c r="B177" s="258"/>
      <c r="C177" s="259"/>
      <c r="D177" s="235" t="s">
        <v>128</v>
      </c>
      <c r="E177" s="260" t="s">
        <v>1</v>
      </c>
      <c r="F177" s="261" t="s">
        <v>235</v>
      </c>
      <c r="G177" s="259"/>
      <c r="H177" s="262">
        <v>32.939999999999998</v>
      </c>
      <c r="I177" s="263"/>
      <c r="J177" s="259"/>
      <c r="K177" s="259"/>
      <c r="L177" s="264"/>
      <c r="M177" s="265"/>
      <c r="N177" s="266"/>
      <c r="O177" s="266"/>
      <c r="P177" s="266"/>
      <c r="Q177" s="266"/>
      <c r="R177" s="266"/>
      <c r="S177" s="266"/>
      <c r="T177" s="267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T177" s="268" t="s">
        <v>128</v>
      </c>
      <c r="AU177" s="268" t="s">
        <v>86</v>
      </c>
      <c r="AV177" s="15" t="s">
        <v>142</v>
      </c>
      <c r="AW177" s="15" t="s">
        <v>32</v>
      </c>
      <c r="AX177" s="15" t="s">
        <v>84</v>
      </c>
      <c r="AY177" s="268" t="s">
        <v>119</v>
      </c>
    </row>
    <row r="178" s="2" customFormat="1" ht="14.4" customHeight="1">
      <c r="A178" s="38"/>
      <c r="B178" s="39"/>
      <c r="C178" s="269" t="s">
        <v>8</v>
      </c>
      <c r="D178" s="269" t="s">
        <v>262</v>
      </c>
      <c r="E178" s="270" t="s">
        <v>304</v>
      </c>
      <c r="F178" s="271" t="s">
        <v>305</v>
      </c>
      <c r="G178" s="272" t="s">
        <v>265</v>
      </c>
      <c r="H178" s="273">
        <v>67.197999999999993</v>
      </c>
      <c r="I178" s="274"/>
      <c r="J178" s="275">
        <f>ROUND(I178*H178,2)</f>
        <v>0</v>
      </c>
      <c r="K178" s="276"/>
      <c r="L178" s="277"/>
      <c r="M178" s="278" t="s">
        <v>1</v>
      </c>
      <c r="N178" s="279" t="s">
        <v>41</v>
      </c>
      <c r="O178" s="91"/>
      <c r="P178" s="229">
        <f>O178*H178</f>
        <v>0</v>
      </c>
      <c r="Q178" s="229">
        <v>1</v>
      </c>
      <c r="R178" s="229">
        <f>Q178*H178</f>
        <v>67.197999999999993</v>
      </c>
      <c r="S178" s="229">
        <v>0</v>
      </c>
      <c r="T178" s="230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1" t="s">
        <v>166</v>
      </c>
      <c r="AT178" s="231" t="s">
        <v>262</v>
      </c>
      <c r="AU178" s="231" t="s">
        <v>86</v>
      </c>
      <c r="AY178" s="17" t="s">
        <v>119</v>
      </c>
      <c r="BE178" s="232">
        <f>IF(N178="základní",J178,0)</f>
        <v>0</v>
      </c>
      <c r="BF178" s="232">
        <f>IF(N178="snížená",J178,0)</f>
        <v>0</v>
      </c>
      <c r="BG178" s="232">
        <f>IF(N178="zákl. přenesená",J178,0)</f>
        <v>0</v>
      </c>
      <c r="BH178" s="232">
        <f>IF(N178="sníž. přenesená",J178,0)</f>
        <v>0</v>
      </c>
      <c r="BI178" s="232">
        <f>IF(N178="nulová",J178,0)</f>
        <v>0</v>
      </c>
      <c r="BJ178" s="17" t="s">
        <v>84</v>
      </c>
      <c r="BK178" s="232">
        <f>ROUND(I178*H178,2)</f>
        <v>0</v>
      </c>
      <c r="BL178" s="17" t="s">
        <v>142</v>
      </c>
      <c r="BM178" s="231" t="s">
        <v>306</v>
      </c>
    </row>
    <row r="179" s="14" customFormat="1">
      <c r="A179" s="14"/>
      <c r="B179" s="244"/>
      <c r="C179" s="245"/>
      <c r="D179" s="235" t="s">
        <v>128</v>
      </c>
      <c r="E179" s="246" t="s">
        <v>1</v>
      </c>
      <c r="F179" s="247" t="s">
        <v>307</v>
      </c>
      <c r="G179" s="245"/>
      <c r="H179" s="248">
        <v>55.997999999999998</v>
      </c>
      <c r="I179" s="249"/>
      <c r="J179" s="245"/>
      <c r="K179" s="245"/>
      <c r="L179" s="250"/>
      <c r="M179" s="251"/>
      <c r="N179" s="252"/>
      <c r="O179" s="252"/>
      <c r="P179" s="252"/>
      <c r="Q179" s="252"/>
      <c r="R179" s="252"/>
      <c r="S179" s="252"/>
      <c r="T179" s="253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T179" s="254" t="s">
        <v>128</v>
      </c>
      <c r="AU179" s="254" t="s">
        <v>86</v>
      </c>
      <c r="AV179" s="14" t="s">
        <v>86</v>
      </c>
      <c r="AW179" s="14" t="s">
        <v>32</v>
      </c>
      <c r="AX179" s="14" t="s">
        <v>84</v>
      </c>
      <c r="AY179" s="254" t="s">
        <v>119</v>
      </c>
    </row>
    <row r="180" s="14" customFormat="1">
      <c r="A180" s="14"/>
      <c r="B180" s="244"/>
      <c r="C180" s="245"/>
      <c r="D180" s="235" t="s">
        <v>128</v>
      </c>
      <c r="E180" s="245"/>
      <c r="F180" s="247" t="s">
        <v>308</v>
      </c>
      <c r="G180" s="245"/>
      <c r="H180" s="248">
        <v>67.197999999999993</v>
      </c>
      <c r="I180" s="249"/>
      <c r="J180" s="245"/>
      <c r="K180" s="245"/>
      <c r="L180" s="250"/>
      <c r="M180" s="251"/>
      <c r="N180" s="252"/>
      <c r="O180" s="252"/>
      <c r="P180" s="252"/>
      <c r="Q180" s="252"/>
      <c r="R180" s="252"/>
      <c r="S180" s="252"/>
      <c r="T180" s="253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T180" s="254" t="s">
        <v>128</v>
      </c>
      <c r="AU180" s="254" t="s">
        <v>86</v>
      </c>
      <c r="AV180" s="14" t="s">
        <v>86</v>
      </c>
      <c r="AW180" s="14" t="s">
        <v>4</v>
      </c>
      <c r="AX180" s="14" t="s">
        <v>84</v>
      </c>
      <c r="AY180" s="254" t="s">
        <v>119</v>
      </c>
    </row>
    <row r="181" s="2" customFormat="1" ht="24.15" customHeight="1">
      <c r="A181" s="38"/>
      <c r="B181" s="39"/>
      <c r="C181" s="219" t="s">
        <v>309</v>
      </c>
      <c r="D181" s="219" t="s">
        <v>122</v>
      </c>
      <c r="E181" s="220" t="s">
        <v>310</v>
      </c>
      <c r="F181" s="221" t="s">
        <v>311</v>
      </c>
      <c r="G181" s="222" t="s">
        <v>289</v>
      </c>
      <c r="H181" s="223">
        <v>2558</v>
      </c>
      <c r="I181" s="224"/>
      <c r="J181" s="225">
        <f>ROUND(I181*H181,2)</f>
        <v>0</v>
      </c>
      <c r="K181" s="226"/>
      <c r="L181" s="44"/>
      <c r="M181" s="227" t="s">
        <v>1</v>
      </c>
      <c r="N181" s="228" t="s">
        <v>41</v>
      </c>
      <c r="O181" s="91"/>
      <c r="P181" s="229">
        <f>O181*H181</f>
        <v>0</v>
      </c>
      <c r="Q181" s="229">
        <v>0</v>
      </c>
      <c r="R181" s="229">
        <f>Q181*H181</f>
        <v>0</v>
      </c>
      <c r="S181" s="229">
        <v>0</v>
      </c>
      <c r="T181" s="230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1" t="s">
        <v>142</v>
      </c>
      <c r="AT181" s="231" t="s">
        <v>122</v>
      </c>
      <c r="AU181" s="231" t="s">
        <v>86</v>
      </c>
      <c r="AY181" s="17" t="s">
        <v>119</v>
      </c>
      <c r="BE181" s="232">
        <f>IF(N181="základní",J181,0)</f>
        <v>0</v>
      </c>
      <c r="BF181" s="232">
        <f>IF(N181="snížená",J181,0)</f>
        <v>0</v>
      </c>
      <c r="BG181" s="232">
        <f>IF(N181="zákl. přenesená",J181,0)</f>
        <v>0</v>
      </c>
      <c r="BH181" s="232">
        <f>IF(N181="sníž. přenesená",J181,0)</f>
        <v>0</v>
      </c>
      <c r="BI181" s="232">
        <f>IF(N181="nulová",J181,0)</f>
        <v>0</v>
      </c>
      <c r="BJ181" s="17" t="s">
        <v>84</v>
      </c>
      <c r="BK181" s="232">
        <f>ROUND(I181*H181,2)</f>
        <v>0</v>
      </c>
      <c r="BL181" s="17" t="s">
        <v>142</v>
      </c>
      <c r="BM181" s="231" t="s">
        <v>312</v>
      </c>
    </row>
    <row r="182" s="14" customFormat="1">
      <c r="A182" s="14"/>
      <c r="B182" s="244"/>
      <c r="C182" s="245"/>
      <c r="D182" s="235" t="s">
        <v>128</v>
      </c>
      <c r="E182" s="246" t="s">
        <v>1</v>
      </c>
      <c r="F182" s="247" t="s">
        <v>313</v>
      </c>
      <c r="G182" s="245"/>
      <c r="H182" s="248">
        <v>2558</v>
      </c>
      <c r="I182" s="249"/>
      <c r="J182" s="245"/>
      <c r="K182" s="245"/>
      <c r="L182" s="250"/>
      <c r="M182" s="251"/>
      <c r="N182" s="252"/>
      <c r="O182" s="252"/>
      <c r="P182" s="252"/>
      <c r="Q182" s="252"/>
      <c r="R182" s="252"/>
      <c r="S182" s="252"/>
      <c r="T182" s="253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T182" s="254" t="s">
        <v>128</v>
      </c>
      <c r="AU182" s="254" t="s">
        <v>86</v>
      </c>
      <c r="AV182" s="14" t="s">
        <v>86</v>
      </c>
      <c r="AW182" s="14" t="s">
        <v>32</v>
      </c>
      <c r="AX182" s="14" t="s">
        <v>84</v>
      </c>
      <c r="AY182" s="254" t="s">
        <v>119</v>
      </c>
    </row>
    <row r="183" s="2" customFormat="1" ht="49.05" customHeight="1">
      <c r="A183" s="38"/>
      <c r="B183" s="39"/>
      <c r="C183" s="219" t="s">
        <v>314</v>
      </c>
      <c r="D183" s="219" t="s">
        <v>122</v>
      </c>
      <c r="E183" s="220" t="s">
        <v>315</v>
      </c>
      <c r="F183" s="221" t="s">
        <v>316</v>
      </c>
      <c r="G183" s="222" t="s">
        <v>289</v>
      </c>
      <c r="H183" s="223">
        <v>85</v>
      </c>
      <c r="I183" s="224"/>
      <c r="J183" s="225">
        <f>ROUND(I183*H183,2)</f>
        <v>0</v>
      </c>
      <c r="K183" s="226"/>
      <c r="L183" s="44"/>
      <c r="M183" s="227" t="s">
        <v>1</v>
      </c>
      <c r="N183" s="228" t="s">
        <v>41</v>
      </c>
      <c r="O183" s="91"/>
      <c r="P183" s="229">
        <f>O183*H183</f>
        <v>0</v>
      </c>
      <c r="Q183" s="229">
        <v>0</v>
      </c>
      <c r="R183" s="229">
        <f>Q183*H183</f>
        <v>0</v>
      </c>
      <c r="S183" s="229">
        <v>0</v>
      </c>
      <c r="T183" s="230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1" t="s">
        <v>142</v>
      </c>
      <c r="AT183" s="231" t="s">
        <v>122</v>
      </c>
      <c r="AU183" s="231" t="s">
        <v>86</v>
      </c>
      <c r="AY183" s="17" t="s">
        <v>119</v>
      </c>
      <c r="BE183" s="232">
        <f>IF(N183="základní",J183,0)</f>
        <v>0</v>
      </c>
      <c r="BF183" s="232">
        <f>IF(N183="snížená",J183,0)</f>
        <v>0</v>
      </c>
      <c r="BG183" s="232">
        <f>IF(N183="zákl. přenesená",J183,0)</f>
        <v>0</v>
      </c>
      <c r="BH183" s="232">
        <f>IF(N183="sníž. přenesená",J183,0)</f>
        <v>0</v>
      </c>
      <c r="BI183" s="232">
        <f>IF(N183="nulová",J183,0)</f>
        <v>0</v>
      </c>
      <c r="BJ183" s="17" t="s">
        <v>84</v>
      </c>
      <c r="BK183" s="232">
        <f>ROUND(I183*H183,2)</f>
        <v>0</v>
      </c>
      <c r="BL183" s="17" t="s">
        <v>142</v>
      </c>
      <c r="BM183" s="231" t="s">
        <v>317</v>
      </c>
    </row>
    <row r="184" s="14" customFormat="1">
      <c r="A184" s="14"/>
      <c r="B184" s="244"/>
      <c r="C184" s="245"/>
      <c r="D184" s="235" t="s">
        <v>128</v>
      </c>
      <c r="E184" s="246" t="s">
        <v>1</v>
      </c>
      <c r="F184" s="247" t="s">
        <v>318</v>
      </c>
      <c r="G184" s="245"/>
      <c r="H184" s="248">
        <v>85</v>
      </c>
      <c r="I184" s="249"/>
      <c r="J184" s="245"/>
      <c r="K184" s="245"/>
      <c r="L184" s="250"/>
      <c r="M184" s="251"/>
      <c r="N184" s="252"/>
      <c r="O184" s="252"/>
      <c r="P184" s="252"/>
      <c r="Q184" s="252"/>
      <c r="R184" s="252"/>
      <c r="S184" s="252"/>
      <c r="T184" s="253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T184" s="254" t="s">
        <v>128</v>
      </c>
      <c r="AU184" s="254" t="s">
        <v>86</v>
      </c>
      <c r="AV184" s="14" t="s">
        <v>86</v>
      </c>
      <c r="AW184" s="14" t="s">
        <v>32</v>
      </c>
      <c r="AX184" s="14" t="s">
        <v>84</v>
      </c>
      <c r="AY184" s="254" t="s">
        <v>119</v>
      </c>
    </row>
    <row r="185" s="2" customFormat="1" ht="37.8" customHeight="1">
      <c r="A185" s="38"/>
      <c r="B185" s="39"/>
      <c r="C185" s="219" t="s">
        <v>319</v>
      </c>
      <c r="D185" s="219" t="s">
        <v>122</v>
      </c>
      <c r="E185" s="220" t="s">
        <v>320</v>
      </c>
      <c r="F185" s="221" t="s">
        <v>321</v>
      </c>
      <c r="G185" s="222" t="s">
        <v>289</v>
      </c>
      <c r="H185" s="223">
        <v>315.14999999999998</v>
      </c>
      <c r="I185" s="224"/>
      <c r="J185" s="225">
        <f>ROUND(I185*H185,2)</f>
        <v>0</v>
      </c>
      <c r="K185" s="226"/>
      <c r="L185" s="44"/>
      <c r="M185" s="227" t="s">
        <v>1</v>
      </c>
      <c r="N185" s="228" t="s">
        <v>41</v>
      </c>
      <c r="O185" s="91"/>
      <c r="P185" s="229">
        <f>O185*H185</f>
        <v>0</v>
      </c>
      <c r="Q185" s="229">
        <v>0</v>
      </c>
      <c r="R185" s="229">
        <f>Q185*H185</f>
        <v>0</v>
      </c>
      <c r="S185" s="229">
        <v>0</v>
      </c>
      <c r="T185" s="230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1" t="s">
        <v>142</v>
      </c>
      <c r="AT185" s="231" t="s">
        <v>122</v>
      </c>
      <c r="AU185" s="231" t="s">
        <v>86</v>
      </c>
      <c r="AY185" s="17" t="s">
        <v>119</v>
      </c>
      <c r="BE185" s="232">
        <f>IF(N185="základní",J185,0)</f>
        <v>0</v>
      </c>
      <c r="BF185" s="232">
        <f>IF(N185="snížená",J185,0)</f>
        <v>0</v>
      </c>
      <c r="BG185" s="232">
        <f>IF(N185="zákl. přenesená",J185,0)</f>
        <v>0</v>
      </c>
      <c r="BH185" s="232">
        <f>IF(N185="sníž. přenesená",J185,0)</f>
        <v>0</v>
      </c>
      <c r="BI185" s="232">
        <f>IF(N185="nulová",J185,0)</f>
        <v>0</v>
      </c>
      <c r="BJ185" s="17" t="s">
        <v>84</v>
      </c>
      <c r="BK185" s="232">
        <f>ROUND(I185*H185,2)</f>
        <v>0</v>
      </c>
      <c r="BL185" s="17" t="s">
        <v>142</v>
      </c>
      <c r="BM185" s="231" t="s">
        <v>322</v>
      </c>
    </row>
    <row r="186" s="14" customFormat="1">
      <c r="A186" s="14"/>
      <c r="B186" s="244"/>
      <c r="C186" s="245"/>
      <c r="D186" s="235" t="s">
        <v>128</v>
      </c>
      <c r="E186" s="246" t="s">
        <v>1</v>
      </c>
      <c r="F186" s="247" t="s">
        <v>323</v>
      </c>
      <c r="G186" s="245"/>
      <c r="H186" s="248">
        <v>315.14999999999998</v>
      </c>
      <c r="I186" s="249"/>
      <c r="J186" s="245"/>
      <c r="K186" s="245"/>
      <c r="L186" s="250"/>
      <c r="M186" s="251"/>
      <c r="N186" s="252"/>
      <c r="O186" s="252"/>
      <c r="P186" s="252"/>
      <c r="Q186" s="252"/>
      <c r="R186" s="252"/>
      <c r="S186" s="252"/>
      <c r="T186" s="253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T186" s="254" t="s">
        <v>128</v>
      </c>
      <c r="AU186" s="254" t="s">
        <v>86</v>
      </c>
      <c r="AV186" s="14" t="s">
        <v>86</v>
      </c>
      <c r="AW186" s="14" t="s">
        <v>32</v>
      </c>
      <c r="AX186" s="14" t="s">
        <v>84</v>
      </c>
      <c r="AY186" s="254" t="s">
        <v>119</v>
      </c>
    </row>
    <row r="187" s="12" customFormat="1" ht="22.8" customHeight="1">
      <c r="A187" s="12"/>
      <c r="B187" s="203"/>
      <c r="C187" s="204"/>
      <c r="D187" s="205" t="s">
        <v>75</v>
      </c>
      <c r="E187" s="217" t="s">
        <v>184</v>
      </c>
      <c r="F187" s="217" t="s">
        <v>324</v>
      </c>
      <c r="G187" s="204"/>
      <c r="H187" s="204"/>
      <c r="I187" s="207"/>
      <c r="J187" s="218">
        <f>BK187</f>
        <v>0</v>
      </c>
      <c r="K187" s="204"/>
      <c r="L187" s="209"/>
      <c r="M187" s="210"/>
      <c r="N187" s="211"/>
      <c r="O187" s="211"/>
      <c r="P187" s="212">
        <f>SUM(P188:P216)</f>
        <v>0</v>
      </c>
      <c r="Q187" s="211"/>
      <c r="R187" s="212">
        <f>SUM(R188:R216)</f>
        <v>0</v>
      </c>
      <c r="S187" s="211"/>
      <c r="T187" s="213">
        <f>SUM(T188:T216)</f>
        <v>390.58399999999995</v>
      </c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R187" s="214" t="s">
        <v>84</v>
      </c>
      <c r="AT187" s="215" t="s">
        <v>75</v>
      </c>
      <c r="AU187" s="215" t="s">
        <v>84</v>
      </c>
      <c r="AY187" s="214" t="s">
        <v>119</v>
      </c>
      <c r="BK187" s="216">
        <f>SUM(BK188:BK216)</f>
        <v>0</v>
      </c>
    </row>
    <row r="188" s="2" customFormat="1" ht="37.8" customHeight="1">
      <c r="A188" s="38"/>
      <c r="B188" s="39"/>
      <c r="C188" s="219" t="s">
        <v>325</v>
      </c>
      <c r="D188" s="219" t="s">
        <v>122</v>
      </c>
      <c r="E188" s="220" t="s">
        <v>326</v>
      </c>
      <c r="F188" s="221" t="s">
        <v>327</v>
      </c>
      <c r="G188" s="222" t="s">
        <v>289</v>
      </c>
      <c r="H188" s="223">
        <v>16</v>
      </c>
      <c r="I188" s="224"/>
      <c r="J188" s="225">
        <f>ROUND(I188*H188,2)</f>
        <v>0</v>
      </c>
      <c r="K188" s="226"/>
      <c r="L188" s="44"/>
      <c r="M188" s="227" t="s">
        <v>1</v>
      </c>
      <c r="N188" s="228" t="s">
        <v>41</v>
      </c>
      <c r="O188" s="91"/>
      <c r="P188" s="229">
        <f>O188*H188</f>
        <v>0</v>
      </c>
      <c r="Q188" s="229">
        <v>0</v>
      </c>
      <c r="R188" s="229">
        <f>Q188*H188</f>
        <v>0</v>
      </c>
      <c r="S188" s="229">
        <v>0</v>
      </c>
      <c r="T188" s="230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1" t="s">
        <v>142</v>
      </c>
      <c r="AT188" s="231" t="s">
        <v>122</v>
      </c>
      <c r="AU188" s="231" t="s">
        <v>86</v>
      </c>
      <c r="AY188" s="17" t="s">
        <v>119</v>
      </c>
      <c r="BE188" s="232">
        <f>IF(N188="základní",J188,0)</f>
        <v>0</v>
      </c>
      <c r="BF188" s="232">
        <f>IF(N188="snížená",J188,0)</f>
        <v>0</v>
      </c>
      <c r="BG188" s="232">
        <f>IF(N188="zákl. přenesená",J188,0)</f>
        <v>0</v>
      </c>
      <c r="BH188" s="232">
        <f>IF(N188="sníž. přenesená",J188,0)</f>
        <v>0</v>
      </c>
      <c r="BI188" s="232">
        <f>IF(N188="nulová",J188,0)</f>
        <v>0</v>
      </c>
      <c r="BJ188" s="17" t="s">
        <v>84</v>
      </c>
      <c r="BK188" s="232">
        <f>ROUND(I188*H188,2)</f>
        <v>0</v>
      </c>
      <c r="BL188" s="17" t="s">
        <v>142</v>
      </c>
      <c r="BM188" s="231" t="s">
        <v>328</v>
      </c>
    </row>
    <row r="189" s="14" customFormat="1">
      <c r="A189" s="14"/>
      <c r="B189" s="244"/>
      <c r="C189" s="245"/>
      <c r="D189" s="235" t="s">
        <v>128</v>
      </c>
      <c r="E189" s="246" t="s">
        <v>1</v>
      </c>
      <c r="F189" s="247" t="s">
        <v>329</v>
      </c>
      <c r="G189" s="245"/>
      <c r="H189" s="248">
        <v>16</v>
      </c>
      <c r="I189" s="249"/>
      <c r="J189" s="245"/>
      <c r="K189" s="245"/>
      <c r="L189" s="250"/>
      <c r="M189" s="251"/>
      <c r="N189" s="252"/>
      <c r="O189" s="252"/>
      <c r="P189" s="252"/>
      <c r="Q189" s="252"/>
      <c r="R189" s="252"/>
      <c r="S189" s="252"/>
      <c r="T189" s="253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T189" s="254" t="s">
        <v>128</v>
      </c>
      <c r="AU189" s="254" t="s">
        <v>86</v>
      </c>
      <c r="AV189" s="14" t="s">
        <v>86</v>
      </c>
      <c r="AW189" s="14" t="s">
        <v>32</v>
      </c>
      <c r="AX189" s="14" t="s">
        <v>84</v>
      </c>
      <c r="AY189" s="254" t="s">
        <v>119</v>
      </c>
    </row>
    <row r="190" s="2" customFormat="1" ht="37.8" customHeight="1">
      <c r="A190" s="38"/>
      <c r="B190" s="39"/>
      <c r="C190" s="219" t="s">
        <v>330</v>
      </c>
      <c r="D190" s="219" t="s">
        <v>122</v>
      </c>
      <c r="E190" s="220" t="s">
        <v>331</v>
      </c>
      <c r="F190" s="221" t="s">
        <v>332</v>
      </c>
      <c r="G190" s="222" t="s">
        <v>333</v>
      </c>
      <c r="H190" s="223">
        <v>16</v>
      </c>
      <c r="I190" s="224"/>
      <c r="J190" s="225">
        <f>ROUND(I190*H190,2)</f>
        <v>0</v>
      </c>
      <c r="K190" s="226"/>
      <c r="L190" s="44"/>
      <c r="M190" s="227" t="s">
        <v>1</v>
      </c>
      <c r="N190" s="228" t="s">
        <v>41</v>
      </c>
      <c r="O190" s="91"/>
      <c r="P190" s="229">
        <f>O190*H190</f>
        <v>0</v>
      </c>
      <c r="Q190" s="229">
        <v>0</v>
      </c>
      <c r="R190" s="229">
        <f>Q190*H190</f>
        <v>0</v>
      </c>
      <c r="S190" s="229">
        <v>0</v>
      </c>
      <c r="T190" s="230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1" t="s">
        <v>142</v>
      </c>
      <c r="AT190" s="231" t="s">
        <v>122</v>
      </c>
      <c r="AU190" s="231" t="s">
        <v>86</v>
      </c>
      <c r="AY190" s="17" t="s">
        <v>119</v>
      </c>
      <c r="BE190" s="232">
        <f>IF(N190="základní",J190,0)</f>
        <v>0</v>
      </c>
      <c r="BF190" s="232">
        <f>IF(N190="snížená",J190,0)</f>
        <v>0</v>
      </c>
      <c r="BG190" s="232">
        <f>IF(N190="zákl. přenesená",J190,0)</f>
        <v>0</v>
      </c>
      <c r="BH190" s="232">
        <f>IF(N190="sníž. přenesená",J190,0)</f>
        <v>0</v>
      </c>
      <c r="BI190" s="232">
        <f>IF(N190="nulová",J190,0)</f>
        <v>0</v>
      </c>
      <c r="BJ190" s="17" t="s">
        <v>84</v>
      </c>
      <c r="BK190" s="232">
        <f>ROUND(I190*H190,2)</f>
        <v>0</v>
      </c>
      <c r="BL190" s="17" t="s">
        <v>142</v>
      </c>
      <c r="BM190" s="231" t="s">
        <v>334</v>
      </c>
    </row>
    <row r="191" s="14" customFormat="1">
      <c r="A191" s="14"/>
      <c r="B191" s="244"/>
      <c r="C191" s="245"/>
      <c r="D191" s="235" t="s">
        <v>128</v>
      </c>
      <c r="E191" s="246" t="s">
        <v>1</v>
      </c>
      <c r="F191" s="247" t="s">
        <v>309</v>
      </c>
      <c r="G191" s="245"/>
      <c r="H191" s="248">
        <v>16</v>
      </c>
      <c r="I191" s="249"/>
      <c r="J191" s="245"/>
      <c r="K191" s="245"/>
      <c r="L191" s="250"/>
      <c r="M191" s="251"/>
      <c r="N191" s="252"/>
      <c r="O191" s="252"/>
      <c r="P191" s="252"/>
      <c r="Q191" s="252"/>
      <c r="R191" s="252"/>
      <c r="S191" s="252"/>
      <c r="T191" s="253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54" t="s">
        <v>128</v>
      </c>
      <c r="AU191" s="254" t="s">
        <v>86</v>
      </c>
      <c r="AV191" s="14" t="s">
        <v>86</v>
      </c>
      <c r="AW191" s="14" t="s">
        <v>32</v>
      </c>
      <c r="AX191" s="14" t="s">
        <v>84</v>
      </c>
      <c r="AY191" s="254" t="s">
        <v>119</v>
      </c>
    </row>
    <row r="192" s="2" customFormat="1" ht="62.7" customHeight="1">
      <c r="A192" s="38"/>
      <c r="B192" s="39"/>
      <c r="C192" s="219" t="s">
        <v>7</v>
      </c>
      <c r="D192" s="219" t="s">
        <v>122</v>
      </c>
      <c r="E192" s="220" t="s">
        <v>335</v>
      </c>
      <c r="F192" s="221" t="s">
        <v>336</v>
      </c>
      <c r="G192" s="222" t="s">
        <v>289</v>
      </c>
      <c r="H192" s="223">
        <v>810</v>
      </c>
      <c r="I192" s="224"/>
      <c r="J192" s="225">
        <f>ROUND(I192*H192,2)</f>
        <v>0</v>
      </c>
      <c r="K192" s="226"/>
      <c r="L192" s="44"/>
      <c r="M192" s="227" t="s">
        <v>1</v>
      </c>
      <c r="N192" s="228" t="s">
        <v>41</v>
      </c>
      <c r="O192" s="91"/>
      <c r="P192" s="229">
        <f>O192*H192</f>
        <v>0</v>
      </c>
      <c r="Q192" s="229">
        <v>0</v>
      </c>
      <c r="R192" s="229">
        <f>Q192*H192</f>
        <v>0</v>
      </c>
      <c r="S192" s="229">
        <v>0.29999999999999999</v>
      </c>
      <c r="T192" s="230">
        <f>S192*H192</f>
        <v>243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1" t="s">
        <v>142</v>
      </c>
      <c r="AT192" s="231" t="s">
        <v>122</v>
      </c>
      <c r="AU192" s="231" t="s">
        <v>86</v>
      </c>
      <c r="AY192" s="17" t="s">
        <v>119</v>
      </c>
      <c r="BE192" s="232">
        <f>IF(N192="základní",J192,0)</f>
        <v>0</v>
      </c>
      <c r="BF192" s="232">
        <f>IF(N192="snížená",J192,0)</f>
        <v>0</v>
      </c>
      <c r="BG192" s="232">
        <f>IF(N192="zákl. přenesená",J192,0)</f>
        <v>0</v>
      </c>
      <c r="BH192" s="232">
        <f>IF(N192="sníž. přenesená",J192,0)</f>
        <v>0</v>
      </c>
      <c r="BI192" s="232">
        <f>IF(N192="nulová",J192,0)</f>
        <v>0</v>
      </c>
      <c r="BJ192" s="17" t="s">
        <v>84</v>
      </c>
      <c r="BK192" s="232">
        <f>ROUND(I192*H192,2)</f>
        <v>0</v>
      </c>
      <c r="BL192" s="17" t="s">
        <v>142</v>
      </c>
      <c r="BM192" s="231" t="s">
        <v>337</v>
      </c>
    </row>
    <row r="193" s="13" customFormat="1">
      <c r="A193" s="13"/>
      <c r="B193" s="233"/>
      <c r="C193" s="234"/>
      <c r="D193" s="235" t="s">
        <v>128</v>
      </c>
      <c r="E193" s="236" t="s">
        <v>1</v>
      </c>
      <c r="F193" s="237" t="s">
        <v>338</v>
      </c>
      <c r="G193" s="234"/>
      <c r="H193" s="236" t="s">
        <v>1</v>
      </c>
      <c r="I193" s="238"/>
      <c r="J193" s="234"/>
      <c r="K193" s="234"/>
      <c r="L193" s="239"/>
      <c r="M193" s="240"/>
      <c r="N193" s="241"/>
      <c r="O193" s="241"/>
      <c r="P193" s="241"/>
      <c r="Q193" s="241"/>
      <c r="R193" s="241"/>
      <c r="S193" s="241"/>
      <c r="T193" s="242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T193" s="243" t="s">
        <v>128</v>
      </c>
      <c r="AU193" s="243" t="s">
        <v>86</v>
      </c>
      <c r="AV193" s="13" t="s">
        <v>84</v>
      </c>
      <c r="AW193" s="13" t="s">
        <v>32</v>
      </c>
      <c r="AX193" s="13" t="s">
        <v>76</v>
      </c>
      <c r="AY193" s="243" t="s">
        <v>119</v>
      </c>
    </row>
    <row r="194" s="14" customFormat="1">
      <c r="A194" s="14"/>
      <c r="B194" s="244"/>
      <c r="C194" s="245"/>
      <c r="D194" s="235" t="s">
        <v>128</v>
      </c>
      <c r="E194" s="246" t="s">
        <v>1</v>
      </c>
      <c r="F194" s="247" t="s">
        <v>339</v>
      </c>
      <c r="G194" s="245"/>
      <c r="H194" s="248">
        <v>810</v>
      </c>
      <c r="I194" s="249"/>
      <c r="J194" s="245"/>
      <c r="K194" s="245"/>
      <c r="L194" s="250"/>
      <c r="M194" s="251"/>
      <c r="N194" s="252"/>
      <c r="O194" s="252"/>
      <c r="P194" s="252"/>
      <c r="Q194" s="252"/>
      <c r="R194" s="252"/>
      <c r="S194" s="252"/>
      <c r="T194" s="253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T194" s="254" t="s">
        <v>128</v>
      </c>
      <c r="AU194" s="254" t="s">
        <v>86</v>
      </c>
      <c r="AV194" s="14" t="s">
        <v>86</v>
      </c>
      <c r="AW194" s="14" t="s">
        <v>32</v>
      </c>
      <c r="AX194" s="14" t="s">
        <v>84</v>
      </c>
      <c r="AY194" s="254" t="s">
        <v>119</v>
      </c>
    </row>
    <row r="195" s="2" customFormat="1" ht="62.7" customHeight="1">
      <c r="A195" s="38"/>
      <c r="B195" s="39"/>
      <c r="C195" s="219" t="s">
        <v>340</v>
      </c>
      <c r="D195" s="219" t="s">
        <v>122</v>
      </c>
      <c r="E195" s="220" t="s">
        <v>341</v>
      </c>
      <c r="F195" s="221" t="s">
        <v>342</v>
      </c>
      <c r="G195" s="222" t="s">
        <v>289</v>
      </c>
      <c r="H195" s="223">
        <v>480</v>
      </c>
      <c r="I195" s="224"/>
      <c r="J195" s="225">
        <f>ROUND(I195*H195,2)</f>
        <v>0</v>
      </c>
      <c r="K195" s="226"/>
      <c r="L195" s="44"/>
      <c r="M195" s="227" t="s">
        <v>1</v>
      </c>
      <c r="N195" s="228" t="s">
        <v>41</v>
      </c>
      <c r="O195" s="91"/>
      <c r="P195" s="229">
        <f>O195*H195</f>
        <v>0</v>
      </c>
      <c r="Q195" s="229">
        <v>0</v>
      </c>
      <c r="R195" s="229">
        <f>Q195*H195</f>
        <v>0</v>
      </c>
      <c r="S195" s="229">
        <v>0.28999999999999998</v>
      </c>
      <c r="T195" s="230">
        <f>S195*H195</f>
        <v>139.19999999999999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1" t="s">
        <v>142</v>
      </c>
      <c r="AT195" s="231" t="s">
        <v>122</v>
      </c>
      <c r="AU195" s="231" t="s">
        <v>86</v>
      </c>
      <c r="AY195" s="17" t="s">
        <v>119</v>
      </c>
      <c r="BE195" s="232">
        <f>IF(N195="základní",J195,0)</f>
        <v>0</v>
      </c>
      <c r="BF195" s="232">
        <f>IF(N195="snížená",J195,0)</f>
        <v>0</v>
      </c>
      <c r="BG195" s="232">
        <f>IF(N195="zákl. přenesená",J195,0)</f>
        <v>0</v>
      </c>
      <c r="BH195" s="232">
        <f>IF(N195="sníž. přenesená",J195,0)</f>
        <v>0</v>
      </c>
      <c r="BI195" s="232">
        <f>IF(N195="nulová",J195,0)</f>
        <v>0</v>
      </c>
      <c r="BJ195" s="17" t="s">
        <v>84</v>
      </c>
      <c r="BK195" s="232">
        <f>ROUND(I195*H195,2)</f>
        <v>0</v>
      </c>
      <c r="BL195" s="17" t="s">
        <v>142</v>
      </c>
      <c r="BM195" s="231" t="s">
        <v>343</v>
      </c>
    </row>
    <row r="196" s="13" customFormat="1">
      <c r="A196" s="13"/>
      <c r="B196" s="233"/>
      <c r="C196" s="234"/>
      <c r="D196" s="235" t="s">
        <v>128</v>
      </c>
      <c r="E196" s="236" t="s">
        <v>1</v>
      </c>
      <c r="F196" s="237" t="s">
        <v>344</v>
      </c>
      <c r="G196" s="234"/>
      <c r="H196" s="236" t="s">
        <v>1</v>
      </c>
      <c r="I196" s="238"/>
      <c r="J196" s="234"/>
      <c r="K196" s="234"/>
      <c r="L196" s="239"/>
      <c r="M196" s="240"/>
      <c r="N196" s="241"/>
      <c r="O196" s="241"/>
      <c r="P196" s="241"/>
      <c r="Q196" s="241"/>
      <c r="R196" s="241"/>
      <c r="S196" s="241"/>
      <c r="T196" s="242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T196" s="243" t="s">
        <v>128</v>
      </c>
      <c r="AU196" s="243" t="s">
        <v>86</v>
      </c>
      <c r="AV196" s="13" t="s">
        <v>84</v>
      </c>
      <c r="AW196" s="13" t="s">
        <v>32</v>
      </c>
      <c r="AX196" s="13" t="s">
        <v>76</v>
      </c>
      <c r="AY196" s="243" t="s">
        <v>119</v>
      </c>
    </row>
    <row r="197" s="14" customFormat="1">
      <c r="A197" s="14"/>
      <c r="B197" s="244"/>
      <c r="C197" s="245"/>
      <c r="D197" s="235" t="s">
        <v>128</v>
      </c>
      <c r="E197" s="246" t="s">
        <v>1</v>
      </c>
      <c r="F197" s="247" t="s">
        <v>345</v>
      </c>
      <c r="G197" s="245"/>
      <c r="H197" s="248">
        <v>480</v>
      </c>
      <c r="I197" s="249"/>
      <c r="J197" s="245"/>
      <c r="K197" s="245"/>
      <c r="L197" s="250"/>
      <c r="M197" s="251"/>
      <c r="N197" s="252"/>
      <c r="O197" s="252"/>
      <c r="P197" s="252"/>
      <c r="Q197" s="252"/>
      <c r="R197" s="252"/>
      <c r="S197" s="252"/>
      <c r="T197" s="253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T197" s="254" t="s">
        <v>128</v>
      </c>
      <c r="AU197" s="254" t="s">
        <v>86</v>
      </c>
      <c r="AV197" s="14" t="s">
        <v>86</v>
      </c>
      <c r="AW197" s="14" t="s">
        <v>32</v>
      </c>
      <c r="AX197" s="14" t="s">
        <v>84</v>
      </c>
      <c r="AY197" s="254" t="s">
        <v>119</v>
      </c>
    </row>
    <row r="198" s="2" customFormat="1" ht="49.05" customHeight="1">
      <c r="A198" s="38"/>
      <c r="B198" s="39"/>
      <c r="C198" s="219" t="s">
        <v>346</v>
      </c>
      <c r="D198" s="219" t="s">
        <v>122</v>
      </c>
      <c r="E198" s="220" t="s">
        <v>347</v>
      </c>
      <c r="F198" s="221" t="s">
        <v>348</v>
      </c>
      <c r="G198" s="222" t="s">
        <v>229</v>
      </c>
      <c r="H198" s="223">
        <v>13.199999999999999</v>
      </c>
      <c r="I198" s="224"/>
      <c r="J198" s="225">
        <f>ROUND(I198*H198,2)</f>
        <v>0</v>
      </c>
      <c r="K198" s="226"/>
      <c r="L198" s="44"/>
      <c r="M198" s="227" t="s">
        <v>1</v>
      </c>
      <c r="N198" s="228" t="s">
        <v>41</v>
      </c>
      <c r="O198" s="91"/>
      <c r="P198" s="229">
        <f>O198*H198</f>
        <v>0</v>
      </c>
      <c r="Q198" s="229">
        <v>0</v>
      </c>
      <c r="R198" s="229">
        <f>Q198*H198</f>
        <v>0</v>
      </c>
      <c r="S198" s="229">
        <v>0</v>
      </c>
      <c r="T198" s="230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1" t="s">
        <v>142</v>
      </c>
      <c r="AT198" s="231" t="s">
        <v>122</v>
      </c>
      <c r="AU198" s="231" t="s">
        <v>86</v>
      </c>
      <c r="AY198" s="17" t="s">
        <v>119</v>
      </c>
      <c r="BE198" s="232">
        <f>IF(N198="základní",J198,0)</f>
        <v>0</v>
      </c>
      <c r="BF198" s="232">
        <f>IF(N198="snížená",J198,0)</f>
        <v>0</v>
      </c>
      <c r="BG198" s="232">
        <f>IF(N198="zákl. přenesená",J198,0)</f>
        <v>0</v>
      </c>
      <c r="BH198" s="232">
        <f>IF(N198="sníž. přenesená",J198,0)</f>
        <v>0</v>
      </c>
      <c r="BI198" s="232">
        <f>IF(N198="nulová",J198,0)</f>
        <v>0</v>
      </c>
      <c r="BJ198" s="17" t="s">
        <v>84</v>
      </c>
      <c r="BK198" s="232">
        <f>ROUND(I198*H198,2)</f>
        <v>0</v>
      </c>
      <c r="BL198" s="17" t="s">
        <v>142</v>
      </c>
      <c r="BM198" s="231" t="s">
        <v>349</v>
      </c>
    </row>
    <row r="199" s="13" customFormat="1">
      <c r="A199" s="13"/>
      <c r="B199" s="233"/>
      <c r="C199" s="234"/>
      <c r="D199" s="235" t="s">
        <v>128</v>
      </c>
      <c r="E199" s="236" t="s">
        <v>1</v>
      </c>
      <c r="F199" s="237" t="s">
        <v>350</v>
      </c>
      <c r="G199" s="234"/>
      <c r="H199" s="236" t="s">
        <v>1</v>
      </c>
      <c r="I199" s="238"/>
      <c r="J199" s="234"/>
      <c r="K199" s="234"/>
      <c r="L199" s="239"/>
      <c r="M199" s="240"/>
      <c r="N199" s="241"/>
      <c r="O199" s="241"/>
      <c r="P199" s="241"/>
      <c r="Q199" s="241"/>
      <c r="R199" s="241"/>
      <c r="S199" s="241"/>
      <c r="T199" s="242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T199" s="243" t="s">
        <v>128</v>
      </c>
      <c r="AU199" s="243" t="s">
        <v>86</v>
      </c>
      <c r="AV199" s="13" t="s">
        <v>84</v>
      </c>
      <c r="AW199" s="13" t="s">
        <v>32</v>
      </c>
      <c r="AX199" s="13" t="s">
        <v>76</v>
      </c>
      <c r="AY199" s="243" t="s">
        <v>119</v>
      </c>
    </row>
    <row r="200" s="14" customFormat="1">
      <c r="A200" s="14"/>
      <c r="B200" s="244"/>
      <c r="C200" s="245"/>
      <c r="D200" s="235" t="s">
        <v>128</v>
      </c>
      <c r="E200" s="246" t="s">
        <v>1</v>
      </c>
      <c r="F200" s="247" t="s">
        <v>351</v>
      </c>
      <c r="G200" s="245"/>
      <c r="H200" s="248">
        <v>12.800000000000001</v>
      </c>
      <c r="I200" s="249"/>
      <c r="J200" s="245"/>
      <c r="K200" s="245"/>
      <c r="L200" s="250"/>
      <c r="M200" s="251"/>
      <c r="N200" s="252"/>
      <c r="O200" s="252"/>
      <c r="P200" s="252"/>
      <c r="Q200" s="252"/>
      <c r="R200" s="252"/>
      <c r="S200" s="252"/>
      <c r="T200" s="253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T200" s="254" t="s">
        <v>128</v>
      </c>
      <c r="AU200" s="254" t="s">
        <v>86</v>
      </c>
      <c r="AV200" s="14" t="s">
        <v>86</v>
      </c>
      <c r="AW200" s="14" t="s">
        <v>32</v>
      </c>
      <c r="AX200" s="14" t="s">
        <v>76</v>
      </c>
      <c r="AY200" s="254" t="s">
        <v>119</v>
      </c>
    </row>
    <row r="201" s="13" customFormat="1">
      <c r="A201" s="13"/>
      <c r="B201" s="233"/>
      <c r="C201" s="234"/>
      <c r="D201" s="235" t="s">
        <v>128</v>
      </c>
      <c r="E201" s="236" t="s">
        <v>1</v>
      </c>
      <c r="F201" s="237" t="s">
        <v>352</v>
      </c>
      <c r="G201" s="234"/>
      <c r="H201" s="236" t="s">
        <v>1</v>
      </c>
      <c r="I201" s="238"/>
      <c r="J201" s="234"/>
      <c r="K201" s="234"/>
      <c r="L201" s="239"/>
      <c r="M201" s="240"/>
      <c r="N201" s="241"/>
      <c r="O201" s="241"/>
      <c r="P201" s="241"/>
      <c r="Q201" s="241"/>
      <c r="R201" s="241"/>
      <c r="S201" s="241"/>
      <c r="T201" s="242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T201" s="243" t="s">
        <v>128</v>
      </c>
      <c r="AU201" s="243" t="s">
        <v>86</v>
      </c>
      <c r="AV201" s="13" t="s">
        <v>84</v>
      </c>
      <c r="AW201" s="13" t="s">
        <v>32</v>
      </c>
      <c r="AX201" s="13" t="s">
        <v>76</v>
      </c>
      <c r="AY201" s="243" t="s">
        <v>119</v>
      </c>
    </row>
    <row r="202" s="14" customFormat="1">
      <c r="A202" s="14"/>
      <c r="B202" s="244"/>
      <c r="C202" s="245"/>
      <c r="D202" s="235" t="s">
        <v>128</v>
      </c>
      <c r="E202" s="246" t="s">
        <v>1</v>
      </c>
      <c r="F202" s="247" t="s">
        <v>353</v>
      </c>
      <c r="G202" s="245"/>
      <c r="H202" s="248">
        <v>0.40000000000000002</v>
      </c>
      <c r="I202" s="249"/>
      <c r="J202" s="245"/>
      <c r="K202" s="245"/>
      <c r="L202" s="250"/>
      <c r="M202" s="251"/>
      <c r="N202" s="252"/>
      <c r="O202" s="252"/>
      <c r="P202" s="252"/>
      <c r="Q202" s="252"/>
      <c r="R202" s="252"/>
      <c r="S202" s="252"/>
      <c r="T202" s="253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T202" s="254" t="s">
        <v>128</v>
      </c>
      <c r="AU202" s="254" t="s">
        <v>86</v>
      </c>
      <c r="AV202" s="14" t="s">
        <v>86</v>
      </c>
      <c r="AW202" s="14" t="s">
        <v>32</v>
      </c>
      <c r="AX202" s="14" t="s">
        <v>76</v>
      </c>
      <c r="AY202" s="254" t="s">
        <v>119</v>
      </c>
    </row>
    <row r="203" s="15" customFormat="1">
      <c r="A203" s="15"/>
      <c r="B203" s="258"/>
      <c r="C203" s="259"/>
      <c r="D203" s="235" t="s">
        <v>128</v>
      </c>
      <c r="E203" s="260" t="s">
        <v>1</v>
      </c>
      <c r="F203" s="261" t="s">
        <v>235</v>
      </c>
      <c r="G203" s="259"/>
      <c r="H203" s="262">
        <v>13.200000000000001</v>
      </c>
      <c r="I203" s="263"/>
      <c r="J203" s="259"/>
      <c r="K203" s="259"/>
      <c r="L203" s="264"/>
      <c r="M203" s="265"/>
      <c r="N203" s="266"/>
      <c r="O203" s="266"/>
      <c r="P203" s="266"/>
      <c r="Q203" s="266"/>
      <c r="R203" s="266"/>
      <c r="S203" s="266"/>
      <c r="T203" s="267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T203" s="268" t="s">
        <v>128</v>
      </c>
      <c r="AU203" s="268" t="s">
        <v>86</v>
      </c>
      <c r="AV203" s="15" t="s">
        <v>142</v>
      </c>
      <c r="AW203" s="15" t="s">
        <v>32</v>
      </c>
      <c r="AX203" s="15" t="s">
        <v>84</v>
      </c>
      <c r="AY203" s="268" t="s">
        <v>119</v>
      </c>
    </row>
    <row r="204" s="2" customFormat="1" ht="49.05" customHeight="1">
      <c r="A204" s="38"/>
      <c r="B204" s="39"/>
      <c r="C204" s="219" t="s">
        <v>354</v>
      </c>
      <c r="D204" s="219" t="s">
        <v>122</v>
      </c>
      <c r="E204" s="220" t="s">
        <v>355</v>
      </c>
      <c r="F204" s="221" t="s">
        <v>356</v>
      </c>
      <c r="G204" s="222" t="s">
        <v>357</v>
      </c>
      <c r="H204" s="223">
        <v>4</v>
      </c>
      <c r="I204" s="224"/>
      <c r="J204" s="225">
        <f>ROUND(I204*H204,2)</f>
        <v>0</v>
      </c>
      <c r="K204" s="226"/>
      <c r="L204" s="44"/>
      <c r="M204" s="227" t="s">
        <v>1</v>
      </c>
      <c r="N204" s="228" t="s">
        <v>41</v>
      </c>
      <c r="O204" s="91"/>
      <c r="P204" s="229">
        <f>O204*H204</f>
        <v>0</v>
      </c>
      <c r="Q204" s="229">
        <v>0</v>
      </c>
      <c r="R204" s="229">
        <f>Q204*H204</f>
        <v>0</v>
      </c>
      <c r="S204" s="229">
        <v>2.0550000000000002</v>
      </c>
      <c r="T204" s="230">
        <f>S204*H204</f>
        <v>8.2200000000000006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1" t="s">
        <v>142</v>
      </c>
      <c r="AT204" s="231" t="s">
        <v>122</v>
      </c>
      <c r="AU204" s="231" t="s">
        <v>86</v>
      </c>
      <c r="AY204" s="17" t="s">
        <v>119</v>
      </c>
      <c r="BE204" s="232">
        <f>IF(N204="základní",J204,0)</f>
        <v>0</v>
      </c>
      <c r="BF204" s="232">
        <f>IF(N204="snížená",J204,0)</f>
        <v>0</v>
      </c>
      <c r="BG204" s="232">
        <f>IF(N204="zákl. přenesená",J204,0)</f>
        <v>0</v>
      </c>
      <c r="BH204" s="232">
        <f>IF(N204="sníž. přenesená",J204,0)</f>
        <v>0</v>
      </c>
      <c r="BI204" s="232">
        <f>IF(N204="nulová",J204,0)</f>
        <v>0</v>
      </c>
      <c r="BJ204" s="17" t="s">
        <v>84</v>
      </c>
      <c r="BK204" s="232">
        <f>ROUND(I204*H204,2)</f>
        <v>0</v>
      </c>
      <c r="BL204" s="17" t="s">
        <v>142</v>
      </c>
      <c r="BM204" s="231" t="s">
        <v>358</v>
      </c>
    </row>
    <row r="205" s="14" customFormat="1">
      <c r="A205" s="14"/>
      <c r="B205" s="244"/>
      <c r="C205" s="245"/>
      <c r="D205" s="235" t="s">
        <v>128</v>
      </c>
      <c r="E205" s="246" t="s">
        <v>1</v>
      </c>
      <c r="F205" s="247" t="s">
        <v>142</v>
      </c>
      <c r="G205" s="245"/>
      <c r="H205" s="248">
        <v>4</v>
      </c>
      <c r="I205" s="249"/>
      <c r="J205" s="245"/>
      <c r="K205" s="245"/>
      <c r="L205" s="250"/>
      <c r="M205" s="251"/>
      <c r="N205" s="252"/>
      <c r="O205" s="252"/>
      <c r="P205" s="252"/>
      <c r="Q205" s="252"/>
      <c r="R205" s="252"/>
      <c r="S205" s="252"/>
      <c r="T205" s="253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T205" s="254" t="s">
        <v>128</v>
      </c>
      <c r="AU205" s="254" t="s">
        <v>86</v>
      </c>
      <c r="AV205" s="14" t="s">
        <v>86</v>
      </c>
      <c r="AW205" s="14" t="s">
        <v>32</v>
      </c>
      <c r="AX205" s="14" t="s">
        <v>84</v>
      </c>
      <c r="AY205" s="254" t="s">
        <v>119</v>
      </c>
    </row>
    <row r="206" s="2" customFormat="1" ht="24.15" customHeight="1">
      <c r="A206" s="38"/>
      <c r="B206" s="39"/>
      <c r="C206" s="219" t="s">
        <v>359</v>
      </c>
      <c r="D206" s="219" t="s">
        <v>122</v>
      </c>
      <c r="E206" s="220" t="s">
        <v>360</v>
      </c>
      <c r="F206" s="221" t="s">
        <v>361</v>
      </c>
      <c r="G206" s="222" t="s">
        <v>289</v>
      </c>
      <c r="H206" s="223">
        <v>1600</v>
      </c>
      <c r="I206" s="224"/>
      <c r="J206" s="225">
        <f>ROUND(I206*H206,2)</f>
        <v>0</v>
      </c>
      <c r="K206" s="226"/>
      <c r="L206" s="44"/>
      <c r="M206" s="227" t="s">
        <v>1</v>
      </c>
      <c r="N206" s="228" t="s">
        <v>41</v>
      </c>
      <c r="O206" s="91"/>
      <c r="P206" s="229">
        <f>O206*H206</f>
        <v>0</v>
      </c>
      <c r="Q206" s="229">
        <v>0</v>
      </c>
      <c r="R206" s="229">
        <f>Q206*H206</f>
        <v>0</v>
      </c>
      <c r="S206" s="229">
        <v>0</v>
      </c>
      <c r="T206" s="230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1" t="s">
        <v>142</v>
      </c>
      <c r="AT206" s="231" t="s">
        <v>122</v>
      </c>
      <c r="AU206" s="231" t="s">
        <v>86</v>
      </c>
      <c r="AY206" s="17" t="s">
        <v>119</v>
      </c>
      <c r="BE206" s="232">
        <f>IF(N206="základní",J206,0)</f>
        <v>0</v>
      </c>
      <c r="BF206" s="232">
        <f>IF(N206="snížená",J206,0)</f>
        <v>0</v>
      </c>
      <c r="BG206" s="232">
        <f>IF(N206="zákl. přenesená",J206,0)</f>
        <v>0</v>
      </c>
      <c r="BH206" s="232">
        <f>IF(N206="sníž. přenesená",J206,0)</f>
        <v>0</v>
      </c>
      <c r="BI206" s="232">
        <f>IF(N206="nulová",J206,0)</f>
        <v>0</v>
      </c>
      <c r="BJ206" s="17" t="s">
        <v>84</v>
      </c>
      <c r="BK206" s="232">
        <f>ROUND(I206*H206,2)</f>
        <v>0</v>
      </c>
      <c r="BL206" s="17" t="s">
        <v>142</v>
      </c>
      <c r="BM206" s="231" t="s">
        <v>362</v>
      </c>
    </row>
    <row r="207" s="13" customFormat="1">
      <c r="A207" s="13"/>
      <c r="B207" s="233"/>
      <c r="C207" s="234"/>
      <c r="D207" s="235" t="s">
        <v>128</v>
      </c>
      <c r="E207" s="236" t="s">
        <v>1</v>
      </c>
      <c r="F207" s="237" t="s">
        <v>363</v>
      </c>
      <c r="G207" s="234"/>
      <c r="H207" s="236" t="s">
        <v>1</v>
      </c>
      <c r="I207" s="238"/>
      <c r="J207" s="234"/>
      <c r="K207" s="234"/>
      <c r="L207" s="239"/>
      <c r="M207" s="240"/>
      <c r="N207" s="241"/>
      <c r="O207" s="241"/>
      <c r="P207" s="241"/>
      <c r="Q207" s="241"/>
      <c r="R207" s="241"/>
      <c r="S207" s="241"/>
      <c r="T207" s="242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T207" s="243" t="s">
        <v>128</v>
      </c>
      <c r="AU207" s="243" t="s">
        <v>86</v>
      </c>
      <c r="AV207" s="13" t="s">
        <v>84</v>
      </c>
      <c r="AW207" s="13" t="s">
        <v>32</v>
      </c>
      <c r="AX207" s="13" t="s">
        <v>76</v>
      </c>
      <c r="AY207" s="243" t="s">
        <v>119</v>
      </c>
    </row>
    <row r="208" s="14" customFormat="1">
      <c r="A208" s="14"/>
      <c r="B208" s="244"/>
      <c r="C208" s="245"/>
      <c r="D208" s="235" t="s">
        <v>128</v>
      </c>
      <c r="E208" s="246" t="s">
        <v>1</v>
      </c>
      <c r="F208" s="247" t="s">
        <v>364</v>
      </c>
      <c r="G208" s="245"/>
      <c r="H208" s="248">
        <v>1600</v>
      </c>
      <c r="I208" s="249"/>
      <c r="J208" s="245"/>
      <c r="K208" s="245"/>
      <c r="L208" s="250"/>
      <c r="M208" s="251"/>
      <c r="N208" s="252"/>
      <c r="O208" s="252"/>
      <c r="P208" s="252"/>
      <c r="Q208" s="252"/>
      <c r="R208" s="252"/>
      <c r="S208" s="252"/>
      <c r="T208" s="253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T208" s="254" t="s">
        <v>128</v>
      </c>
      <c r="AU208" s="254" t="s">
        <v>86</v>
      </c>
      <c r="AV208" s="14" t="s">
        <v>86</v>
      </c>
      <c r="AW208" s="14" t="s">
        <v>32</v>
      </c>
      <c r="AX208" s="14" t="s">
        <v>84</v>
      </c>
      <c r="AY208" s="254" t="s">
        <v>119</v>
      </c>
    </row>
    <row r="209" s="2" customFormat="1" ht="62.7" customHeight="1">
      <c r="A209" s="38"/>
      <c r="B209" s="39"/>
      <c r="C209" s="219" t="s">
        <v>365</v>
      </c>
      <c r="D209" s="219" t="s">
        <v>122</v>
      </c>
      <c r="E209" s="220" t="s">
        <v>366</v>
      </c>
      <c r="F209" s="221" t="s">
        <v>367</v>
      </c>
      <c r="G209" s="222" t="s">
        <v>229</v>
      </c>
      <c r="H209" s="223">
        <v>240</v>
      </c>
      <c r="I209" s="224"/>
      <c r="J209" s="225">
        <f>ROUND(I209*H209,2)</f>
        <v>0</v>
      </c>
      <c r="K209" s="226"/>
      <c r="L209" s="44"/>
      <c r="M209" s="227" t="s">
        <v>1</v>
      </c>
      <c r="N209" s="228" t="s">
        <v>41</v>
      </c>
      <c r="O209" s="91"/>
      <c r="P209" s="229">
        <f>O209*H209</f>
        <v>0</v>
      </c>
      <c r="Q209" s="229">
        <v>0</v>
      </c>
      <c r="R209" s="229">
        <f>Q209*H209</f>
        <v>0</v>
      </c>
      <c r="S209" s="229">
        <v>0</v>
      </c>
      <c r="T209" s="230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1" t="s">
        <v>142</v>
      </c>
      <c r="AT209" s="231" t="s">
        <v>122</v>
      </c>
      <c r="AU209" s="231" t="s">
        <v>86</v>
      </c>
      <c r="AY209" s="17" t="s">
        <v>119</v>
      </c>
      <c r="BE209" s="232">
        <f>IF(N209="základní",J209,0)</f>
        <v>0</v>
      </c>
      <c r="BF209" s="232">
        <f>IF(N209="snížená",J209,0)</f>
        <v>0</v>
      </c>
      <c r="BG209" s="232">
        <f>IF(N209="zákl. přenesená",J209,0)</f>
        <v>0</v>
      </c>
      <c r="BH209" s="232">
        <f>IF(N209="sníž. přenesená",J209,0)</f>
        <v>0</v>
      </c>
      <c r="BI209" s="232">
        <f>IF(N209="nulová",J209,0)</f>
        <v>0</v>
      </c>
      <c r="BJ209" s="17" t="s">
        <v>84</v>
      </c>
      <c r="BK209" s="232">
        <f>ROUND(I209*H209,2)</f>
        <v>0</v>
      </c>
      <c r="BL209" s="17" t="s">
        <v>142</v>
      </c>
      <c r="BM209" s="231" t="s">
        <v>368</v>
      </c>
    </row>
    <row r="210" s="14" customFormat="1">
      <c r="A210" s="14"/>
      <c r="B210" s="244"/>
      <c r="C210" s="245"/>
      <c r="D210" s="235" t="s">
        <v>128</v>
      </c>
      <c r="E210" s="246" t="s">
        <v>1</v>
      </c>
      <c r="F210" s="247" t="s">
        <v>369</v>
      </c>
      <c r="G210" s="245"/>
      <c r="H210" s="248">
        <v>240</v>
      </c>
      <c r="I210" s="249"/>
      <c r="J210" s="245"/>
      <c r="K210" s="245"/>
      <c r="L210" s="250"/>
      <c r="M210" s="251"/>
      <c r="N210" s="252"/>
      <c r="O210" s="252"/>
      <c r="P210" s="252"/>
      <c r="Q210" s="252"/>
      <c r="R210" s="252"/>
      <c r="S210" s="252"/>
      <c r="T210" s="253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T210" s="254" t="s">
        <v>128</v>
      </c>
      <c r="AU210" s="254" t="s">
        <v>86</v>
      </c>
      <c r="AV210" s="14" t="s">
        <v>86</v>
      </c>
      <c r="AW210" s="14" t="s">
        <v>32</v>
      </c>
      <c r="AX210" s="14" t="s">
        <v>84</v>
      </c>
      <c r="AY210" s="254" t="s">
        <v>119</v>
      </c>
    </row>
    <row r="211" s="2" customFormat="1" ht="14.4" customHeight="1">
      <c r="A211" s="38"/>
      <c r="B211" s="39"/>
      <c r="C211" s="219" t="s">
        <v>370</v>
      </c>
      <c r="D211" s="219" t="s">
        <v>122</v>
      </c>
      <c r="E211" s="220" t="s">
        <v>371</v>
      </c>
      <c r="F211" s="221" t="s">
        <v>372</v>
      </c>
      <c r="G211" s="222" t="s">
        <v>229</v>
      </c>
      <c r="H211" s="223">
        <v>240</v>
      </c>
      <c r="I211" s="224"/>
      <c r="J211" s="225">
        <f>ROUND(I211*H211,2)</f>
        <v>0</v>
      </c>
      <c r="K211" s="226"/>
      <c r="L211" s="44"/>
      <c r="M211" s="227" t="s">
        <v>1</v>
      </c>
      <c r="N211" s="228" t="s">
        <v>41</v>
      </c>
      <c r="O211" s="91"/>
      <c r="P211" s="229">
        <f>O211*H211</f>
        <v>0</v>
      </c>
      <c r="Q211" s="229">
        <v>0</v>
      </c>
      <c r="R211" s="229">
        <f>Q211*H211</f>
        <v>0</v>
      </c>
      <c r="S211" s="229">
        <v>0</v>
      </c>
      <c r="T211" s="230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1" t="s">
        <v>142</v>
      </c>
      <c r="AT211" s="231" t="s">
        <v>122</v>
      </c>
      <c r="AU211" s="231" t="s">
        <v>86</v>
      </c>
      <c r="AY211" s="17" t="s">
        <v>119</v>
      </c>
      <c r="BE211" s="232">
        <f>IF(N211="základní",J211,0)</f>
        <v>0</v>
      </c>
      <c r="BF211" s="232">
        <f>IF(N211="snížená",J211,0)</f>
        <v>0</v>
      </c>
      <c r="BG211" s="232">
        <f>IF(N211="zákl. přenesená",J211,0)</f>
        <v>0</v>
      </c>
      <c r="BH211" s="232">
        <f>IF(N211="sníž. přenesená",J211,0)</f>
        <v>0</v>
      </c>
      <c r="BI211" s="232">
        <f>IF(N211="nulová",J211,0)</f>
        <v>0</v>
      </c>
      <c r="BJ211" s="17" t="s">
        <v>84</v>
      </c>
      <c r="BK211" s="232">
        <f>ROUND(I211*H211,2)</f>
        <v>0</v>
      </c>
      <c r="BL211" s="17" t="s">
        <v>142</v>
      </c>
      <c r="BM211" s="231" t="s">
        <v>373</v>
      </c>
    </row>
    <row r="212" s="13" customFormat="1">
      <c r="A212" s="13"/>
      <c r="B212" s="233"/>
      <c r="C212" s="234"/>
      <c r="D212" s="235" t="s">
        <v>128</v>
      </c>
      <c r="E212" s="236" t="s">
        <v>1</v>
      </c>
      <c r="F212" s="237" t="s">
        <v>374</v>
      </c>
      <c r="G212" s="234"/>
      <c r="H212" s="236" t="s">
        <v>1</v>
      </c>
      <c r="I212" s="238"/>
      <c r="J212" s="234"/>
      <c r="K212" s="234"/>
      <c r="L212" s="239"/>
      <c r="M212" s="240"/>
      <c r="N212" s="241"/>
      <c r="O212" s="241"/>
      <c r="P212" s="241"/>
      <c r="Q212" s="241"/>
      <c r="R212" s="241"/>
      <c r="S212" s="241"/>
      <c r="T212" s="242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T212" s="243" t="s">
        <v>128</v>
      </c>
      <c r="AU212" s="243" t="s">
        <v>86</v>
      </c>
      <c r="AV212" s="13" t="s">
        <v>84</v>
      </c>
      <c r="AW212" s="13" t="s">
        <v>32</v>
      </c>
      <c r="AX212" s="13" t="s">
        <v>76</v>
      </c>
      <c r="AY212" s="243" t="s">
        <v>119</v>
      </c>
    </row>
    <row r="213" s="14" customFormat="1">
      <c r="A213" s="14"/>
      <c r="B213" s="244"/>
      <c r="C213" s="245"/>
      <c r="D213" s="235" t="s">
        <v>128</v>
      </c>
      <c r="E213" s="246" t="s">
        <v>1</v>
      </c>
      <c r="F213" s="247" t="s">
        <v>375</v>
      </c>
      <c r="G213" s="245"/>
      <c r="H213" s="248">
        <v>240</v>
      </c>
      <c r="I213" s="249"/>
      <c r="J213" s="245"/>
      <c r="K213" s="245"/>
      <c r="L213" s="250"/>
      <c r="M213" s="251"/>
      <c r="N213" s="252"/>
      <c r="O213" s="252"/>
      <c r="P213" s="252"/>
      <c r="Q213" s="252"/>
      <c r="R213" s="252"/>
      <c r="S213" s="252"/>
      <c r="T213" s="253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T213" s="254" t="s">
        <v>128</v>
      </c>
      <c r="AU213" s="254" t="s">
        <v>86</v>
      </c>
      <c r="AV213" s="14" t="s">
        <v>86</v>
      </c>
      <c r="AW213" s="14" t="s">
        <v>32</v>
      </c>
      <c r="AX213" s="14" t="s">
        <v>84</v>
      </c>
      <c r="AY213" s="254" t="s">
        <v>119</v>
      </c>
    </row>
    <row r="214" s="2" customFormat="1" ht="49.05" customHeight="1">
      <c r="A214" s="38"/>
      <c r="B214" s="39"/>
      <c r="C214" s="219" t="s">
        <v>376</v>
      </c>
      <c r="D214" s="219" t="s">
        <v>122</v>
      </c>
      <c r="E214" s="220" t="s">
        <v>377</v>
      </c>
      <c r="F214" s="221" t="s">
        <v>378</v>
      </c>
      <c r="G214" s="222" t="s">
        <v>333</v>
      </c>
      <c r="H214" s="223">
        <v>2</v>
      </c>
      <c r="I214" s="224"/>
      <c r="J214" s="225">
        <f>ROUND(I214*H214,2)</f>
        <v>0</v>
      </c>
      <c r="K214" s="226"/>
      <c r="L214" s="44"/>
      <c r="M214" s="227" t="s">
        <v>1</v>
      </c>
      <c r="N214" s="228" t="s">
        <v>41</v>
      </c>
      <c r="O214" s="91"/>
      <c r="P214" s="229">
        <f>O214*H214</f>
        <v>0</v>
      </c>
      <c r="Q214" s="229">
        <v>0</v>
      </c>
      <c r="R214" s="229">
        <f>Q214*H214</f>
        <v>0</v>
      </c>
      <c r="S214" s="229">
        <v>0.082000000000000003</v>
      </c>
      <c r="T214" s="230">
        <f>S214*H214</f>
        <v>0.16400000000000001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1" t="s">
        <v>142</v>
      </c>
      <c r="AT214" s="231" t="s">
        <v>122</v>
      </c>
      <c r="AU214" s="231" t="s">
        <v>86</v>
      </c>
      <c r="AY214" s="17" t="s">
        <v>119</v>
      </c>
      <c r="BE214" s="232">
        <f>IF(N214="základní",J214,0)</f>
        <v>0</v>
      </c>
      <c r="BF214" s="232">
        <f>IF(N214="snížená",J214,0)</f>
        <v>0</v>
      </c>
      <c r="BG214" s="232">
        <f>IF(N214="zákl. přenesená",J214,0)</f>
        <v>0</v>
      </c>
      <c r="BH214" s="232">
        <f>IF(N214="sníž. přenesená",J214,0)</f>
        <v>0</v>
      </c>
      <c r="BI214" s="232">
        <f>IF(N214="nulová",J214,0)</f>
        <v>0</v>
      </c>
      <c r="BJ214" s="17" t="s">
        <v>84</v>
      </c>
      <c r="BK214" s="232">
        <f>ROUND(I214*H214,2)</f>
        <v>0</v>
      </c>
      <c r="BL214" s="17" t="s">
        <v>142</v>
      </c>
      <c r="BM214" s="231" t="s">
        <v>379</v>
      </c>
    </row>
    <row r="215" s="13" customFormat="1">
      <c r="A215" s="13"/>
      <c r="B215" s="233"/>
      <c r="C215" s="234"/>
      <c r="D215" s="235" t="s">
        <v>128</v>
      </c>
      <c r="E215" s="236" t="s">
        <v>1</v>
      </c>
      <c r="F215" s="237" t="s">
        <v>380</v>
      </c>
      <c r="G215" s="234"/>
      <c r="H215" s="236" t="s">
        <v>1</v>
      </c>
      <c r="I215" s="238"/>
      <c r="J215" s="234"/>
      <c r="K215" s="234"/>
      <c r="L215" s="239"/>
      <c r="M215" s="240"/>
      <c r="N215" s="241"/>
      <c r="O215" s="241"/>
      <c r="P215" s="241"/>
      <c r="Q215" s="241"/>
      <c r="R215" s="241"/>
      <c r="S215" s="241"/>
      <c r="T215" s="242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T215" s="243" t="s">
        <v>128</v>
      </c>
      <c r="AU215" s="243" t="s">
        <v>86</v>
      </c>
      <c r="AV215" s="13" t="s">
        <v>84</v>
      </c>
      <c r="AW215" s="13" t="s">
        <v>32</v>
      </c>
      <c r="AX215" s="13" t="s">
        <v>76</v>
      </c>
      <c r="AY215" s="243" t="s">
        <v>119</v>
      </c>
    </row>
    <row r="216" s="14" customFormat="1">
      <c r="A216" s="14"/>
      <c r="B216" s="244"/>
      <c r="C216" s="245"/>
      <c r="D216" s="235" t="s">
        <v>128</v>
      </c>
      <c r="E216" s="246" t="s">
        <v>1</v>
      </c>
      <c r="F216" s="247" t="s">
        <v>86</v>
      </c>
      <c r="G216" s="245"/>
      <c r="H216" s="248">
        <v>2</v>
      </c>
      <c r="I216" s="249"/>
      <c r="J216" s="245"/>
      <c r="K216" s="245"/>
      <c r="L216" s="250"/>
      <c r="M216" s="251"/>
      <c r="N216" s="252"/>
      <c r="O216" s="252"/>
      <c r="P216" s="252"/>
      <c r="Q216" s="252"/>
      <c r="R216" s="252"/>
      <c r="S216" s="252"/>
      <c r="T216" s="253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T216" s="254" t="s">
        <v>128</v>
      </c>
      <c r="AU216" s="254" t="s">
        <v>86</v>
      </c>
      <c r="AV216" s="14" t="s">
        <v>86</v>
      </c>
      <c r="AW216" s="14" t="s">
        <v>32</v>
      </c>
      <c r="AX216" s="14" t="s">
        <v>84</v>
      </c>
      <c r="AY216" s="254" t="s">
        <v>119</v>
      </c>
    </row>
    <row r="217" s="12" customFormat="1" ht="22.8" customHeight="1">
      <c r="A217" s="12"/>
      <c r="B217" s="203"/>
      <c r="C217" s="204"/>
      <c r="D217" s="205" t="s">
        <v>75</v>
      </c>
      <c r="E217" s="217" t="s">
        <v>319</v>
      </c>
      <c r="F217" s="217" t="s">
        <v>381</v>
      </c>
      <c r="G217" s="204"/>
      <c r="H217" s="204"/>
      <c r="I217" s="207"/>
      <c r="J217" s="218">
        <f>BK217</f>
        <v>0</v>
      </c>
      <c r="K217" s="204"/>
      <c r="L217" s="209"/>
      <c r="M217" s="210"/>
      <c r="N217" s="211"/>
      <c r="O217" s="211"/>
      <c r="P217" s="212">
        <f>SUM(P218:P280)</f>
        <v>0</v>
      </c>
      <c r="Q217" s="211"/>
      <c r="R217" s="212">
        <f>SUM(R218:R280)</f>
        <v>0.079899999999999999</v>
      </c>
      <c r="S217" s="211"/>
      <c r="T217" s="213">
        <f>SUM(T218:T280)</f>
        <v>0</v>
      </c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R217" s="214" t="s">
        <v>84</v>
      </c>
      <c r="AT217" s="215" t="s">
        <v>75</v>
      </c>
      <c r="AU217" s="215" t="s">
        <v>84</v>
      </c>
      <c r="AY217" s="214" t="s">
        <v>119</v>
      </c>
      <c r="BK217" s="216">
        <f>SUM(BK218:BK280)</f>
        <v>0</v>
      </c>
    </row>
    <row r="218" s="2" customFormat="1" ht="37.8" customHeight="1">
      <c r="A218" s="38"/>
      <c r="B218" s="39"/>
      <c r="C218" s="219" t="s">
        <v>382</v>
      </c>
      <c r="D218" s="219" t="s">
        <v>122</v>
      </c>
      <c r="E218" s="220" t="s">
        <v>383</v>
      </c>
      <c r="F218" s="221" t="s">
        <v>384</v>
      </c>
      <c r="G218" s="222" t="s">
        <v>229</v>
      </c>
      <c r="H218" s="223">
        <v>127.5</v>
      </c>
      <c r="I218" s="224"/>
      <c r="J218" s="225">
        <f>ROUND(I218*H218,2)</f>
        <v>0</v>
      </c>
      <c r="K218" s="226"/>
      <c r="L218" s="44"/>
      <c r="M218" s="227" t="s">
        <v>1</v>
      </c>
      <c r="N218" s="228" t="s">
        <v>41</v>
      </c>
      <c r="O218" s="91"/>
      <c r="P218" s="229">
        <f>O218*H218</f>
        <v>0</v>
      </c>
      <c r="Q218" s="229">
        <v>0</v>
      </c>
      <c r="R218" s="229">
        <f>Q218*H218</f>
        <v>0</v>
      </c>
      <c r="S218" s="229">
        <v>0</v>
      </c>
      <c r="T218" s="230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1" t="s">
        <v>142</v>
      </c>
      <c r="AT218" s="231" t="s">
        <v>122</v>
      </c>
      <c r="AU218" s="231" t="s">
        <v>86</v>
      </c>
      <c r="AY218" s="17" t="s">
        <v>119</v>
      </c>
      <c r="BE218" s="232">
        <f>IF(N218="základní",J218,0)</f>
        <v>0</v>
      </c>
      <c r="BF218" s="232">
        <f>IF(N218="snížená",J218,0)</f>
        <v>0</v>
      </c>
      <c r="BG218" s="232">
        <f>IF(N218="zákl. přenesená",J218,0)</f>
        <v>0</v>
      </c>
      <c r="BH218" s="232">
        <f>IF(N218="sníž. přenesená",J218,0)</f>
        <v>0</v>
      </c>
      <c r="BI218" s="232">
        <f>IF(N218="nulová",J218,0)</f>
        <v>0</v>
      </c>
      <c r="BJ218" s="17" t="s">
        <v>84</v>
      </c>
      <c r="BK218" s="232">
        <f>ROUND(I218*H218,2)</f>
        <v>0</v>
      </c>
      <c r="BL218" s="17" t="s">
        <v>142</v>
      </c>
      <c r="BM218" s="231" t="s">
        <v>385</v>
      </c>
    </row>
    <row r="219" s="13" customFormat="1">
      <c r="A219" s="13"/>
      <c r="B219" s="233"/>
      <c r="C219" s="234"/>
      <c r="D219" s="235" t="s">
        <v>128</v>
      </c>
      <c r="E219" s="236" t="s">
        <v>1</v>
      </c>
      <c r="F219" s="237" t="s">
        <v>386</v>
      </c>
      <c r="G219" s="234"/>
      <c r="H219" s="236" t="s">
        <v>1</v>
      </c>
      <c r="I219" s="238"/>
      <c r="J219" s="234"/>
      <c r="K219" s="234"/>
      <c r="L219" s="239"/>
      <c r="M219" s="240"/>
      <c r="N219" s="241"/>
      <c r="O219" s="241"/>
      <c r="P219" s="241"/>
      <c r="Q219" s="241"/>
      <c r="R219" s="241"/>
      <c r="S219" s="241"/>
      <c r="T219" s="242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T219" s="243" t="s">
        <v>128</v>
      </c>
      <c r="AU219" s="243" t="s">
        <v>86</v>
      </c>
      <c r="AV219" s="13" t="s">
        <v>84</v>
      </c>
      <c r="AW219" s="13" t="s">
        <v>32</v>
      </c>
      <c r="AX219" s="13" t="s">
        <v>76</v>
      </c>
      <c r="AY219" s="243" t="s">
        <v>119</v>
      </c>
    </row>
    <row r="220" s="14" customFormat="1">
      <c r="A220" s="14"/>
      <c r="B220" s="244"/>
      <c r="C220" s="245"/>
      <c r="D220" s="235" t="s">
        <v>128</v>
      </c>
      <c r="E220" s="246" t="s">
        <v>1</v>
      </c>
      <c r="F220" s="247" t="s">
        <v>387</v>
      </c>
      <c r="G220" s="245"/>
      <c r="H220" s="248">
        <v>127.5</v>
      </c>
      <c r="I220" s="249"/>
      <c r="J220" s="245"/>
      <c r="K220" s="245"/>
      <c r="L220" s="250"/>
      <c r="M220" s="251"/>
      <c r="N220" s="252"/>
      <c r="O220" s="252"/>
      <c r="P220" s="252"/>
      <c r="Q220" s="252"/>
      <c r="R220" s="252"/>
      <c r="S220" s="252"/>
      <c r="T220" s="253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T220" s="254" t="s">
        <v>128</v>
      </c>
      <c r="AU220" s="254" t="s">
        <v>86</v>
      </c>
      <c r="AV220" s="14" t="s">
        <v>86</v>
      </c>
      <c r="AW220" s="14" t="s">
        <v>32</v>
      </c>
      <c r="AX220" s="14" t="s">
        <v>84</v>
      </c>
      <c r="AY220" s="254" t="s">
        <v>119</v>
      </c>
    </row>
    <row r="221" s="2" customFormat="1" ht="62.7" customHeight="1">
      <c r="A221" s="38"/>
      <c r="B221" s="39"/>
      <c r="C221" s="219" t="s">
        <v>388</v>
      </c>
      <c r="D221" s="219" t="s">
        <v>122</v>
      </c>
      <c r="E221" s="220" t="s">
        <v>366</v>
      </c>
      <c r="F221" s="221" t="s">
        <v>367</v>
      </c>
      <c r="G221" s="222" t="s">
        <v>229</v>
      </c>
      <c r="H221" s="223">
        <v>127.5</v>
      </c>
      <c r="I221" s="224"/>
      <c r="J221" s="225">
        <f>ROUND(I221*H221,2)</f>
        <v>0</v>
      </c>
      <c r="K221" s="226"/>
      <c r="L221" s="44"/>
      <c r="M221" s="227" t="s">
        <v>1</v>
      </c>
      <c r="N221" s="228" t="s">
        <v>41</v>
      </c>
      <c r="O221" s="91"/>
      <c r="P221" s="229">
        <f>O221*H221</f>
        <v>0</v>
      </c>
      <c r="Q221" s="229">
        <v>0</v>
      </c>
      <c r="R221" s="229">
        <f>Q221*H221</f>
        <v>0</v>
      </c>
      <c r="S221" s="229">
        <v>0</v>
      </c>
      <c r="T221" s="230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1" t="s">
        <v>142</v>
      </c>
      <c r="AT221" s="231" t="s">
        <v>122</v>
      </c>
      <c r="AU221" s="231" t="s">
        <v>86</v>
      </c>
      <c r="AY221" s="17" t="s">
        <v>119</v>
      </c>
      <c r="BE221" s="232">
        <f>IF(N221="základní",J221,0)</f>
        <v>0</v>
      </c>
      <c r="BF221" s="232">
        <f>IF(N221="snížená",J221,0)</f>
        <v>0</v>
      </c>
      <c r="BG221" s="232">
        <f>IF(N221="zákl. přenesená",J221,0)</f>
        <v>0</v>
      </c>
      <c r="BH221" s="232">
        <f>IF(N221="sníž. přenesená",J221,0)</f>
        <v>0</v>
      </c>
      <c r="BI221" s="232">
        <f>IF(N221="nulová",J221,0)</f>
        <v>0</v>
      </c>
      <c r="BJ221" s="17" t="s">
        <v>84</v>
      </c>
      <c r="BK221" s="232">
        <f>ROUND(I221*H221,2)</f>
        <v>0</v>
      </c>
      <c r="BL221" s="17" t="s">
        <v>142</v>
      </c>
      <c r="BM221" s="231" t="s">
        <v>389</v>
      </c>
    </row>
    <row r="222" s="14" customFormat="1">
      <c r="A222" s="14"/>
      <c r="B222" s="244"/>
      <c r="C222" s="245"/>
      <c r="D222" s="235" t="s">
        <v>128</v>
      </c>
      <c r="E222" s="246" t="s">
        <v>1</v>
      </c>
      <c r="F222" s="247" t="s">
        <v>390</v>
      </c>
      <c r="G222" s="245"/>
      <c r="H222" s="248">
        <v>127.5</v>
      </c>
      <c r="I222" s="249"/>
      <c r="J222" s="245"/>
      <c r="K222" s="245"/>
      <c r="L222" s="250"/>
      <c r="M222" s="251"/>
      <c r="N222" s="252"/>
      <c r="O222" s="252"/>
      <c r="P222" s="252"/>
      <c r="Q222" s="252"/>
      <c r="R222" s="252"/>
      <c r="S222" s="252"/>
      <c r="T222" s="253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54" t="s">
        <v>128</v>
      </c>
      <c r="AU222" s="254" t="s">
        <v>86</v>
      </c>
      <c r="AV222" s="14" t="s">
        <v>86</v>
      </c>
      <c r="AW222" s="14" t="s">
        <v>32</v>
      </c>
      <c r="AX222" s="14" t="s">
        <v>84</v>
      </c>
      <c r="AY222" s="254" t="s">
        <v>119</v>
      </c>
    </row>
    <row r="223" s="2" customFormat="1" ht="49.05" customHeight="1">
      <c r="A223" s="38"/>
      <c r="B223" s="39"/>
      <c r="C223" s="219" t="s">
        <v>391</v>
      </c>
      <c r="D223" s="219" t="s">
        <v>122</v>
      </c>
      <c r="E223" s="220" t="s">
        <v>392</v>
      </c>
      <c r="F223" s="221" t="s">
        <v>393</v>
      </c>
      <c r="G223" s="222" t="s">
        <v>289</v>
      </c>
      <c r="H223" s="223">
        <v>364.73000000000002</v>
      </c>
      <c r="I223" s="224"/>
      <c r="J223" s="225">
        <f>ROUND(I223*H223,2)</f>
        <v>0</v>
      </c>
      <c r="K223" s="226"/>
      <c r="L223" s="44"/>
      <c r="M223" s="227" t="s">
        <v>1</v>
      </c>
      <c r="N223" s="228" t="s">
        <v>41</v>
      </c>
      <c r="O223" s="91"/>
      <c r="P223" s="229">
        <f>O223*H223</f>
        <v>0</v>
      </c>
      <c r="Q223" s="229">
        <v>0</v>
      </c>
      <c r="R223" s="229">
        <f>Q223*H223</f>
        <v>0</v>
      </c>
      <c r="S223" s="229">
        <v>0</v>
      </c>
      <c r="T223" s="230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1" t="s">
        <v>142</v>
      </c>
      <c r="AT223" s="231" t="s">
        <v>122</v>
      </c>
      <c r="AU223" s="231" t="s">
        <v>86</v>
      </c>
      <c r="AY223" s="17" t="s">
        <v>119</v>
      </c>
      <c r="BE223" s="232">
        <f>IF(N223="základní",J223,0)</f>
        <v>0</v>
      </c>
      <c r="BF223" s="232">
        <f>IF(N223="snížená",J223,0)</f>
        <v>0</v>
      </c>
      <c r="BG223" s="232">
        <f>IF(N223="zákl. přenesená",J223,0)</f>
        <v>0</v>
      </c>
      <c r="BH223" s="232">
        <f>IF(N223="sníž. přenesená",J223,0)</f>
        <v>0</v>
      </c>
      <c r="BI223" s="232">
        <f>IF(N223="nulová",J223,0)</f>
        <v>0</v>
      </c>
      <c r="BJ223" s="17" t="s">
        <v>84</v>
      </c>
      <c r="BK223" s="232">
        <f>ROUND(I223*H223,2)</f>
        <v>0</v>
      </c>
      <c r="BL223" s="17" t="s">
        <v>142</v>
      </c>
      <c r="BM223" s="231" t="s">
        <v>394</v>
      </c>
    </row>
    <row r="224" s="14" customFormat="1">
      <c r="A224" s="14"/>
      <c r="B224" s="244"/>
      <c r="C224" s="245"/>
      <c r="D224" s="235" t="s">
        <v>128</v>
      </c>
      <c r="E224" s="246" t="s">
        <v>1</v>
      </c>
      <c r="F224" s="247" t="s">
        <v>395</v>
      </c>
      <c r="G224" s="245"/>
      <c r="H224" s="248">
        <v>364.73000000000002</v>
      </c>
      <c r="I224" s="249"/>
      <c r="J224" s="245"/>
      <c r="K224" s="245"/>
      <c r="L224" s="250"/>
      <c r="M224" s="251"/>
      <c r="N224" s="252"/>
      <c r="O224" s="252"/>
      <c r="P224" s="252"/>
      <c r="Q224" s="252"/>
      <c r="R224" s="252"/>
      <c r="S224" s="252"/>
      <c r="T224" s="253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T224" s="254" t="s">
        <v>128</v>
      </c>
      <c r="AU224" s="254" t="s">
        <v>86</v>
      </c>
      <c r="AV224" s="14" t="s">
        <v>86</v>
      </c>
      <c r="AW224" s="14" t="s">
        <v>32</v>
      </c>
      <c r="AX224" s="14" t="s">
        <v>84</v>
      </c>
      <c r="AY224" s="254" t="s">
        <v>119</v>
      </c>
    </row>
    <row r="225" s="2" customFormat="1" ht="49.05" customHeight="1">
      <c r="A225" s="38"/>
      <c r="B225" s="39"/>
      <c r="C225" s="219" t="s">
        <v>396</v>
      </c>
      <c r="D225" s="219" t="s">
        <v>122</v>
      </c>
      <c r="E225" s="220" t="s">
        <v>397</v>
      </c>
      <c r="F225" s="221" t="s">
        <v>398</v>
      </c>
      <c r="G225" s="222" t="s">
        <v>289</v>
      </c>
      <c r="H225" s="223">
        <v>485.26999999999998</v>
      </c>
      <c r="I225" s="224"/>
      <c r="J225" s="225">
        <f>ROUND(I225*H225,2)</f>
        <v>0</v>
      </c>
      <c r="K225" s="226"/>
      <c r="L225" s="44"/>
      <c r="M225" s="227" t="s">
        <v>1</v>
      </c>
      <c r="N225" s="228" t="s">
        <v>41</v>
      </c>
      <c r="O225" s="91"/>
      <c r="P225" s="229">
        <f>O225*H225</f>
        <v>0</v>
      </c>
      <c r="Q225" s="229">
        <v>0</v>
      </c>
      <c r="R225" s="229">
        <f>Q225*H225</f>
        <v>0</v>
      </c>
      <c r="S225" s="229">
        <v>0</v>
      </c>
      <c r="T225" s="230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1" t="s">
        <v>142</v>
      </c>
      <c r="AT225" s="231" t="s">
        <v>122</v>
      </c>
      <c r="AU225" s="231" t="s">
        <v>86</v>
      </c>
      <c r="AY225" s="17" t="s">
        <v>119</v>
      </c>
      <c r="BE225" s="232">
        <f>IF(N225="základní",J225,0)</f>
        <v>0</v>
      </c>
      <c r="BF225" s="232">
        <f>IF(N225="snížená",J225,0)</f>
        <v>0</v>
      </c>
      <c r="BG225" s="232">
        <f>IF(N225="zákl. přenesená",J225,0)</f>
        <v>0</v>
      </c>
      <c r="BH225" s="232">
        <f>IF(N225="sníž. přenesená",J225,0)</f>
        <v>0</v>
      </c>
      <c r="BI225" s="232">
        <f>IF(N225="nulová",J225,0)</f>
        <v>0</v>
      </c>
      <c r="BJ225" s="17" t="s">
        <v>84</v>
      </c>
      <c r="BK225" s="232">
        <f>ROUND(I225*H225,2)</f>
        <v>0</v>
      </c>
      <c r="BL225" s="17" t="s">
        <v>142</v>
      </c>
      <c r="BM225" s="231" t="s">
        <v>399</v>
      </c>
    </row>
    <row r="226" s="14" customFormat="1">
      <c r="A226" s="14"/>
      <c r="B226" s="244"/>
      <c r="C226" s="245"/>
      <c r="D226" s="235" t="s">
        <v>128</v>
      </c>
      <c r="E226" s="246" t="s">
        <v>1</v>
      </c>
      <c r="F226" s="247" t="s">
        <v>400</v>
      </c>
      <c r="G226" s="245"/>
      <c r="H226" s="248">
        <v>270.19999999999999</v>
      </c>
      <c r="I226" s="249"/>
      <c r="J226" s="245"/>
      <c r="K226" s="245"/>
      <c r="L226" s="250"/>
      <c r="M226" s="251"/>
      <c r="N226" s="252"/>
      <c r="O226" s="252"/>
      <c r="P226" s="252"/>
      <c r="Q226" s="252"/>
      <c r="R226" s="252"/>
      <c r="S226" s="252"/>
      <c r="T226" s="253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T226" s="254" t="s">
        <v>128</v>
      </c>
      <c r="AU226" s="254" t="s">
        <v>86</v>
      </c>
      <c r="AV226" s="14" t="s">
        <v>86</v>
      </c>
      <c r="AW226" s="14" t="s">
        <v>32</v>
      </c>
      <c r="AX226" s="14" t="s">
        <v>76</v>
      </c>
      <c r="AY226" s="254" t="s">
        <v>119</v>
      </c>
    </row>
    <row r="227" s="14" customFormat="1">
      <c r="A227" s="14"/>
      <c r="B227" s="244"/>
      <c r="C227" s="245"/>
      <c r="D227" s="235" t="s">
        <v>128</v>
      </c>
      <c r="E227" s="246" t="s">
        <v>1</v>
      </c>
      <c r="F227" s="247" t="s">
        <v>401</v>
      </c>
      <c r="G227" s="245"/>
      <c r="H227" s="248">
        <v>215.06999999999999</v>
      </c>
      <c r="I227" s="249"/>
      <c r="J227" s="245"/>
      <c r="K227" s="245"/>
      <c r="L227" s="250"/>
      <c r="M227" s="251"/>
      <c r="N227" s="252"/>
      <c r="O227" s="252"/>
      <c r="P227" s="252"/>
      <c r="Q227" s="252"/>
      <c r="R227" s="252"/>
      <c r="S227" s="252"/>
      <c r="T227" s="253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T227" s="254" t="s">
        <v>128</v>
      </c>
      <c r="AU227" s="254" t="s">
        <v>86</v>
      </c>
      <c r="AV227" s="14" t="s">
        <v>86</v>
      </c>
      <c r="AW227" s="14" t="s">
        <v>32</v>
      </c>
      <c r="AX227" s="14" t="s">
        <v>76</v>
      </c>
      <c r="AY227" s="254" t="s">
        <v>119</v>
      </c>
    </row>
    <row r="228" s="15" customFormat="1">
      <c r="A228" s="15"/>
      <c r="B228" s="258"/>
      <c r="C228" s="259"/>
      <c r="D228" s="235" t="s">
        <v>128</v>
      </c>
      <c r="E228" s="260" t="s">
        <v>1</v>
      </c>
      <c r="F228" s="261" t="s">
        <v>235</v>
      </c>
      <c r="G228" s="259"/>
      <c r="H228" s="262">
        <v>485.26999999999998</v>
      </c>
      <c r="I228" s="263"/>
      <c r="J228" s="259"/>
      <c r="K228" s="259"/>
      <c r="L228" s="264"/>
      <c r="M228" s="265"/>
      <c r="N228" s="266"/>
      <c r="O228" s="266"/>
      <c r="P228" s="266"/>
      <c r="Q228" s="266"/>
      <c r="R228" s="266"/>
      <c r="S228" s="266"/>
      <c r="T228" s="267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T228" s="268" t="s">
        <v>128</v>
      </c>
      <c r="AU228" s="268" t="s">
        <v>86</v>
      </c>
      <c r="AV228" s="15" t="s">
        <v>142</v>
      </c>
      <c r="AW228" s="15" t="s">
        <v>32</v>
      </c>
      <c r="AX228" s="15" t="s">
        <v>84</v>
      </c>
      <c r="AY228" s="268" t="s">
        <v>119</v>
      </c>
    </row>
    <row r="229" s="2" customFormat="1" ht="37.8" customHeight="1">
      <c r="A229" s="38"/>
      <c r="B229" s="39"/>
      <c r="C229" s="219" t="s">
        <v>402</v>
      </c>
      <c r="D229" s="219" t="s">
        <v>122</v>
      </c>
      <c r="E229" s="220" t="s">
        <v>403</v>
      </c>
      <c r="F229" s="221" t="s">
        <v>404</v>
      </c>
      <c r="G229" s="222" t="s">
        <v>289</v>
      </c>
      <c r="H229" s="223">
        <v>364.73000000000002</v>
      </c>
      <c r="I229" s="224"/>
      <c r="J229" s="225">
        <f>ROUND(I229*H229,2)</f>
        <v>0</v>
      </c>
      <c r="K229" s="226"/>
      <c r="L229" s="44"/>
      <c r="M229" s="227" t="s">
        <v>1</v>
      </c>
      <c r="N229" s="228" t="s">
        <v>41</v>
      </c>
      <c r="O229" s="91"/>
      <c r="P229" s="229">
        <f>O229*H229</f>
        <v>0</v>
      </c>
      <c r="Q229" s="229">
        <v>0</v>
      </c>
      <c r="R229" s="229">
        <f>Q229*H229</f>
        <v>0</v>
      </c>
      <c r="S229" s="229">
        <v>0</v>
      </c>
      <c r="T229" s="230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1" t="s">
        <v>142</v>
      </c>
      <c r="AT229" s="231" t="s">
        <v>122</v>
      </c>
      <c r="AU229" s="231" t="s">
        <v>86</v>
      </c>
      <c r="AY229" s="17" t="s">
        <v>119</v>
      </c>
      <c r="BE229" s="232">
        <f>IF(N229="základní",J229,0)</f>
        <v>0</v>
      </c>
      <c r="BF229" s="232">
        <f>IF(N229="snížená",J229,0)</f>
        <v>0</v>
      </c>
      <c r="BG229" s="232">
        <f>IF(N229="zákl. přenesená",J229,0)</f>
        <v>0</v>
      </c>
      <c r="BH229" s="232">
        <f>IF(N229="sníž. přenesená",J229,0)</f>
        <v>0</v>
      </c>
      <c r="BI229" s="232">
        <f>IF(N229="nulová",J229,0)</f>
        <v>0</v>
      </c>
      <c r="BJ229" s="17" t="s">
        <v>84</v>
      </c>
      <c r="BK229" s="232">
        <f>ROUND(I229*H229,2)</f>
        <v>0</v>
      </c>
      <c r="BL229" s="17" t="s">
        <v>142</v>
      </c>
      <c r="BM229" s="231" t="s">
        <v>405</v>
      </c>
    </row>
    <row r="230" s="14" customFormat="1">
      <c r="A230" s="14"/>
      <c r="B230" s="244"/>
      <c r="C230" s="245"/>
      <c r="D230" s="235" t="s">
        <v>128</v>
      </c>
      <c r="E230" s="246" t="s">
        <v>1</v>
      </c>
      <c r="F230" s="247" t="s">
        <v>406</v>
      </c>
      <c r="G230" s="245"/>
      <c r="H230" s="248">
        <v>364.73000000000002</v>
      </c>
      <c r="I230" s="249"/>
      <c r="J230" s="245"/>
      <c r="K230" s="245"/>
      <c r="L230" s="250"/>
      <c r="M230" s="251"/>
      <c r="N230" s="252"/>
      <c r="O230" s="252"/>
      <c r="P230" s="252"/>
      <c r="Q230" s="252"/>
      <c r="R230" s="252"/>
      <c r="S230" s="252"/>
      <c r="T230" s="253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T230" s="254" t="s">
        <v>128</v>
      </c>
      <c r="AU230" s="254" t="s">
        <v>86</v>
      </c>
      <c r="AV230" s="14" t="s">
        <v>86</v>
      </c>
      <c r="AW230" s="14" t="s">
        <v>32</v>
      </c>
      <c r="AX230" s="14" t="s">
        <v>84</v>
      </c>
      <c r="AY230" s="254" t="s">
        <v>119</v>
      </c>
    </row>
    <row r="231" s="2" customFormat="1" ht="37.8" customHeight="1">
      <c r="A231" s="38"/>
      <c r="B231" s="39"/>
      <c r="C231" s="219" t="s">
        <v>407</v>
      </c>
      <c r="D231" s="219" t="s">
        <v>122</v>
      </c>
      <c r="E231" s="220" t="s">
        <v>408</v>
      </c>
      <c r="F231" s="221" t="s">
        <v>409</v>
      </c>
      <c r="G231" s="222" t="s">
        <v>289</v>
      </c>
      <c r="H231" s="223">
        <v>485.26999999999998</v>
      </c>
      <c r="I231" s="224"/>
      <c r="J231" s="225">
        <f>ROUND(I231*H231,2)</f>
        <v>0</v>
      </c>
      <c r="K231" s="226"/>
      <c r="L231" s="44"/>
      <c r="M231" s="227" t="s">
        <v>1</v>
      </c>
      <c r="N231" s="228" t="s">
        <v>41</v>
      </c>
      <c r="O231" s="91"/>
      <c r="P231" s="229">
        <f>O231*H231</f>
        <v>0</v>
      </c>
      <c r="Q231" s="229">
        <v>0</v>
      </c>
      <c r="R231" s="229">
        <f>Q231*H231</f>
        <v>0</v>
      </c>
      <c r="S231" s="229">
        <v>0</v>
      </c>
      <c r="T231" s="230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1" t="s">
        <v>142</v>
      </c>
      <c r="AT231" s="231" t="s">
        <v>122</v>
      </c>
      <c r="AU231" s="231" t="s">
        <v>86</v>
      </c>
      <c r="AY231" s="17" t="s">
        <v>119</v>
      </c>
      <c r="BE231" s="232">
        <f>IF(N231="základní",J231,0)</f>
        <v>0</v>
      </c>
      <c r="BF231" s="232">
        <f>IF(N231="snížená",J231,0)</f>
        <v>0</v>
      </c>
      <c r="BG231" s="232">
        <f>IF(N231="zákl. přenesená",J231,0)</f>
        <v>0</v>
      </c>
      <c r="BH231" s="232">
        <f>IF(N231="sníž. přenesená",J231,0)</f>
        <v>0</v>
      </c>
      <c r="BI231" s="232">
        <f>IF(N231="nulová",J231,0)</f>
        <v>0</v>
      </c>
      <c r="BJ231" s="17" t="s">
        <v>84</v>
      </c>
      <c r="BK231" s="232">
        <f>ROUND(I231*H231,2)</f>
        <v>0</v>
      </c>
      <c r="BL231" s="17" t="s">
        <v>142</v>
      </c>
      <c r="BM231" s="231" t="s">
        <v>410</v>
      </c>
    </row>
    <row r="232" s="14" customFormat="1">
      <c r="A232" s="14"/>
      <c r="B232" s="244"/>
      <c r="C232" s="245"/>
      <c r="D232" s="235" t="s">
        <v>128</v>
      </c>
      <c r="E232" s="246" t="s">
        <v>1</v>
      </c>
      <c r="F232" s="247" t="s">
        <v>411</v>
      </c>
      <c r="G232" s="245"/>
      <c r="H232" s="248">
        <v>485.26999999999998</v>
      </c>
      <c r="I232" s="249"/>
      <c r="J232" s="245"/>
      <c r="K232" s="245"/>
      <c r="L232" s="250"/>
      <c r="M232" s="251"/>
      <c r="N232" s="252"/>
      <c r="O232" s="252"/>
      <c r="P232" s="252"/>
      <c r="Q232" s="252"/>
      <c r="R232" s="252"/>
      <c r="S232" s="252"/>
      <c r="T232" s="253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T232" s="254" t="s">
        <v>128</v>
      </c>
      <c r="AU232" s="254" t="s">
        <v>86</v>
      </c>
      <c r="AV232" s="14" t="s">
        <v>86</v>
      </c>
      <c r="AW232" s="14" t="s">
        <v>32</v>
      </c>
      <c r="AX232" s="14" t="s">
        <v>84</v>
      </c>
      <c r="AY232" s="254" t="s">
        <v>119</v>
      </c>
    </row>
    <row r="233" s="2" customFormat="1" ht="37.8" customHeight="1">
      <c r="A233" s="38"/>
      <c r="B233" s="39"/>
      <c r="C233" s="219" t="s">
        <v>412</v>
      </c>
      <c r="D233" s="219" t="s">
        <v>122</v>
      </c>
      <c r="E233" s="220" t="s">
        <v>413</v>
      </c>
      <c r="F233" s="221" t="s">
        <v>414</v>
      </c>
      <c r="G233" s="222" t="s">
        <v>289</v>
      </c>
      <c r="H233" s="223">
        <v>364.73000000000002</v>
      </c>
      <c r="I233" s="224"/>
      <c r="J233" s="225">
        <f>ROUND(I233*H233,2)</f>
        <v>0</v>
      </c>
      <c r="K233" s="226"/>
      <c r="L233" s="44"/>
      <c r="M233" s="227" t="s">
        <v>1</v>
      </c>
      <c r="N233" s="228" t="s">
        <v>41</v>
      </c>
      <c r="O233" s="91"/>
      <c r="P233" s="229">
        <f>O233*H233</f>
        <v>0</v>
      </c>
      <c r="Q233" s="229">
        <v>0</v>
      </c>
      <c r="R233" s="229">
        <f>Q233*H233</f>
        <v>0</v>
      </c>
      <c r="S233" s="229">
        <v>0</v>
      </c>
      <c r="T233" s="230">
        <f>S233*H233</f>
        <v>0</v>
      </c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R233" s="231" t="s">
        <v>142</v>
      </c>
      <c r="AT233" s="231" t="s">
        <v>122</v>
      </c>
      <c r="AU233" s="231" t="s">
        <v>86</v>
      </c>
      <c r="AY233" s="17" t="s">
        <v>119</v>
      </c>
      <c r="BE233" s="232">
        <f>IF(N233="základní",J233,0)</f>
        <v>0</v>
      </c>
      <c r="BF233" s="232">
        <f>IF(N233="snížená",J233,0)</f>
        <v>0</v>
      </c>
      <c r="BG233" s="232">
        <f>IF(N233="zákl. přenesená",J233,0)</f>
        <v>0</v>
      </c>
      <c r="BH233" s="232">
        <f>IF(N233="sníž. přenesená",J233,0)</f>
        <v>0</v>
      </c>
      <c r="BI233" s="232">
        <f>IF(N233="nulová",J233,0)</f>
        <v>0</v>
      </c>
      <c r="BJ233" s="17" t="s">
        <v>84</v>
      </c>
      <c r="BK233" s="232">
        <f>ROUND(I233*H233,2)</f>
        <v>0</v>
      </c>
      <c r="BL233" s="17" t="s">
        <v>142</v>
      </c>
      <c r="BM233" s="231" t="s">
        <v>415</v>
      </c>
    </row>
    <row r="234" s="14" customFormat="1">
      <c r="A234" s="14"/>
      <c r="B234" s="244"/>
      <c r="C234" s="245"/>
      <c r="D234" s="235" t="s">
        <v>128</v>
      </c>
      <c r="E234" s="246" t="s">
        <v>1</v>
      </c>
      <c r="F234" s="247" t="s">
        <v>406</v>
      </c>
      <c r="G234" s="245"/>
      <c r="H234" s="248">
        <v>364.73000000000002</v>
      </c>
      <c r="I234" s="249"/>
      <c r="J234" s="245"/>
      <c r="K234" s="245"/>
      <c r="L234" s="250"/>
      <c r="M234" s="251"/>
      <c r="N234" s="252"/>
      <c r="O234" s="252"/>
      <c r="P234" s="252"/>
      <c r="Q234" s="252"/>
      <c r="R234" s="252"/>
      <c r="S234" s="252"/>
      <c r="T234" s="253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T234" s="254" t="s">
        <v>128</v>
      </c>
      <c r="AU234" s="254" t="s">
        <v>86</v>
      </c>
      <c r="AV234" s="14" t="s">
        <v>86</v>
      </c>
      <c r="AW234" s="14" t="s">
        <v>32</v>
      </c>
      <c r="AX234" s="14" t="s">
        <v>84</v>
      </c>
      <c r="AY234" s="254" t="s">
        <v>119</v>
      </c>
    </row>
    <row r="235" s="2" customFormat="1" ht="14.4" customHeight="1">
      <c r="A235" s="38"/>
      <c r="B235" s="39"/>
      <c r="C235" s="269" t="s">
        <v>416</v>
      </c>
      <c r="D235" s="269" t="s">
        <v>262</v>
      </c>
      <c r="E235" s="270" t="s">
        <v>417</v>
      </c>
      <c r="F235" s="271" t="s">
        <v>418</v>
      </c>
      <c r="G235" s="272" t="s">
        <v>419</v>
      </c>
      <c r="H235" s="273">
        <v>33.149999999999999</v>
      </c>
      <c r="I235" s="274"/>
      <c r="J235" s="275">
        <f>ROUND(I235*H235,2)</f>
        <v>0</v>
      </c>
      <c r="K235" s="276"/>
      <c r="L235" s="277"/>
      <c r="M235" s="278" t="s">
        <v>1</v>
      </c>
      <c r="N235" s="279" t="s">
        <v>41</v>
      </c>
      <c r="O235" s="91"/>
      <c r="P235" s="229">
        <f>O235*H235</f>
        <v>0</v>
      </c>
      <c r="Q235" s="229">
        <v>0.001</v>
      </c>
      <c r="R235" s="229">
        <f>Q235*H235</f>
        <v>0.033149999999999999</v>
      </c>
      <c r="S235" s="229">
        <v>0</v>
      </c>
      <c r="T235" s="230">
        <f>S235*H235</f>
        <v>0</v>
      </c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R235" s="231" t="s">
        <v>166</v>
      </c>
      <c r="AT235" s="231" t="s">
        <v>262</v>
      </c>
      <c r="AU235" s="231" t="s">
        <v>86</v>
      </c>
      <c r="AY235" s="17" t="s">
        <v>119</v>
      </c>
      <c r="BE235" s="232">
        <f>IF(N235="základní",J235,0)</f>
        <v>0</v>
      </c>
      <c r="BF235" s="232">
        <f>IF(N235="snížená",J235,0)</f>
        <v>0</v>
      </c>
      <c r="BG235" s="232">
        <f>IF(N235="zákl. přenesená",J235,0)</f>
        <v>0</v>
      </c>
      <c r="BH235" s="232">
        <f>IF(N235="sníž. přenesená",J235,0)</f>
        <v>0</v>
      </c>
      <c r="BI235" s="232">
        <f>IF(N235="nulová",J235,0)</f>
        <v>0</v>
      </c>
      <c r="BJ235" s="17" t="s">
        <v>84</v>
      </c>
      <c r="BK235" s="232">
        <f>ROUND(I235*H235,2)</f>
        <v>0</v>
      </c>
      <c r="BL235" s="17" t="s">
        <v>142</v>
      </c>
      <c r="BM235" s="231" t="s">
        <v>420</v>
      </c>
    </row>
    <row r="236" s="13" customFormat="1">
      <c r="A236" s="13"/>
      <c r="B236" s="233"/>
      <c r="C236" s="234"/>
      <c r="D236" s="235" t="s">
        <v>128</v>
      </c>
      <c r="E236" s="236" t="s">
        <v>1</v>
      </c>
      <c r="F236" s="237" t="s">
        <v>421</v>
      </c>
      <c r="G236" s="234"/>
      <c r="H236" s="236" t="s">
        <v>1</v>
      </c>
      <c r="I236" s="238"/>
      <c r="J236" s="234"/>
      <c r="K236" s="234"/>
      <c r="L236" s="239"/>
      <c r="M236" s="240"/>
      <c r="N236" s="241"/>
      <c r="O236" s="241"/>
      <c r="P236" s="241"/>
      <c r="Q236" s="241"/>
      <c r="R236" s="241"/>
      <c r="S236" s="241"/>
      <c r="T236" s="242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T236" s="243" t="s">
        <v>128</v>
      </c>
      <c r="AU236" s="243" t="s">
        <v>86</v>
      </c>
      <c r="AV236" s="13" t="s">
        <v>84</v>
      </c>
      <c r="AW236" s="13" t="s">
        <v>32</v>
      </c>
      <c r="AX236" s="13" t="s">
        <v>76</v>
      </c>
      <c r="AY236" s="243" t="s">
        <v>119</v>
      </c>
    </row>
    <row r="237" s="14" customFormat="1">
      <c r="A237" s="14"/>
      <c r="B237" s="244"/>
      <c r="C237" s="245"/>
      <c r="D237" s="235" t="s">
        <v>128</v>
      </c>
      <c r="E237" s="246" t="s">
        <v>1</v>
      </c>
      <c r="F237" s="247" t="s">
        <v>422</v>
      </c>
      <c r="G237" s="245"/>
      <c r="H237" s="248">
        <v>27.625</v>
      </c>
      <c r="I237" s="249"/>
      <c r="J237" s="245"/>
      <c r="K237" s="245"/>
      <c r="L237" s="250"/>
      <c r="M237" s="251"/>
      <c r="N237" s="252"/>
      <c r="O237" s="252"/>
      <c r="P237" s="252"/>
      <c r="Q237" s="252"/>
      <c r="R237" s="252"/>
      <c r="S237" s="252"/>
      <c r="T237" s="253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T237" s="254" t="s">
        <v>128</v>
      </c>
      <c r="AU237" s="254" t="s">
        <v>86</v>
      </c>
      <c r="AV237" s="14" t="s">
        <v>86</v>
      </c>
      <c r="AW237" s="14" t="s">
        <v>32</v>
      </c>
      <c r="AX237" s="14" t="s">
        <v>84</v>
      </c>
      <c r="AY237" s="254" t="s">
        <v>119</v>
      </c>
    </row>
    <row r="238" s="14" customFormat="1">
      <c r="A238" s="14"/>
      <c r="B238" s="244"/>
      <c r="C238" s="245"/>
      <c r="D238" s="235" t="s">
        <v>128</v>
      </c>
      <c r="E238" s="245"/>
      <c r="F238" s="247" t="s">
        <v>423</v>
      </c>
      <c r="G238" s="245"/>
      <c r="H238" s="248">
        <v>33.149999999999999</v>
      </c>
      <c r="I238" s="249"/>
      <c r="J238" s="245"/>
      <c r="K238" s="245"/>
      <c r="L238" s="250"/>
      <c r="M238" s="251"/>
      <c r="N238" s="252"/>
      <c r="O238" s="252"/>
      <c r="P238" s="252"/>
      <c r="Q238" s="252"/>
      <c r="R238" s="252"/>
      <c r="S238" s="252"/>
      <c r="T238" s="253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T238" s="254" t="s">
        <v>128</v>
      </c>
      <c r="AU238" s="254" t="s">
        <v>86</v>
      </c>
      <c r="AV238" s="14" t="s">
        <v>86</v>
      </c>
      <c r="AW238" s="14" t="s">
        <v>4</v>
      </c>
      <c r="AX238" s="14" t="s">
        <v>84</v>
      </c>
      <c r="AY238" s="254" t="s">
        <v>119</v>
      </c>
    </row>
    <row r="239" s="2" customFormat="1" ht="37.8" customHeight="1">
      <c r="A239" s="38"/>
      <c r="B239" s="39"/>
      <c r="C239" s="219" t="s">
        <v>424</v>
      </c>
      <c r="D239" s="219" t="s">
        <v>122</v>
      </c>
      <c r="E239" s="220" t="s">
        <v>425</v>
      </c>
      <c r="F239" s="221" t="s">
        <v>426</v>
      </c>
      <c r="G239" s="222" t="s">
        <v>289</v>
      </c>
      <c r="H239" s="223">
        <v>485.26999999999998</v>
      </c>
      <c r="I239" s="224"/>
      <c r="J239" s="225">
        <f>ROUND(I239*H239,2)</f>
        <v>0</v>
      </c>
      <c r="K239" s="226"/>
      <c r="L239" s="44"/>
      <c r="M239" s="227" t="s">
        <v>1</v>
      </c>
      <c r="N239" s="228" t="s">
        <v>41</v>
      </c>
      <c r="O239" s="91"/>
      <c r="P239" s="229">
        <f>O239*H239</f>
        <v>0</v>
      </c>
      <c r="Q239" s="229">
        <v>0</v>
      </c>
      <c r="R239" s="229">
        <f>Q239*H239</f>
        <v>0</v>
      </c>
      <c r="S239" s="229">
        <v>0</v>
      </c>
      <c r="T239" s="230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1" t="s">
        <v>142</v>
      </c>
      <c r="AT239" s="231" t="s">
        <v>122</v>
      </c>
      <c r="AU239" s="231" t="s">
        <v>86</v>
      </c>
      <c r="AY239" s="17" t="s">
        <v>119</v>
      </c>
      <c r="BE239" s="232">
        <f>IF(N239="základní",J239,0)</f>
        <v>0</v>
      </c>
      <c r="BF239" s="232">
        <f>IF(N239="snížená",J239,0)</f>
        <v>0</v>
      </c>
      <c r="BG239" s="232">
        <f>IF(N239="zákl. přenesená",J239,0)</f>
        <v>0</v>
      </c>
      <c r="BH239" s="232">
        <f>IF(N239="sníž. přenesená",J239,0)</f>
        <v>0</v>
      </c>
      <c r="BI239" s="232">
        <f>IF(N239="nulová",J239,0)</f>
        <v>0</v>
      </c>
      <c r="BJ239" s="17" t="s">
        <v>84</v>
      </c>
      <c r="BK239" s="232">
        <f>ROUND(I239*H239,2)</f>
        <v>0</v>
      </c>
      <c r="BL239" s="17" t="s">
        <v>142</v>
      </c>
      <c r="BM239" s="231" t="s">
        <v>427</v>
      </c>
    </row>
    <row r="240" s="14" customFormat="1">
      <c r="A240" s="14"/>
      <c r="B240" s="244"/>
      <c r="C240" s="245"/>
      <c r="D240" s="235" t="s">
        <v>128</v>
      </c>
      <c r="E240" s="246" t="s">
        <v>1</v>
      </c>
      <c r="F240" s="247" t="s">
        <v>411</v>
      </c>
      <c r="G240" s="245"/>
      <c r="H240" s="248">
        <v>485.26999999999998</v>
      </c>
      <c r="I240" s="249"/>
      <c r="J240" s="245"/>
      <c r="K240" s="245"/>
      <c r="L240" s="250"/>
      <c r="M240" s="251"/>
      <c r="N240" s="252"/>
      <c r="O240" s="252"/>
      <c r="P240" s="252"/>
      <c r="Q240" s="252"/>
      <c r="R240" s="252"/>
      <c r="S240" s="252"/>
      <c r="T240" s="253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T240" s="254" t="s">
        <v>128</v>
      </c>
      <c r="AU240" s="254" t="s">
        <v>86</v>
      </c>
      <c r="AV240" s="14" t="s">
        <v>86</v>
      </c>
      <c r="AW240" s="14" t="s">
        <v>32</v>
      </c>
      <c r="AX240" s="14" t="s">
        <v>84</v>
      </c>
      <c r="AY240" s="254" t="s">
        <v>119</v>
      </c>
    </row>
    <row r="241" s="2" customFormat="1" ht="24.15" customHeight="1">
      <c r="A241" s="38"/>
      <c r="B241" s="39"/>
      <c r="C241" s="219" t="s">
        <v>428</v>
      </c>
      <c r="D241" s="219" t="s">
        <v>122</v>
      </c>
      <c r="E241" s="220" t="s">
        <v>429</v>
      </c>
      <c r="F241" s="221" t="s">
        <v>430</v>
      </c>
      <c r="G241" s="222" t="s">
        <v>289</v>
      </c>
      <c r="H241" s="223">
        <v>729.46000000000004</v>
      </c>
      <c r="I241" s="224"/>
      <c r="J241" s="225">
        <f>ROUND(I241*H241,2)</f>
        <v>0</v>
      </c>
      <c r="K241" s="226"/>
      <c r="L241" s="44"/>
      <c r="M241" s="227" t="s">
        <v>1</v>
      </c>
      <c r="N241" s="228" t="s">
        <v>41</v>
      </c>
      <c r="O241" s="91"/>
      <c r="P241" s="229">
        <f>O241*H241</f>
        <v>0</v>
      </c>
      <c r="Q241" s="229">
        <v>0</v>
      </c>
      <c r="R241" s="229">
        <f>Q241*H241</f>
        <v>0</v>
      </c>
      <c r="S241" s="229">
        <v>0</v>
      </c>
      <c r="T241" s="230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1" t="s">
        <v>142</v>
      </c>
      <c r="AT241" s="231" t="s">
        <v>122</v>
      </c>
      <c r="AU241" s="231" t="s">
        <v>86</v>
      </c>
      <c r="AY241" s="17" t="s">
        <v>119</v>
      </c>
      <c r="BE241" s="232">
        <f>IF(N241="základní",J241,0)</f>
        <v>0</v>
      </c>
      <c r="BF241" s="232">
        <f>IF(N241="snížená",J241,0)</f>
        <v>0</v>
      </c>
      <c r="BG241" s="232">
        <f>IF(N241="zákl. přenesená",J241,0)</f>
        <v>0</v>
      </c>
      <c r="BH241" s="232">
        <f>IF(N241="sníž. přenesená",J241,0)</f>
        <v>0</v>
      </c>
      <c r="BI241" s="232">
        <f>IF(N241="nulová",J241,0)</f>
        <v>0</v>
      </c>
      <c r="BJ241" s="17" t="s">
        <v>84</v>
      </c>
      <c r="BK241" s="232">
        <f>ROUND(I241*H241,2)</f>
        <v>0</v>
      </c>
      <c r="BL241" s="17" t="s">
        <v>142</v>
      </c>
      <c r="BM241" s="231" t="s">
        <v>431</v>
      </c>
    </row>
    <row r="242" s="13" customFormat="1">
      <c r="A242" s="13"/>
      <c r="B242" s="233"/>
      <c r="C242" s="234"/>
      <c r="D242" s="235" t="s">
        <v>128</v>
      </c>
      <c r="E242" s="236" t="s">
        <v>1</v>
      </c>
      <c r="F242" s="237" t="s">
        <v>432</v>
      </c>
      <c r="G242" s="234"/>
      <c r="H242" s="236" t="s">
        <v>1</v>
      </c>
      <c r="I242" s="238"/>
      <c r="J242" s="234"/>
      <c r="K242" s="234"/>
      <c r="L242" s="239"/>
      <c r="M242" s="240"/>
      <c r="N242" s="241"/>
      <c r="O242" s="241"/>
      <c r="P242" s="241"/>
      <c r="Q242" s="241"/>
      <c r="R242" s="241"/>
      <c r="S242" s="241"/>
      <c r="T242" s="242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T242" s="243" t="s">
        <v>128</v>
      </c>
      <c r="AU242" s="243" t="s">
        <v>86</v>
      </c>
      <c r="AV242" s="13" t="s">
        <v>84</v>
      </c>
      <c r="AW242" s="13" t="s">
        <v>32</v>
      </c>
      <c r="AX242" s="13" t="s">
        <v>76</v>
      </c>
      <c r="AY242" s="243" t="s">
        <v>119</v>
      </c>
    </row>
    <row r="243" s="14" customFormat="1">
      <c r="A243" s="14"/>
      <c r="B243" s="244"/>
      <c r="C243" s="245"/>
      <c r="D243" s="235" t="s">
        <v>128</v>
      </c>
      <c r="E243" s="246" t="s">
        <v>1</v>
      </c>
      <c r="F243" s="247" t="s">
        <v>433</v>
      </c>
      <c r="G243" s="245"/>
      <c r="H243" s="248">
        <v>729.46000000000004</v>
      </c>
      <c r="I243" s="249"/>
      <c r="J243" s="245"/>
      <c r="K243" s="245"/>
      <c r="L243" s="250"/>
      <c r="M243" s="251"/>
      <c r="N243" s="252"/>
      <c r="O243" s="252"/>
      <c r="P243" s="252"/>
      <c r="Q243" s="252"/>
      <c r="R243" s="252"/>
      <c r="S243" s="252"/>
      <c r="T243" s="253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T243" s="254" t="s">
        <v>128</v>
      </c>
      <c r="AU243" s="254" t="s">
        <v>86</v>
      </c>
      <c r="AV243" s="14" t="s">
        <v>86</v>
      </c>
      <c r="AW243" s="14" t="s">
        <v>32</v>
      </c>
      <c r="AX243" s="14" t="s">
        <v>84</v>
      </c>
      <c r="AY243" s="254" t="s">
        <v>119</v>
      </c>
    </row>
    <row r="244" s="2" customFormat="1" ht="24.15" customHeight="1">
      <c r="A244" s="38"/>
      <c r="B244" s="39"/>
      <c r="C244" s="219" t="s">
        <v>434</v>
      </c>
      <c r="D244" s="219" t="s">
        <v>122</v>
      </c>
      <c r="E244" s="220" t="s">
        <v>435</v>
      </c>
      <c r="F244" s="221" t="s">
        <v>436</v>
      </c>
      <c r="G244" s="222" t="s">
        <v>289</v>
      </c>
      <c r="H244" s="223">
        <v>729.46000000000004</v>
      </c>
      <c r="I244" s="224"/>
      <c r="J244" s="225">
        <f>ROUND(I244*H244,2)</f>
        <v>0</v>
      </c>
      <c r="K244" s="226"/>
      <c r="L244" s="44"/>
      <c r="M244" s="227" t="s">
        <v>1</v>
      </c>
      <c r="N244" s="228" t="s">
        <v>41</v>
      </c>
      <c r="O244" s="91"/>
      <c r="P244" s="229">
        <f>O244*H244</f>
        <v>0</v>
      </c>
      <c r="Q244" s="229">
        <v>0</v>
      </c>
      <c r="R244" s="229">
        <f>Q244*H244</f>
        <v>0</v>
      </c>
      <c r="S244" s="229">
        <v>0</v>
      </c>
      <c r="T244" s="230">
        <f>S244*H244</f>
        <v>0</v>
      </c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R244" s="231" t="s">
        <v>142</v>
      </c>
      <c r="AT244" s="231" t="s">
        <v>122</v>
      </c>
      <c r="AU244" s="231" t="s">
        <v>86</v>
      </c>
      <c r="AY244" s="17" t="s">
        <v>119</v>
      </c>
      <c r="BE244" s="232">
        <f>IF(N244="základní",J244,0)</f>
        <v>0</v>
      </c>
      <c r="BF244" s="232">
        <f>IF(N244="snížená",J244,0)</f>
        <v>0</v>
      </c>
      <c r="BG244" s="232">
        <f>IF(N244="zákl. přenesená",J244,0)</f>
        <v>0</v>
      </c>
      <c r="BH244" s="232">
        <f>IF(N244="sníž. přenesená",J244,0)</f>
        <v>0</v>
      </c>
      <c r="BI244" s="232">
        <f>IF(N244="nulová",J244,0)</f>
        <v>0</v>
      </c>
      <c r="BJ244" s="17" t="s">
        <v>84</v>
      </c>
      <c r="BK244" s="232">
        <f>ROUND(I244*H244,2)</f>
        <v>0</v>
      </c>
      <c r="BL244" s="17" t="s">
        <v>142</v>
      </c>
      <c r="BM244" s="231" t="s">
        <v>437</v>
      </c>
    </row>
    <row r="245" s="13" customFormat="1">
      <c r="A245" s="13"/>
      <c r="B245" s="233"/>
      <c r="C245" s="234"/>
      <c r="D245" s="235" t="s">
        <v>128</v>
      </c>
      <c r="E245" s="236" t="s">
        <v>1</v>
      </c>
      <c r="F245" s="237" t="s">
        <v>438</v>
      </c>
      <c r="G245" s="234"/>
      <c r="H245" s="236" t="s">
        <v>1</v>
      </c>
      <c r="I245" s="238"/>
      <c r="J245" s="234"/>
      <c r="K245" s="234"/>
      <c r="L245" s="239"/>
      <c r="M245" s="240"/>
      <c r="N245" s="241"/>
      <c r="O245" s="241"/>
      <c r="P245" s="241"/>
      <c r="Q245" s="241"/>
      <c r="R245" s="241"/>
      <c r="S245" s="241"/>
      <c r="T245" s="242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T245" s="243" t="s">
        <v>128</v>
      </c>
      <c r="AU245" s="243" t="s">
        <v>86</v>
      </c>
      <c r="AV245" s="13" t="s">
        <v>84</v>
      </c>
      <c r="AW245" s="13" t="s">
        <v>32</v>
      </c>
      <c r="AX245" s="13" t="s">
        <v>76</v>
      </c>
      <c r="AY245" s="243" t="s">
        <v>119</v>
      </c>
    </row>
    <row r="246" s="14" customFormat="1">
      <c r="A246" s="14"/>
      <c r="B246" s="244"/>
      <c r="C246" s="245"/>
      <c r="D246" s="235" t="s">
        <v>128</v>
      </c>
      <c r="E246" s="246" t="s">
        <v>1</v>
      </c>
      <c r="F246" s="247" t="s">
        <v>433</v>
      </c>
      <c r="G246" s="245"/>
      <c r="H246" s="248">
        <v>729.46000000000004</v>
      </c>
      <c r="I246" s="249"/>
      <c r="J246" s="245"/>
      <c r="K246" s="245"/>
      <c r="L246" s="250"/>
      <c r="M246" s="251"/>
      <c r="N246" s="252"/>
      <c r="O246" s="252"/>
      <c r="P246" s="252"/>
      <c r="Q246" s="252"/>
      <c r="R246" s="252"/>
      <c r="S246" s="252"/>
      <c r="T246" s="253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T246" s="254" t="s">
        <v>128</v>
      </c>
      <c r="AU246" s="254" t="s">
        <v>86</v>
      </c>
      <c r="AV246" s="14" t="s">
        <v>86</v>
      </c>
      <c r="AW246" s="14" t="s">
        <v>32</v>
      </c>
      <c r="AX246" s="14" t="s">
        <v>84</v>
      </c>
      <c r="AY246" s="254" t="s">
        <v>119</v>
      </c>
    </row>
    <row r="247" s="2" customFormat="1" ht="14.4" customHeight="1">
      <c r="A247" s="38"/>
      <c r="B247" s="39"/>
      <c r="C247" s="219" t="s">
        <v>439</v>
      </c>
      <c r="D247" s="219" t="s">
        <v>122</v>
      </c>
      <c r="E247" s="220" t="s">
        <v>440</v>
      </c>
      <c r="F247" s="221" t="s">
        <v>441</v>
      </c>
      <c r="G247" s="222" t="s">
        <v>289</v>
      </c>
      <c r="H247" s="223">
        <v>729.46000000000004</v>
      </c>
      <c r="I247" s="224"/>
      <c r="J247" s="225">
        <f>ROUND(I247*H247,2)</f>
        <v>0</v>
      </c>
      <c r="K247" s="226"/>
      <c r="L247" s="44"/>
      <c r="M247" s="227" t="s">
        <v>1</v>
      </c>
      <c r="N247" s="228" t="s">
        <v>41</v>
      </c>
      <c r="O247" s="91"/>
      <c r="P247" s="229">
        <f>O247*H247</f>
        <v>0</v>
      </c>
      <c r="Q247" s="229">
        <v>0</v>
      </c>
      <c r="R247" s="229">
        <f>Q247*H247</f>
        <v>0</v>
      </c>
      <c r="S247" s="229">
        <v>0</v>
      </c>
      <c r="T247" s="230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1" t="s">
        <v>142</v>
      </c>
      <c r="AT247" s="231" t="s">
        <v>122</v>
      </c>
      <c r="AU247" s="231" t="s">
        <v>86</v>
      </c>
      <c r="AY247" s="17" t="s">
        <v>119</v>
      </c>
      <c r="BE247" s="232">
        <f>IF(N247="základní",J247,0)</f>
        <v>0</v>
      </c>
      <c r="BF247" s="232">
        <f>IF(N247="snížená",J247,0)</f>
        <v>0</v>
      </c>
      <c r="BG247" s="232">
        <f>IF(N247="zákl. přenesená",J247,0)</f>
        <v>0</v>
      </c>
      <c r="BH247" s="232">
        <f>IF(N247="sníž. přenesená",J247,0)</f>
        <v>0</v>
      </c>
      <c r="BI247" s="232">
        <f>IF(N247="nulová",J247,0)</f>
        <v>0</v>
      </c>
      <c r="BJ247" s="17" t="s">
        <v>84</v>
      </c>
      <c r="BK247" s="232">
        <f>ROUND(I247*H247,2)</f>
        <v>0</v>
      </c>
      <c r="BL247" s="17" t="s">
        <v>142</v>
      </c>
      <c r="BM247" s="231" t="s">
        <v>442</v>
      </c>
    </row>
    <row r="248" s="13" customFormat="1">
      <c r="A248" s="13"/>
      <c r="B248" s="233"/>
      <c r="C248" s="234"/>
      <c r="D248" s="235" t="s">
        <v>128</v>
      </c>
      <c r="E248" s="236" t="s">
        <v>1</v>
      </c>
      <c r="F248" s="237" t="s">
        <v>438</v>
      </c>
      <c r="G248" s="234"/>
      <c r="H248" s="236" t="s">
        <v>1</v>
      </c>
      <c r="I248" s="238"/>
      <c r="J248" s="234"/>
      <c r="K248" s="234"/>
      <c r="L248" s="239"/>
      <c r="M248" s="240"/>
      <c r="N248" s="241"/>
      <c r="O248" s="241"/>
      <c r="P248" s="241"/>
      <c r="Q248" s="241"/>
      <c r="R248" s="241"/>
      <c r="S248" s="241"/>
      <c r="T248" s="242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T248" s="243" t="s">
        <v>128</v>
      </c>
      <c r="AU248" s="243" t="s">
        <v>86</v>
      </c>
      <c r="AV248" s="13" t="s">
        <v>84</v>
      </c>
      <c r="AW248" s="13" t="s">
        <v>32</v>
      </c>
      <c r="AX248" s="13" t="s">
        <v>76</v>
      </c>
      <c r="AY248" s="243" t="s">
        <v>119</v>
      </c>
    </row>
    <row r="249" s="14" customFormat="1">
      <c r="A249" s="14"/>
      <c r="B249" s="244"/>
      <c r="C249" s="245"/>
      <c r="D249" s="235" t="s">
        <v>128</v>
      </c>
      <c r="E249" s="246" t="s">
        <v>1</v>
      </c>
      <c r="F249" s="247" t="s">
        <v>433</v>
      </c>
      <c r="G249" s="245"/>
      <c r="H249" s="248">
        <v>729.46000000000004</v>
      </c>
      <c r="I249" s="249"/>
      <c r="J249" s="245"/>
      <c r="K249" s="245"/>
      <c r="L249" s="250"/>
      <c r="M249" s="251"/>
      <c r="N249" s="252"/>
      <c r="O249" s="252"/>
      <c r="P249" s="252"/>
      <c r="Q249" s="252"/>
      <c r="R249" s="252"/>
      <c r="S249" s="252"/>
      <c r="T249" s="253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T249" s="254" t="s">
        <v>128</v>
      </c>
      <c r="AU249" s="254" t="s">
        <v>86</v>
      </c>
      <c r="AV249" s="14" t="s">
        <v>86</v>
      </c>
      <c r="AW249" s="14" t="s">
        <v>32</v>
      </c>
      <c r="AX249" s="14" t="s">
        <v>84</v>
      </c>
      <c r="AY249" s="254" t="s">
        <v>119</v>
      </c>
    </row>
    <row r="250" s="2" customFormat="1" ht="24.15" customHeight="1">
      <c r="A250" s="38"/>
      <c r="B250" s="39"/>
      <c r="C250" s="219" t="s">
        <v>443</v>
      </c>
      <c r="D250" s="219" t="s">
        <v>122</v>
      </c>
      <c r="E250" s="220" t="s">
        <v>444</v>
      </c>
      <c r="F250" s="221" t="s">
        <v>445</v>
      </c>
      <c r="G250" s="222" t="s">
        <v>289</v>
      </c>
      <c r="H250" s="223">
        <v>1094.1900000000001</v>
      </c>
      <c r="I250" s="224"/>
      <c r="J250" s="225">
        <f>ROUND(I250*H250,2)</f>
        <v>0</v>
      </c>
      <c r="K250" s="226"/>
      <c r="L250" s="44"/>
      <c r="M250" s="227" t="s">
        <v>1</v>
      </c>
      <c r="N250" s="228" t="s">
        <v>41</v>
      </c>
      <c r="O250" s="91"/>
      <c r="P250" s="229">
        <f>O250*H250</f>
        <v>0</v>
      </c>
      <c r="Q250" s="229">
        <v>0</v>
      </c>
      <c r="R250" s="229">
        <f>Q250*H250</f>
        <v>0</v>
      </c>
      <c r="S250" s="229">
        <v>0</v>
      </c>
      <c r="T250" s="230">
        <f>S250*H250</f>
        <v>0</v>
      </c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R250" s="231" t="s">
        <v>142</v>
      </c>
      <c r="AT250" s="231" t="s">
        <v>122</v>
      </c>
      <c r="AU250" s="231" t="s">
        <v>86</v>
      </c>
      <c r="AY250" s="17" t="s">
        <v>119</v>
      </c>
      <c r="BE250" s="232">
        <f>IF(N250="základní",J250,0)</f>
        <v>0</v>
      </c>
      <c r="BF250" s="232">
        <f>IF(N250="snížená",J250,0)</f>
        <v>0</v>
      </c>
      <c r="BG250" s="232">
        <f>IF(N250="zákl. přenesená",J250,0)</f>
        <v>0</v>
      </c>
      <c r="BH250" s="232">
        <f>IF(N250="sníž. přenesená",J250,0)</f>
        <v>0</v>
      </c>
      <c r="BI250" s="232">
        <f>IF(N250="nulová",J250,0)</f>
        <v>0</v>
      </c>
      <c r="BJ250" s="17" t="s">
        <v>84</v>
      </c>
      <c r="BK250" s="232">
        <f>ROUND(I250*H250,2)</f>
        <v>0</v>
      </c>
      <c r="BL250" s="17" t="s">
        <v>142</v>
      </c>
      <c r="BM250" s="231" t="s">
        <v>446</v>
      </c>
    </row>
    <row r="251" s="13" customFormat="1">
      <c r="A251" s="13"/>
      <c r="B251" s="233"/>
      <c r="C251" s="234"/>
      <c r="D251" s="235" t="s">
        <v>128</v>
      </c>
      <c r="E251" s="236" t="s">
        <v>1</v>
      </c>
      <c r="F251" s="237" t="s">
        <v>447</v>
      </c>
      <c r="G251" s="234"/>
      <c r="H251" s="236" t="s">
        <v>1</v>
      </c>
      <c r="I251" s="238"/>
      <c r="J251" s="234"/>
      <c r="K251" s="234"/>
      <c r="L251" s="239"/>
      <c r="M251" s="240"/>
      <c r="N251" s="241"/>
      <c r="O251" s="241"/>
      <c r="P251" s="241"/>
      <c r="Q251" s="241"/>
      <c r="R251" s="241"/>
      <c r="S251" s="241"/>
      <c r="T251" s="242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T251" s="243" t="s">
        <v>128</v>
      </c>
      <c r="AU251" s="243" t="s">
        <v>86</v>
      </c>
      <c r="AV251" s="13" t="s">
        <v>84</v>
      </c>
      <c r="AW251" s="13" t="s">
        <v>32</v>
      </c>
      <c r="AX251" s="13" t="s">
        <v>76</v>
      </c>
      <c r="AY251" s="243" t="s">
        <v>119</v>
      </c>
    </row>
    <row r="252" s="14" customFormat="1">
      <c r="A252" s="14"/>
      <c r="B252" s="244"/>
      <c r="C252" s="245"/>
      <c r="D252" s="235" t="s">
        <v>128</v>
      </c>
      <c r="E252" s="246" t="s">
        <v>1</v>
      </c>
      <c r="F252" s="247" t="s">
        <v>448</v>
      </c>
      <c r="G252" s="245"/>
      <c r="H252" s="248">
        <v>1094.1900000000001</v>
      </c>
      <c r="I252" s="249"/>
      <c r="J252" s="245"/>
      <c r="K252" s="245"/>
      <c r="L252" s="250"/>
      <c r="M252" s="251"/>
      <c r="N252" s="252"/>
      <c r="O252" s="252"/>
      <c r="P252" s="252"/>
      <c r="Q252" s="252"/>
      <c r="R252" s="252"/>
      <c r="S252" s="252"/>
      <c r="T252" s="253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T252" s="254" t="s">
        <v>128</v>
      </c>
      <c r="AU252" s="254" t="s">
        <v>86</v>
      </c>
      <c r="AV252" s="14" t="s">
        <v>86</v>
      </c>
      <c r="AW252" s="14" t="s">
        <v>32</v>
      </c>
      <c r="AX252" s="14" t="s">
        <v>84</v>
      </c>
      <c r="AY252" s="254" t="s">
        <v>119</v>
      </c>
    </row>
    <row r="253" s="2" customFormat="1" ht="14.4" customHeight="1">
      <c r="A253" s="38"/>
      <c r="B253" s="39"/>
      <c r="C253" s="219" t="s">
        <v>449</v>
      </c>
      <c r="D253" s="219" t="s">
        <v>122</v>
      </c>
      <c r="E253" s="220" t="s">
        <v>450</v>
      </c>
      <c r="F253" s="221" t="s">
        <v>451</v>
      </c>
      <c r="G253" s="222" t="s">
        <v>289</v>
      </c>
      <c r="H253" s="223">
        <v>971.44000000000005</v>
      </c>
      <c r="I253" s="224"/>
      <c r="J253" s="225">
        <f>ROUND(I253*H253,2)</f>
        <v>0</v>
      </c>
      <c r="K253" s="226"/>
      <c r="L253" s="44"/>
      <c r="M253" s="227" t="s">
        <v>1</v>
      </c>
      <c r="N253" s="228" t="s">
        <v>41</v>
      </c>
      <c r="O253" s="91"/>
      <c r="P253" s="229">
        <f>O253*H253</f>
        <v>0</v>
      </c>
      <c r="Q253" s="229">
        <v>0</v>
      </c>
      <c r="R253" s="229">
        <f>Q253*H253</f>
        <v>0</v>
      </c>
      <c r="S253" s="229">
        <v>0</v>
      </c>
      <c r="T253" s="230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1" t="s">
        <v>142</v>
      </c>
      <c r="AT253" s="231" t="s">
        <v>122</v>
      </c>
      <c r="AU253" s="231" t="s">
        <v>86</v>
      </c>
      <c r="AY253" s="17" t="s">
        <v>119</v>
      </c>
      <c r="BE253" s="232">
        <f>IF(N253="základní",J253,0)</f>
        <v>0</v>
      </c>
      <c r="BF253" s="232">
        <f>IF(N253="snížená",J253,0)</f>
        <v>0</v>
      </c>
      <c r="BG253" s="232">
        <f>IF(N253="zákl. přenesená",J253,0)</f>
        <v>0</v>
      </c>
      <c r="BH253" s="232">
        <f>IF(N253="sníž. přenesená",J253,0)</f>
        <v>0</v>
      </c>
      <c r="BI253" s="232">
        <f>IF(N253="nulová",J253,0)</f>
        <v>0</v>
      </c>
      <c r="BJ253" s="17" t="s">
        <v>84</v>
      </c>
      <c r="BK253" s="232">
        <f>ROUND(I253*H253,2)</f>
        <v>0</v>
      </c>
      <c r="BL253" s="17" t="s">
        <v>142</v>
      </c>
      <c r="BM253" s="231" t="s">
        <v>452</v>
      </c>
    </row>
    <row r="254" s="13" customFormat="1">
      <c r="A254" s="13"/>
      <c r="B254" s="233"/>
      <c r="C254" s="234"/>
      <c r="D254" s="235" t="s">
        <v>128</v>
      </c>
      <c r="E254" s="236" t="s">
        <v>1</v>
      </c>
      <c r="F254" s="237" t="s">
        <v>438</v>
      </c>
      <c r="G254" s="234"/>
      <c r="H254" s="236" t="s">
        <v>1</v>
      </c>
      <c r="I254" s="238"/>
      <c r="J254" s="234"/>
      <c r="K254" s="234"/>
      <c r="L254" s="239"/>
      <c r="M254" s="240"/>
      <c r="N254" s="241"/>
      <c r="O254" s="241"/>
      <c r="P254" s="241"/>
      <c r="Q254" s="241"/>
      <c r="R254" s="241"/>
      <c r="S254" s="241"/>
      <c r="T254" s="242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T254" s="243" t="s">
        <v>128</v>
      </c>
      <c r="AU254" s="243" t="s">
        <v>86</v>
      </c>
      <c r="AV254" s="13" t="s">
        <v>84</v>
      </c>
      <c r="AW254" s="13" t="s">
        <v>32</v>
      </c>
      <c r="AX254" s="13" t="s">
        <v>76</v>
      </c>
      <c r="AY254" s="243" t="s">
        <v>119</v>
      </c>
    </row>
    <row r="255" s="14" customFormat="1">
      <c r="A255" s="14"/>
      <c r="B255" s="244"/>
      <c r="C255" s="245"/>
      <c r="D255" s="235" t="s">
        <v>128</v>
      </c>
      <c r="E255" s="246" t="s">
        <v>1</v>
      </c>
      <c r="F255" s="247" t="s">
        <v>453</v>
      </c>
      <c r="G255" s="245"/>
      <c r="H255" s="248">
        <v>971.44000000000005</v>
      </c>
      <c r="I255" s="249"/>
      <c r="J255" s="245"/>
      <c r="K255" s="245"/>
      <c r="L255" s="250"/>
      <c r="M255" s="251"/>
      <c r="N255" s="252"/>
      <c r="O255" s="252"/>
      <c r="P255" s="252"/>
      <c r="Q255" s="252"/>
      <c r="R255" s="252"/>
      <c r="S255" s="252"/>
      <c r="T255" s="253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T255" s="254" t="s">
        <v>128</v>
      </c>
      <c r="AU255" s="254" t="s">
        <v>86</v>
      </c>
      <c r="AV255" s="14" t="s">
        <v>86</v>
      </c>
      <c r="AW255" s="14" t="s">
        <v>32</v>
      </c>
      <c r="AX255" s="14" t="s">
        <v>84</v>
      </c>
      <c r="AY255" s="254" t="s">
        <v>119</v>
      </c>
    </row>
    <row r="256" s="2" customFormat="1" ht="14.4" customHeight="1">
      <c r="A256" s="38"/>
      <c r="B256" s="39"/>
      <c r="C256" s="219" t="s">
        <v>454</v>
      </c>
      <c r="D256" s="219" t="s">
        <v>122</v>
      </c>
      <c r="E256" s="220" t="s">
        <v>455</v>
      </c>
      <c r="F256" s="221" t="s">
        <v>456</v>
      </c>
      <c r="G256" s="222" t="s">
        <v>289</v>
      </c>
      <c r="H256" s="223">
        <v>970.53999999999996</v>
      </c>
      <c r="I256" s="224"/>
      <c r="J256" s="225">
        <f>ROUND(I256*H256,2)</f>
        <v>0</v>
      </c>
      <c r="K256" s="226"/>
      <c r="L256" s="44"/>
      <c r="M256" s="227" t="s">
        <v>1</v>
      </c>
      <c r="N256" s="228" t="s">
        <v>41</v>
      </c>
      <c r="O256" s="91"/>
      <c r="P256" s="229">
        <f>O256*H256</f>
        <v>0</v>
      </c>
      <c r="Q256" s="229">
        <v>0</v>
      </c>
      <c r="R256" s="229">
        <f>Q256*H256</f>
        <v>0</v>
      </c>
      <c r="S256" s="229">
        <v>0</v>
      </c>
      <c r="T256" s="230">
        <f>S256*H256</f>
        <v>0</v>
      </c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R256" s="231" t="s">
        <v>142</v>
      </c>
      <c r="AT256" s="231" t="s">
        <v>122</v>
      </c>
      <c r="AU256" s="231" t="s">
        <v>86</v>
      </c>
      <c r="AY256" s="17" t="s">
        <v>119</v>
      </c>
      <c r="BE256" s="232">
        <f>IF(N256="základní",J256,0)</f>
        <v>0</v>
      </c>
      <c r="BF256" s="232">
        <f>IF(N256="snížená",J256,0)</f>
        <v>0</v>
      </c>
      <c r="BG256" s="232">
        <f>IF(N256="zákl. přenesená",J256,0)</f>
        <v>0</v>
      </c>
      <c r="BH256" s="232">
        <f>IF(N256="sníž. přenesená",J256,0)</f>
        <v>0</v>
      </c>
      <c r="BI256" s="232">
        <f>IF(N256="nulová",J256,0)</f>
        <v>0</v>
      </c>
      <c r="BJ256" s="17" t="s">
        <v>84</v>
      </c>
      <c r="BK256" s="232">
        <f>ROUND(I256*H256,2)</f>
        <v>0</v>
      </c>
      <c r="BL256" s="17" t="s">
        <v>142</v>
      </c>
      <c r="BM256" s="231" t="s">
        <v>457</v>
      </c>
    </row>
    <row r="257" s="13" customFormat="1">
      <c r="A257" s="13"/>
      <c r="B257" s="233"/>
      <c r="C257" s="234"/>
      <c r="D257" s="235" t="s">
        <v>128</v>
      </c>
      <c r="E257" s="236" t="s">
        <v>1</v>
      </c>
      <c r="F257" s="237" t="s">
        <v>438</v>
      </c>
      <c r="G257" s="234"/>
      <c r="H257" s="236" t="s">
        <v>1</v>
      </c>
      <c r="I257" s="238"/>
      <c r="J257" s="234"/>
      <c r="K257" s="234"/>
      <c r="L257" s="239"/>
      <c r="M257" s="240"/>
      <c r="N257" s="241"/>
      <c r="O257" s="241"/>
      <c r="P257" s="241"/>
      <c r="Q257" s="241"/>
      <c r="R257" s="241"/>
      <c r="S257" s="241"/>
      <c r="T257" s="242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T257" s="243" t="s">
        <v>128</v>
      </c>
      <c r="AU257" s="243" t="s">
        <v>86</v>
      </c>
      <c r="AV257" s="13" t="s">
        <v>84</v>
      </c>
      <c r="AW257" s="13" t="s">
        <v>32</v>
      </c>
      <c r="AX257" s="13" t="s">
        <v>76</v>
      </c>
      <c r="AY257" s="243" t="s">
        <v>119</v>
      </c>
    </row>
    <row r="258" s="14" customFormat="1">
      <c r="A258" s="14"/>
      <c r="B258" s="244"/>
      <c r="C258" s="245"/>
      <c r="D258" s="235" t="s">
        <v>128</v>
      </c>
      <c r="E258" s="246" t="s">
        <v>1</v>
      </c>
      <c r="F258" s="247" t="s">
        <v>458</v>
      </c>
      <c r="G258" s="245"/>
      <c r="H258" s="248">
        <v>970.53999999999996</v>
      </c>
      <c r="I258" s="249"/>
      <c r="J258" s="245"/>
      <c r="K258" s="245"/>
      <c r="L258" s="250"/>
      <c r="M258" s="251"/>
      <c r="N258" s="252"/>
      <c r="O258" s="252"/>
      <c r="P258" s="252"/>
      <c r="Q258" s="252"/>
      <c r="R258" s="252"/>
      <c r="S258" s="252"/>
      <c r="T258" s="253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T258" s="254" t="s">
        <v>128</v>
      </c>
      <c r="AU258" s="254" t="s">
        <v>86</v>
      </c>
      <c r="AV258" s="14" t="s">
        <v>86</v>
      </c>
      <c r="AW258" s="14" t="s">
        <v>32</v>
      </c>
      <c r="AX258" s="14" t="s">
        <v>84</v>
      </c>
      <c r="AY258" s="254" t="s">
        <v>119</v>
      </c>
    </row>
    <row r="259" s="2" customFormat="1" ht="14.4" customHeight="1">
      <c r="A259" s="38"/>
      <c r="B259" s="39"/>
      <c r="C259" s="219" t="s">
        <v>459</v>
      </c>
      <c r="D259" s="219" t="s">
        <v>122</v>
      </c>
      <c r="E259" s="220" t="s">
        <v>460</v>
      </c>
      <c r="F259" s="221" t="s">
        <v>461</v>
      </c>
      <c r="G259" s="222" t="s">
        <v>289</v>
      </c>
      <c r="H259" s="223">
        <v>970.53999999999996</v>
      </c>
      <c r="I259" s="224"/>
      <c r="J259" s="225">
        <f>ROUND(I259*H259,2)</f>
        <v>0</v>
      </c>
      <c r="K259" s="226"/>
      <c r="L259" s="44"/>
      <c r="M259" s="227" t="s">
        <v>1</v>
      </c>
      <c r="N259" s="228" t="s">
        <v>41</v>
      </c>
      <c r="O259" s="91"/>
      <c r="P259" s="229">
        <f>O259*H259</f>
        <v>0</v>
      </c>
      <c r="Q259" s="229">
        <v>0</v>
      </c>
      <c r="R259" s="229">
        <f>Q259*H259</f>
        <v>0</v>
      </c>
      <c r="S259" s="229">
        <v>0</v>
      </c>
      <c r="T259" s="230">
        <f>S259*H259</f>
        <v>0</v>
      </c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R259" s="231" t="s">
        <v>142</v>
      </c>
      <c r="AT259" s="231" t="s">
        <v>122</v>
      </c>
      <c r="AU259" s="231" t="s">
        <v>86</v>
      </c>
      <c r="AY259" s="17" t="s">
        <v>119</v>
      </c>
      <c r="BE259" s="232">
        <f>IF(N259="základní",J259,0)</f>
        <v>0</v>
      </c>
      <c r="BF259" s="232">
        <f>IF(N259="snížená",J259,0)</f>
        <v>0</v>
      </c>
      <c r="BG259" s="232">
        <f>IF(N259="zákl. přenesená",J259,0)</f>
        <v>0</v>
      </c>
      <c r="BH259" s="232">
        <f>IF(N259="sníž. přenesená",J259,0)</f>
        <v>0</v>
      </c>
      <c r="BI259" s="232">
        <f>IF(N259="nulová",J259,0)</f>
        <v>0</v>
      </c>
      <c r="BJ259" s="17" t="s">
        <v>84</v>
      </c>
      <c r="BK259" s="232">
        <f>ROUND(I259*H259,2)</f>
        <v>0</v>
      </c>
      <c r="BL259" s="17" t="s">
        <v>142</v>
      </c>
      <c r="BM259" s="231" t="s">
        <v>462</v>
      </c>
    </row>
    <row r="260" s="13" customFormat="1">
      <c r="A260" s="13"/>
      <c r="B260" s="233"/>
      <c r="C260" s="234"/>
      <c r="D260" s="235" t="s">
        <v>128</v>
      </c>
      <c r="E260" s="236" t="s">
        <v>1</v>
      </c>
      <c r="F260" s="237" t="s">
        <v>432</v>
      </c>
      <c r="G260" s="234"/>
      <c r="H260" s="236" t="s">
        <v>1</v>
      </c>
      <c r="I260" s="238"/>
      <c r="J260" s="234"/>
      <c r="K260" s="234"/>
      <c r="L260" s="239"/>
      <c r="M260" s="240"/>
      <c r="N260" s="241"/>
      <c r="O260" s="241"/>
      <c r="P260" s="241"/>
      <c r="Q260" s="241"/>
      <c r="R260" s="241"/>
      <c r="S260" s="241"/>
      <c r="T260" s="242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T260" s="243" t="s">
        <v>128</v>
      </c>
      <c r="AU260" s="243" t="s">
        <v>86</v>
      </c>
      <c r="AV260" s="13" t="s">
        <v>84</v>
      </c>
      <c r="AW260" s="13" t="s">
        <v>32</v>
      </c>
      <c r="AX260" s="13" t="s">
        <v>76</v>
      </c>
      <c r="AY260" s="243" t="s">
        <v>119</v>
      </c>
    </row>
    <row r="261" s="14" customFormat="1">
      <c r="A261" s="14"/>
      <c r="B261" s="244"/>
      <c r="C261" s="245"/>
      <c r="D261" s="235" t="s">
        <v>128</v>
      </c>
      <c r="E261" s="246" t="s">
        <v>1</v>
      </c>
      <c r="F261" s="247" t="s">
        <v>458</v>
      </c>
      <c r="G261" s="245"/>
      <c r="H261" s="248">
        <v>970.53999999999996</v>
      </c>
      <c r="I261" s="249"/>
      <c r="J261" s="245"/>
      <c r="K261" s="245"/>
      <c r="L261" s="250"/>
      <c r="M261" s="251"/>
      <c r="N261" s="252"/>
      <c r="O261" s="252"/>
      <c r="P261" s="252"/>
      <c r="Q261" s="252"/>
      <c r="R261" s="252"/>
      <c r="S261" s="252"/>
      <c r="T261" s="253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T261" s="254" t="s">
        <v>128</v>
      </c>
      <c r="AU261" s="254" t="s">
        <v>86</v>
      </c>
      <c r="AV261" s="14" t="s">
        <v>86</v>
      </c>
      <c r="AW261" s="14" t="s">
        <v>32</v>
      </c>
      <c r="AX261" s="14" t="s">
        <v>84</v>
      </c>
      <c r="AY261" s="254" t="s">
        <v>119</v>
      </c>
    </row>
    <row r="262" s="2" customFormat="1" ht="14.4" customHeight="1">
      <c r="A262" s="38"/>
      <c r="B262" s="39"/>
      <c r="C262" s="219" t="s">
        <v>463</v>
      </c>
      <c r="D262" s="219" t="s">
        <v>122</v>
      </c>
      <c r="E262" s="220" t="s">
        <v>464</v>
      </c>
      <c r="F262" s="221" t="s">
        <v>465</v>
      </c>
      <c r="G262" s="222" t="s">
        <v>289</v>
      </c>
      <c r="H262" s="223">
        <v>1455.81</v>
      </c>
      <c r="I262" s="224"/>
      <c r="J262" s="225">
        <f>ROUND(I262*H262,2)</f>
        <v>0</v>
      </c>
      <c r="K262" s="226"/>
      <c r="L262" s="44"/>
      <c r="M262" s="227" t="s">
        <v>1</v>
      </c>
      <c r="N262" s="228" t="s">
        <v>41</v>
      </c>
      <c r="O262" s="91"/>
      <c r="P262" s="229">
        <f>O262*H262</f>
        <v>0</v>
      </c>
      <c r="Q262" s="229">
        <v>0</v>
      </c>
      <c r="R262" s="229">
        <f>Q262*H262</f>
        <v>0</v>
      </c>
      <c r="S262" s="229">
        <v>0</v>
      </c>
      <c r="T262" s="230">
        <f>S262*H262</f>
        <v>0</v>
      </c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R262" s="231" t="s">
        <v>142</v>
      </c>
      <c r="AT262" s="231" t="s">
        <v>122</v>
      </c>
      <c r="AU262" s="231" t="s">
        <v>86</v>
      </c>
      <c r="AY262" s="17" t="s">
        <v>119</v>
      </c>
      <c r="BE262" s="232">
        <f>IF(N262="základní",J262,0)</f>
        <v>0</v>
      </c>
      <c r="BF262" s="232">
        <f>IF(N262="snížená",J262,0)</f>
        <v>0</v>
      </c>
      <c r="BG262" s="232">
        <f>IF(N262="zákl. přenesená",J262,0)</f>
        <v>0</v>
      </c>
      <c r="BH262" s="232">
        <f>IF(N262="sníž. přenesená",J262,0)</f>
        <v>0</v>
      </c>
      <c r="BI262" s="232">
        <f>IF(N262="nulová",J262,0)</f>
        <v>0</v>
      </c>
      <c r="BJ262" s="17" t="s">
        <v>84</v>
      </c>
      <c r="BK262" s="232">
        <f>ROUND(I262*H262,2)</f>
        <v>0</v>
      </c>
      <c r="BL262" s="17" t="s">
        <v>142</v>
      </c>
      <c r="BM262" s="231" t="s">
        <v>466</v>
      </c>
    </row>
    <row r="263" s="13" customFormat="1">
      <c r="A263" s="13"/>
      <c r="B263" s="233"/>
      <c r="C263" s="234"/>
      <c r="D263" s="235" t="s">
        <v>128</v>
      </c>
      <c r="E263" s="236" t="s">
        <v>1</v>
      </c>
      <c r="F263" s="237" t="s">
        <v>447</v>
      </c>
      <c r="G263" s="234"/>
      <c r="H263" s="236" t="s">
        <v>1</v>
      </c>
      <c r="I263" s="238"/>
      <c r="J263" s="234"/>
      <c r="K263" s="234"/>
      <c r="L263" s="239"/>
      <c r="M263" s="240"/>
      <c r="N263" s="241"/>
      <c r="O263" s="241"/>
      <c r="P263" s="241"/>
      <c r="Q263" s="241"/>
      <c r="R263" s="241"/>
      <c r="S263" s="241"/>
      <c r="T263" s="242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T263" s="243" t="s">
        <v>128</v>
      </c>
      <c r="AU263" s="243" t="s">
        <v>86</v>
      </c>
      <c r="AV263" s="13" t="s">
        <v>84</v>
      </c>
      <c r="AW263" s="13" t="s">
        <v>32</v>
      </c>
      <c r="AX263" s="13" t="s">
        <v>76</v>
      </c>
      <c r="AY263" s="243" t="s">
        <v>119</v>
      </c>
    </row>
    <row r="264" s="14" customFormat="1">
      <c r="A264" s="14"/>
      <c r="B264" s="244"/>
      <c r="C264" s="245"/>
      <c r="D264" s="235" t="s">
        <v>128</v>
      </c>
      <c r="E264" s="246" t="s">
        <v>1</v>
      </c>
      <c r="F264" s="247" t="s">
        <v>467</v>
      </c>
      <c r="G264" s="245"/>
      <c r="H264" s="248">
        <v>1455.81</v>
      </c>
      <c r="I264" s="249"/>
      <c r="J264" s="245"/>
      <c r="K264" s="245"/>
      <c r="L264" s="250"/>
      <c r="M264" s="251"/>
      <c r="N264" s="252"/>
      <c r="O264" s="252"/>
      <c r="P264" s="252"/>
      <c r="Q264" s="252"/>
      <c r="R264" s="252"/>
      <c r="S264" s="252"/>
      <c r="T264" s="253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T264" s="254" t="s">
        <v>128</v>
      </c>
      <c r="AU264" s="254" t="s">
        <v>86</v>
      </c>
      <c r="AV264" s="14" t="s">
        <v>86</v>
      </c>
      <c r="AW264" s="14" t="s">
        <v>32</v>
      </c>
      <c r="AX264" s="14" t="s">
        <v>84</v>
      </c>
      <c r="AY264" s="254" t="s">
        <v>119</v>
      </c>
    </row>
    <row r="265" s="2" customFormat="1" ht="49.05" customHeight="1">
      <c r="A265" s="38"/>
      <c r="B265" s="39"/>
      <c r="C265" s="219" t="s">
        <v>468</v>
      </c>
      <c r="D265" s="219" t="s">
        <v>122</v>
      </c>
      <c r="E265" s="220" t="s">
        <v>469</v>
      </c>
      <c r="F265" s="221" t="s">
        <v>470</v>
      </c>
      <c r="G265" s="222" t="s">
        <v>289</v>
      </c>
      <c r="H265" s="223">
        <v>364.73000000000002</v>
      </c>
      <c r="I265" s="224"/>
      <c r="J265" s="225">
        <f>ROUND(I265*H265,2)</f>
        <v>0</v>
      </c>
      <c r="K265" s="226"/>
      <c r="L265" s="44"/>
      <c r="M265" s="227" t="s">
        <v>1</v>
      </c>
      <c r="N265" s="228" t="s">
        <v>41</v>
      </c>
      <c r="O265" s="91"/>
      <c r="P265" s="229">
        <f>O265*H265</f>
        <v>0</v>
      </c>
      <c r="Q265" s="229">
        <v>0</v>
      </c>
      <c r="R265" s="229">
        <f>Q265*H265</f>
        <v>0</v>
      </c>
      <c r="S265" s="229">
        <v>0</v>
      </c>
      <c r="T265" s="230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1" t="s">
        <v>142</v>
      </c>
      <c r="AT265" s="231" t="s">
        <v>122</v>
      </c>
      <c r="AU265" s="231" t="s">
        <v>86</v>
      </c>
      <c r="AY265" s="17" t="s">
        <v>119</v>
      </c>
      <c r="BE265" s="232">
        <f>IF(N265="základní",J265,0)</f>
        <v>0</v>
      </c>
      <c r="BF265" s="232">
        <f>IF(N265="snížená",J265,0)</f>
        <v>0</v>
      </c>
      <c r="BG265" s="232">
        <f>IF(N265="zákl. přenesená",J265,0)</f>
        <v>0</v>
      </c>
      <c r="BH265" s="232">
        <f>IF(N265="sníž. přenesená",J265,0)</f>
        <v>0</v>
      </c>
      <c r="BI265" s="232">
        <f>IF(N265="nulová",J265,0)</f>
        <v>0</v>
      </c>
      <c r="BJ265" s="17" t="s">
        <v>84</v>
      </c>
      <c r="BK265" s="232">
        <f>ROUND(I265*H265,2)</f>
        <v>0</v>
      </c>
      <c r="BL265" s="17" t="s">
        <v>142</v>
      </c>
      <c r="BM265" s="231" t="s">
        <v>471</v>
      </c>
    </row>
    <row r="266" s="14" customFormat="1">
      <c r="A266" s="14"/>
      <c r="B266" s="244"/>
      <c r="C266" s="245"/>
      <c r="D266" s="235" t="s">
        <v>128</v>
      </c>
      <c r="E266" s="246" t="s">
        <v>1</v>
      </c>
      <c r="F266" s="247" t="s">
        <v>406</v>
      </c>
      <c r="G266" s="245"/>
      <c r="H266" s="248">
        <v>364.73000000000002</v>
      </c>
      <c r="I266" s="249"/>
      <c r="J266" s="245"/>
      <c r="K266" s="245"/>
      <c r="L266" s="250"/>
      <c r="M266" s="251"/>
      <c r="N266" s="252"/>
      <c r="O266" s="252"/>
      <c r="P266" s="252"/>
      <c r="Q266" s="252"/>
      <c r="R266" s="252"/>
      <c r="S266" s="252"/>
      <c r="T266" s="253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T266" s="254" t="s">
        <v>128</v>
      </c>
      <c r="AU266" s="254" t="s">
        <v>86</v>
      </c>
      <c r="AV266" s="14" t="s">
        <v>86</v>
      </c>
      <c r="AW266" s="14" t="s">
        <v>32</v>
      </c>
      <c r="AX266" s="14" t="s">
        <v>84</v>
      </c>
      <c r="AY266" s="254" t="s">
        <v>119</v>
      </c>
    </row>
    <row r="267" s="2" customFormat="1" ht="49.05" customHeight="1">
      <c r="A267" s="38"/>
      <c r="B267" s="39"/>
      <c r="C267" s="219" t="s">
        <v>472</v>
      </c>
      <c r="D267" s="219" t="s">
        <v>122</v>
      </c>
      <c r="E267" s="220" t="s">
        <v>473</v>
      </c>
      <c r="F267" s="221" t="s">
        <v>474</v>
      </c>
      <c r="G267" s="222" t="s">
        <v>289</v>
      </c>
      <c r="H267" s="223">
        <v>485.23000000000002</v>
      </c>
      <c r="I267" s="224"/>
      <c r="J267" s="225">
        <f>ROUND(I267*H267,2)</f>
        <v>0</v>
      </c>
      <c r="K267" s="226"/>
      <c r="L267" s="44"/>
      <c r="M267" s="227" t="s">
        <v>1</v>
      </c>
      <c r="N267" s="228" t="s">
        <v>41</v>
      </c>
      <c r="O267" s="91"/>
      <c r="P267" s="229">
        <f>O267*H267</f>
        <v>0</v>
      </c>
      <c r="Q267" s="229">
        <v>0</v>
      </c>
      <c r="R267" s="229">
        <f>Q267*H267</f>
        <v>0</v>
      </c>
      <c r="S267" s="229">
        <v>0</v>
      </c>
      <c r="T267" s="230">
        <f>S267*H267</f>
        <v>0</v>
      </c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R267" s="231" t="s">
        <v>142</v>
      </c>
      <c r="AT267" s="231" t="s">
        <v>122</v>
      </c>
      <c r="AU267" s="231" t="s">
        <v>86</v>
      </c>
      <c r="AY267" s="17" t="s">
        <v>119</v>
      </c>
      <c r="BE267" s="232">
        <f>IF(N267="základní",J267,0)</f>
        <v>0</v>
      </c>
      <c r="BF267" s="232">
        <f>IF(N267="snížená",J267,0)</f>
        <v>0</v>
      </c>
      <c r="BG267" s="232">
        <f>IF(N267="zákl. přenesená",J267,0)</f>
        <v>0</v>
      </c>
      <c r="BH267" s="232">
        <f>IF(N267="sníž. přenesená",J267,0)</f>
        <v>0</v>
      </c>
      <c r="BI267" s="232">
        <f>IF(N267="nulová",J267,0)</f>
        <v>0</v>
      </c>
      <c r="BJ267" s="17" t="s">
        <v>84</v>
      </c>
      <c r="BK267" s="232">
        <f>ROUND(I267*H267,2)</f>
        <v>0</v>
      </c>
      <c r="BL267" s="17" t="s">
        <v>142</v>
      </c>
      <c r="BM267" s="231" t="s">
        <v>475</v>
      </c>
    </row>
    <row r="268" s="14" customFormat="1">
      <c r="A268" s="14"/>
      <c r="B268" s="244"/>
      <c r="C268" s="245"/>
      <c r="D268" s="235" t="s">
        <v>128</v>
      </c>
      <c r="E268" s="246" t="s">
        <v>1</v>
      </c>
      <c r="F268" s="247" t="s">
        <v>476</v>
      </c>
      <c r="G268" s="245"/>
      <c r="H268" s="248">
        <v>485.23000000000002</v>
      </c>
      <c r="I268" s="249"/>
      <c r="J268" s="245"/>
      <c r="K268" s="245"/>
      <c r="L268" s="250"/>
      <c r="M268" s="251"/>
      <c r="N268" s="252"/>
      <c r="O268" s="252"/>
      <c r="P268" s="252"/>
      <c r="Q268" s="252"/>
      <c r="R268" s="252"/>
      <c r="S268" s="252"/>
      <c r="T268" s="253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T268" s="254" t="s">
        <v>128</v>
      </c>
      <c r="AU268" s="254" t="s">
        <v>86</v>
      </c>
      <c r="AV268" s="14" t="s">
        <v>86</v>
      </c>
      <c r="AW268" s="14" t="s">
        <v>32</v>
      </c>
      <c r="AX268" s="14" t="s">
        <v>84</v>
      </c>
      <c r="AY268" s="254" t="s">
        <v>119</v>
      </c>
    </row>
    <row r="269" s="2" customFormat="1" ht="24.15" customHeight="1">
      <c r="A269" s="38"/>
      <c r="B269" s="39"/>
      <c r="C269" s="219" t="s">
        <v>477</v>
      </c>
      <c r="D269" s="219" t="s">
        <v>122</v>
      </c>
      <c r="E269" s="220" t="s">
        <v>478</v>
      </c>
      <c r="F269" s="221" t="s">
        <v>479</v>
      </c>
      <c r="G269" s="222" t="s">
        <v>265</v>
      </c>
      <c r="H269" s="223">
        <v>0.017999999999999999</v>
      </c>
      <c r="I269" s="224"/>
      <c r="J269" s="225">
        <f>ROUND(I269*H269,2)</f>
        <v>0</v>
      </c>
      <c r="K269" s="226"/>
      <c r="L269" s="44"/>
      <c r="M269" s="227" t="s">
        <v>1</v>
      </c>
      <c r="N269" s="228" t="s">
        <v>41</v>
      </c>
      <c r="O269" s="91"/>
      <c r="P269" s="229">
        <f>O269*H269</f>
        <v>0</v>
      </c>
      <c r="Q269" s="229">
        <v>0</v>
      </c>
      <c r="R269" s="229">
        <f>Q269*H269</f>
        <v>0</v>
      </c>
      <c r="S269" s="229">
        <v>0</v>
      </c>
      <c r="T269" s="230">
        <f>S269*H269</f>
        <v>0</v>
      </c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R269" s="231" t="s">
        <v>142</v>
      </c>
      <c r="AT269" s="231" t="s">
        <v>122</v>
      </c>
      <c r="AU269" s="231" t="s">
        <v>86</v>
      </c>
      <c r="AY269" s="17" t="s">
        <v>119</v>
      </c>
      <c r="BE269" s="232">
        <f>IF(N269="základní",J269,0)</f>
        <v>0</v>
      </c>
      <c r="BF269" s="232">
        <f>IF(N269="snížená",J269,0)</f>
        <v>0</v>
      </c>
      <c r="BG269" s="232">
        <f>IF(N269="zákl. přenesená",J269,0)</f>
        <v>0</v>
      </c>
      <c r="BH269" s="232">
        <f>IF(N269="sníž. přenesená",J269,0)</f>
        <v>0</v>
      </c>
      <c r="BI269" s="232">
        <f>IF(N269="nulová",J269,0)</f>
        <v>0</v>
      </c>
      <c r="BJ269" s="17" t="s">
        <v>84</v>
      </c>
      <c r="BK269" s="232">
        <f>ROUND(I269*H269,2)</f>
        <v>0</v>
      </c>
      <c r="BL269" s="17" t="s">
        <v>142</v>
      </c>
      <c r="BM269" s="231" t="s">
        <v>480</v>
      </c>
    </row>
    <row r="270" s="14" customFormat="1">
      <c r="A270" s="14"/>
      <c r="B270" s="244"/>
      <c r="C270" s="245"/>
      <c r="D270" s="235" t="s">
        <v>128</v>
      </c>
      <c r="E270" s="246" t="s">
        <v>1</v>
      </c>
      <c r="F270" s="247" t="s">
        <v>481</v>
      </c>
      <c r="G270" s="245"/>
      <c r="H270" s="248">
        <v>0.017999999999999999</v>
      </c>
      <c r="I270" s="249"/>
      <c r="J270" s="245"/>
      <c r="K270" s="245"/>
      <c r="L270" s="250"/>
      <c r="M270" s="251"/>
      <c r="N270" s="252"/>
      <c r="O270" s="252"/>
      <c r="P270" s="252"/>
      <c r="Q270" s="252"/>
      <c r="R270" s="252"/>
      <c r="S270" s="252"/>
      <c r="T270" s="253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T270" s="254" t="s">
        <v>128</v>
      </c>
      <c r="AU270" s="254" t="s">
        <v>86</v>
      </c>
      <c r="AV270" s="14" t="s">
        <v>86</v>
      </c>
      <c r="AW270" s="14" t="s">
        <v>32</v>
      </c>
      <c r="AX270" s="14" t="s">
        <v>84</v>
      </c>
      <c r="AY270" s="254" t="s">
        <v>119</v>
      </c>
    </row>
    <row r="271" s="2" customFormat="1" ht="14.4" customHeight="1">
      <c r="A271" s="38"/>
      <c r="B271" s="39"/>
      <c r="C271" s="269" t="s">
        <v>482</v>
      </c>
      <c r="D271" s="269" t="s">
        <v>262</v>
      </c>
      <c r="E271" s="270" t="s">
        <v>483</v>
      </c>
      <c r="F271" s="271" t="s">
        <v>484</v>
      </c>
      <c r="G271" s="272" t="s">
        <v>419</v>
      </c>
      <c r="H271" s="273">
        <v>46.75</v>
      </c>
      <c r="I271" s="274"/>
      <c r="J271" s="275">
        <f>ROUND(I271*H271,2)</f>
        <v>0</v>
      </c>
      <c r="K271" s="276"/>
      <c r="L271" s="277"/>
      <c r="M271" s="278" t="s">
        <v>1</v>
      </c>
      <c r="N271" s="279" t="s">
        <v>41</v>
      </c>
      <c r="O271" s="91"/>
      <c r="P271" s="229">
        <f>O271*H271</f>
        <v>0</v>
      </c>
      <c r="Q271" s="229">
        <v>0.001</v>
      </c>
      <c r="R271" s="229">
        <f>Q271*H271</f>
        <v>0.04675</v>
      </c>
      <c r="S271" s="229">
        <v>0</v>
      </c>
      <c r="T271" s="230">
        <f>S271*H271</f>
        <v>0</v>
      </c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R271" s="231" t="s">
        <v>166</v>
      </c>
      <c r="AT271" s="231" t="s">
        <v>262</v>
      </c>
      <c r="AU271" s="231" t="s">
        <v>86</v>
      </c>
      <c r="AY271" s="17" t="s">
        <v>119</v>
      </c>
      <c r="BE271" s="232">
        <f>IF(N271="základní",J271,0)</f>
        <v>0</v>
      </c>
      <c r="BF271" s="232">
        <f>IF(N271="snížená",J271,0)</f>
        <v>0</v>
      </c>
      <c r="BG271" s="232">
        <f>IF(N271="zákl. přenesená",J271,0)</f>
        <v>0</v>
      </c>
      <c r="BH271" s="232">
        <f>IF(N271="sníž. přenesená",J271,0)</f>
        <v>0</v>
      </c>
      <c r="BI271" s="232">
        <f>IF(N271="nulová",J271,0)</f>
        <v>0</v>
      </c>
      <c r="BJ271" s="17" t="s">
        <v>84</v>
      </c>
      <c r="BK271" s="232">
        <f>ROUND(I271*H271,2)</f>
        <v>0</v>
      </c>
      <c r="BL271" s="17" t="s">
        <v>142</v>
      </c>
      <c r="BM271" s="231" t="s">
        <v>485</v>
      </c>
    </row>
    <row r="272" s="13" customFormat="1">
      <c r="A272" s="13"/>
      <c r="B272" s="233"/>
      <c r="C272" s="234"/>
      <c r="D272" s="235" t="s">
        <v>128</v>
      </c>
      <c r="E272" s="236" t="s">
        <v>1</v>
      </c>
      <c r="F272" s="237" t="s">
        <v>486</v>
      </c>
      <c r="G272" s="234"/>
      <c r="H272" s="236" t="s">
        <v>1</v>
      </c>
      <c r="I272" s="238"/>
      <c r="J272" s="234"/>
      <c r="K272" s="234"/>
      <c r="L272" s="239"/>
      <c r="M272" s="240"/>
      <c r="N272" s="241"/>
      <c r="O272" s="241"/>
      <c r="P272" s="241"/>
      <c r="Q272" s="241"/>
      <c r="R272" s="241"/>
      <c r="S272" s="241"/>
      <c r="T272" s="242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T272" s="243" t="s">
        <v>128</v>
      </c>
      <c r="AU272" s="243" t="s">
        <v>86</v>
      </c>
      <c r="AV272" s="13" t="s">
        <v>84</v>
      </c>
      <c r="AW272" s="13" t="s">
        <v>32</v>
      </c>
      <c r="AX272" s="13" t="s">
        <v>76</v>
      </c>
      <c r="AY272" s="243" t="s">
        <v>119</v>
      </c>
    </row>
    <row r="273" s="14" customFormat="1">
      <c r="A273" s="14"/>
      <c r="B273" s="244"/>
      <c r="C273" s="245"/>
      <c r="D273" s="235" t="s">
        <v>128</v>
      </c>
      <c r="E273" s="246" t="s">
        <v>1</v>
      </c>
      <c r="F273" s="247" t="s">
        <v>487</v>
      </c>
      <c r="G273" s="245"/>
      <c r="H273" s="248">
        <v>42.5</v>
      </c>
      <c r="I273" s="249"/>
      <c r="J273" s="245"/>
      <c r="K273" s="245"/>
      <c r="L273" s="250"/>
      <c r="M273" s="251"/>
      <c r="N273" s="252"/>
      <c r="O273" s="252"/>
      <c r="P273" s="252"/>
      <c r="Q273" s="252"/>
      <c r="R273" s="252"/>
      <c r="S273" s="252"/>
      <c r="T273" s="253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T273" s="254" t="s">
        <v>128</v>
      </c>
      <c r="AU273" s="254" t="s">
        <v>86</v>
      </c>
      <c r="AV273" s="14" t="s">
        <v>86</v>
      </c>
      <c r="AW273" s="14" t="s">
        <v>32</v>
      </c>
      <c r="AX273" s="14" t="s">
        <v>84</v>
      </c>
      <c r="AY273" s="254" t="s">
        <v>119</v>
      </c>
    </row>
    <row r="274" s="14" customFormat="1">
      <c r="A274" s="14"/>
      <c r="B274" s="244"/>
      <c r="C274" s="245"/>
      <c r="D274" s="235" t="s">
        <v>128</v>
      </c>
      <c r="E274" s="245"/>
      <c r="F274" s="247" t="s">
        <v>488</v>
      </c>
      <c r="G274" s="245"/>
      <c r="H274" s="248">
        <v>46.75</v>
      </c>
      <c r="I274" s="249"/>
      <c r="J274" s="245"/>
      <c r="K274" s="245"/>
      <c r="L274" s="250"/>
      <c r="M274" s="251"/>
      <c r="N274" s="252"/>
      <c r="O274" s="252"/>
      <c r="P274" s="252"/>
      <c r="Q274" s="252"/>
      <c r="R274" s="252"/>
      <c r="S274" s="252"/>
      <c r="T274" s="253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T274" s="254" t="s">
        <v>128</v>
      </c>
      <c r="AU274" s="254" t="s">
        <v>86</v>
      </c>
      <c r="AV274" s="14" t="s">
        <v>86</v>
      </c>
      <c r="AW274" s="14" t="s">
        <v>4</v>
      </c>
      <c r="AX274" s="14" t="s">
        <v>84</v>
      </c>
      <c r="AY274" s="254" t="s">
        <v>119</v>
      </c>
    </row>
    <row r="275" s="2" customFormat="1" ht="24.15" customHeight="1">
      <c r="A275" s="38"/>
      <c r="B275" s="39"/>
      <c r="C275" s="219" t="s">
        <v>150</v>
      </c>
      <c r="D275" s="219" t="s">
        <v>122</v>
      </c>
      <c r="E275" s="220" t="s">
        <v>489</v>
      </c>
      <c r="F275" s="221" t="s">
        <v>490</v>
      </c>
      <c r="G275" s="222" t="s">
        <v>265</v>
      </c>
      <c r="H275" s="223">
        <v>0.024</v>
      </c>
      <c r="I275" s="224"/>
      <c r="J275" s="225">
        <f>ROUND(I275*H275,2)</f>
        <v>0</v>
      </c>
      <c r="K275" s="226"/>
      <c r="L275" s="44"/>
      <c r="M275" s="227" t="s">
        <v>1</v>
      </c>
      <c r="N275" s="228" t="s">
        <v>41</v>
      </c>
      <c r="O275" s="91"/>
      <c r="P275" s="229">
        <f>O275*H275</f>
        <v>0</v>
      </c>
      <c r="Q275" s="229">
        <v>0</v>
      </c>
      <c r="R275" s="229">
        <f>Q275*H275</f>
        <v>0</v>
      </c>
      <c r="S275" s="229">
        <v>0</v>
      </c>
      <c r="T275" s="230">
        <f>S275*H275</f>
        <v>0</v>
      </c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R275" s="231" t="s">
        <v>142</v>
      </c>
      <c r="AT275" s="231" t="s">
        <v>122</v>
      </c>
      <c r="AU275" s="231" t="s">
        <v>86</v>
      </c>
      <c r="AY275" s="17" t="s">
        <v>119</v>
      </c>
      <c r="BE275" s="232">
        <f>IF(N275="základní",J275,0)</f>
        <v>0</v>
      </c>
      <c r="BF275" s="232">
        <f>IF(N275="snížená",J275,0)</f>
        <v>0</v>
      </c>
      <c r="BG275" s="232">
        <f>IF(N275="zákl. přenesená",J275,0)</f>
        <v>0</v>
      </c>
      <c r="BH275" s="232">
        <f>IF(N275="sníž. přenesená",J275,0)</f>
        <v>0</v>
      </c>
      <c r="BI275" s="232">
        <f>IF(N275="nulová",J275,0)</f>
        <v>0</v>
      </c>
      <c r="BJ275" s="17" t="s">
        <v>84</v>
      </c>
      <c r="BK275" s="232">
        <f>ROUND(I275*H275,2)</f>
        <v>0</v>
      </c>
      <c r="BL275" s="17" t="s">
        <v>142</v>
      </c>
      <c r="BM275" s="231" t="s">
        <v>491</v>
      </c>
    </row>
    <row r="276" s="14" customFormat="1">
      <c r="A276" s="14"/>
      <c r="B276" s="244"/>
      <c r="C276" s="245"/>
      <c r="D276" s="235" t="s">
        <v>128</v>
      </c>
      <c r="E276" s="246" t="s">
        <v>1</v>
      </c>
      <c r="F276" s="247" t="s">
        <v>492</v>
      </c>
      <c r="G276" s="245"/>
      <c r="H276" s="248">
        <v>0.024</v>
      </c>
      <c r="I276" s="249"/>
      <c r="J276" s="245"/>
      <c r="K276" s="245"/>
      <c r="L276" s="250"/>
      <c r="M276" s="251"/>
      <c r="N276" s="252"/>
      <c r="O276" s="252"/>
      <c r="P276" s="252"/>
      <c r="Q276" s="252"/>
      <c r="R276" s="252"/>
      <c r="S276" s="252"/>
      <c r="T276" s="253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T276" s="254" t="s">
        <v>128</v>
      </c>
      <c r="AU276" s="254" t="s">
        <v>86</v>
      </c>
      <c r="AV276" s="14" t="s">
        <v>86</v>
      </c>
      <c r="AW276" s="14" t="s">
        <v>32</v>
      </c>
      <c r="AX276" s="14" t="s">
        <v>84</v>
      </c>
      <c r="AY276" s="254" t="s">
        <v>119</v>
      </c>
    </row>
    <row r="277" s="2" customFormat="1" ht="24.15" customHeight="1">
      <c r="A277" s="38"/>
      <c r="B277" s="39"/>
      <c r="C277" s="219" t="s">
        <v>493</v>
      </c>
      <c r="D277" s="219" t="s">
        <v>122</v>
      </c>
      <c r="E277" s="220" t="s">
        <v>494</v>
      </c>
      <c r="F277" s="221" t="s">
        <v>495</v>
      </c>
      <c r="G277" s="222" t="s">
        <v>289</v>
      </c>
      <c r="H277" s="223">
        <v>2188.3800000000001</v>
      </c>
      <c r="I277" s="224"/>
      <c r="J277" s="225">
        <f>ROUND(I277*H277,2)</f>
        <v>0</v>
      </c>
      <c r="K277" s="226"/>
      <c r="L277" s="44"/>
      <c r="M277" s="227" t="s">
        <v>1</v>
      </c>
      <c r="N277" s="228" t="s">
        <v>41</v>
      </c>
      <c r="O277" s="91"/>
      <c r="P277" s="229">
        <f>O277*H277</f>
        <v>0</v>
      </c>
      <c r="Q277" s="229">
        <v>0</v>
      </c>
      <c r="R277" s="229">
        <f>Q277*H277</f>
        <v>0</v>
      </c>
      <c r="S277" s="229">
        <v>0</v>
      </c>
      <c r="T277" s="230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1" t="s">
        <v>142</v>
      </c>
      <c r="AT277" s="231" t="s">
        <v>122</v>
      </c>
      <c r="AU277" s="231" t="s">
        <v>86</v>
      </c>
      <c r="AY277" s="17" t="s">
        <v>119</v>
      </c>
      <c r="BE277" s="232">
        <f>IF(N277="základní",J277,0)</f>
        <v>0</v>
      </c>
      <c r="BF277" s="232">
        <f>IF(N277="snížená",J277,0)</f>
        <v>0</v>
      </c>
      <c r="BG277" s="232">
        <f>IF(N277="zákl. přenesená",J277,0)</f>
        <v>0</v>
      </c>
      <c r="BH277" s="232">
        <f>IF(N277="sníž. přenesená",J277,0)</f>
        <v>0</v>
      </c>
      <c r="BI277" s="232">
        <f>IF(N277="nulová",J277,0)</f>
        <v>0</v>
      </c>
      <c r="BJ277" s="17" t="s">
        <v>84</v>
      </c>
      <c r="BK277" s="232">
        <f>ROUND(I277*H277,2)</f>
        <v>0</v>
      </c>
      <c r="BL277" s="17" t="s">
        <v>142</v>
      </c>
      <c r="BM277" s="231" t="s">
        <v>496</v>
      </c>
    </row>
    <row r="278" s="14" customFormat="1">
      <c r="A278" s="14"/>
      <c r="B278" s="244"/>
      <c r="C278" s="245"/>
      <c r="D278" s="235" t="s">
        <v>128</v>
      </c>
      <c r="E278" s="246" t="s">
        <v>1</v>
      </c>
      <c r="F278" s="247" t="s">
        <v>497</v>
      </c>
      <c r="G278" s="245"/>
      <c r="H278" s="248">
        <v>2188.3800000000001</v>
      </c>
      <c r="I278" s="249"/>
      <c r="J278" s="245"/>
      <c r="K278" s="245"/>
      <c r="L278" s="250"/>
      <c r="M278" s="251"/>
      <c r="N278" s="252"/>
      <c r="O278" s="252"/>
      <c r="P278" s="252"/>
      <c r="Q278" s="252"/>
      <c r="R278" s="252"/>
      <c r="S278" s="252"/>
      <c r="T278" s="253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T278" s="254" t="s">
        <v>128</v>
      </c>
      <c r="AU278" s="254" t="s">
        <v>86</v>
      </c>
      <c r="AV278" s="14" t="s">
        <v>86</v>
      </c>
      <c r="AW278" s="14" t="s">
        <v>32</v>
      </c>
      <c r="AX278" s="14" t="s">
        <v>84</v>
      </c>
      <c r="AY278" s="254" t="s">
        <v>119</v>
      </c>
    </row>
    <row r="279" s="2" customFormat="1" ht="24.15" customHeight="1">
      <c r="A279" s="38"/>
      <c r="B279" s="39"/>
      <c r="C279" s="219" t="s">
        <v>498</v>
      </c>
      <c r="D279" s="219" t="s">
        <v>122</v>
      </c>
      <c r="E279" s="220" t="s">
        <v>499</v>
      </c>
      <c r="F279" s="221" t="s">
        <v>500</v>
      </c>
      <c r="G279" s="222" t="s">
        <v>289</v>
      </c>
      <c r="H279" s="223">
        <v>2911.3800000000001</v>
      </c>
      <c r="I279" s="224"/>
      <c r="J279" s="225">
        <f>ROUND(I279*H279,2)</f>
        <v>0</v>
      </c>
      <c r="K279" s="226"/>
      <c r="L279" s="44"/>
      <c r="M279" s="227" t="s">
        <v>1</v>
      </c>
      <c r="N279" s="228" t="s">
        <v>41</v>
      </c>
      <c r="O279" s="91"/>
      <c r="P279" s="229">
        <f>O279*H279</f>
        <v>0</v>
      </c>
      <c r="Q279" s="229">
        <v>0</v>
      </c>
      <c r="R279" s="229">
        <f>Q279*H279</f>
        <v>0</v>
      </c>
      <c r="S279" s="229">
        <v>0</v>
      </c>
      <c r="T279" s="230">
        <f>S279*H279</f>
        <v>0</v>
      </c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R279" s="231" t="s">
        <v>142</v>
      </c>
      <c r="AT279" s="231" t="s">
        <v>122</v>
      </c>
      <c r="AU279" s="231" t="s">
        <v>86</v>
      </c>
      <c r="AY279" s="17" t="s">
        <v>119</v>
      </c>
      <c r="BE279" s="232">
        <f>IF(N279="základní",J279,0)</f>
        <v>0</v>
      </c>
      <c r="BF279" s="232">
        <f>IF(N279="snížená",J279,0)</f>
        <v>0</v>
      </c>
      <c r="BG279" s="232">
        <f>IF(N279="zákl. přenesená",J279,0)</f>
        <v>0</v>
      </c>
      <c r="BH279" s="232">
        <f>IF(N279="sníž. přenesená",J279,0)</f>
        <v>0</v>
      </c>
      <c r="BI279" s="232">
        <f>IF(N279="nulová",J279,0)</f>
        <v>0</v>
      </c>
      <c r="BJ279" s="17" t="s">
        <v>84</v>
      </c>
      <c r="BK279" s="232">
        <f>ROUND(I279*H279,2)</f>
        <v>0</v>
      </c>
      <c r="BL279" s="17" t="s">
        <v>142</v>
      </c>
      <c r="BM279" s="231" t="s">
        <v>501</v>
      </c>
    </row>
    <row r="280" s="14" customFormat="1">
      <c r="A280" s="14"/>
      <c r="B280" s="244"/>
      <c r="C280" s="245"/>
      <c r="D280" s="235" t="s">
        <v>128</v>
      </c>
      <c r="E280" s="246" t="s">
        <v>1</v>
      </c>
      <c r="F280" s="247" t="s">
        <v>502</v>
      </c>
      <c r="G280" s="245"/>
      <c r="H280" s="248">
        <v>2911.3800000000001</v>
      </c>
      <c r="I280" s="249"/>
      <c r="J280" s="245"/>
      <c r="K280" s="245"/>
      <c r="L280" s="250"/>
      <c r="M280" s="251"/>
      <c r="N280" s="252"/>
      <c r="O280" s="252"/>
      <c r="P280" s="252"/>
      <c r="Q280" s="252"/>
      <c r="R280" s="252"/>
      <c r="S280" s="252"/>
      <c r="T280" s="253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T280" s="254" t="s">
        <v>128</v>
      </c>
      <c r="AU280" s="254" t="s">
        <v>86</v>
      </c>
      <c r="AV280" s="14" t="s">
        <v>86</v>
      </c>
      <c r="AW280" s="14" t="s">
        <v>32</v>
      </c>
      <c r="AX280" s="14" t="s">
        <v>84</v>
      </c>
      <c r="AY280" s="254" t="s">
        <v>119</v>
      </c>
    </row>
    <row r="281" s="12" customFormat="1" ht="22.8" customHeight="1">
      <c r="A281" s="12"/>
      <c r="B281" s="203"/>
      <c r="C281" s="204"/>
      <c r="D281" s="205" t="s">
        <v>75</v>
      </c>
      <c r="E281" s="217" t="s">
        <v>86</v>
      </c>
      <c r="F281" s="217" t="s">
        <v>503</v>
      </c>
      <c r="G281" s="204"/>
      <c r="H281" s="204"/>
      <c r="I281" s="207"/>
      <c r="J281" s="218">
        <f>BK281</f>
        <v>0</v>
      </c>
      <c r="K281" s="204"/>
      <c r="L281" s="209"/>
      <c r="M281" s="210"/>
      <c r="N281" s="211"/>
      <c r="O281" s="211"/>
      <c r="P281" s="212">
        <f>SUM(P282:P290)</f>
        <v>0</v>
      </c>
      <c r="Q281" s="211"/>
      <c r="R281" s="212">
        <f>SUM(R282:R290)</f>
        <v>1.5560111999999999</v>
      </c>
      <c r="S281" s="211"/>
      <c r="T281" s="213">
        <f>SUM(T282:T290)</f>
        <v>0</v>
      </c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R281" s="214" t="s">
        <v>84</v>
      </c>
      <c r="AT281" s="215" t="s">
        <v>75</v>
      </c>
      <c r="AU281" s="215" t="s">
        <v>84</v>
      </c>
      <c r="AY281" s="214" t="s">
        <v>119</v>
      </c>
      <c r="BK281" s="216">
        <f>SUM(BK282:BK290)</f>
        <v>0</v>
      </c>
    </row>
    <row r="282" s="2" customFormat="1" ht="49.05" customHeight="1">
      <c r="A282" s="38"/>
      <c r="B282" s="39"/>
      <c r="C282" s="219" t="s">
        <v>504</v>
      </c>
      <c r="D282" s="219" t="s">
        <v>122</v>
      </c>
      <c r="E282" s="220" t="s">
        <v>505</v>
      </c>
      <c r="F282" s="221" t="s">
        <v>506</v>
      </c>
      <c r="G282" s="222" t="s">
        <v>333</v>
      </c>
      <c r="H282" s="223">
        <v>10</v>
      </c>
      <c r="I282" s="224"/>
      <c r="J282" s="225">
        <f>ROUND(I282*H282,2)</f>
        <v>0</v>
      </c>
      <c r="K282" s="226"/>
      <c r="L282" s="44"/>
      <c r="M282" s="227" t="s">
        <v>1</v>
      </c>
      <c r="N282" s="228" t="s">
        <v>41</v>
      </c>
      <c r="O282" s="91"/>
      <c r="P282" s="229">
        <f>O282*H282</f>
        <v>0</v>
      </c>
      <c r="Q282" s="229">
        <v>0.0021700000000000001</v>
      </c>
      <c r="R282" s="229">
        <f>Q282*H282</f>
        <v>0.021700000000000001</v>
      </c>
      <c r="S282" s="229">
        <v>0</v>
      </c>
      <c r="T282" s="230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1" t="s">
        <v>142</v>
      </c>
      <c r="AT282" s="231" t="s">
        <v>122</v>
      </c>
      <c r="AU282" s="231" t="s">
        <v>86</v>
      </c>
      <c r="AY282" s="17" t="s">
        <v>119</v>
      </c>
      <c r="BE282" s="232">
        <f>IF(N282="základní",J282,0)</f>
        <v>0</v>
      </c>
      <c r="BF282" s="232">
        <f>IF(N282="snížená",J282,0)</f>
        <v>0</v>
      </c>
      <c r="BG282" s="232">
        <f>IF(N282="zákl. přenesená",J282,0)</f>
        <v>0</v>
      </c>
      <c r="BH282" s="232">
        <f>IF(N282="sníž. přenesená",J282,0)</f>
        <v>0</v>
      </c>
      <c r="BI282" s="232">
        <f>IF(N282="nulová",J282,0)</f>
        <v>0</v>
      </c>
      <c r="BJ282" s="17" t="s">
        <v>84</v>
      </c>
      <c r="BK282" s="232">
        <f>ROUND(I282*H282,2)</f>
        <v>0</v>
      </c>
      <c r="BL282" s="17" t="s">
        <v>142</v>
      </c>
      <c r="BM282" s="231" t="s">
        <v>507</v>
      </c>
    </row>
    <row r="283" s="13" customFormat="1">
      <c r="A283" s="13"/>
      <c r="B283" s="233"/>
      <c r="C283" s="234"/>
      <c r="D283" s="235" t="s">
        <v>128</v>
      </c>
      <c r="E283" s="236" t="s">
        <v>1</v>
      </c>
      <c r="F283" s="237" t="s">
        <v>508</v>
      </c>
      <c r="G283" s="234"/>
      <c r="H283" s="236" t="s">
        <v>1</v>
      </c>
      <c r="I283" s="238"/>
      <c r="J283" s="234"/>
      <c r="K283" s="234"/>
      <c r="L283" s="239"/>
      <c r="M283" s="240"/>
      <c r="N283" s="241"/>
      <c r="O283" s="241"/>
      <c r="P283" s="241"/>
      <c r="Q283" s="241"/>
      <c r="R283" s="241"/>
      <c r="S283" s="241"/>
      <c r="T283" s="242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T283" s="243" t="s">
        <v>128</v>
      </c>
      <c r="AU283" s="243" t="s">
        <v>86</v>
      </c>
      <c r="AV283" s="13" t="s">
        <v>84</v>
      </c>
      <c r="AW283" s="13" t="s">
        <v>32</v>
      </c>
      <c r="AX283" s="13" t="s">
        <v>76</v>
      </c>
      <c r="AY283" s="243" t="s">
        <v>119</v>
      </c>
    </row>
    <row r="284" s="14" customFormat="1">
      <c r="A284" s="14"/>
      <c r="B284" s="244"/>
      <c r="C284" s="245"/>
      <c r="D284" s="235" t="s">
        <v>128</v>
      </c>
      <c r="E284" s="246" t="s">
        <v>1</v>
      </c>
      <c r="F284" s="247" t="s">
        <v>509</v>
      </c>
      <c r="G284" s="245"/>
      <c r="H284" s="248">
        <v>10</v>
      </c>
      <c r="I284" s="249"/>
      <c r="J284" s="245"/>
      <c r="K284" s="245"/>
      <c r="L284" s="250"/>
      <c r="M284" s="251"/>
      <c r="N284" s="252"/>
      <c r="O284" s="252"/>
      <c r="P284" s="252"/>
      <c r="Q284" s="252"/>
      <c r="R284" s="252"/>
      <c r="S284" s="252"/>
      <c r="T284" s="253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T284" s="254" t="s">
        <v>128</v>
      </c>
      <c r="AU284" s="254" t="s">
        <v>86</v>
      </c>
      <c r="AV284" s="14" t="s">
        <v>86</v>
      </c>
      <c r="AW284" s="14" t="s">
        <v>32</v>
      </c>
      <c r="AX284" s="14" t="s">
        <v>84</v>
      </c>
      <c r="AY284" s="254" t="s">
        <v>119</v>
      </c>
    </row>
    <row r="285" s="2" customFormat="1" ht="24.15" customHeight="1">
      <c r="A285" s="38"/>
      <c r="B285" s="39"/>
      <c r="C285" s="219" t="s">
        <v>510</v>
      </c>
      <c r="D285" s="219" t="s">
        <v>122</v>
      </c>
      <c r="E285" s="220" t="s">
        <v>511</v>
      </c>
      <c r="F285" s="221" t="s">
        <v>512</v>
      </c>
      <c r="G285" s="222" t="s">
        <v>229</v>
      </c>
      <c r="H285" s="223">
        <v>0.68000000000000005</v>
      </c>
      <c r="I285" s="224"/>
      <c r="J285" s="225">
        <f>ROUND(I285*H285,2)</f>
        <v>0</v>
      </c>
      <c r="K285" s="226"/>
      <c r="L285" s="44"/>
      <c r="M285" s="227" t="s">
        <v>1</v>
      </c>
      <c r="N285" s="228" t="s">
        <v>41</v>
      </c>
      <c r="O285" s="91"/>
      <c r="P285" s="229">
        <f>O285*H285</f>
        <v>0</v>
      </c>
      <c r="Q285" s="229">
        <v>2.2563399999999998</v>
      </c>
      <c r="R285" s="229">
        <f>Q285*H285</f>
        <v>1.5343111999999999</v>
      </c>
      <c r="S285" s="229">
        <v>0</v>
      </c>
      <c r="T285" s="230">
        <f>S285*H285</f>
        <v>0</v>
      </c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R285" s="231" t="s">
        <v>142</v>
      </c>
      <c r="AT285" s="231" t="s">
        <v>122</v>
      </c>
      <c r="AU285" s="231" t="s">
        <v>86</v>
      </c>
      <c r="AY285" s="17" t="s">
        <v>119</v>
      </c>
      <c r="BE285" s="232">
        <f>IF(N285="základní",J285,0)</f>
        <v>0</v>
      </c>
      <c r="BF285" s="232">
        <f>IF(N285="snížená",J285,0)</f>
        <v>0</v>
      </c>
      <c r="BG285" s="232">
        <f>IF(N285="zákl. přenesená",J285,0)</f>
        <v>0</v>
      </c>
      <c r="BH285" s="232">
        <f>IF(N285="sníž. přenesená",J285,0)</f>
        <v>0</v>
      </c>
      <c r="BI285" s="232">
        <f>IF(N285="nulová",J285,0)</f>
        <v>0</v>
      </c>
      <c r="BJ285" s="17" t="s">
        <v>84</v>
      </c>
      <c r="BK285" s="232">
        <f>ROUND(I285*H285,2)</f>
        <v>0</v>
      </c>
      <c r="BL285" s="17" t="s">
        <v>142</v>
      </c>
      <c r="BM285" s="231" t="s">
        <v>513</v>
      </c>
    </row>
    <row r="286" s="13" customFormat="1">
      <c r="A286" s="13"/>
      <c r="B286" s="233"/>
      <c r="C286" s="234"/>
      <c r="D286" s="235" t="s">
        <v>128</v>
      </c>
      <c r="E286" s="236" t="s">
        <v>1</v>
      </c>
      <c r="F286" s="237" t="s">
        <v>244</v>
      </c>
      <c r="G286" s="234"/>
      <c r="H286" s="236" t="s">
        <v>1</v>
      </c>
      <c r="I286" s="238"/>
      <c r="J286" s="234"/>
      <c r="K286" s="234"/>
      <c r="L286" s="239"/>
      <c r="M286" s="240"/>
      <c r="N286" s="241"/>
      <c r="O286" s="241"/>
      <c r="P286" s="241"/>
      <c r="Q286" s="241"/>
      <c r="R286" s="241"/>
      <c r="S286" s="241"/>
      <c r="T286" s="242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T286" s="243" t="s">
        <v>128</v>
      </c>
      <c r="AU286" s="243" t="s">
        <v>86</v>
      </c>
      <c r="AV286" s="13" t="s">
        <v>84</v>
      </c>
      <c r="AW286" s="13" t="s">
        <v>32</v>
      </c>
      <c r="AX286" s="13" t="s">
        <v>76</v>
      </c>
      <c r="AY286" s="243" t="s">
        <v>119</v>
      </c>
    </row>
    <row r="287" s="14" customFormat="1">
      <c r="A287" s="14"/>
      <c r="B287" s="244"/>
      <c r="C287" s="245"/>
      <c r="D287" s="235" t="s">
        <v>128</v>
      </c>
      <c r="E287" s="246" t="s">
        <v>1</v>
      </c>
      <c r="F287" s="247" t="s">
        <v>245</v>
      </c>
      <c r="G287" s="245"/>
      <c r="H287" s="248">
        <v>0.47999999999999998</v>
      </c>
      <c r="I287" s="249"/>
      <c r="J287" s="245"/>
      <c r="K287" s="245"/>
      <c r="L287" s="250"/>
      <c r="M287" s="251"/>
      <c r="N287" s="252"/>
      <c r="O287" s="252"/>
      <c r="P287" s="252"/>
      <c r="Q287" s="252"/>
      <c r="R287" s="252"/>
      <c r="S287" s="252"/>
      <c r="T287" s="253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T287" s="254" t="s">
        <v>128</v>
      </c>
      <c r="AU287" s="254" t="s">
        <v>86</v>
      </c>
      <c r="AV287" s="14" t="s">
        <v>86</v>
      </c>
      <c r="AW287" s="14" t="s">
        <v>32</v>
      </c>
      <c r="AX287" s="14" t="s">
        <v>76</v>
      </c>
      <c r="AY287" s="254" t="s">
        <v>119</v>
      </c>
    </row>
    <row r="288" s="13" customFormat="1">
      <c r="A288" s="13"/>
      <c r="B288" s="233"/>
      <c r="C288" s="234"/>
      <c r="D288" s="235" t="s">
        <v>128</v>
      </c>
      <c r="E288" s="236" t="s">
        <v>1</v>
      </c>
      <c r="F288" s="237" t="s">
        <v>246</v>
      </c>
      <c r="G288" s="234"/>
      <c r="H288" s="236" t="s">
        <v>1</v>
      </c>
      <c r="I288" s="238"/>
      <c r="J288" s="234"/>
      <c r="K288" s="234"/>
      <c r="L288" s="239"/>
      <c r="M288" s="240"/>
      <c r="N288" s="241"/>
      <c r="O288" s="241"/>
      <c r="P288" s="241"/>
      <c r="Q288" s="241"/>
      <c r="R288" s="241"/>
      <c r="S288" s="241"/>
      <c r="T288" s="242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T288" s="243" t="s">
        <v>128</v>
      </c>
      <c r="AU288" s="243" t="s">
        <v>86</v>
      </c>
      <c r="AV288" s="13" t="s">
        <v>84</v>
      </c>
      <c r="AW288" s="13" t="s">
        <v>32</v>
      </c>
      <c r="AX288" s="13" t="s">
        <v>76</v>
      </c>
      <c r="AY288" s="243" t="s">
        <v>119</v>
      </c>
    </row>
    <row r="289" s="14" customFormat="1">
      <c r="A289" s="14"/>
      <c r="B289" s="244"/>
      <c r="C289" s="245"/>
      <c r="D289" s="235" t="s">
        <v>128</v>
      </c>
      <c r="E289" s="246" t="s">
        <v>1</v>
      </c>
      <c r="F289" s="247" t="s">
        <v>247</v>
      </c>
      <c r="G289" s="245"/>
      <c r="H289" s="248">
        <v>0.20000000000000001</v>
      </c>
      <c r="I289" s="249"/>
      <c r="J289" s="245"/>
      <c r="K289" s="245"/>
      <c r="L289" s="250"/>
      <c r="M289" s="251"/>
      <c r="N289" s="252"/>
      <c r="O289" s="252"/>
      <c r="P289" s="252"/>
      <c r="Q289" s="252"/>
      <c r="R289" s="252"/>
      <c r="S289" s="252"/>
      <c r="T289" s="253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T289" s="254" t="s">
        <v>128</v>
      </c>
      <c r="AU289" s="254" t="s">
        <v>86</v>
      </c>
      <c r="AV289" s="14" t="s">
        <v>86</v>
      </c>
      <c r="AW289" s="14" t="s">
        <v>32</v>
      </c>
      <c r="AX289" s="14" t="s">
        <v>76</v>
      </c>
      <c r="AY289" s="254" t="s">
        <v>119</v>
      </c>
    </row>
    <row r="290" s="15" customFormat="1">
      <c r="A290" s="15"/>
      <c r="B290" s="258"/>
      <c r="C290" s="259"/>
      <c r="D290" s="235" t="s">
        <v>128</v>
      </c>
      <c r="E290" s="260" t="s">
        <v>1</v>
      </c>
      <c r="F290" s="261" t="s">
        <v>235</v>
      </c>
      <c r="G290" s="259"/>
      <c r="H290" s="262">
        <v>0.67999999999999994</v>
      </c>
      <c r="I290" s="263"/>
      <c r="J290" s="259"/>
      <c r="K290" s="259"/>
      <c r="L290" s="264"/>
      <c r="M290" s="265"/>
      <c r="N290" s="266"/>
      <c r="O290" s="266"/>
      <c r="P290" s="266"/>
      <c r="Q290" s="266"/>
      <c r="R290" s="266"/>
      <c r="S290" s="266"/>
      <c r="T290" s="267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T290" s="268" t="s">
        <v>128</v>
      </c>
      <c r="AU290" s="268" t="s">
        <v>86</v>
      </c>
      <c r="AV290" s="15" t="s">
        <v>142</v>
      </c>
      <c r="AW290" s="15" t="s">
        <v>32</v>
      </c>
      <c r="AX290" s="15" t="s">
        <v>84</v>
      </c>
      <c r="AY290" s="268" t="s">
        <v>119</v>
      </c>
    </row>
    <row r="291" s="12" customFormat="1" ht="22.8" customHeight="1">
      <c r="A291" s="12"/>
      <c r="B291" s="203"/>
      <c r="C291" s="204"/>
      <c r="D291" s="205" t="s">
        <v>75</v>
      </c>
      <c r="E291" s="217" t="s">
        <v>7</v>
      </c>
      <c r="F291" s="217" t="s">
        <v>514</v>
      </c>
      <c r="G291" s="204"/>
      <c r="H291" s="204"/>
      <c r="I291" s="207"/>
      <c r="J291" s="218">
        <f>BK291</f>
        <v>0</v>
      </c>
      <c r="K291" s="204"/>
      <c r="L291" s="209"/>
      <c r="M291" s="210"/>
      <c r="N291" s="211"/>
      <c r="O291" s="211"/>
      <c r="P291" s="212">
        <f>SUM(P292:P302)</f>
        <v>0</v>
      </c>
      <c r="Q291" s="211"/>
      <c r="R291" s="212">
        <f>SUM(R292:R302)</f>
        <v>47.711499189999998</v>
      </c>
      <c r="S291" s="211"/>
      <c r="T291" s="213">
        <f>SUM(T292:T302)</f>
        <v>0</v>
      </c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R291" s="214" t="s">
        <v>84</v>
      </c>
      <c r="AT291" s="215" t="s">
        <v>75</v>
      </c>
      <c r="AU291" s="215" t="s">
        <v>84</v>
      </c>
      <c r="AY291" s="214" t="s">
        <v>119</v>
      </c>
      <c r="BK291" s="216">
        <f>SUM(BK292:BK302)</f>
        <v>0</v>
      </c>
    </row>
    <row r="292" s="2" customFormat="1" ht="37.8" customHeight="1">
      <c r="A292" s="38"/>
      <c r="B292" s="39"/>
      <c r="C292" s="219" t="s">
        <v>515</v>
      </c>
      <c r="D292" s="219" t="s">
        <v>122</v>
      </c>
      <c r="E292" s="220" t="s">
        <v>516</v>
      </c>
      <c r="F292" s="221" t="s">
        <v>517</v>
      </c>
      <c r="G292" s="222" t="s">
        <v>289</v>
      </c>
      <c r="H292" s="223">
        <v>2558</v>
      </c>
      <c r="I292" s="224"/>
      <c r="J292" s="225">
        <f>ROUND(I292*H292,2)</f>
        <v>0</v>
      </c>
      <c r="K292" s="226"/>
      <c r="L292" s="44"/>
      <c r="M292" s="227" t="s">
        <v>1</v>
      </c>
      <c r="N292" s="228" t="s">
        <v>41</v>
      </c>
      <c r="O292" s="91"/>
      <c r="P292" s="229">
        <f>O292*H292</f>
        <v>0</v>
      </c>
      <c r="Q292" s="229">
        <v>0.00013999999999999999</v>
      </c>
      <c r="R292" s="229">
        <f>Q292*H292</f>
        <v>0.35811999999999999</v>
      </c>
      <c r="S292" s="229">
        <v>0</v>
      </c>
      <c r="T292" s="230">
        <f>S292*H292</f>
        <v>0</v>
      </c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R292" s="231" t="s">
        <v>142</v>
      </c>
      <c r="AT292" s="231" t="s">
        <v>122</v>
      </c>
      <c r="AU292" s="231" t="s">
        <v>86</v>
      </c>
      <c r="AY292" s="17" t="s">
        <v>119</v>
      </c>
      <c r="BE292" s="232">
        <f>IF(N292="základní",J292,0)</f>
        <v>0</v>
      </c>
      <c r="BF292" s="232">
        <f>IF(N292="snížená",J292,0)</f>
        <v>0</v>
      </c>
      <c r="BG292" s="232">
        <f>IF(N292="zákl. přenesená",J292,0)</f>
        <v>0</v>
      </c>
      <c r="BH292" s="232">
        <f>IF(N292="sníž. přenesená",J292,0)</f>
        <v>0</v>
      </c>
      <c r="BI292" s="232">
        <f>IF(N292="nulová",J292,0)</f>
        <v>0</v>
      </c>
      <c r="BJ292" s="17" t="s">
        <v>84</v>
      </c>
      <c r="BK292" s="232">
        <f>ROUND(I292*H292,2)</f>
        <v>0</v>
      </c>
      <c r="BL292" s="17" t="s">
        <v>142</v>
      </c>
      <c r="BM292" s="231" t="s">
        <v>518</v>
      </c>
    </row>
    <row r="293" s="14" customFormat="1">
      <c r="A293" s="14"/>
      <c r="B293" s="244"/>
      <c r="C293" s="245"/>
      <c r="D293" s="235" t="s">
        <v>128</v>
      </c>
      <c r="E293" s="246" t="s">
        <v>1</v>
      </c>
      <c r="F293" s="247" t="s">
        <v>313</v>
      </c>
      <c r="G293" s="245"/>
      <c r="H293" s="248">
        <v>2558</v>
      </c>
      <c r="I293" s="249"/>
      <c r="J293" s="245"/>
      <c r="K293" s="245"/>
      <c r="L293" s="250"/>
      <c r="M293" s="251"/>
      <c r="N293" s="252"/>
      <c r="O293" s="252"/>
      <c r="P293" s="252"/>
      <c r="Q293" s="252"/>
      <c r="R293" s="252"/>
      <c r="S293" s="252"/>
      <c r="T293" s="253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T293" s="254" t="s">
        <v>128</v>
      </c>
      <c r="AU293" s="254" t="s">
        <v>86</v>
      </c>
      <c r="AV293" s="14" t="s">
        <v>86</v>
      </c>
      <c r="AW293" s="14" t="s">
        <v>32</v>
      </c>
      <c r="AX293" s="14" t="s">
        <v>84</v>
      </c>
      <c r="AY293" s="254" t="s">
        <v>119</v>
      </c>
    </row>
    <row r="294" s="2" customFormat="1" ht="24.15" customHeight="1">
      <c r="A294" s="38"/>
      <c r="B294" s="39"/>
      <c r="C294" s="269" t="s">
        <v>519</v>
      </c>
      <c r="D294" s="269" t="s">
        <v>262</v>
      </c>
      <c r="E294" s="270" t="s">
        <v>520</v>
      </c>
      <c r="F294" s="271" t="s">
        <v>521</v>
      </c>
      <c r="G294" s="272" t="s">
        <v>289</v>
      </c>
      <c r="H294" s="273">
        <v>3029.951</v>
      </c>
      <c r="I294" s="274"/>
      <c r="J294" s="275">
        <f>ROUND(I294*H294,2)</f>
        <v>0</v>
      </c>
      <c r="K294" s="276"/>
      <c r="L294" s="277"/>
      <c r="M294" s="278" t="s">
        <v>1</v>
      </c>
      <c r="N294" s="279" t="s">
        <v>41</v>
      </c>
      <c r="O294" s="91"/>
      <c r="P294" s="229">
        <f>O294*H294</f>
        <v>0</v>
      </c>
      <c r="Q294" s="229">
        <v>0.00029999999999999997</v>
      </c>
      <c r="R294" s="229">
        <f>Q294*H294</f>
        <v>0.90898529999999989</v>
      </c>
      <c r="S294" s="229">
        <v>0</v>
      </c>
      <c r="T294" s="230">
        <f>S294*H294</f>
        <v>0</v>
      </c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R294" s="231" t="s">
        <v>166</v>
      </c>
      <c r="AT294" s="231" t="s">
        <v>262</v>
      </c>
      <c r="AU294" s="231" t="s">
        <v>86</v>
      </c>
      <c r="AY294" s="17" t="s">
        <v>119</v>
      </c>
      <c r="BE294" s="232">
        <f>IF(N294="základní",J294,0)</f>
        <v>0</v>
      </c>
      <c r="BF294" s="232">
        <f>IF(N294="snížená",J294,0)</f>
        <v>0</v>
      </c>
      <c r="BG294" s="232">
        <f>IF(N294="zákl. přenesená",J294,0)</f>
        <v>0</v>
      </c>
      <c r="BH294" s="232">
        <f>IF(N294="sníž. přenesená",J294,0)</f>
        <v>0</v>
      </c>
      <c r="BI294" s="232">
        <f>IF(N294="nulová",J294,0)</f>
        <v>0</v>
      </c>
      <c r="BJ294" s="17" t="s">
        <v>84</v>
      </c>
      <c r="BK294" s="232">
        <f>ROUND(I294*H294,2)</f>
        <v>0</v>
      </c>
      <c r="BL294" s="17" t="s">
        <v>142</v>
      </c>
      <c r="BM294" s="231" t="s">
        <v>522</v>
      </c>
    </row>
    <row r="295" s="14" customFormat="1">
      <c r="A295" s="14"/>
      <c r="B295" s="244"/>
      <c r="C295" s="245"/>
      <c r="D295" s="235" t="s">
        <v>128</v>
      </c>
      <c r="E295" s="246" t="s">
        <v>1</v>
      </c>
      <c r="F295" s="247" t="s">
        <v>523</v>
      </c>
      <c r="G295" s="245"/>
      <c r="H295" s="248">
        <v>2558</v>
      </c>
      <c r="I295" s="249"/>
      <c r="J295" s="245"/>
      <c r="K295" s="245"/>
      <c r="L295" s="250"/>
      <c r="M295" s="251"/>
      <c r="N295" s="252"/>
      <c r="O295" s="252"/>
      <c r="P295" s="252"/>
      <c r="Q295" s="252"/>
      <c r="R295" s="252"/>
      <c r="S295" s="252"/>
      <c r="T295" s="253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T295" s="254" t="s">
        <v>128</v>
      </c>
      <c r="AU295" s="254" t="s">
        <v>86</v>
      </c>
      <c r="AV295" s="14" t="s">
        <v>86</v>
      </c>
      <c r="AW295" s="14" t="s">
        <v>32</v>
      </c>
      <c r="AX295" s="14" t="s">
        <v>84</v>
      </c>
      <c r="AY295" s="254" t="s">
        <v>119</v>
      </c>
    </row>
    <row r="296" s="14" customFormat="1">
      <c r="A296" s="14"/>
      <c r="B296" s="244"/>
      <c r="C296" s="245"/>
      <c r="D296" s="235" t="s">
        <v>128</v>
      </c>
      <c r="E296" s="245"/>
      <c r="F296" s="247" t="s">
        <v>524</v>
      </c>
      <c r="G296" s="245"/>
      <c r="H296" s="248">
        <v>3029.951</v>
      </c>
      <c r="I296" s="249"/>
      <c r="J296" s="245"/>
      <c r="K296" s="245"/>
      <c r="L296" s="250"/>
      <c r="M296" s="251"/>
      <c r="N296" s="252"/>
      <c r="O296" s="252"/>
      <c r="P296" s="252"/>
      <c r="Q296" s="252"/>
      <c r="R296" s="252"/>
      <c r="S296" s="252"/>
      <c r="T296" s="253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T296" s="254" t="s">
        <v>128</v>
      </c>
      <c r="AU296" s="254" t="s">
        <v>86</v>
      </c>
      <c r="AV296" s="14" t="s">
        <v>86</v>
      </c>
      <c r="AW296" s="14" t="s">
        <v>4</v>
      </c>
      <c r="AX296" s="14" t="s">
        <v>84</v>
      </c>
      <c r="AY296" s="254" t="s">
        <v>119</v>
      </c>
    </row>
    <row r="297" s="2" customFormat="1" ht="24.15" customHeight="1">
      <c r="A297" s="38"/>
      <c r="B297" s="39"/>
      <c r="C297" s="219" t="s">
        <v>525</v>
      </c>
      <c r="D297" s="219" t="s">
        <v>122</v>
      </c>
      <c r="E297" s="220" t="s">
        <v>526</v>
      </c>
      <c r="F297" s="221" t="s">
        <v>527</v>
      </c>
      <c r="G297" s="222" t="s">
        <v>229</v>
      </c>
      <c r="H297" s="223">
        <v>19.091000000000001</v>
      </c>
      <c r="I297" s="224"/>
      <c r="J297" s="225">
        <f>ROUND(I297*H297,2)</f>
        <v>0</v>
      </c>
      <c r="K297" s="226"/>
      <c r="L297" s="44"/>
      <c r="M297" s="227" t="s">
        <v>1</v>
      </c>
      <c r="N297" s="228" t="s">
        <v>41</v>
      </c>
      <c r="O297" s="91"/>
      <c r="P297" s="229">
        <f>O297*H297</f>
        <v>0</v>
      </c>
      <c r="Q297" s="229">
        <v>2.4327899999999998</v>
      </c>
      <c r="R297" s="229">
        <f>Q297*H297</f>
        <v>46.444393890000001</v>
      </c>
      <c r="S297" s="229">
        <v>0</v>
      </c>
      <c r="T297" s="230">
        <f>S297*H297</f>
        <v>0</v>
      </c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R297" s="231" t="s">
        <v>142</v>
      </c>
      <c r="AT297" s="231" t="s">
        <v>122</v>
      </c>
      <c r="AU297" s="231" t="s">
        <v>86</v>
      </c>
      <c r="AY297" s="17" t="s">
        <v>119</v>
      </c>
      <c r="BE297" s="232">
        <f>IF(N297="základní",J297,0)</f>
        <v>0</v>
      </c>
      <c r="BF297" s="232">
        <f>IF(N297="snížená",J297,0)</f>
        <v>0</v>
      </c>
      <c r="BG297" s="232">
        <f>IF(N297="zákl. přenesená",J297,0)</f>
        <v>0</v>
      </c>
      <c r="BH297" s="232">
        <f>IF(N297="sníž. přenesená",J297,0)</f>
        <v>0</v>
      </c>
      <c r="BI297" s="232">
        <f>IF(N297="nulová",J297,0)</f>
        <v>0</v>
      </c>
      <c r="BJ297" s="17" t="s">
        <v>84</v>
      </c>
      <c r="BK297" s="232">
        <f>ROUND(I297*H297,2)</f>
        <v>0</v>
      </c>
      <c r="BL297" s="17" t="s">
        <v>142</v>
      </c>
      <c r="BM297" s="231" t="s">
        <v>528</v>
      </c>
    </row>
    <row r="298" s="13" customFormat="1">
      <c r="A298" s="13"/>
      <c r="B298" s="233"/>
      <c r="C298" s="234"/>
      <c r="D298" s="235" t="s">
        <v>128</v>
      </c>
      <c r="E298" s="236" t="s">
        <v>1</v>
      </c>
      <c r="F298" s="237" t="s">
        <v>529</v>
      </c>
      <c r="G298" s="234"/>
      <c r="H298" s="236" t="s">
        <v>1</v>
      </c>
      <c r="I298" s="238"/>
      <c r="J298" s="234"/>
      <c r="K298" s="234"/>
      <c r="L298" s="239"/>
      <c r="M298" s="240"/>
      <c r="N298" s="241"/>
      <c r="O298" s="241"/>
      <c r="P298" s="241"/>
      <c r="Q298" s="241"/>
      <c r="R298" s="241"/>
      <c r="S298" s="241"/>
      <c r="T298" s="242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T298" s="243" t="s">
        <v>128</v>
      </c>
      <c r="AU298" s="243" t="s">
        <v>86</v>
      </c>
      <c r="AV298" s="13" t="s">
        <v>84</v>
      </c>
      <c r="AW298" s="13" t="s">
        <v>32</v>
      </c>
      <c r="AX298" s="13" t="s">
        <v>76</v>
      </c>
      <c r="AY298" s="243" t="s">
        <v>119</v>
      </c>
    </row>
    <row r="299" s="14" customFormat="1">
      <c r="A299" s="14"/>
      <c r="B299" s="244"/>
      <c r="C299" s="245"/>
      <c r="D299" s="235" t="s">
        <v>128</v>
      </c>
      <c r="E299" s="246" t="s">
        <v>1</v>
      </c>
      <c r="F299" s="247" t="s">
        <v>530</v>
      </c>
      <c r="G299" s="245"/>
      <c r="H299" s="248">
        <v>19.091000000000001</v>
      </c>
      <c r="I299" s="249"/>
      <c r="J299" s="245"/>
      <c r="K299" s="245"/>
      <c r="L299" s="250"/>
      <c r="M299" s="251"/>
      <c r="N299" s="252"/>
      <c r="O299" s="252"/>
      <c r="P299" s="252"/>
      <c r="Q299" s="252"/>
      <c r="R299" s="252"/>
      <c r="S299" s="252"/>
      <c r="T299" s="253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T299" s="254" t="s">
        <v>128</v>
      </c>
      <c r="AU299" s="254" t="s">
        <v>86</v>
      </c>
      <c r="AV299" s="14" t="s">
        <v>86</v>
      </c>
      <c r="AW299" s="14" t="s">
        <v>32</v>
      </c>
      <c r="AX299" s="14" t="s">
        <v>84</v>
      </c>
      <c r="AY299" s="254" t="s">
        <v>119</v>
      </c>
    </row>
    <row r="300" s="2" customFormat="1" ht="37.8" customHeight="1">
      <c r="A300" s="38"/>
      <c r="B300" s="39"/>
      <c r="C300" s="219" t="s">
        <v>531</v>
      </c>
      <c r="D300" s="219" t="s">
        <v>122</v>
      </c>
      <c r="E300" s="220" t="s">
        <v>532</v>
      </c>
      <c r="F300" s="221" t="s">
        <v>533</v>
      </c>
      <c r="G300" s="222" t="s">
        <v>289</v>
      </c>
      <c r="H300" s="223">
        <v>1200</v>
      </c>
      <c r="I300" s="224"/>
      <c r="J300" s="225">
        <f>ROUND(I300*H300,2)</f>
        <v>0</v>
      </c>
      <c r="K300" s="226"/>
      <c r="L300" s="44"/>
      <c r="M300" s="227" t="s">
        <v>1</v>
      </c>
      <c r="N300" s="228" t="s">
        <v>41</v>
      </c>
      <c r="O300" s="91"/>
      <c r="P300" s="229">
        <f>O300*H300</f>
        <v>0</v>
      </c>
      <c r="Q300" s="229">
        <v>0</v>
      </c>
      <c r="R300" s="229">
        <f>Q300*H300</f>
        <v>0</v>
      </c>
      <c r="S300" s="229">
        <v>0</v>
      </c>
      <c r="T300" s="230">
        <f>S300*H300</f>
        <v>0</v>
      </c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R300" s="231" t="s">
        <v>142</v>
      </c>
      <c r="AT300" s="231" t="s">
        <v>122</v>
      </c>
      <c r="AU300" s="231" t="s">
        <v>86</v>
      </c>
      <c r="AY300" s="17" t="s">
        <v>119</v>
      </c>
      <c r="BE300" s="232">
        <f>IF(N300="základní",J300,0)</f>
        <v>0</v>
      </c>
      <c r="BF300" s="232">
        <f>IF(N300="snížená",J300,0)</f>
        <v>0</v>
      </c>
      <c r="BG300" s="232">
        <f>IF(N300="zákl. přenesená",J300,0)</f>
        <v>0</v>
      </c>
      <c r="BH300" s="232">
        <f>IF(N300="sníž. přenesená",J300,0)</f>
        <v>0</v>
      </c>
      <c r="BI300" s="232">
        <f>IF(N300="nulová",J300,0)</f>
        <v>0</v>
      </c>
      <c r="BJ300" s="17" t="s">
        <v>84</v>
      </c>
      <c r="BK300" s="232">
        <f>ROUND(I300*H300,2)</f>
        <v>0</v>
      </c>
      <c r="BL300" s="17" t="s">
        <v>142</v>
      </c>
      <c r="BM300" s="231" t="s">
        <v>534</v>
      </c>
    </row>
    <row r="301" s="13" customFormat="1">
      <c r="A301" s="13"/>
      <c r="B301" s="233"/>
      <c r="C301" s="234"/>
      <c r="D301" s="235" t="s">
        <v>128</v>
      </c>
      <c r="E301" s="236" t="s">
        <v>1</v>
      </c>
      <c r="F301" s="237" t="s">
        <v>535</v>
      </c>
      <c r="G301" s="234"/>
      <c r="H301" s="236" t="s">
        <v>1</v>
      </c>
      <c r="I301" s="238"/>
      <c r="J301" s="234"/>
      <c r="K301" s="234"/>
      <c r="L301" s="239"/>
      <c r="M301" s="240"/>
      <c r="N301" s="241"/>
      <c r="O301" s="241"/>
      <c r="P301" s="241"/>
      <c r="Q301" s="241"/>
      <c r="R301" s="241"/>
      <c r="S301" s="241"/>
      <c r="T301" s="242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T301" s="243" t="s">
        <v>128</v>
      </c>
      <c r="AU301" s="243" t="s">
        <v>86</v>
      </c>
      <c r="AV301" s="13" t="s">
        <v>84</v>
      </c>
      <c r="AW301" s="13" t="s">
        <v>32</v>
      </c>
      <c r="AX301" s="13" t="s">
        <v>76</v>
      </c>
      <c r="AY301" s="243" t="s">
        <v>119</v>
      </c>
    </row>
    <row r="302" s="14" customFormat="1">
      <c r="A302" s="14"/>
      <c r="B302" s="244"/>
      <c r="C302" s="245"/>
      <c r="D302" s="235" t="s">
        <v>128</v>
      </c>
      <c r="E302" s="246" t="s">
        <v>1</v>
      </c>
      <c r="F302" s="247" t="s">
        <v>536</v>
      </c>
      <c r="G302" s="245"/>
      <c r="H302" s="248">
        <v>1200</v>
      </c>
      <c r="I302" s="249"/>
      <c r="J302" s="245"/>
      <c r="K302" s="245"/>
      <c r="L302" s="250"/>
      <c r="M302" s="251"/>
      <c r="N302" s="252"/>
      <c r="O302" s="252"/>
      <c r="P302" s="252"/>
      <c r="Q302" s="252"/>
      <c r="R302" s="252"/>
      <c r="S302" s="252"/>
      <c r="T302" s="253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T302" s="254" t="s">
        <v>128</v>
      </c>
      <c r="AU302" s="254" t="s">
        <v>86</v>
      </c>
      <c r="AV302" s="14" t="s">
        <v>86</v>
      </c>
      <c r="AW302" s="14" t="s">
        <v>32</v>
      </c>
      <c r="AX302" s="14" t="s">
        <v>84</v>
      </c>
      <c r="AY302" s="254" t="s">
        <v>119</v>
      </c>
    </row>
    <row r="303" s="12" customFormat="1" ht="22.8" customHeight="1">
      <c r="A303" s="12"/>
      <c r="B303" s="203"/>
      <c r="C303" s="204"/>
      <c r="D303" s="205" t="s">
        <v>75</v>
      </c>
      <c r="E303" s="217" t="s">
        <v>136</v>
      </c>
      <c r="F303" s="217" t="s">
        <v>537</v>
      </c>
      <c r="G303" s="204"/>
      <c r="H303" s="204"/>
      <c r="I303" s="207"/>
      <c r="J303" s="218">
        <f>BK303</f>
        <v>0</v>
      </c>
      <c r="K303" s="204"/>
      <c r="L303" s="209"/>
      <c r="M303" s="210"/>
      <c r="N303" s="211"/>
      <c r="O303" s="211"/>
      <c r="P303" s="212">
        <f>SUM(P304:P307)</f>
        <v>0</v>
      </c>
      <c r="Q303" s="211"/>
      <c r="R303" s="212">
        <f>SUM(R304:R307)</f>
        <v>0.15440000000000001</v>
      </c>
      <c r="S303" s="211"/>
      <c r="T303" s="213">
        <f>SUM(T304:T307)</f>
        <v>0</v>
      </c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R303" s="214" t="s">
        <v>84</v>
      </c>
      <c r="AT303" s="215" t="s">
        <v>75</v>
      </c>
      <c r="AU303" s="215" t="s">
        <v>84</v>
      </c>
      <c r="AY303" s="214" t="s">
        <v>119</v>
      </c>
      <c r="BK303" s="216">
        <f>SUM(BK304:BK307)</f>
        <v>0</v>
      </c>
    </row>
    <row r="304" s="2" customFormat="1" ht="24.15" customHeight="1">
      <c r="A304" s="38"/>
      <c r="B304" s="39"/>
      <c r="C304" s="219" t="s">
        <v>538</v>
      </c>
      <c r="D304" s="219" t="s">
        <v>122</v>
      </c>
      <c r="E304" s="220" t="s">
        <v>539</v>
      </c>
      <c r="F304" s="221" t="s">
        <v>540</v>
      </c>
      <c r="G304" s="222" t="s">
        <v>357</v>
      </c>
      <c r="H304" s="223">
        <v>16</v>
      </c>
      <c r="I304" s="224"/>
      <c r="J304" s="225">
        <f>ROUND(I304*H304,2)</f>
        <v>0</v>
      </c>
      <c r="K304" s="226"/>
      <c r="L304" s="44"/>
      <c r="M304" s="227" t="s">
        <v>1</v>
      </c>
      <c r="N304" s="228" t="s">
        <v>41</v>
      </c>
      <c r="O304" s="91"/>
      <c r="P304" s="229">
        <f>O304*H304</f>
        <v>0</v>
      </c>
      <c r="Q304" s="229">
        <v>0.0039500000000000004</v>
      </c>
      <c r="R304" s="229">
        <f>Q304*H304</f>
        <v>0.063200000000000006</v>
      </c>
      <c r="S304" s="229">
        <v>0</v>
      </c>
      <c r="T304" s="230">
        <f>S304*H304</f>
        <v>0</v>
      </c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R304" s="231" t="s">
        <v>142</v>
      </c>
      <c r="AT304" s="231" t="s">
        <v>122</v>
      </c>
      <c r="AU304" s="231" t="s">
        <v>86</v>
      </c>
      <c r="AY304" s="17" t="s">
        <v>119</v>
      </c>
      <c r="BE304" s="232">
        <f>IF(N304="základní",J304,0)</f>
        <v>0</v>
      </c>
      <c r="BF304" s="232">
        <f>IF(N304="snížená",J304,0)</f>
        <v>0</v>
      </c>
      <c r="BG304" s="232">
        <f>IF(N304="zákl. přenesená",J304,0)</f>
        <v>0</v>
      </c>
      <c r="BH304" s="232">
        <f>IF(N304="sníž. přenesená",J304,0)</f>
        <v>0</v>
      </c>
      <c r="BI304" s="232">
        <f>IF(N304="nulová",J304,0)</f>
        <v>0</v>
      </c>
      <c r="BJ304" s="17" t="s">
        <v>84</v>
      </c>
      <c r="BK304" s="232">
        <f>ROUND(I304*H304,2)</f>
        <v>0</v>
      </c>
      <c r="BL304" s="17" t="s">
        <v>142</v>
      </c>
      <c r="BM304" s="231" t="s">
        <v>541</v>
      </c>
    </row>
    <row r="305" s="14" customFormat="1">
      <c r="A305" s="14"/>
      <c r="B305" s="244"/>
      <c r="C305" s="245"/>
      <c r="D305" s="235" t="s">
        <v>128</v>
      </c>
      <c r="E305" s="246" t="s">
        <v>1</v>
      </c>
      <c r="F305" s="247" t="s">
        <v>542</v>
      </c>
      <c r="G305" s="245"/>
      <c r="H305" s="248">
        <v>16</v>
      </c>
      <c r="I305" s="249"/>
      <c r="J305" s="245"/>
      <c r="K305" s="245"/>
      <c r="L305" s="250"/>
      <c r="M305" s="251"/>
      <c r="N305" s="252"/>
      <c r="O305" s="252"/>
      <c r="P305" s="252"/>
      <c r="Q305" s="252"/>
      <c r="R305" s="252"/>
      <c r="S305" s="252"/>
      <c r="T305" s="253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T305" s="254" t="s">
        <v>128</v>
      </c>
      <c r="AU305" s="254" t="s">
        <v>86</v>
      </c>
      <c r="AV305" s="14" t="s">
        <v>86</v>
      </c>
      <c r="AW305" s="14" t="s">
        <v>32</v>
      </c>
      <c r="AX305" s="14" t="s">
        <v>84</v>
      </c>
      <c r="AY305" s="254" t="s">
        <v>119</v>
      </c>
    </row>
    <row r="306" s="2" customFormat="1" ht="24.15" customHeight="1">
      <c r="A306" s="38"/>
      <c r="B306" s="39"/>
      <c r="C306" s="269" t="s">
        <v>543</v>
      </c>
      <c r="D306" s="269" t="s">
        <v>262</v>
      </c>
      <c r="E306" s="270" t="s">
        <v>544</v>
      </c>
      <c r="F306" s="271" t="s">
        <v>545</v>
      </c>
      <c r="G306" s="272" t="s">
        <v>357</v>
      </c>
      <c r="H306" s="273">
        <v>16</v>
      </c>
      <c r="I306" s="274"/>
      <c r="J306" s="275">
        <f>ROUND(I306*H306,2)</f>
        <v>0</v>
      </c>
      <c r="K306" s="276"/>
      <c r="L306" s="277"/>
      <c r="M306" s="278" t="s">
        <v>1</v>
      </c>
      <c r="N306" s="279" t="s">
        <v>41</v>
      </c>
      <c r="O306" s="91"/>
      <c r="P306" s="229">
        <f>O306*H306</f>
        <v>0</v>
      </c>
      <c r="Q306" s="229">
        <v>0.0057000000000000002</v>
      </c>
      <c r="R306" s="229">
        <f>Q306*H306</f>
        <v>0.091200000000000003</v>
      </c>
      <c r="S306" s="229">
        <v>0</v>
      </c>
      <c r="T306" s="230">
        <f>S306*H306</f>
        <v>0</v>
      </c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R306" s="231" t="s">
        <v>166</v>
      </c>
      <c r="AT306" s="231" t="s">
        <v>262</v>
      </c>
      <c r="AU306" s="231" t="s">
        <v>86</v>
      </c>
      <c r="AY306" s="17" t="s">
        <v>119</v>
      </c>
      <c r="BE306" s="232">
        <f>IF(N306="základní",J306,0)</f>
        <v>0</v>
      </c>
      <c r="BF306" s="232">
        <f>IF(N306="snížená",J306,0)</f>
        <v>0</v>
      </c>
      <c r="BG306" s="232">
        <f>IF(N306="zákl. přenesená",J306,0)</f>
        <v>0</v>
      </c>
      <c r="BH306" s="232">
        <f>IF(N306="sníž. přenesená",J306,0)</f>
        <v>0</v>
      </c>
      <c r="BI306" s="232">
        <f>IF(N306="nulová",J306,0)</f>
        <v>0</v>
      </c>
      <c r="BJ306" s="17" t="s">
        <v>84</v>
      </c>
      <c r="BK306" s="232">
        <f>ROUND(I306*H306,2)</f>
        <v>0</v>
      </c>
      <c r="BL306" s="17" t="s">
        <v>142</v>
      </c>
      <c r="BM306" s="231" t="s">
        <v>546</v>
      </c>
    </row>
    <row r="307" s="14" customFormat="1">
      <c r="A307" s="14"/>
      <c r="B307" s="244"/>
      <c r="C307" s="245"/>
      <c r="D307" s="235" t="s">
        <v>128</v>
      </c>
      <c r="E307" s="246" t="s">
        <v>1</v>
      </c>
      <c r="F307" s="247" t="s">
        <v>542</v>
      </c>
      <c r="G307" s="245"/>
      <c r="H307" s="248">
        <v>16</v>
      </c>
      <c r="I307" s="249"/>
      <c r="J307" s="245"/>
      <c r="K307" s="245"/>
      <c r="L307" s="250"/>
      <c r="M307" s="251"/>
      <c r="N307" s="252"/>
      <c r="O307" s="252"/>
      <c r="P307" s="252"/>
      <c r="Q307" s="252"/>
      <c r="R307" s="252"/>
      <c r="S307" s="252"/>
      <c r="T307" s="253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T307" s="254" t="s">
        <v>128</v>
      </c>
      <c r="AU307" s="254" t="s">
        <v>86</v>
      </c>
      <c r="AV307" s="14" t="s">
        <v>86</v>
      </c>
      <c r="AW307" s="14" t="s">
        <v>32</v>
      </c>
      <c r="AX307" s="14" t="s">
        <v>84</v>
      </c>
      <c r="AY307" s="254" t="s">
        <v>119</v>
      </c>
    </row>
    <row r="308" s="12" customFormat="1" ht="22.8" customHeight="1">
      <c r="A308" s="12"/>
      <c r="B308" s="203"/>
      <c r="C308" s="204"/>
      <c r="D308" s="205" t="s">
        <v>75</v>
      </c>
      <c r="E308" s="217" t="s">
        <v>142</v>
      </c>
      <c r="F308" s="217" t="s">
        <v>547</v>
      </c>
      <c r="G308" s="204"/>
      <c r="H308" s="204"/>
      <c r="I308" s="207"/>
      <c r="J308" s="218">
        <f>BK308</f>
        <v>0</v>
      </c>
      <c r="K308" s="204"/>
      <c r="L308" s="209"/>
      <c r="M308" s="210"/>
      <c r="N308" s="211"/>
      <c r="O308" s="211"/>
      <c r="P308" s="212">
        <f>SUM(P309:P327)</f>
        <v>0</v>
      </c>
      <c r="Q308" s="211"/>
      <c r="R308" s="212">
        <f>SUM(R309:R327)</f>
        <v>259.86646799999994</v>
      </c>
      <c r="S308" s="211"/>
      <c r="T308" s="213">
        <f>SUM(T309:T327)</f>
        <v>0</v>
      </c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R308" s="214" t="s">
        <v>84</v>
      </c>
      <c r="AT308" s="215" t="s">
        <v>75</v>
      </c>
      <c r="AU308" s="215" t="s">
        <v>84</v>
      </c>
      <c r="AY308" s="214" t="s">
        <v>119</v>
      </c>
      <c r="BK308" s="216">
        <f>SUM(BK309:BK327)</f>
        <v>0</v>
      </c>
    </row>
    <row r="309" s="2" customFormat="1" ht="24.15" customHeight="1">
      <c r="A309" s="38"/>
      <c r="B309" s="39"/>
      <c r="C309" s="219" t="s">
        <v>548</v>
      </c>
      <c r="D309" s="219" t="s">
        <v>122</v>
      </c>
      <c r="E309" s="220" t="s">
        <v>549</v>
      </c>
      <c r="F309" s="221" t="s">
        <v>550</v>
      </c>
      <c r="G309" s="222" t="s">
        <v>229</v>
      </c>
      <c r="H309" s="223">
        <v>0.64400000000000002</v>
      </c>
      <c r="I309" s="224"/>
      <c r="J309" s="225">
        <f>ROUND(I309*H309,2)</f>
        <v>0</v>
      </c>
      <c r="K309" s="226"/>
      <c r="L309" s="44"/>
      <c r="M309" s="227" t="s">
        <v>1</v>
      </c>
      <c r="N309" s="228" t="s">
        <v>41</v>
      </c>
      <c r="O309" s="91"/>
      <c r="P309" s="229">
        <f>O309*H309</f>
        <v>0</v>
      </c>
      <c r="Q309" s="229">
        <v>0</v>
      </c>
      <c r="R309" s="229">
        <f>Q309*H309</f>
        <v>0</v>
      </c>
      <c r="S309" s="229">
        <v>0</v>
      </c>
      <c r="T309" s="230">
        <f>S309*H309</f>
        <v>0</v>
      </c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R309" s="231" t="s">
        <v>142</v>
      </c>
      <c r="AT309" s="231" t="s">
        <v>122</v>
      </c>
      <c r="AU309" s="231" t="s">
        <v>86</v>
      </c>
      <c r="AY309" s="17" t="s">
        <v>119</v>
      </c>
      <c r="BE309" s="232">
        <f>IF(N309="základní",J309,0)</f>
        <v>0</v>
      </c>
      <c r="BF309" s="232">
        <f>IF(N309="snížená",J309,0)</f>
        <v>0</v>
      </c>
      <c r="BG309" s="232">
        <f>IF(N309="zákl. přenesená",J309,0)</f>
        <v>0</v>
      </c>
      <c r="BH309" s="232">
        <f>IF(N309="sníž. přenesená",J309,0)</f>
        <v>0</v>
      </c>
      <c r="BI309" s="232">
        <f>IF(N309="nulová",J309,0)</f>
        <v>0</v>
      </c>
      <c r="BJ309" s="17" t="s">
        <v>84</v>
      </c>
      <c r="BK309" s="232">
        <f>ROUND(I309*H309,2)</f>
        <v>0</v>
      </c>
      <c r="BL309" s="17" t="s">
        <v>142</v>
      </c>
      <c r="BM309" s="231" t="s">
        <v>551</v>
      </c>
    </row>
    <row r="310" s="13" customFormat="1">
      <c r="A310" s="13"/>
      <c r="B310" s="233"/>
      <c r="C310" s="234"/>
      <c r="D310" s="235" t="s">
        <v>128</v>
      </c>
      <c r="E310" s="236" t="s">
        <v>1</v>
      </c>
      <c r="F310" s="237" t="s">
        <v>239</v>
      </c>
      <c r="G310" s="234"/>
      <c r="H310" s="236" t="s">
        <v>1</v>
      </c>
      <c r="I310" s="238"/>
      <c r="J310" s="234"/>
      <c r="K310" s="234"/>
      <c r="L310" s="239"/>
      <c r="M310" s="240"/>
      <c r="N310" s="241"/>
      <c r="O310" s="241"/>
      <c r="P310" s="241"/>
      <c r="Q310" s="241"/>
      <c r="R310" s="241"/>
      <c r="S310" s="241"/>
      <c r="T310" s="242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T310" s="243" t="s">
        <v>128</v>
      </c>
      <c r="AU310" s="243" t="s">
        <v>86</v>
      </c>
      <c r="AV310" s="13" t="s">
        <v>84</v>
      </c>
      <c r="AW310" s="13" t="s">
        <v>32</v>
      </c>
      <c r="AX310" s="13" t="s">
        <v>76</v>
      </c>
      <c r="AY310" s="243" t="s">
        <v>119</v>
      </c>
    </row>
    <row r="311" s="14" customFormat="1">
      <c r="A311" s="14"/>
      <c r="B311" s="244"/>
      <c r="C311" s="245"/>
      <c r="D311" s="235" t="s">
        <v>128</v>
      </c>
      <c r="E311" s="246" t="s">
        <v>1</v>
      </c>
      <c r="F311" s="247" t="s">
        <v>552</v>
      </c>
      <c r="G311" s="245"/>
      <c r="H311" s="248">
        <v>0.64400000000000002</v>
      </c>
      <c r="I311" s="249"/>
      <c r="J311" s="245"/>
      <c r="K311" s="245"/>
      <c r="L311" s="250"/>
      <c r="M311" s="251"/>
      <c r="N311" s="252"/>
      <c r="O311" s="252"/>
      <c r="P311" s="252"/>
      <c r="Q311" s="252"/>
      <c r="R311" s="252"/>
      <c r="S311" s="252"/>
      <c r="T311" s="253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T311" s="254" t="s">
        <v>128</v>
      </c>
      <c r="AU311" s="254" t="s">
        <v>86</v>
      </c>
      <c r="AV311" s="14" t="s">
        <v>86</v>
      </c>
      <c r="AW311" s="14" t="s">
        <v>32</v>
      </c>
      <c r="AX311" s="14" t="s">
        <v>84</v>
      </c>
      <c r="AY311" s="254" t="s">
        <v>119</v>
      </c>
    </row>
    <row r="312" s="2" customFormat="1" ht="37.8" customHeight="1">
      <c r="A312" s="38"/>
      <c r="B312" s="39"/>
      <c r="C312" s="219" t="s">
        <v>553</v>
      </c>
      <c r="D312" s="219" t="s">
        <v>122</v>
      </c>
      <c r="E312" s="220" t="s">
        <v>554</v>
      </c>
      <c r="F312" s="221" t="s">
        <v>555</v>
      </c>
      <c r="G312" s="222" t="s">
        <v>229</v>
      </c>
      <c r="H312" s="223">
        <v>1.242</v>
      </c>
      <c r="I312" s="224"/>
      <c r="J312" s="225">
        <f>ROUND(I312*H312,2)</f>
        <v>0</v>
      </c>
      <c r="K312" s="226"/>
      <c r="L312" s="44"/>
      <c r="M312" s="227" t="s">
        <v>1</v>
      </c>
      <c r="N312" s="228" t="s">
        <v>41</v>
      </c>
      <c r="O312" s="91"/>
      <c r="P312" s="229">
        <f>O312*H312</f>
        <v>0</v>
      </c>
      <c r="Q312" s="229">
        <v>0</v>
      </c>
      <c r="R312" s="229">
        <f>Q312*H312</f>
        <v>0</v>
      </c>
      <c r="S312" s="229">
        <v>0</v>
      </c>
      <c r="T312" s="230">
        <f>S312*H312</f>
        <v>0</v>
      </c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R312" s="231" t="s">
        <v>142</v>
      </c>
      <c r="AT312" s="231" t="s">
        <v>122</v>
      </c>
      <c r="AU312" s="231" t="s">
        <v>86</v>
      </c>
      <c r="AY312" s="17" t="s">
        <v>119</v>
      </c>
      <c r="BE312" s="232">
        <f>IF(N312="základní",J312,0)</f>
        <v>0</v>
      </c>
      <c r="BF312" s="232">
        <f>IF(N312="snížená",J312,0)</f>
        <v>0</v>
      </c>
      <c r="BG312" s="232">
        <f>IF(N312="zákl. přenesená",J312,0)</f>
        <v>0</v>
      </c>
      <c r="BH312" s="232">
        <f>IF(N312="sníž. přenesená",J312,0)</f>
        <v>0</v>
      </c>
      <c r="BI312" s="232">
        <f>IF(N312="nulová",J312,0)</f>
        <v>0</v>
      </c>
      <c r="BJ312" s="17" t="s">
        <v>84</v>
      </c>
      <c r="BK312" s="232">
        <f>ROUND(I312*H312,2)</f>
        <v>0</v>
      </c>
      <c r="BL312" s="17" t="s">
        <v>142</v>
      </c>
      <c r="BM312" s="231" t="s">
        <v>556</v>
      </c>
    </row>
    <row r="313" s="13" customFormat="1">
      <c r="A313" s="13"/>
      <c r="B313" s="233"/>
      <c r="C313" s="234"/>
      <c r="D313" s="235" t="s">
        <v>128</v>
      </c>
      <c r="E313" s="236" t="s">
        <v>1</v>
      </c>
      <c r="F313" s="237" t="s">
        <v>557</v>
      </c>
      <c r="G313" s="234"/>
      <c r="H313" s="236" t="s">
        <v>1</v>
      </c>
      <c r="I313" s="238"/>
      <c r="J313" s="234"/>
      <c r="K313" s="234"/>
      <c r="L313" s="239"/>
      <c r="M313" s="240"/>
      <c r="N313" s="241"/>
      <c r="O313" s="241"/>
      <c r="P313" s="241"/>
      <c r="Q313" s="241"/>
      <c r="R313" s="241"/>
      <c r="S313" s="241"/>
      <c r="T313" s="242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T313" s="243" t="s">
        <v>128</v>
      </c>
      <c r="AU313" s="243" t="s">
        <v>86</v>
      </c>
      <c r="AV313" s="13" t="s">
        <v>84</v>
      </c>
      <c r="AW313" s="13" t="s">
        <v>32</v>
      </c>
      <c r="AX313" s="13" t="s">
        <v>76</v>
      </c>
      <c r="AY313" s="243" t="s">
        <v>119</v>
      </c>
    </row>
    <row r="314" s="14" customFormat="1">
      <c r="A314" s="14"/>
      <c r="B314" s="244"/>
      <c r="C314" s="245"/>
      <c r="D314" s="235" t="s">
        <v>128</v>
      </c>
      <c r="E314" s="246" t="s">
        <v>1</v>
      </c>
      <c r="F314" s="247" t="s">
        <v>558</v>
      </c>
      <c r="G314" s="245"/>
      <c r="H314" s="248">
        <v>1.242</v>
      </c>
      <c r="I314" s="249"/>
      <c r="J314" s="245"/>
      <c r="K314" s="245"/>
      <c r="L314" s="250"/>
      <c r="M314" s="251"/>
      <c r="N314" s="252"/>
      <c r="O314" s="252"/>
      <c r="P314" s="252"/>
      <c r="Q314" s="252"/>
      <c r="R314" s="252"/>
      <c r="S314" s="252"/>
      <c r="T314" s="253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T314" s="254" t="s">
        <v>128</v>
      </c>
      <c r="AU314" s="254" t="s">
        <v>86</v>
      </c>
      <c r="AV314" s="14" t="s">
        <v>86</v>
      </c>
      <c r="AW314" s="14" t="s">
        <v>32</v>
      </c>
      <c r="AX314" s="14" t="s">
        <v>84</v>
      </c>
      <c r="AY314" s="254" t="s">
        <v>119</v>
      </c>
    </row>
    <row r="315" s="2" customFormat="1" ht="49.05" customHeight="1">
      <c r="A315" s="38"/>
      <c r="B315" s="39"/>
      <c r="C315" s="219" t="s">
        <v>559</v>
      </c>
      <c r="D315" s="219" t="s">
        <v>122</v>
      </c>
      <c r="E315" s="220" t="s">
        <v>560</v>
      </c>
      <c r="F315" s="221" t="s">
        <v>561</v>
      </c>
      <c r="G315" s="222" t="s">
        <v>229</v>
      </c>
      <c r="H315" s="223">
        <v>111</v>
      </c>
      <c r="I315" s="224"/>
      <c r="J315" s="225">
        <f>ROUND(I315*H315,2)</f>
        <v>0</v>
      </c>
      <c r="K315" s="226"/>
      <c r="L315" s="44"/>
      <c r="M315" s="227" t="s">
        <v>1</v>
      </c>
      <c r="N315" s="228" t="s">
        <v>41</v>
      </c>
      <c r="O315" s="91"/>
      <c r="P315" s="229">
        <f>O315*H315</f>
        <v>0</v>
      </c>
      <c r="Q315" s="229">
        <v>2.0032199999999998</v>
      </c>
      <c r="R315" s="229">
        <f>Q315*H315</f>
        <v>222.35741999999996</v>
      </c>
      <c r="S315" s="229">
        <v>0</v>
      </c>
      <c r="T315" s="230">
        <f>S315*H315</f>
        <v>0</v>
      </c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R315" s="231" t="s">
        <v>142</v>
      </c>
      <c r="AT315" s="231" t="s">
        <v>122</v>
      </c>
      <c r="AU315" s="231" t="s">
        <v>86</v>
      </c>
      <c r="AY315" s="17" t="s">
        <v>119</v>
      </c>
      <c r="BE315" s="232">
        <f>IF(N315="základní",J315,0)</f>
        <v>0</v>
      </c>
      <c r="BF315" s="232">
        <f>IF(N315="snížená",J315,0)</f>
        <v>0</v>
      </c>
      <c r="BG315" s="232">
        <f>IF(N315="zákl. přenesená",J315,0)</f>
        <v>0</v>
      </c>
      <c r="BH315" s="232">
        <f>IF(N315="sníž. přenesená",J315,0)</f>
        <v>0</v>
      </c>
      <c r="BI315" s="232">
        <f>IF(N315="nulová",J315,0)</f>
        <v>0</v>
      </c>
      <c r="BJ315" s="17" t="s">
        <v>84</v>
      </c>
      <c r="BK315" s="232">
        <f>ROUND(I315*H315,2)</f>
        <v>0</v>
      </c>
      <c r="BL315" s="17" t="s">
        <v>142</v>
      </c>
      <c r="BM315" s="231" t="s">
        <v>562</v>
      </c>
    </row>
    <row r="316" s="14" customFormat="1">
      <c r="A316" s="14"/>
      <c r="B316" s="244"/>
      <c r="C316" s="245"/>
      <c r="D316" s="235" t="s">
        <v>128</v>
      </c>
      <c r="E316" s="246" t="s">
        <v>1</v>
      </c>
      <c r="F316" s="247" t="s">
        <v>563</v>
      </c>
      <c r="G316" s="245"/>
      <c r="H316" s="248">
        <v>111</v>
      </c>
      <c r="I316" s="249"/>
      <c r="J316" s="245"/>
      <c r="K316" s="245"/>
      <c r="L316" s="250"/>
      <c r="M316" s="251"/>
      <c r="N316" s="252"/>
      <c r="O316" s="252"/>
      <c r="P316" s="252"/>
      <c r="Q316" s="252"/>
      <c r="R316" s="252"/>
      <c r="S316" s="252"/>
      <c r="T316" s="253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T316" s="254" t="s">
        <v>128</v>
      </c>
      <c r="AU316" s="254" t="s">
        <v>86</v>
      </c>
      <c r="AV316" s="14" t="s">
        <v>86</v>
      </c>
      <c r="AW316" s="14" t="s">
        <v>32</v>
      </c>
      <c r="AX316" s="14" t="s">
        <v>84</v>
      </c>
      <c r="AY316" s="254" t="s">
        <v>119</v>
      </c>
    </row>
    <row r="317" s="2" customFormat="1" ht="49.05" customHeight="1">
      <c r="A317" s="38"/>
      <c r="B317" s="39"/>
      <c r="C317" s="219" t="s">
        <v>564</v>
      </c>
      <c r="D317" s="219" t="s">
        <v>122</v>
      </c>
      <c r="E317" s="220" t="s">
        <v>565</v>
      </c>
      <c r="F317" s="221" t="s">
        <v>566</v>
      </c>
      <c r="G317" s="222" t="s">
        <v>289</v>
      </c>
      <c r="H317" s="223">
        <v>370</v>
      </c>
      <c r="I317" s="224"/>
      <c r="J317" s="225">
        <f>ROUND(I317*H317,2)</f>
        <v>0</v>
      </c>
      <c r="K317" s="226"/>
      <c r="L317" s="44"/>
      <c r="M317" s="227" t="s">
        <v>1</v>
      </c>
      <c r="N317" s="228" t="s">
        <v>41</v>
      </c>
      <c r="O317" s="91"/>
      <c r="P317" s="229">
        <f>O317*H317</f>
        <v>0</v>
      </c>
      <c r="Q317" s="229">
        <v>0</v>
      </c>
      <c r="R317" s="229">
        <f>Q317*H317</f>
        <v>0</v>
      </c>
      <c r="S317" s="229">
        <v>0</v>
      </c>
      <c r="T317" s="230">
        <f>S317*H317</f>
        <v>0</v>
      </c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R317" s="231" t="s">
        <v>142</v>
      </c>
      <c r="AT317" s="231" t="s">
        <v>122</v>
      </c>
      <c r="AU317" s="231" t="s">
        <v>86</v>
      </c>
      <c r="AY317" s="17" t="s">
        <v>119</v>
      </c>
      <c r="BE317" s="232">
        <f>IF(N317="základní",J317,0)</f>
        <v>0</v>
      </c>
      <c r="BF317" s="232">
        <f>IF(N317="snížená",J317,0)</f>
        <v>0</v>
      </c>
      <c r="BG317" s="232">
        <f>IF(N317="zákl. přenesená",J317,0)</f>
        <v>0</v>
      </c>
      <c r="BH317" s="232">
        <f>IF(N317="sníž. přenesená",J317,0)</f>
        <v>0</v>
      </c>
      <c r="BI317" s="232">
        <f>IF(N317="nulová",J317,0)</f>
        <v>0</v>
      </c>
      <c r="BJ317" s="17" t="s">
        <v>84</v>
      </c>
      <c r="BK317" s="232">
        <f>ROUND(I317*H317,2)</f>
        <v>0</v>
      </c>
      <c r="BL317" s="17" t="s">
        <v>142</v>
      </c>
      <c r="BM317" s="231" t="s">
        <v>567</v>
      </c>
    </row>
    <row r="318" s="14" customFormat="1">
      <c r="A318" s="14"/>
      <c r="B318" s="244"/>
      <c r="C318" s="245"/>
      <c r="D318" s="235" t="s">
        <v>128</v>
      </c>
      <c r="E318" s="246" t="s">
        <v>1</v>
      </c>
      <c r="F318" s="247" t="s">
        <v>568</v>
      </c>
      <c r="G318" s="245"/>
      <c r="H318" s="248">
        <v>370</v>
      </c>
      <c r="I318" s="249"/>
      <c r="J318" s="245"/>
      <c r="K318" s="245"/>
      <c r="L318" s="250"/>
      <c r="M318" s="251"/>
      <c r="N318" s="252"/>
      <c r="O318" s="252"/>
      <c r="P318" s="252"/>
      <c r="Q318" s="252"/>
      <c r="R318" s="252"/>
      <c r="S318" s="252"/>
      <c r="T318" s="253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T318" s="254" t="s">
        <v>128</v>
      </c>
      <c r="AU318" s="254" t="s">
        <v>86</v>
      </c>
      <c r="AV318" s="14" t="s">
        <v>86</v>
      </c>
      <c r="AW318" s="14" t="s">
        <v>32</v>
      </c>
      <c r="AX318" s="14" t="s">
        <v>84</v>
      </c>
      <c r="AY318" s="254" t="s">
        <v>119</v>
      </c>
    </row>
    <row r="319" s="2" customFormat="1" ht="49.05" customHeight="1">
      <c r="A319" s="38"/>
      <c r="B319" s="39"/>
      <c r="C319" s="219" t="s">
        <v>569</v>
      </c>
      <c r="D319" s="219" t="s">
        <v>122</v>
      </c>
      <c r="E319" s="220" t="s">
        <v>570</v>
      </c>
      <c r="F319" s="221" t="s">
        <v>571</v>
      </c>
      <c r="G319" s="222" t="s">
        <v>289</v>
      </c>
      <c r="H319" s="223">
        <v>31.649999999999999</v>
      </c>
      <c r="I319" s="224"/>
      <c r="J319" s="225">
        <f>ROUND(I319*H319,2)</f>
        <v>0</v>
      </c>
      <c r="K319" s="226"/>
      <c r="L319" s="44"/>
      <c r="M319" s="227" t="s">
        <v>1</v>
      </c>
      <c r="N319" s="228" t="s">
        <v>41</v>
      </c>
      <c r="O319" s="91"/>
      <c r="P319" s="229">
        <f>O319*H319</f>
        <v>0</v>
      </c>
      <c r="Q319" s="229">
        <v>0.46511999999999998</v>
      </c>
      <c r="R319" s="229">
        <f>Q319*H319</f>
        <v>14.721047999999998</v>
      </c>
      <c r="S319" s="229">
        <v>0</v>
      </c>
      <c r="T319" s="230">
        <f>S319*H319</f>
        <v>0</v>
      </c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R319" s="231" t="s">
        <v>142</v>
      </c>
      <c r="AT319" s="231" t="s">
        <v>122</v>
      </c>
      <c r="AU319" s="231" t="s">
        <v>86</v>
      </c>
      <c r="AY319" s="17" t="s">
        <v>119</v>
      </c>
      <c r="BE319" s="232">
        <f>IF(N319="základní",J319,0)</f>
        <v>0</v>
      </c>
      <c r="BF319" s="232">
        <f>IF(N319="snížená",J319,0)</f>
        <v>0</v>
      </c>
      <c r="BG319" s="232">
        <f>IF(N319="zákl. přenesená",J319,0)</f>
        <v>0</v>
      </c>
      <c r="BH319" s="232">
        <f>IF(N319="sníž. přenesená",J319,0)</f>
        <v>0</v>
      </c>
      <c r="BI319" s="232">
        <f>IF(N319="nulová",J319,0)</f>
        <v>0</v>
      </c>
      <c r="BJ319" s="17" t="s">
        <v>84</v>
      </c>
      <c r="BK319" s="232">
        <f>ROUND(I319*H319,2)</f>
        <v>0</v>
      </c>
      <c r="BL319" s="17" t="s">
        <v>142</v>
      </c>
      <c r="BM319" s="231" t="s">
        <v>572</v>
      </c>
    </row>
    <row r="320" s="13" customFormat="1">
      <c r="A320" s="13"/>
      <c r="B320" s="233"/>
      <c r="C320" s="234"/>
      <c r="D320" s="235" t="s">
        <v>128</v>
      </c>
      <c r="E320" s="236" t="s">
        <v>1</v>
      </c>
      <c r="F320" s="237" t="s">
        <v>573</v>
      </c>
      <c r="G320" s="234"/>
      <c r="H320" s="236" t="s">
        <v>1</v>
      </c>
      <c r="I320" s="238"/>
      <c r="J320" s="234"/>
      <c r="K320" s="234"/>
      <c r="L320" s="239"/>
      <c r="M320" s="240"/>
      <c r="N320" s="241"/>
      <c r="O320" s="241"/>
      <c r="P320" s="241"/>
      <c r="Q320" s="241"/>
      <c r="R320" s="241"/>
      <c r="S320" s="241"/>
      <c r="T320" s="242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T320" s="243" t="s">
        <v>128</v>
      </c>
      <c r="AU320" s="243" t="s">
        <v>86</v>
      </c>
      <c r="AV320" s="13" t="s">
        <v>84</v>
      </c>
      <c r="AW320" s="13" t="s">
        <v>32</v>
      </c>
      <c r="AX320" s="13" t="s">
        <v>76</v>
      </c>
      <c r="AY320" s="243" t="s">
        <v>119</v>
      </c>
    </row>
    <row r="321" s="13" customFormat="1">
      <c r="A321" s="13"/>
      <c r="B321" s="233"/>
      <c r="C321" s="234"/>
      <c r="D321" s="235" t="s">
        <v>128</v>
      </c>
      <c r="E321" s="236" t="s">
        <v>1</v>
      </c>
      <c r="F321" s="237" t="s">
        <v>574</v>
      </c>
      <c r="G321" s="234"/>
      <c r="H321" s="236" t="s">
        <v>1</v>
      </c>
      <c r="I321" s="238"/>
      <c r="J321" s="234"/>
      <c r="K321" s="234"/>
      <c r="L321" s="239"/>
      <c r="M321" s="240"/>
      <c r="N321" s="241"/>
      <c r="O321" s="241"/>
      <c r="P321" s="241"/>
      <c r="Q321" s="241"/>
      <c r="R321" s="241"/>
      <c r="S321" s="241"/>
      <c r="T321" s="242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T321" s="243" t="s">
        <v>128</v>
      </c>
      <c r="AU321" s="243" t="s">
        <v>86</v>
      </c>
      <c r="AV321" s="13" t="s">
        <v>84</v>
      </c>
      <c r="AW321" s="13" t="s">
        <v>32</v>
      </c>
      <c r="AX321" s="13" t="s">
        <v>76</v>
      </c>
      <c r="AY321" s="243" t="s">
        <v>119</v>
      </c>
    </row>
    <row r="322" s="14" customFormat="1">
      <c r="A322" s="14"/>
      <c r="B322" s="244"/>
      <c r="C322" s="245"/>
      <c r="D322" s="235" t="s">
        <v>128</v>
      </c>
      <c r="E322" s="246" t="s">
        <v>1</v>
      </c>
      <c r="F322" s="247" t="s">
        <v>575</v>
      </c>
      <c r="G322" s="245"/>
      <c r="H322" s="248">
        <v>8.3499999999999996</v>
      </c>
      <c r="I322" s="249"/>
      <c r="J322" s="245"/>
      <c r="K322" s="245"/>
      <c r="L322" s="250"/>
      <c r="M322" s="251"/>
      <c r="N322" s="252"/>
      <c r="O322" s="252"/>
      <c r="P322" s="252"/>
      <c r="Q322" s="252"/>
      <c r="R322" s="252"/>
      <c r="S322" s="252"/>
      <c r="T322" s="253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T322" s="254" t="s">
        <v>128</v>
      </c>
      <c r="AU322" s="254" t="s">
        <v>86</v>
      </c>
      <c r="AV322" s="14" t="s">
        <v>86</v>
      </c>
      <c r="AW322" s="14" t="s">
        <v>32</v>
      </c>
      <c r="AX322" s="14" t="s">
        <v>76</v>
      </c>
      <c r="AY322" s="254" t="s">
        <v>119</v>
      </c>
    </row>
    <row r="323" s="13" customFormat="1">
      <c r="A323" s="13"/>
      <c r="B323" s="233"/>
      <c r="C323" s="234"/>
      <c r="D323" s="235" t="s">
        <v>128</v>
      </c>
      <c r="E323" s="236" t="s">
        <v>1</v>
      </c>
      <c r="F323" s="237" t="s">
        <v>576</v>
      </c>
      <c r="G323" s="234"/>
      <c r="H323" s="236" t="s">
        <v>1</v>
      </c>
      <c r="I323" s="238"/>
      <c r="J323" s="234"/>
      <c r="K323" s="234"/>
      <c r="L323" s="239"/>
      <c r="M323" s="240"/>
      <c r="N323" s="241"/>
      <c r="O323" s="241"/>
      <c r="P323" s="241"/>
      <c r="Q323" s="241"/>
      <c r="R323" s="241"/>
      <c r="S323" s="241"/>
      <c r="T323" s="242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T323" s="243" t="s">
        <v>128</v>
      </c>
      <c r="AU323" s="243" t="s">
        <v>86</v>
      </c>
      <c r="AV323" s="13" t="s">
        <v>84</v>
      </c>
      <c r="AW323" s="13" t="s">
        <v>32</v>
      </c>
      <c r="AX323" s="13" t="s">
        <v>76</v>
      </c>
      <c r="AY323" s="243" t="s">
        <v>119</v>
      </c>
    </row>
    <row r="324" s="14" customFormat="1">
      <c r="A324" s="14"/>
      <c r="B324" s="244"/>
      <c r="C324" s="245"/>
      <c r="D324" s="235" t="s">
        <v>128</v>
      </c>
      <c r="E324" s="246" t="s">
        <v>1</v>
      </c>
      <c r="F324" s="247" t="s">
        <v>577</v>
      </c>
      <c r="G324" s="245"/>
      <c r="H324" s="248">
        <v>23.300000000000001</v>
      </c>
      <c r="I324" s="249"/>
      <c r="J324" s="245"/>
      <c r="K324" s="245"/>
      <c r="L324" s="250"/>
      <c r="M324" s="251"/>
      <c r="N324" s="252"/>
      <c r="O324" s="252"/>
      <c r="P324" s="252"/>
      <c r="Q324" s="252"/>
      <c r="R324" s="252"/>
      <c r="S324" s="252"/>
      <c r="T324" s="253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T324" s="254" t="s">
        <v>128</v>
      </c>
      <c r="AU324" s="254" t="s">
        <v>86</v>
      </c>
      <c r="AV324" s="14" t="s">
        <v>86</v>
      </c>
      <c r="AW324" s="14" t="s">
        <v>32</v>
      </c>
      <c r="AX324" s="14" t="s">
        <v>76</v>
      </c>
      <c r="AY324" s="254" t="s">
        <v>119</v>
      </c>
    </row>
    <row r="325" s="15" customFormat="1">
      <c r="A325" s="15"/>
      <c r="B325" s="258"/>
      <c r="C325" s="259"/>
      <c r="D325" s="235" t="s">
        <v>128</v>
      </c>
      <c r="E325" s="260" t="s">
        <v>1</v>
      </c>
      <c r="F325" s="261" t="s">
        <v>235</v>
      </c>
      <c r="G325" s="259"/>
      <c r="H325" s="262">
        <v>31.649999999999999</v>
      </c>
      <c r="I325" s="263"/>
      <c r="J325" s="259"/>
      <c r="K325" s="259"/>
      <c r="L325" s="264"/>
      <c r="M325" s="265"/>
      <c r="N325" s="266"/>
      <c r="O325" s="266"/>
      <c r="P325" s="266"/>
      <c r="Q325" s="266"/>
      <c r="R325" s="266"/>
      <c r="S325" s="266"/>
      <c r="T325" s="267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T325" s="268" t="s">
        <v>128</v>
      </c>
      <c r="AU325" s="268" t="s">
        <v>86</v>
      </c>
      <c r="AV325" s="15" t="s">
        <v>142</v>
      </c>
      <c r="AW325" s="15" t="s">
        <v>32</v>
      </c>
      <c r="AX325" s="15" t="s">
        <v>84</v>
      </c>
      <c r="AY325" s="268" t="s">
        <v>119</v>
      </c>
    </row>
    <row r="326" s="2" customFormat="1" ht="14.4" customHeight="1">
      <c r="A326" s="38"/>
      <c r="B326" s="39"/>
      <c r="C326" s="269" t="s">
        <v>578</v>
      </c>
      <c r="D326" s="269" t="s">
        <v>262</v>
      </c>
      <c r="E326" s="270" t="s">
        <v>579</v>
      </c>
      <c r="F326" s="271" t="s">
        <v>580</v>
      </c>
      <c r="G326" s="272" t="s">
        <v>265</v>
      </c>
      <c r="H326" s="273">
        <v>22.788</v>
      </c>
      <c r="I326" s="274"/>
      <c r="J326" s="275">
        <f>ROUND(I326*H326,2)</f>
        <v>0</v>
      </c>
      <c r="K326" s="276"/>
      <c r="L326" s="277"/>
      <c r="M326" s="278" t="s">
        <v>1</v>
      </c>
      <c r="N326" s="279" t="s">
        <v>41</v>
      </c>
      <c r="O326" s="91"/>
      <c r="P326" s="229">
        <f>O326*H326</f>
        <v>0</v>
      </c>
      <c r="Q326" s="229">
        <v>1</v>
      </c>
      <c r="R326" s="229">
        <f>Q326*H326</f>
        <v>22.788</v>
      </c>
      <c r="S326" s="229">
        <v>0</v>
      </c>
      <c r="T326" s="230">
        <f>S326*H326</f>
        <v>0</v>
      </c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R326" s="231" t="s">
        <v>166</v>
      </c>
      <c r="AT326" s="231" t="s">
        <v>262</v>
      </c>
      <c r="AU326" s="231" t="s">
        <v>86</v>
      </c>
      <c r="AY326" s="17" t="s">
        <v>119</v>
      </c>
      <c r="BE326" s="232">
        <f>IF(N326="základní",J326,0)</f>
        <v>0</v>
      </c>
      <c r="BF326" s="232">
        <f>IF(N326="snížená",J326,0)</f>
        <v>0</v>
      </c>
      <c r="BG326" s="232">
        <f>IF(N326="zákl. přenesená",J326,0)</f>
        <v>0</v>
      </c>
      <c r="BH326" s="232">
        <f>IF(N326="sníž. přenesená",J326,0)</f>
        <v>0</v>
      </c>
      <c r="BI326" s="232">
        <f>IF(N326="nulová",J326,0)</f>
        <v>0</v>
      </c>
      <c r="BJ326" s="17" t="s">
        <v>84</v>
      </c>
      <c r="BK326" s="232">
        <f>ROUND(I326*H326,2)</f>
        <v>0</v>
      </c>
      <c r="BL326" s="17" t="s">
        <v>142</v>
      </c>
      <c r="BM326" s="231" t="s">
        <v>581</v>
      </c>
    </row>
    <row r="327" s="14" customFormat="1">
      <c r="A327" s="14"/>
      <c r="B327" s="244"/>
      <c r="C327" s="245"/>
      <c r="D327" s="235" t="s">
        <v>128</v>
      </c>
      <c r="E327" s="246" t="s">
        <v>1</v>
      </c>
      <c r="F327" s="247" t="s">
        <v>582</v>
      </c>
      <c r="G327" s="245"/>
      <c r="H327" s="248">
        <v>22.788</v>
      </c>
      <c r="I327" s="249"/>
      <c r="J327" s="245"/>
      <c r="K327" s="245"/>
      <c r="L327" s="250"/>
      <c r="M327" s="251"/>
      <c r="N327" s="252"/>
      <c r="O327" s="252"/>
      <c r="P327" s="252"/>
      <c r="Q327" s="252"/>
      <c r="R327" s="252"/>
      <c r="S327" s="252"/>
      <c r="T327" s="253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T327" s="254" t="s">
        <v>128</v>
      </c>
      <c r="AU327" s="254" t="s">
        <v>86</v>
      </c>
      <c r="AV327" s="14" t="s">
        <v>86</v>
      </c>
      <c r="AW327" s="14" t="s">
        <v>32</v>
      </c>
      <c r="AX327" s="14" t="s">
        <v>84</v>
      </c>
      <c r="AY327" s="254" t="s">
        <v>119</v>
      </c>
    </row>
    <row r="328" s="12" customFormat="1" ht="22.8" customHeight="1">
      <c r="A328" s="12"/>
      <c r="B328" s="203"/>
      <c r="C328" s="204"/>
      <c r="D328" s="205" t="s">
        <v>75</v>
      </c>
      <c r="E328" s="217" t="s">
        <v>118</v>
      </c>
      <c r="F328" s="217" t="s">
        <v>583</v>
      </c>
      <c r="G328" s="204"/>
      <c r="H328" s="204"/>
      <c r="I328" s="207"/>
      <c r="J328" s="218">
        <f>BK328</f>
        <v>0</v>
      </c>
      <c r="K328" s="204"/>
      <c r="L328" s="209"/>
      <c r="M328" s="210"/>
      <c r="N328" s="211"/>
      <c r="O328" s="211"/>
      <c r="P328" s="212">
        <f>SUM(P329:P357)</f>
        <v>0</v>
      </c>
      <c r="Q328" s="211"/>
      <c r="R328" s="212">
        <f>SUM(R329:R357)</f>
        <v>1123.0310400000001</v>
      </c>
      <c r="S328" s="211"/>
      <c r="T328" s="213">
        <f>SUM(T329:T357)</f>
        <v>0</v>
      </c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R328" s="214" t="s">
        <v>84</v>
      </c>
      <c r="AT328" s="215" t="s">
        <v>75</v>
      </c>
      <c r="AU328" s="215" t="s">
        <v>84</v>
      </c>
      <c r="AY328" s="214" t="s">
        <v>119</v>
      </c>
      <c r="BK328" s="216">
        <f>SUM(BK329:BK357)</f>
        <v>0</v>
      </c>
    </row>
    <row r="329" s="2" customFormat="1" ht="24.15" customHeight="1">
      <c r="A329" s="38"/>
      <c r="B329" s="39"/>
      <c r="C329" s="219" t="s">
        <v>584</v>
      </c>
      <c r="D329" s="219" t="s">
        <v>122</v>
      </c>
      <c r="E329" s="220" t="s">
        <v>585</v>
      </c>
      <c r="F329" s="221" t="s">
        <v>586</v>
      </c>
      <c r="G329" s="222" t="s">
        <v>289</v>
      </c>
      <c r="H329" s="223">
        <v>44.5</v>
      </c>
      <c r="I329" s="224"/>
      <c r="J329" s="225">
        <f>ROUND(I329*H329,2)</f>
        <v>0</v>
      </c>
      <c r="K329" s="226"/>
      <c r="L329" s="44"/>
      <c r="M329" s="227" t="s">
        <v>1</v>
      </c>
      <c r="N329" s="228" t="s">
        <v>41</v>
      </c>
      <c r="O329" s="91"/>
      <c r="P329" s="229">
        <f>O329*H329</f>
        <v>0</v>
      </c>
      <c r="Q329" s="229">
        <v>0</v>
      </c>
      <c r="R329" s="229">
        <f>Q329*H329</f>
        <v>0</v>
      </c>
      <c r="S329" s="229">
        <v>0</v>
      </c>
      <c r="T329" s="230">
        <f>S329*H329</f>
        <v>0</v>
      </c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R329" s="231" t="s">
        <v>142</v>
      </c>
      <c r="AT329" s="231" t="s">
        <v>122</v>
      </c>
      <c r="AU329" s="231" t="s">
        <v>86</v>
      </c>
      <c r="AY329" s="17" t="s">
        <v>119</v>
      </c>
      <c r="BE329" s="232">
        <f>IF(N329="základní",J329,0)</f>
        <v>0</v>
      </c>
      <c r="BF329" s="232">
        <f>IF(N329="snížená",J329,0)</f>
        <v>0</v>
      </c>
      <c r="BG329" s="232">
        <f>IF(N329="zákl. přenesená",J329,0)</f>
        <v>0</v>
      </c>
      <c r="BH329" s="232">
        <f>IF(N329="sníž. přenesená",J329,0)</f>
        <v>0</v>
      </c>
      <c r="BI329" s="232">
        <f>IF(N329="nulová",J329,0)</f>
        <v>0</v>
      </c>
      <c r="BJ329" s="17" t="s">
        <v>84</v>
      </c>
      <c r="BK329" s="232">
        <f>ROUND(I329*H329,2)</f>
        <v>0</v>
      </c>
      <c r="BL329" s="17" t="s">
        <v>142</v>
      </c>
      <c r="BM329" s="231" t="s">
        <v>587</v>
      </c>
    </row>
    <row r="330" s="13" customFormat="1">
      <c r="A330" s="13"/>
      <c r="B330" s="233"/>
      <c r="C330" s="234"/>
      <c r="D330" s="235" t="s">
        <v>128</v>
      </c>
      <c r="E330" s="236" t="s">
        <v>1</v>
      </c>
      <c r="F330" s="237" t="s">
        <v>588</v>
      </c>
      <c r="G330" s="234"/>
      <c r="H330" s="236" t="s">
        <v>1</v>
      </c>
      <c r="I330" s="238"/>
      <c r="J330" s="234"/>
      <c r="K330" s="234"/>
      <c r="L330" s="239"/>
      <c r="M330" s="240"/>
      <c r="N330" s="241"/>
      <c r="O330" s="241"/>
      <c r="P330" s="241"/>
      <c r="Q330" s="241"/>
      <c r="R330" s="241"/>
      <c r="S330" s="241"/>
      <c r="T330" s="242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T330" s="243" t="s">
        <v>128</v>
      </c>
      <c r="AU330" s="243" t="s">
        <v>86</v>
      </c>
      <c r="AV330" s="13" t="s">
        <v>84</v>
      </c>
      <c r="AW330" s="13" t="s">
        <v>32</v>
      </c>
      <c r="AX330" s="13" t="s">
        <v>76</v>
      </c>
      <c r="AY330" s="243" t="s">
        <v>119</v>
      </c>
    </row>
    <row r="331" s="14" customFormat="1">
      <c r="A331" s="14"/>
      <c r="B331" s="244"/>
      <c r="C331" s="245"/>
      <c r="D331" s="235" t="s">
        <v>128</v>
      </c>
      <c r="E331" s="246" t="s">
        <v>1</v>
      </c>
      <c r="F331" s="247" t="s">
        <v>589</v>
      </c>
      <c r="G331" s="245"/>
      <c r="H331" s="248">
        <v>44.5</v>
      </c>
      <c r="I331" s="249"/>
      <c r="J331" s="245"/>
      <c r="K331" s="245"/>
      <c r="L331" s="250"/>
      <c r="M331" s="251"/>
      <c r="N331" s="252"/>
      <c r="O331" s="252"/>
      <c r="P331" s="252"/>
      <c r="Q331" s="252"/>
      <c r="R331" s="252"/>
      <c r="S331" s="252"/>
      <c r="T331" s="253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T331" s="254" t="s">
        <v>128</v>
      </c>
      <c r="AU331" s="254" t="s">
        <v>86</v>
      </c>
      <c r="AV331" s="14" t="s">
        <v>86</v>
      </c>
      <c r="AW331" s="14" t="s">
        <v>32</v>
      </c>
      <c r="AX331" s="14" t="s">
        <v>84</v>
      </c>
      <c r="AY331" s="254" t="s">
        <v>119</v>
      </c>
    </row>
    <row r="332" s="2" customFormat="1" ht="24.15" customHeight="1">
      <c r="A332" s="38"/>
      <c r="B332" s="39"/>
      <c r="C332" s="219" t="s">
        <v>590</v>
      </c>
      <c r="D332" s="219" t="s">
        <v>122</v>
      </c>
      <c r="E332" s="220" t="s">
        <v>591</v>
      </c>
      <c r="F332" s="221" t="s">
        <v>592</v>
      </c>
      <c r="G332" s="222" t="s">
        <v>289</v>
      </c>
      <c r="H332" s="223">
        <v>2513</v>
      </c>
      <c r="I332" s="224"/>
      <c r="J332" s="225">
        <f>ROUND(I332*H332,2)</f>
        <v>0</v>
      </c>
      <c r="K332" s="226"/>
      <c r="L332" s="44"/>
      <c r="M332" s="227" t="s">
        <v>1</v>
      </c>
      <c r="N332" s="228" t="s">
        <v>41</v>
      </c>
      <c r="O332" s="91"/>
      <c r="P332" s="229">
        <f>O332*H332</f>
        <v>0</v>
      </c>
      <c r="Q332" s="229">
        <v>0</v>
      </c>
      <c r="R332" s="229">
        <f>Q332*H332</f>
        <v>0</v>
      </c>
      <c r="S332" s="229">
        <v>0</v>
      </c>
      <c r="T332" s="230">
        <f>S332*H332</f>
        <v>0</v>
      </c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R332" s="231" t="s">
        <v>142</v>
      </c>
      <c r="AT332" s="231" t="s">
        <v>122</v>
      </c>
      <c r="AU332" s="231" t="s">
        <v>86</v>
      </c>
      <c r="AY332" s="17" t="s">
        <v>119</v>
      </c>
      <c r="BE332" s="232">
        <f>IF(N332="základní",J332,0)</f>
        <v>0</v>
      </c>
      <c r="BF332" s="232">
        <f>IF(N332="snížená",J332,0)</f>
        <v>0</v>
      </c>
      <c r="BG332" s="232">
        <f>IF(N332="zákl. přenesená",J332,0)</f>
        <v>0</v>
      </c>
      <c r="BH332" s="232">
        <f>IF(N332="sníž. přenesená",J332,0)</f>
        <v>0</v>
      </c>
      <c r="BI332" s="232">
        <f>IF(N332="nulová",J332,0)</f>
        <v>0</v>
      </c>
      <c r="BJ332" s="17" t="s">
        <v>84</v>
      </c>
      <c r="BK332" s="232">
        <f>ROUND(I332*H332,2)</f>
        <v>0</v>
      </c>
      <c r="BL332" s="17" t="s">
        <v>142</v>
      </c>
      <c r="BM332" s="231" t="s">
        <v>593</v>
      </c>
    </row>
    <row r="333" s="14" customFormat="1">
      <c r="A333" s="14"/>
      <c r="B333" s="244"/>
      <c r="C333" s="245"/>
      <c r="D333" s="235" t="s">
        <v>128</v>
      </c>
      <c r="E333" s="246" t="s">
        <v>1</v>
      </c>
      <c r="F333" s="247" t="s">
        <v>594</v>
      </c>
      <c r="G333" s="245"/>
      <c r="H333" s="248">
        <v>2513</v>
      </c>
      <c r="I333" s="249"/>
      <c r="J333" s="245"/>
      <c r="K333" s="245"/>
      <c r="L333" s="250"/>
      <c r="M333" s="251"/>
      <c r="N333" s="252"/>
      <c r="O333" s="252"/>
      <c r="P333" s="252"/>
      <c r="Q333" s="252"/>
      <c r="R333" s="252"/>
      <c r="S333" s="252"/>
      <c r="T333" s="253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T333" s="254" t="s">
        <v>128</v>
      </c>
      <c r="AU333" s="254" t="s">
        <v>86</v>
      </c>
      <c r="AV333" s="14" t="s">
        <v>86</v>
      </c>
      <c r="AW333" s="14" t="s">
        <v>32</v>
      </c>
      <c r="AX333" s="14" t="s">
        <v>84</v>
      </c>
      <c r="AY333" s="254" t="s">
        <v>119</v>
      </c>
    </row>
    <row r="334" s="2" customFormat="1" ht="37.8" customHeight="1">
      <c r="A334" s="38"/>
      <c r="B334" s="39"/>
      <c r="C334" s="219" t="s">
        <v>595</v>
      </c>
      <c r="D334" s="219" t="s">
        <v>122</v>
      </c>
      <c r="E334" s="220" t="s">
        <v>596</v>
      </c>
      <c r="F334" s="221" t="s">
        <v>597</v>
      </c>
      <c r="G334" s="222" t="s">
        <v>289</v>
      </c>
      <c r="H334" s="223">
        <v>35</v>
      </c>
      <c r="I334" s="224"/>
      <c r="J334" s="225">
        <f>ROUND(I334*H334,2)</f>
        <v>0</v>
      </c>
      <c r="K334" s="226"/>
      <c r="L334" s="44"/>
      <c r="M334" s="227" t="s">
        <v>1</v>
      </c>
      <c r="N334" s="228" t="s">
        <v>41</v>
      </c>
      <c r="O334" s="91"/>
      <c r="P334" s="229">
        <f>O334*H334</f>
        <v>0</v>
      </c>
      <c r="Q334" s="229">
        <v>0</v>
      </c>
      <c r="R334" s="229">
        <f>Q334*H334</f>
        <v>0</v>
      </c>
      <c r="S334" s="229">
        <v>0</v>
      </c>
      <c r="T334" s="230">
        <f>S334*H334</f>
        <v>0</v>
      </c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R334" s="231" t="s">
        <v>142</v>
      </c>
      <c r="AT334" s="231" t="s">
        <v>122</v>
      </c>
      <c r="AU334" s="231" t="s">
        <v>86</v>
      </c>
      <c r="AY334" s="17" t="s">
        <v>119</v>
      </c>
      <c r="BE334" s="232">
        <f>IF(N334="základní",J334,0)</f>
        <v>0</v>
      </c>
      <c r="BF334" s="232">
        <f>IF(N334="snížená",J334,0)</f>
        <v>0</v>
      </c>
      <c r="BG334" s="232">
        <f>IF(N334="zákl. přenesená",J334,0)</f>
        <v>0</v>
      </c>
      <c r="BH334" s="232">
        <f>IF(N334="sníž. přenesená",J334,0)</f>
        <v>0</v>
      </c>
      <c r="BI334" s="232">
        <f>IF(N334="nulová",J334,0)</f>
        <v>0</v>
      </c>
      <c r="BJ334" s="17" t="s">
        <v>84</v>
      </c>
      <c r="BK334" s="232">
        <f>ROUND(I334*H334,2)</f>
        <v>0</v>
      </c>
      <c r="BL334" s="17" t="s">
        <v>142</v>
      </c>
      <c r="BM334" s="231" t="s">
        <v>598</v>
      </c>
    </row>
    <row r="335" s="14" customFormat="1">
      <c r="A335" s="14"/>
      <c r="B335" s="244"/>
      <c r="C335" s="245"/>
      <c r="D335" s="235" t="s">
        <v>128</v>
      </c>
      <c r="E335" s="246" t="s">
        <v>1</v>
      </c>
      <c r="F335" s="247" t="s">
        <v>412</v>
      </c>
      <c r="G335" s="245"/>
      <c r="H335" s="248">
        <v>35</v>
      </c>
      <c r="I335" s="249"/>
      <c r="J335" s="245"/>
      <c r="K335" s="245"/>
      <c r="L335" s="250"/>
      <c r="M335" s="251"/>
      <c r="N335" s="252"/>
      <c r="O335" s="252"/>
      <c r="P335" s="252"/>
      <c r="Q335" s="252"/>
      <c r="R335" s="252"/>
      <c r="S335" s="252"/>
      <c r="T335" s="253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T335" s="254" t="s">
        <v>128</v>
      </c>
      <c r="AU335" s="254" t="s">
        <v>86</v>
      </c>
      <c r="AV335" s="14" t="s">
        <v>86</v>
      </c>
      <c r="AW335" s="14" t="s">
        <v>32</v>
      </c>
      <c r="AX335" s="14" t="s">
        <v>84</v>
      </c>
      <c r="AY335" s="254" t="s">
        <v>119</v>
      </c>
    </row>
    <row r="336" s="2" customFormat="1" ht="37.8" customHeight="1">
      <c r="A336" s="38"/>
      <c r="B336" s="39"/>
      <c r="C336" s="219" t="s">
        <v>599</v>
      </c>
      <c r="D336" s="219" t="s">
        <v>122</v>
      </c>
      <c r="E336" s="220" t="s">
        <v>600</v>
      </c>
      <c r="F336" s="221" t="s">
        <v>601</v>
      </c>
      <c r="G336" s="222" t="s">
        <v>289</v>
      </c>
      <c r="H336" s="223">
        <v>2233</v>
      </c>
      <c r="I336" s="224"/>
      <c r="J336" s="225">
        <f>ROUND(I336*H336,2)</f>
        <v>0</v>
      </c>
      <c r="K336" s="226"/>
      <c r="L336" s="44"/>
      <c r="M336" s="227" t="s">
        <v>1</v>
      </c>
      <c r="N336" s="228" t="s">
        <v>41</v>
      </c>
      <c r="O336" s="91"/>
      <c r="P336" s="229">
        <f>O336*H336</f>
        <v>0</v>
      </c>
      <c r="Q336" s="229">
        <v>0</v>
      </c>
      <c r="R336" s="229">
        <f>Q336*H336</f>
        <v>0</v>
      </c>
      <c r="S336" s="229">
        <v>0</v>
      </c>
      <c r="T336" s="230">
        <f>S336*H336</f>
        <v>0</v>
      </c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R336" s="231" t="s">
        <v>142</v>
      </c>
      <c r="AT336" s="231" t="s">
        <v>122</v>
      </c>
      <c r="AU336" s="231" t="s">
        <v>86</v>
      </c>
      <c r="AY336" s="17" t="s">
        <v>119</v>
      </c>
      <c r="BE336" s="232">
        <f>IF(N336="základní",J336,0)</f>
        <v>0</v>
      </c>
      <c r="BF336" s="232">
        <f>IF(N336="snížená",J336,0)</f>
        <v>0</v>
      </c>
      <c r="BG336" s="232">
        <f>IF(N336="zákl. přenesená",J336,0)</f>
        <v>0</v>
      </c>
      <c r="BH336" s="232">
        <f>IF(N336="sníž. přenesená",J336,0)</f>
        <v>0</v>
      </c>
      <c r="BI336" s="232">
        <f>IF(N336="nulová",J336,0)</f>
        <v>0</v>
      </c>
      <c r="BJ336" s="17" t="s">
        <v>84</v>
      </c>
      <c r="BK336" s="232">
        <f>ROUND(I336*H336,2)</f>
        <v>0</v>
      </c>
      <c r="BL336" s="17" t="s">
        <v>142</v>
      </c>
      <c r="BM336" s="231" t="s">
        <v>602</v>
      </c>
    </row>
    <row r="337" s="14" customFormat="1">
      <c r="A337" s="14"/>
      <c r="B337" s="244"/>
      <c r="C337" s="245"/>
      <c r="D337" s="235" t="s">
        <v>128</v>
      </c>
      <c r="E337" s="246" t="s">
        <v>1</v>
      </c>
      <c r="F337" s="247" t="s">
        <v>603</v>
      </c>
      <c r="G337" s="245"/>
      <c r="H337" s="248">
        <v>2233</v>
      </c>
      <c r="I337" s="249"/>
      <c r="J337" s="245"/>
      <c r="K337" s="245"/>
      <c r="L337" s="250"/>
      <c r="M337" s="251"/>
      <c r="N337" s="252"/>
      <c r="O337" s="252"/>
      <c r="P337" s="252"/>
      <c r="Q337" s="252"/>
      <c r="R337" s="252"/>
      <c r="S337" s="252"/>
      <c r="T337" s="253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T337" s="254" t="s">
        <v>128</v>
      </c>
      <c r="AU337" s="254" t="s">
        <v>86</v>
      </c>
      <c r="AV337" s="14" t="s">
        <v>86</v>
      </c>
      <c r="AW337" s="14" t="s">
        <v>32</v>
      </c>
      <c r="AX337" s="14" t="s">
        <v>84</v>
      </c>
      <c r="AY337" s="254" t="s">
        <v>119</v>
      </c>
    </row>
    <row r="338" s="2" customFormat="1" ht="37.8" customHeight="1">
      <c r="A338" s="38"/>
      <c r="B338" s="39"/>
      <c r="C338" s="219" t="s">
        <v>604</v>
      </c>
      <c r="D338" s="219" t="s">
        <v>122</v>
      </c>
      <c r="E338" s="220" t="s">
        <v>605</v>
      </c>
      <c r="F338" s="221" t="s">
        <v>606</v>
      </c>
      <c r="G338" s="222" t="s">
        <v>289</v>
      </c>
      <c r="H338" s="223">
        <v>8.4000000000000004</v>
      </c>
      <c r="I338" s="224"/>
      <c r="J338" s="225">
        <f>ROUND(I338*H338,2)</f>
        <v>0</v>
      </c>
      <c r="K338" s="226"/>
      <c r="L338" s="44"/>
      <c r="M338" s="227" t="s">
        <v>1</v>
      </c>
      <c r="N338" s="228" t="s">
        <v>41</v>
      </c>
      <c r="O338" s="91"/>
      <c r="P338" s="229">
        <f>O338*H338</f>
        <v>0</v>
      </c>
      <c r="Q338" s="229">
        <v>0</v>
      </c>
      <c r="R338" s="229">
        <f>Q338*H338</f>
        <v>0</v>
      </c>
      <c r="S338" s="229">
        <v>0</v>
      </c>
      <c r="T338" s="230">
        <f>S338*H338</f>
        <v>0</v>
      </c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R338" s="231" t="s">
        <v>142</v>
      </c>
      <c r="AT338" s="231" t="s">
        <v>122</v>
      </c>
      <c r="AU338" s="231" t="s">
        <v>86</v>
      </c>
      <c r="AY338" s="17" t="s">
        <v>119</v>
      </c>
      <c r="BE338" s="232">
        <f>IF(N338="základní",J338,0)</f>
        <v>0</v>
      </c>
      <c r="BF338" s="232">
        <f>IF(N338="snížená",J338,0)</f>
        <v>0</v>
      </c>
      <c r="BG338" s="232">
        <f>IF(N338="zákl. přenesená",J338,0)</f>
        <v>0</v>
      </c>
      <c r="BH338" s="232">
        <f>IF(N338="sníž. přenesená",J338,0)</f>
        <v>0</v>
      </c>
      <c r="BI338" s="232">
        <f>IF(N338="nulová",J338,0)</f>
        <v>0</v>
      </c>
      <c r="BJ338" s="17" t="s">
        <v>84</v>
      </c>
      <c r="BK338" s="232">
        <f>ROUND(I338*H338,2)</f>
        <v>0</v>
      </c>
      <c r="BL338" s="17" t="s">
        <v>142</v>
      </c>
      <c r="BM338" s="231" t="s">
        <v>607</v>
      </c>
    </row>
    <row r="339" s="14" customFormat="1">
      <c r="A339" s="14"/>
      <c r="B339" s="244"/>
      <c r="C339" s="245"/>
      <c r="D339" s="235" t="s">
        <v>128</v>
      </c>
      <c r="E339" s="246" t="s">
        <v>1</v>
      </c>
      <c r="F339" s="247" t="s">
        <v>608</v>
      </c>
      <c r="G339" s="245"/>
      <c r="H339" s="248">
        <v>8.4000000000000004</v>
      </c>
      <c r="I339" s="249"/>
      <c r="J339" s="245"/>
      <c r="K339" s="245"/>
      <c r="L339" s="250"/>
      <c r="M339" s="251"/>
      <c r="N339" s="252"/>
      <c r="O339" s="252"/>
      <c r="P339" s="252"/>
      <c r="Q339" s="252"/>
      <c r="R339" s="252"/>
      <c r="S339" s="252"/>
      <c r="T339" s="253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T339" s="254" t="s">
        <v>128</v>
      </c>
      <c r="AU339" s="254" t="s">
        <v>86</v>
      </c>
      <c r="AV339" s="14" t="s">
        <v>86</v>
      </c>
      <c r="AW339" s="14" t="s">
        <v>32</v>
      </c>
      <c r="AX339" s="14" t="s">
        <v>84</v>
      </c>
      <c r="AY339" s="254" t="s">
        <v>119</v>
      </c>
    </row>
    <row r="340" s="2" customFormat="1" ht="37.8" customHeight="1">
      <c r="A340" s="38"/>
      <c r="B340" s="39"/>
      <c r="C340" s="219" t="s">
        <v>609</v>
      </c>
      <c r="D340" s="219" t="s">
        <v>122</v>
      </c>
      <c r="E340" s="220" t="s">
        <v>610</v>
      </c>
      <c r="F340" s="221" t="s">
        <v>611</v>
      </c>
      <c r="G340" s="222" t="s">
        <v>289</v>
      </c>
      <c r="H340" s="223">
        <v>334.625</v>
      </c>
      <c r="I340" s="224"/>
      <c r="J340" s="225">
        <f>ROUND(I340*H340,2)</f>
        <v>0</v>
      </c>
      <c r="K340" s="226"/>
      <c r="L340" s="44"/>
      <c r="M340" s="227" t="s">
        <v>1</v>
      </c>
      <c r="N340" s="228" t="s">
        <v>41</v>
      </c>
      <c r="O340" s="91"/>
      <c r="P340" s="229">
        <f>O340*H340</f>
        <v>0</v>
      </c>
      <c r="Q340" s="229">
        <v>0</v>
      </c>
      <c r="R340" s="229">
        <f>Q340*H340</f>
        <v>0</v>
      </c>
      <c r="S340" s="229">
        <v>0</v>
      </c>
      <c r="T340" s="230">
        <f>S340*H340</f>
        <v>0</v>
      </c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R340" s="231" t="s">
        <v>142</v>
      </c>
      <c r="AT340" s="231" t="s">
        <v>122</v>
      </c>
      <c r="AU340" s="231" t="s">
        <v>86</v>
      </c>
      <c r="AY340" s="17" t="s">
        <v>119</v>
      </c>
      <c r="BE340" s="232">
        <f>IF(N340="základní",J340,0)</f>
        <v>0</v>
      </c>
      <c r="BF340" s="232">
        <f>IF(N340="snížená",J340,0)</f>
        <v>0</v>
      </c>
      <c r="BG340" s="232">
        <f>IF(N340="zákl. přenesená",J340,0)</f>
        <v>0</v>
      </c>
      <c r="BH340" s="232">
        <f>IF(N340="sníž. přenesená",J340,0)</f>
        <v>0</v>
      </c>
      <c r="BI340" s="232">
        <f>IF(N340="nulová",J340,0)</f>
        <v>0</v>
      </c>
      <c r="BJ340" s="17" t="s">
        <v>84</v>
      </c>
      <c r="BK340" s="232">
        <f>ROUND(I340*H340,2)</f>
        <v>0</v>
      </c>
      <c r="BL340" s="17" t="s">
        <v>142</v>
      </c>
      <c r="BM340" s="231" t="s">
        <v>612</v>
      </c>
    </row>
    <row r="341" s="14" customFormat="1">
      <c r="A341" s="14"/>
      <c r="B341" s="244"/>
      <c r="C341" s="245"/>
      <c r="D341" s="235" t="s">
        <v>128</v>
      </c>
      <c r="E341" s="246" t="s">
        <v>1</v>
      </c>
      <c r="F341" s="247" t="s">
        <v>613</v>
      </c>
      <c r="G341" s="245"/>
      <c r="H341" s="248">
        <v>334.625</v>
      </c>
      <c r="I341" s="249"/>
      <c r="J341" s="245"/>
      <c r="K341" s="245"/>
      <c r="L341" s="250"/>
      <c r="M341" s="251"/>
      <c r="N341" s="252"/>
      <c r="O341" s="252"/>
      <c r="P341" s="252"/>
      <c r="Q341" s="252"/>
      <c r="R341" s="252"/>
      <c r="S341" s="252"/>
      <c r="T341" s="253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T341" s="254" t="s">
        <v>128</v>
      </c>
      <c r="AU341" s="254" t="s">
        <v>86</v>
      </c>
      <c r="AV341" s="14" t="s">
        <v>86</v>
      </c>
      <c r="AW341" s="14" t="s">
        <v>32</v>
      </c>
      <c r="AX341" s="14" t="s">
        <v>84</v>
      </c>
      <c r="AY341" s="254" t="s">
        <v>119</v>
      </c>
    </row>
    <row r="342" s="2" customFormat="1" ht="24.15" customHeight="1">
      <c r="A342" s="38"/>
      <c r="B342" s="39"/>
      <c r="C342" s="219" t="s">
        <v>614</v>
      </c>
      <c r="D342" s="219" t="s">
        <v>122</v>
      </c>
      <c r="E342" s="220" t="s">
        <v>615</v>
      </c>
      <c r="F342" s="221" t="s">
        <v>616</v>
      </c>
      <c r="G342" s="222" t="s">
        <v>289</v>
      </c>
      <c r="H342" s="223">
        <v>2312</v>
      </c>
      <c r="I342" s="224"/>
      <c r="J342" s="225">
        <f>ROUND(I342*H342,2)</f>
        <v>0</v>
      </c>
      <c r="K342" s="226"/>
      <c r="L342" s="44"/>
      <c r="M342" s="227" t="s">
        <v>1</v>
      </c>
      <c r="N342" s="228" t="s">
        <v>41</v>
      </c>
      <c r="O342" s="91"/>
      <c r="P342" s="229">
        <f>O342*H342</f>
        <v>0</v>
      </c>
      <c r="Q342" s="229">
        <v>0</v>
      </c>
      <c r="R342" s="229">
        <f>Q342*H342</f>
        <v>0</v>
      </c>
      <c r="S342" s="229">
        <v>0</v>
      </c>
      <c r="T342" s="230">
        <f>S342*H342</f>
        <v>0</v>
      </c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R342" s="231" t="s">
        <v>142</v>
      </c>
      <c r="AT342" s="231" t="s">
        <v>122</v>
      </c>
      <c r="AU342" s="231" t="s">
        <v>86</v>
      </c>
      <c r="AY342" s="17" t="s">
        <v>119</v>
      </c>
      <c r="BE342" s="232">
        <f>IF(N342="základní",J342,0)</f>
        <v>0</v>
      </c>
      <c r="BF342" s="232">
        <f>IF(N342="snížená",J342,0)</f>
        <v>0</v>
      </c>
      <c r="BG342" s="232">
        <f>IF(N342="zákl. přenesená",J342,0)</f>
        <v>0</v>
      </c>
      <c r="BH342" s="232">
        <f>IF(N342="sníž. přenesená",J342,0)</f>
        <v>0</v>
      </c>
      <c r="BI342" s="232">
        <f>IF(N342="nulová",J342,0)</f>
        <v>0</v>
      </c>
      <c r="BJ342" s="17" t="s">
        <v>84</v>
      </c>
      <c r="BK342" s="232">
        <f>ROUND(I342*H342,2)</f>
        <v>0</v>
      </c>
      <c r="BL342" s="17" t="s">
        <v>142</v>
      </c>
      <c r="BM342" s="231" t="s">
        <v>617</v>
      </c>
    </row>
    <row r="343" s="14" customFormat="1">
      <c r="A343" s="14"/>
      <c r="B343" s="244"/>
      <c r="C343" s="245"/>
      <c r="D343" s="235" t="s">
        <v>128</v>
      </c>
      <c r="E343" s="246" t="s">
        <v>1</v>
      </c>
      <c r="F343" s="247" t="s">
        <v>618</v>
      </c>
      <c r="G343" s="245"/>
      <c r="H343" s="248">
        <v>2312</v>
      </c>
      <c r="I343" s="249"/>
      <c r="J343" s="245"/>
      <c r="K343" s="245"/>
      <c r="L343" s="250"/>
      <c r="M343" s="251"/>
      <c r="N343" s="252"/>
      <c r="O343" s="252"/>
      <c r="P343" s="252"/>
      <c r="Q343" s="252"/>
      <c r="R343" s="252"/>
      <c r="S343" s="252"/>
      <c r="T343" s="253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T343" s="254" t="s">
        <v>128</v>
      </c>
      <c r="AU343" s="254" t="s">
        <v>86</v>
      </c>
      <c r="AV343" s="14" t="s">
        <v>86</v>
      </c>
      <c r="AW343" s="14" t="s">
        <v>32</v>
      </c>
      <c r="AX343" s="14" t="s">
        <v>84</v>
      </c>
      <c r="AY343" s="254" t="s">
        <v>119</v>
      </c>
    </row>
    <row r="344" s="2" customFormat="1" ht="24.15" customHeight="1">
      <c r="A344" s="38"/>
      <c r="B344" s="39"/>
      <c r="C344" s="219" t="s">
        <v>619</v>
      </c>
      <c r="D344" s="219" t="s">
        <v>122</v>
      </c>
      <c r="E344" s="220" t="s">
        <v>620</v>
      </c>
      <c r="F344" s="221" t="s">
        <v>621</v>
      </c>
      <c r="G344" s="222" t="s">
        <v>289</v>
      </c>
      <c r="H344" s="223">
        <v>2233</v>
      </c>
      <c r="I344" s="224"/>
      <c r="J344" s="225">
        <f>ROUND(I344*H344,2)</f>
        <v>0</v>
      </c>
      <c r="K344" s="226"/>
      <c r="L344" s="44"/>
      <c r="M344" s="227" t="s">
        <v>1</v>
      </c>
      <c r="N344" s="228" t="s">
        <v>41</v>
      </c>
      <c r="O344" s="91"/>
      <c r="P344" s="229">
        <f>O344*H344</f>
        <v>0</v>
      </c>
      <c r="Q344" s="229">
        <v>0</v>
      </c>
      <c r="R344" s="229">
        <f>Q344*H344</f>
        <v>0</v>
      </c>
      <c r="S344" s="229">
        <v>0</v>
      </c>
      <c r="T344" s="230">
        <f>S344*H344</f>
        <v>0</v>
      </c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R344" s="231" t="s">
        <v>142</v>
      </c>
      <c r="AT344" s="231" t="s">
        <v>122</v>
      </c>
      <c r="AU344" s="231" t="s">
        <v>86</v>
      </c>
      <c r="AY344" s="17" t="s">
        <v>119</v>
      </c>
      <c r="BE344" s="232">
        <f>IF(N344="základní",J344,0)</f>
        <v>0</v>
      </c>
      <c r="BF344" s="232">
        <f>IF(N344="snížená",J344,0)</f>
        <v>0</v>
      </c>
      <c r="BG344" s="232">
        <f>IF(N344="zákl. přenesená",J344,0)</f>
        <v>0</v>
      </c>
      <c r="BH344" s="232">
        <f>IF(N344="sníž. přenesená",J344,0)</f>
        <v>0</v>
      </c>
      <c r="BI344" s="232">
        <f>IF(N344="nulová",J344,0)</f>
        <v>0</v>
      </c>
      <c r="BJ344" s="17" t="s">
        <v>84</v>
      </c>
      <c r="BK344" s="232">
        <f>ROUND(I344*H344,2)</f>
        <v>0</v>
      </c>
      <c r="BL344" s="17" t="s">
        <v>142</v>
      </c>
      <c r="BM344" s="231" t="s">
        <v>622</v>
      </c>
    </row>
    <row r="345" s="14" customFormat="1">
      <c r="A345" s="14"/>
      <c r="B345" s="244"/>
      <c r="C345" s="245"/>
      <c r="D345" s="235" t="s">
        <v>128</v>
      </c>
      <c r="E345" s="246" t="s">
        <v>1</v>
      </c>
      <c r="F345" s="247" t="s">
        <v>603</v>
      </c>
      <c r="G345" s="245"/>
      <c r="H345" s="248">
        <v>2233</v>
      </c>
      <c r="I345" s="249"/>
      <c r="J345" s="245"/>
      <c r="K345" s="245"/>
      <c r="L345" s="250"/>
      <c r="M345" s="251"/>
      <c r="N345" s="252"/>
      <c r="O345" s="252"/>
      <c r="P345" s="252"/>
      <c r="Q345" s="252"/>
      <c r="R345" s="252"/>
      <c r="S345" s="252"/>
      <c r="T345" s="253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T345" s="254" t="s">
        <v>128</v>
      </c>
      <c r="AU345" s="254" t="s">
        <v>86</v>
      </c>
      <c r="AV345" s="14" t="s">
        <v>86</v>
      </c>
      <c r="AW345" s="14" t="s">
        <v>32</v>
      </c>
      <c r="AX345" s="14" t="s">
        <v>84</v>
      </c>
      <c r="AY345" s="254" t="s">
        <v>119</v>
      </c>
    </row>
    <row r="346" s="2" customFormat="1" ht="37.8" customHeight="1">
      <c r="A346" s="38"/>
      <c r="B346" s="39"/>
      <c r="C346" s="219" t="s">
        <v>623</v>
      </c>
      <c r="D346" s="219" t="s">
        <v>122</v>
      </c>
      <c r="E346" s="220" t="s">
        <v>624</v>
      </c>
      <c r="F346" s="221" t="s">
        <v>625</v>
      </c>
      <c r="G346" s="222" t="s">
        <v>289</v>
      </c>
      <c r="H346" s="223">
        <v>2180</v>
      </c>
      <c r="I346" s="224"/>
      <c r="J346" s="225">
        <f>ROUND(I346*H346,2)</f>
        <v>0</v>
      </c>
      <c r="K346" s="226"/>
      <c r="L346" s="44"/>
      <c r="M346" s="227" t="s">
        <v>1</v>
      </c>
      <c r="N346" s="228" t="s">
        <v>41</v>
      </c>
      <c r="O346" s="91"/>
      <c r="P346" s="229">
        <f>O346*H346</f>
        <v>0</v>
      </c>
      <c r="Q346" s="229">
        <v>0</v>
      </c>
      <c r="R346" s="229">
        <f>Q346*H346</f>
        <v>0</v>
      </c>
      <c r="S346" s="229">
        <v>0</v>
      </c>
      <c r="T346" s="230">
        <f>S346*H346</f>
        <v>0</v>
      </c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R346" s="231" t="s">
        <v>142</v>
      </c>
      <c r="AT346" s="231" t="s">
        <v>122</v>
      </c>
      <c r="AU346" s="231" t="s">
        <v>86</v>
      </c>
      <c r="AY346" s="17" t="s">
        <v>119</v>
      </c>
      <c r="BE346" s="232">
        <f>IF(N346="základní",J346,0)</f>
        <v>0</v>
      </c>
      <c r="BF346" s="232">
        <f>IF(N346="snížená",J346,0)</f>
        <v>0</v>
      </c>
      <c r="BG346" s="232">
        <f>IF(N346="zákl. přenesená",J346,0)</f>
        <v>0</v>
      </c>
      <c r="BH346" s="232">
        <f>IF(N346="sníž. přenesená",J346,0)</f>
        <v>0</v>
      </c>
      <c r="BI346" s="232">
        <f>IF(N346="nulová",J346,0)</f>
        <v>0</v>
      </c>
      <c r="BJ346" s="17" t="s">
        <v>84</v>
      </c>
      <c r="BK346" s="232">
        <f>ROUND(I346*H346,2)</f>
        <v>0</v>
      </c>
      <c r="BL346" s="17" t="s">
        <v>142</v>
      </c>
      <c r="BM346" s="231" t="s">
        <v>626</v>
      </c>
    </row>
    <row r="347" s="14" customFormat="1">
      <c r="A347" s="14"/>
      <c r="B347" s="244"/>
      <c r="C347" s="245"/>
      <c r="D347" s="235" t="s">
        <v>128</v>
      </c>
      <c r="E347" s="246" t="s">
        <v>1</v>
      </c>
      <c r="F347" s="247" t="s">
        <v>627</v>
      </c>
      <c r="G347" s="245"/>
      <c r="H347" s="248">
        <v>2180</v>
      </c>
      <c r="I347" s="249"/>
      <c r="J347" s="245"/>
      <c r="K347" s="245"/>
      <c r="L347" s="250"/>
      <c r="M347" s="251"/>
      <c r="N347" s="252"/>
      <c r="O347" s="252"/>
      <c r="P347" s="252"/>
      <c r="Q347" s="252"/>
      <c r="R347" s="252"/>
      <c r="S347" s="252"/>
      <c r="T347" s="253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T347" s="254" t="s">
        <v>128</v>
      </c>
      <c r="AU347" s="254" t="s">
        <v>86</v>
      </c>
      <c r="AV347" s="14" t="s">
        <v>86</v>
      </c>
      <c r="AW347" s="14" t="s">
        <v>32</v>
      </c>
      <c r="AX347" s="14" t="s">
        <v>84</v>
      </c>
      <c r="AY347" s="254" t="s">
        <v>119</v>
      </c>
    </row>
    <row r="348" s="2" customFormat="1" ht="24.15" customHeight="1">
      <c r="A348" s="38"/>
      <c r="B348" s="39"/>
      <c r="C348" s="219" t="s">
        <v>628</v>
      </c>
      <c r="D348" s="219" t="s">
        <v>122</v>
      </c>
      <c r="E348" s="220" t="s">
        <v>629</v>
      </c>
      <c r="F348" s="221" t="s">
        <v>630</v>
      </c>
      <c r="G348" s="222" t="s">
        <v>289</v>
      </c>
      <c r="H348" s="223">
        <v>2513</v>
      </c>
      <c r="I348" s="224"/>
      <c r="J348" s="225">
        <f>ROUND(I348*H348,2)</f>
        <v>0</v>
      </c>
      <c r="K348" s="226"/>
      <c r="L348" s="44"/>
      <c r="M348" s="227" t="s">
        <v>1</v>
      </c>
      <c r="N348" s="228" t="s">
        <v>41</v>
      </c>
      <c r="O348" s="91"/>
      <c r="P348" s="229">
        <f>O348*H348</f>
        <v>0</v>
      </c>
      <c r="Q348" s="229">
        <v>0.038879999999999998</v>
      </c>
      <c r="R348" s="229">
        <f>Q348*H348</f>
        <v>97.705439999999996</v>
      </c>
      <c r="S348" s="229">
        <v>0</v>
      </c>
      <c r="T348" s="230">
        <f>S348*H348</f>
        <v>0</v>
      </c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R348" s="231" t="s">
        <v>142</v>
      </c>
      <c r="AT348" s="231" t="s">
        <v>122</v>
      </c>
      <c r="AU348" s="231" t="s">
        <v>86</v>
      </c>
      <c r="AY348" s="17" t="s">
        <v>119</v>
      </c>
      <c r="BE348" s="232">
        <f>IF(N348="základní",J348,0)</f>
        <v>0</v>
      </c>
      <c r="BF348" s="232">
        <f>IF(N348="snížená",J348,0)</f>
        <v>0</v>
      </c>
      <c r="BG348" s="232">
        <f>IF(N348="zákl. přenesená",J348,0)</f>
        <v>0</v>
      </c>
      <c r="BH348" s="232">
        <f>IF(N348="sníž. přenesená",J348,0)</f>
        <v>0</v>
      </c>
      <c r="BI348" s="232">
        <f>IF(N348="nulová",J348,0)</f>
        <v>0</v>
      </c>
      <c r="BJ348" s="17" t="s">
        <v>84</v>
      </c>
      <c r="BK348" s="232">
        <f>ROUND(I348*H348,2)</f>
        <v>0</v>
      </c>
      <c r="BL348" s="17" t="s">
        <v>142</v>
      </c>
      <c r="BM348" s="231" t="s">
        <v>631</v>
      </c>
    </row>
    <row r="349" s="14" customFormat="1">
      <c r="A349" s="14"/>
      <c r="B349" s="244"/>
      <c r="C349" s="245"/>
      <c r="D349" s="235" t="s">
        <v>128</v>
      </c>
      <c r="E349" s="246" t="s">
        <v>1</v>
      </c>
      <c r="F349" s="247" t="s">
        <v>594</v>
      </c>
      <c r="G349" s="245"/>
      <c r="H349" s="248">
        <v>2513</v>
      </c>
      <c r="I349" s="249"/>
      <c r="J349" s="245"/>
      <c r="K349" s="245"/>
      <c r="L349" s="250"/>
      <c r="M349" s="251"/>
      <c r="N349" s="252"/>
      <c r="O349" s="252"/>
      <c r="P349" s="252"/>
      <c r="Q349" s="252"/>
      <c r="R349" s="252"/>
      <c r="S349" s="252"/>
      <c r="T349" s="253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T349" s="254" t="s">
        <v>128</v>
      </c>
      <c r="AU349" s="254" t="s">
        <v>86</v>
      </c>
      <c r="AV349" s="14" t="s">
        <v>86</v>
      </c>
      <c r="AW349" s="14" t="s">
        <v>32</v>
      </c>
      <c r="AX349" s="14" t="s">
        <v>84</v>
      </c>
      <c r="AY349" s="254" t="s">
        <v>119</v>
      </c>
    </row>
    <row r="350" s="2" customFormat="1" ht="24.15" customHeight="1">
      <c r="A350" s="38"/>
      <c r="B350" s="39"/>
      <c r="C350" s="219" t="s">
        <v>632</v>
      </c>
      <c r="D350" s="219" t="s">
        <v>122</v>
      </c>
      <c r="E350" s="220" t="s">
        <v>633</v>
      </c>
      <c r="F350" s="221" t="s">
        <v>634</v>
      </c>
      <c r="G350" s="222" t="s">
        <v>289</v>
      </c>
      <c r="H350" s="223">
        <v>2513</v>
      </c>
      <c r="I350" s="224"/>
      <c r="J350" s="225">
        <f>ROUND(I350*H350,2)</f>
        <v>0</v>
      </c>
      <c r="K350" s="226"/>
      <c r="L350" s="44"/>
      <c r="M350" s="227" t="s">
        <v>1</v>
      </c>
      <c r="N350" s="228" t="s">
        <v>41</v>
      </c>
      <c r="O350" s="91"/>
      <c r="P350" s="229">
        <f>O350*H350</f>
        <v>0</v>
      </c>
      <c r="Q350" s="229">
        <v>0</v>
      </c>
      <c r="R350" s="229">
        <f>Q350*H350</f>
        <v>0</v>
      </c>
      <c r="S350" s="229">
        <v>0</v>
      </c>
      <c r="T350" s="230">
        <f>S350*H350</f>
        <v>0</v>
      </c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R350" s="231" t="s">
        <v>142</v>
      </c>
      <c r="AT350" s="231" t="s">
        <v>122</v>
      </c>
      <c r="AU350" s="231" t="s">
        <v>86</v>
      </c>
      <c r="AY350" s="17" t="s">
        <v>119</v>
      </c>
      <c r="BE350" s="232">
        <f>IF(N350="základní",J350,0)</f>
        <v>0</v>
      </c>
      <c r="BF350" s="232">
        <f>IF(N350="snížená",J350,0)</f>
        <v>0</v>
      </c>
      <c r="BG350" s="232">
        <f>IF(N350="zákl. přenesená",J350,0)</f>
        <v>0</v>
      </c>
      <c r="BH350" s="232">
        <f>IF(N350="sníž. přenesená",J350,0)</f>
        <v>0</v>
      </c>
      <c r="BI350" s="232">
        <f>IF(N350="nulová",J350,0)</f>
        <v>0</v>
      </c>
      <c r="BJ350" s="17" t="s">
        <v>84</v>
      </c>
      <c r="BK350" s="232">
        <f>ROUND(I350*H350,2)</f>
        <v>0</v>
      </c>
      <c r="BL350" s="17" t="s">
        <v>142</v>
      </c>
      <c r="BM350" s="231" t="s">
        <v>635</v>
      </c>
    </row>
    <row r="351" s="14" customFormat="1">
      <c r="A351" s="14"/>
      <c r="B351" s="244"/>
      <c r="C351" s="245"/>
      <c r="D351" s="235" t="s">
        <v>128</v>
      </c>
      <c r="E351" s="246" t="s">
        <v>1</v>
      </c>
      <c r="F351" s="247" t="s">
        <v>636</v>
      </c>
      <c r="G351" s="245"/>
      <c r="H351" s="248">
        <v>2513</v>
      </c>
      <c r="I351" s="249"/>
      <c r="J351" s="245"/>
      <c r="K351" s="245"/>
      <c r="L351" s="250"/>
      <c r="M351" s="251"/>
      <c r="N351" s="252"/>
      <c r="O351" s="252"/>
      <c r="P351" s="252"/>
      <c r="Q351" s="252"/>
      <c r="R351" s="252"/>
      <c r="S351" s="252"/>
      <c r="T351" s="253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T351" s="254" t="s">
        <v>128</v>
      </c>
      <c r="AU351" s="254" t="s">
        <v>86</v>
      </c>
      <c r="AV351" s="14" t="s">
        <v>86</v>
      </c>
      <c r="AW351" s="14" t="s">
        <v>32</v>
      </c>
      <c r="AX351" s="14" t="s">
        <v>84</v>
      </c>
      <c r="AY351" s="254" t="s">
        <v>119</v>
      </c>
    </row>
    <row r="352" s="2" customFormat="1" ht="14.4" customHeight="1">
      <c r="A352" s="38"/>
      <c r="B352" s="39"/>
      <c r="C352" s="269" t="s">
        <v>637</v>
      </c>
      <c r="D352" s="269" t="s">
        <v>262</v>
      </c>
      <c r="E352" s="270" t="s">
        <v>638</v>
      </c>
      <c r="F352" s="271" t="s">
        <v>639</v>
      </c>
      <c r="G352" s="272" t="s">
        <v>265</v>
      </c>
      <c r="H352" s="273">
        <v>1025.3040000000001</v>
      </c>
      <c r="I352" s="274"/>
      <c r="J352" s="275">
        <f>ROUND(I352*H352,2)</f>
        <v>0</v>
      </c>
      <c r="K352" s="276"/>
      <c r="L352" s="277"/>
      <c r="M352" s="278" t="s">
        <v>1</v>
      </c>
      <c r="N352" s="279" t="s">
        <v>41</v>
      </c>
      <c r="O352" s="91"/>
      <c r="P352" s="229">
        <f>O352*H352</f>
        <v>0</v>
      </c>
      <c r="Q352" s="229">
        <v>1</v>
      </c>
      <c r="R352" s="229">
        <f>Q352*H352</f>
        <v>1025.3040000000001</v>
      </c>
      <c r="S352" s="229">
        <v>0</v>
      </c>
      <c r="T352" s="230">
        <f>S352*H352</f>
        <v>0</v>
      </c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R352" s="231" t="s">
        <v>166</v>
      </c>
      <c r="AT352" s="231" t="s">
        <v>262</v>
      </c>
      <c r="AU352" s="231" t="s">
        <v>86</v>
      </c>
      <c r="AY352" s="17" t="s">
        <v>119</v>
      </c>
      <c r="BE352" s="232">
        <f>IF(N352="základní",J352,0)</f>
        <v>0</v>
      </c>
      <c r="BF352" s="232">
        <f>IF(N352="snížená",J352,0)</f>
        <v>0</v>
      </c>
      <c r="BG352" s="232">
        <f>IF(N352="zákl. přenesená",J352,0)</f>
        <v>0</v>
      </c>
      <c r="BH352" s="232">
        <f>IF(N352="sníž. přenesená",J352,0)</f>
        <v>0</v>
      </c>
      <c r="BI352" s="232">
        <f>IF(N352="nulová",J352,0)</f>
        <v>0</v>
      </c>
      <c r="BJ352" s="17" t="s">
        <v>84</v>
      </c>
      <c r="BK352" s="232">
        <f>ROUND(I352*H352,2)</f>
        <v>0</v>
      </c>
      <c r="BL352" s="17" t="s">
        <v>142</v>
      </c>
      <c r="BM352" s="231" t="s">
        <v>640</v>
      </c>
    </row>
    <row r="353" s="14" customFormat="1">
      <c r="A353" s="14"/>
      <c r="B353" s="244"/>
      <c r="C353" s="245"/>
      <c r="D353" s="235" t="s">
        <v>128</v>
      </c>
      <c r="E353" s="246" t="s">
        <v>1</v>
      </c>
      <c r="F353" s="247" t="s">
        <v>641</v>
      </c>
      <c r="G353" s="245"/>
      <c r="H353" s="248">
        <v>854.41999999999996</v>
      </c>
      <c r="I353" s="249"/>
      <c r="J353" s="245"/>
      <c r="K353" s="245"/>
      <c r="L353" s="250"/>
      <c r="M353" s="251"/>
      <c r="N353" s="252"/>
      <c r="O353" s="252"/>
      <c r="P353" s="252"/>
      <c r="Q353" s="252"/>
      <c r="R353" s="252"/>
      <c r="S353" s="252"/>
      <c r="T353" s="253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T353" s="254" t="s">
        <v>128</v>
      </c>
      <c r="AU353" s="254" t="s">
        <v>86</v>
      </c>
      <c r="AV353" s="14" t="s">
        <v>86</v>
      </c>
      <c r="AW353" s="14" t="s">
        <v>32</v>
      </c>
      <c r="AX353" s="14" t="s">
        <v>84</v>
      </c>
      <c r="AY353" s="254" t="s">
        <v>119</v>
      </c>
    </row>
    <row r="354" s="14" customFormat="1">
      <c r="A354" s="14"/>
      <c r="B354" s="244"/>
      <c r="C354" s="245"/>
      <c r="D354" s="235" t="s">
        <v>128</v>
      </c>
      <c r="E354" s="245"/>
      <c r="F354" s="247" t="s">
        <v>642</v>
      </c>
      <c r="G354" s="245"/>
      <c r="H354" s="248">
        <v>1025.3040000000001</v>
      </c>
      <c r="I354" s="249"/>
      <c r="J354" s="245"/>
      <c r="K354" s="245"/>
      <c r="L354" s="250"/>
      <c r="M354" s="251"/>
      <c r="N354" s="252"/>
      <c r="O354" s="252"/>
      <c r="P354" s="252"/>
      <c r="Q354" s="252"/>
      <c r="R354" s="252"/>
      <c r="S354" s="252"/>
      <c r="T354" s="253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T354" s="254" t="s">
        <v>128</v>
      </c>
      <c r="AU354" s="254" t="s">
        <v>86</v>
      </c>
      <c r="AV354" s="14" t="s">
        <v>86</v>
      </c>
      <c r="AW354" s="14" t="s">
        <v>4</v>
      </c>
      <c r="AX354" s="14" t="s">
        <v>84</v>
      </c>
      <c r="AY354" s="254" t="s">
        <v>119</v>
      </c>
    </row>
    <row r="355" s="2" customFormat="1" ht="24.15" customHeight="1">
      <c r="A355" s="38"/>
      <c r="B355" s="39"/>
      <c r="C355" s="219" t="s">
        <v>643</v>
      </c>
      <c r="D355" s="219" t="s">
        <v>122</v>
      </c>
      <c r="E355" s="220" t="s">
        <v>644</v>
      </c>
      <c r="F355" s="221" t="s">
        <v>645</v>
      </c>
      <c r="G355" s="222" t="s">
        <v>357</v>
      </c>
      <c r="H355" s="223">
        <v>6</v>
      </c>
      <c r="I355" s="224"/>
      <c r="J355" s="225">
        <f>ROUND(I355*H355,2)</f>
        <v>0</v>
      </c>
      <c r="K355" s="226"/>
      <c r="L355" s="44"/>
      <c r="M355" s="227" t="s">
        <v>1</v>
      </c>
      <c r="N355" s="228" t="s">
        <v>41</v>
      </c>
      <c r="O355" s="91"/>
      <c r="P355" s="229">
        <f>O355*H355</f>
        <v>0</v>
      </c>
      <c r="Q355" s="229">
        <v>0.0035999999999999999</v>
      </c>
      <c r="R355" s="229">
        <f>Q355*H355</f>
        <v>0.021600000000000001</v>
      </c>
      <c r="S355" s="229">
        <v>0</v>
      </c>
      <c r="T355" s="230">
        <f>S355*H355</f>
        <v>0</v>
      </c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R355" s="231" t="s">
        <v>142</v>
      </c>
      <c r="AT355" s="231" t="s">
        <v>122</v>
      </c>
      <c r="AU355" s="231" t="s">
        <v>86</v>
      </c>
      <c r="AY355" s="17" t="s">
        <v>119</v>
      </c>
      <c r="BE355" s="232">
        <f>IF(N355="základní",J355,0)</f>
        <v>0</v>
      </c>
      <c r="BF355" s="232">
        <f>IF(N355="snížená",J355,0)</f>
        <v>0</v>
      </c>
      <c r="BG355" s="232">
        <f>IF(N355="zákl. přenesená",J355,0)</f>
        <v>0</v>
      </c>
      <c r="BH355" s="232">
        <f>IF(N355="sníž. přenesená",J355,0)</f>
        <v>0</v>
      </c>
      <c r="BI355" s="232">
        <f>IF(N355="nulová",J355,0)</f>
        <v>0</v>
      </c>
      <c r="BJ355" s="17" t="s">
        <v>84</v>
      </c>
      <c r="BK355" s="232">
        <f>ROUND(I355*H355,2)</f>
        <v>0</v>
      </c>
      <c r="BL355" s="17" t="s">
        <v>142</v>
      </c>
      <c r="BM355" s="231" t="s">
        <v>646</v>
      </c>
    </row>
    <row r="356" s="13" customFormat="1">
      <c r="A356" s="13"/>
      <c r="B356" s="233"/>
      <c r="C356" s="234"/>
      <c r="D356" s="235" t="s">
        <v>128</v>
      </c>
      <c r="E356" s="236" t="s">
        <v>1</v>
      </c>
      <c r="F356" s="237" t="s">
        <v>647</v>
      </c>
      <c r="G356" s="234"/>
      <c r="H356" s="236" t="s">
        <v>1</v>
      </c>
      <c r="I356" s="238"/>
      <c r="J356" s="234"/>
      <c r="K356" s="234"/>
      <c r="L356" s="239"/>
      <c r="M356" s="240"/>
      <c r="N356" s="241"/>
      <c r="O356" s="241"/>
      <c r="P356" s="241"/>
      <c r="Q356" s="241"/>
      <c r="R356" s="241"/>
      <c r="S356" s="241"/>
      <c r="T356" s="242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T356" s="243" t="s">
        <v>128</v>
      </c>
      <c r="AU356" s="243" t="s">
        <v>86</v>
      </c>
      <c r="AV356" s="13" t="s">
        <v>84</v>
      </c>
      <c r="AW356" s="13" t="s">
        <v>32</v>
      </c>
      <c r="AX356" s="13" t="s">
        <v>76</v>
      </c>
      <c r="AY356" s="243" t="s">
        <v>119</v>
      </c>
    </row>
    <row r="357" s="14" customFormat="1">
      <c r="A357" s="14"/>
      <c r="B357" s="244"/>
      <c r="C357" s="245"/>
      <c r="D357" s="235" t="s">
        <v>128</v>
      </c>
      <c r="E357" s="246" t="s">
        <v>1</v>
      </c>
      <c r="F357" s="247" t="s">
        <v>648</v>
      </c>
      <c r="G357" s="245"/>
      <c r="H357" s="248">
        <v>6</v>
      </c>
      <c r="I357" s="249"/>
      <c r="J357" s="245"/>
      <c r="K357" s="245"/>
      <c r="L357" s="250"/>
      <c r="M357" s="251"/>
      <c r="N357" s="252"/>
      <c r="O357" s="252"/>
      <c r="P357" s="252"/>
      <c r="Q357" s="252"/>
      <c r="R357" s="252"/>
      <c r="S357" s="252"/>
      <c r="T357" s="253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T357" s="254" t="s">
        <v>128</v>
      </c>
      <c r="AU357" s="254" t="s">
        <v>86</v>
      </c>
      <c r="AV357" s="14" t="s">
        <v>86</v>
      </c>
      <c r="AW357" s="14" t="s">
        <v>32</v>
      </c>
      <c r="AX357" s="14" t="s">
        <v>84</v>
      </c>
      <c r="AY357" s="254" t="s">
        <v>119</v>
      </c>
    </row>
    <row r="358" s="12" customFormat="1" ht="22.8" customHeight="1">
      <c r="A358" s="12"/>
      <c r="B358" s="203"/>
      <c r="C358" s="204"/>
      <c r="D358" s="205" t="s">
        <v>75</v>
      </c>
      <c r="E358" s="217" t="s">
        <v>172</v>
      </c>
      <c r="F358" s="217" t="s">
        <v>649</v>
      </c>
      <c r="G358" s="204"/>
      <c r="H358" s="204"/>
      <c r="I358" s="207"/>
      <c r="J358" s="218">
        <f>BK358</f>
        <v>0</v>
      </c>
      <c r="K358" s="204"/>
      <c r="L358" s="209"/>
      <c r="M358" s="210"/>
      <c r="N358" s="211"/>
      <c r="O358" s="211"/>
      <c r="P358" s="212">
        <f>SUM(P359:P437)</f>
        <v>0</v>
      </c>
      <c r="Q358" s="211"/>
      <c r="R358" s="212">
        <f>SUM(R359:R437)</f>
        <v>49.046406830000002</v>
      </c>
      <c r="S358" s="211"/>
      <c r="T358" s="213">
        <f>SUM(T359:T437)</f>
        <v>0</v>
      </c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R358" s="214" t="s">
        <v>84</v>
      </c>
      <c r="AT358" s="215" t="s">
        <v>75</v>
      </c>
      <c r="AU358" s="215" t="s">
        <v>84</v>
      </c>
      <c r="AY358" s="214" t="s">
        <v>119</v>
      </c>
      <c r="BK358" s="216">
        <f>SUM(BK359:BK437)</f>
        <v>0</v>
      </c>
    </row>
    <row r="359" s="2" customFormat="1" ht="24.15" customHeight="1">
      <c r="A359" s="38"/>
      <c r="B359" s="39"/>
      <c r="C359" s="219" t="s">
        <v>650</v>
      </c>
      <c r="D359" s="219" t="s">
        <v>122</v>
      </c>
      <c r="E359" s="220" t="s">
        <v>651</v>
      </c>
      <c r="F359" s="221" t="s">
        <v>652</v>
      </c>
      <c r="G359" s="222" t="s">
        <v>333</v>
      </c>
      <c r="H359" s="223">
        <v>1</v>
      </c>
      <c r="I359" s="224"/>
      <c r="J359" s="225">
        <f>ROUND(I359*H359,2)</f>
        <v>0</v>
      </c>
      <c r="K359" s="226"/>
      <c r="L359" s="44"/>
      <c r="M359" s="227" t="s">
        <v>1</v>
      </c>
      <c r="N359" s="228" t="s">
        <v>41</v>
      </c>
      <c r="O359" s="91"/>
      <c r="P359" s="229">
        <f>O359*H359</f>
        <v>0</v>
      </c>
      <c r="Q359" s="229">
        <v>0.11171</v>
      </c>
      <c r="R359" s="229">
        <f>Q359*H359</f>
        <v>0.11171</v>
      </c>
      <c r="S359" s="229">
        <v>0</v>
      </c>
      <c r="T359" s="230">
        <f>S359*H359</f>
        <v>0</v>
      </c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R359" s="231" t="s">
        <v>142</v>
      </c>
      <c r="AT359" s="231" t="s">
        <v>122</v>
      </c>
      <c r="AU359" s="231" t="s">
        <v>86</v>
      </c>
      <c r="AY359" s="17" t="s">
        <v>119</v>
      </c>
      <c r="BE359" s="232">
        <f>IF(N359="základní",J359,0)</f>
        <v>0</v>
      </c>
      <c r="BF359" s="232">
        <f>IF(N359="snížená",J359,0)</f>
        <v>0</v>
      </c>
      <c r="BG359" s="232">
        <f>IF(N359="zákl. přenesená",J359,0)</f>
        <v>0</v>
      </c>
      <c r="BH359" s="232">
        <f>IF(N359="sníž. přenesená",J359,0)</f>
        <v>0</v>
      </c>
      <c r="BI359" s="232">
        <f>IF(N359="nulová",J359,0)</f>
        <v>0</v>
      </c>
      <c r="BJ359" s="17" t="s">
        <v>84</v>
      </c>
      <c r="BK359" s="232">
        <f>ROUND(I359*H359,2)</f>
        <v>0</v>
      </c>
      <c r="BL359" s="17" t="s">
        <v>142</v>
      </c>
      <c r="BM359" s="231" t="s">
        <v>653</v>
      </c>
    </row>
    <row r="360" s="14" customFormat="1">
      <c r="A360" s="14"/>
      <c r="B360" s="244"/>
      <c r="C360" s="245"/>
      <c r="D360" s="235" t="s">
        <v>128</v>
      </c>
      <c r="E360" s="246" t="s">
        <v>1</v>
      </c>
      <c r="F360" s="247" t="s">
        <v>84</v>
      </c>
      <c r="G360" s="245"/>
      <c r="H360" s="248">
        <v>1</v>
      </c>
      <c r="I360" s="249"/>
      <c r="J360" s="245"/>
      <c r="K360" s="245"/>
      <c r="L360" s="250"/>
      <c r="M360" s="251"/>
      <c r="N360" s="252"/>
      <c r="O360" s="252"/>
      <c r="P360" s="252"/>
      <c r="Q360" s="252"/>
      <c r="R360" s="252"/>
      <c r="S360" s="252"/>
      <c r="T360" s="253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T360" s="254" t="s">
        <v>128</v>
      </c>
      <c r="AU360" s="254" t="s">
        <v>86</v>
      </c>
      <c r="AV360" s="14" t="s">
        <v>86</v>
      </c>
      <c r="AW360" s="14" t="s">
        <v>32</v>
      </c>
      <c r="AX360" s="14" t="s">
        <v>84</v>
      </c>
      <c r="AY360" s="254" t="s">
        <v>119</v>
      </c>
    </row>
    <row r="361" s="2" customFormat="1" ht="14.4" customHeight="1">
      <c r="A361" s="38"/>
      <c r="B361" s="39"/>
      <c r="C361" s="269" t="s">
        <v>654</v>
      </c>
      <c r="D361" s="269" t="s">
        <v>262</v>
      </c>
      <c r="E361" s="270" t="s">
        <v>655</v>
      </c>
      <c r="F361" s="271" t="s">
        <v>656</v>
      </c>
      <c r="G361" s="272" t="s">
        <v>333</v>
      </c>
      <c r="H361" s="273">
        <v>1</v>
      </c>
      <c r="I361" s="274"/>
      <c r="J361" s="275">
        <f>ROUND(I361*H361,2)</f>
        <v>0</v>
      </c>
      <c r="K361" s="276"/>
      <c r="L361" s="277"/>
      <c r="M361" s="278" t="s">
        <v>1</v>
      </c>
      <c r="N361" s="279" t="s">
        <v>41</v>
      </c>
      <c r="O361" s="91"/>
      <c r="P361" s="229">
        <f>O361*H361</f>
        <v>0</v>
      </c>
      <c r="Q361" s="229">
        <v>0.0023999999999999998</v>
      </c>
      <c r="R361" s="229">
        <f>Q361*H361</f>
        <v>0.0023999999999999998</v>
      </c>
      <c r="S361" s="229">
        <v>0</v>
      </c>
      <c r="T361" s="230">
        <f>S361*H361</f>
        <v>0</v>
      </c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R361" s="231" t="s">
        <v>166</v>
      </c>
      <c r="AT361" s="231" t="s">
        <v>262</v>
      </c>
      <c r="AU361" s="231" t="s">
        <v>86</v>
      </c>
      <c r="AY361" s="17" t="s">
        <v>119</v>
      </c>
      <c r="BE361" s="232">
        <f>IF(N361="základní",J361,0)</f>
        <v>0</v>
      </c>
      <c r="BF361" s="232">
        <f>IF(N361="snížená",J361,0)</f>
        <v>0</v>
      </c>
      <c r="BG361" s="232">
        <f>IF(N361="zákl. přenesená",J361,0)</f>
        <v>0</v>
      </c>
      <c r="BH361" s="232">
        <f>IF(N361="sníž. přenesená",J361,0)</f>
        <v>0</v>
      </c>
      <c r="BI361" s="232">
        <f>IF(N361="nulová",J361,0)</f>
        <v>0</v>
      </c>
      <c r="BJ361" s="17" t="s">
        <v>84</v>
      </c>
      <c r="BK361" s="232">
        <f>ROUND(I361*H361,2)</f>
        <v>0</v>
      </c>
      <c r="BL361" s="17" t="s">
        <v>142</v>
      </c>
      <c r="BM361" s="231" t="s">
        <v>657</v>
      </c>
    </row>
    <row r="362" s="13" customFormat="1">
      <c r="A362" s="13"/>
      <c r="B362" s="233"/>
      <c r="C362" s="234"/>
      <c r="D362" s="235" t="s">
        <v>128</v>
      </c>
      <c r="E362" s="236" t="s">
        <v>1</v>
      </c>
      <c r="F362" s="237" t="s">
        <v>658</v>
      </c>
      <c r="G362" s="234"/>
      <c r="H362" s="236" t="s">
        <v>1</v>
      </c>
      <c r="I362" s="238"/>
      <c r="J362" s="234"/>
      <c r="K362" s="234"/>
      <c r="L362" s="239"/>
      <c r="M362" s="240"/>
      <c r="N362" s="241"/>
      <c r="O362" s="241"/>
      <c r="P362" s="241"/>
      <c r="Q362" s="241"/>
      <c r="R362" s="241"/>
      <c r="S362" s="241"/>
      <c r="T362" s="242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T362" s="243" t="s">
        <v>128</v>
      </c>
      <c r="AU362" s="243" t="s">
        <v>86</v>
      </c>
      <c r="AV362" s="13" t="s">
        <v>84</v>
      </c>
      <c r="AW362" s="13" t="s">
        <v>32</v>
      </c>
      <c r="AX362" s="13" t="s">
        <v>76</v>
      </c>
      <c r="AY362" s="243" t="s">
        <v>119</v>
      </c>
    </row>
    <row r="363" s="14" customFormat="1">
      <c r="A363" s="14"/>
      <c r="B363" s="244"/>
      <c r="C363" s="245"/>
      <c r="D363" s="235" t="s">
        <v>128</v>
      </c>
      <c r="E363" s="246" t="s">
        <v>1</v>
      </c>
      <c r="F363" s="247" t="s">
        <v>84</v>
      </c>
      <c r="G363" s="245"/>
      <c r="H363" s="248">
        <v>1</v>
      </c>
      <c r="I363" s="249"/>
      <c r="J363" s="245"/>
      <c r="K363" s="245"/>
      <c r="L363" s="250"/>
      <c r="M363" s="251"/>
      <c r="N363" s="252"/>
      <c r="O363" s="252"/>
      <c r="P363" s="252"/>
      <c r="Q363" s="252"/>
      <c r="R363" s="252"/>
      <c r="S363" s="252"/>
      <c r="T363" s="253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T363" s="254" t="s">
        <v>128</v>
      </c>
      <c r="AU363" s="254" t="s">
        <v>86</v>
      </c>
      <c r="AV363" s="14" t="s">
        <v>86</v>
      </c>
      <c r="AW363" s="14" t="s">
        <v>32</v>
      </c>
      <c r="AX363" s="14" t="s">
        <v>84</v>
      </c>
      <c r="AY363" s="254" t="s">
        <v>119</v>
      </c>
    </row>
    <row r="364" s="2" customFormat="1" ht="24.15" customHeight="1">
      <c r="A364" s="38"/>
      <c r="B364" s="39"/>
      <c r="C364" s="269" t="s">
        <v>659</v>
      </c>
      <c r="D364" s="269" t="s">
        <v>262</v>
      </c>
      <c r="E364" s="270" t="s">
        <v>660</v>
      </c>
      <c r="F364" s="271" t="s">
        <v>661</v>
      </c>
      <c r="G364" s="272" t="s">
        <v>333</v>
      </c>
      <c r="H364" s="273">
        <v>1</v>
      </c>
      <c r="I364" s="274"/>
      <c r="J364" s="275">
        <f>ROUND(I364*H364,2)</f>
        <v>0</v>
      </c>
      <c r="K364" s="276"/>
      <c r="L364" s="277"/>
      <c r="M364" s="278" t="s">
        <v>1</v>
      </c>
      <c r="N364" s="279" t="s">
        <v>41</v>
      </c>
      <c r="O364" s="91"/>
      <c r="P364" s="229">
        <f>O364*H364</f>
        <v>0</v>
      </c>
      <c r="Q364" s="229">
        <v>0.0074999999999999997</v>
      </c>
      <c r="R364" s="229">
        <f>Q364*H364</f>
        <v>0.0074999999999999997</v>
      </c>
      <c r="S364" s="229">
        <v>0</v>
      </c>
      <c r="T364" s="230">
        <f>S364*H364</f>
        <v>0</v>
      </c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R364" s="231" t="s">
        <v>166</v>
      </c>
      <c r="AT364" s="231" t="s">
        <v>262</v>
      </c>
      <c r="AU364" s="231" t="s">
        <v>86</v>
      </c>
      <c r="AY364" s="17" t="s">
        <v>119</v>
      </c>
      <c r="BE364" s="232">
        <f>IF(N364="základní",J364,0)</f>
        <v>0</v>
      </c>
      <c r="BF364" s="232">
        <f>IF(N364="snížená",J364,0)</f>
        <v>0</v>
      </c>
      <c r="BG364" s="232">
        <f>IF(N364="zákl. přenesená",J364,0)</f>
        <v>0</v>
      </c>
      <c r="BH364" s="232">
        <f>IF(N364="sníž. přenesená",J364,0)</f>
        <v>0</v>
      </c>
      <c r="BI364" s="232">
        <f>IF(N364="nulová",J364,0)</f>
        <v>0</v>
      </c>
      <c r="BJ364" s="17" t="s">
        <v>84</v>
      </c>
      <c r="BK364" s="232">
        <f>ROUND(I364*H364,2)</f>
        <v>0</v>
      </c>
      <c r="BL364" s="17" t="s">
        <v>142</v>
      </c>
      <c r="BM364" s="231" t="s">
        <v>662</v>
      </c>
    </row>
    <row r="365" s="13" customFormat="1">
      <c r="A365" s="13"/>
      <c r="B365" s="233"/>
      <c r="C365" s="234"/>
      <c r="D365" s="235" t="s">
        <v>128</v>
      </c>
      <c r="E365" s="236" t="s">
        <v>1</v>
      </c>
      <c r="F365" s="237" t="s">
        <v>658</v>
      </c>
      <c r="G365" s="234"/>
      <c r="H365" s="236" t="s">
        <v>1</v>
      </c>
      <c r="I365" s="238"/>
      <c r="J365" s="234"/>
      <c r="K365" s="234"/>
      <c r="L365" s="239"/>
      <c r="M365" s="240"/>
      <c r="N365" s="241"/>
      <c r="O365" s="241"/>
      <c r="P365" s="241"/>
      <c r="Q365" s="241"/>
      <c r="R365" s="241"/>
      <c r="S365" s="241"/>
      <c r="T365" s="242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T365" s="243" t="s">
        <v>128</v>
      </c>
      <c r="AU365" s="243" t="s">
        <v>86</v>
      </c>
      <c r="AV365" s="13" t="s">
        <v>84</v>
      </c>
      <c r="AW365" s="13" t="s">
        <v>32</v>
      </c>
      <c r="AX365" s="13" t="s">
        <v>76</v>
      </c>
      <c r="AY365" s="243" t="s">
        <v>119</v>
      </c>
    </row>
    <row r="366" s="14" customFormat="1">
      <c r="A366" s="14"/>
      <c r="B366" s="244"/>
      <c r="C366" s="245"/>
      <c r="D366" s="235" t="s">
        <v>128</v>
      </c>
      <c r="E366" s="246" t="s">
        <v>1</v>
      </c>
      <c r="F366" s="247" t="s">
        <v>84</v>
      </c>
      <c r="G366" s="245"/>
      <c r="H366" s="248">
        <v>1</v>
      </c>
      <c r="I366" s="249"/>
      <c r="J366" s="245"/>
      <c r="K366" s="245"/>
      <c r="L366" s="250"/>
      <c r="M366" s="251"/>
      <c r="N366" s="252"/>
      <c r="O366" s="252"/>
      <c r="P366" s="252"/>
      <c r="Q366" s="252"/>
      <c r="R366" s="252"/>
      <c r="S366" s="252"/>
      <c r="T366" s="253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T366" s="254" t="s">
        <v>128</v>
      </c>
      <c r="AU366" s="254" t="s">
        <v>86</v>
      </c>
      <c r="AV366" s="14" t="s">
        <v>86</v>
      </c>
      <c r="AW366" s="14" t="s">
        <v>32</v>
      </c>
      <c r="AX366" s="14" t="s">
        <v>84</v>
      </c>
      <c r="AY366" s="254" t="s">
        <v>119</v>
      </c>
    </row>
    <row r="367" s="2" customFormat="1" ht="24.15" customHeight="1">
      <c r="A367" s="38"/>
      <c r="B367" s="39"/>
      <c r="C367" s="219" t="s">
        <v>663</v>
      </c>
      <c r="D367" s="219" t="s">
        <v>122</v>
      </c>
      <c r="E367" s="220" t="s">
        <v>664</v>
      </c>
      <c r="F367" s="221" t="s">
        <v>665</v>
      </c>
      <c r="G367" s="222" t="s">
        <v>333</v>
      </c>
      <c r="H367" s="223">
        <v>4</v>
      </c>
      <c r="I367" s="224"/>
      <c r="J367" s="225">
        <f>ROUND(I367*H367,2)</f>
        <v>0</v>
      </c>
      <c r="K367" s="226"/>
      <c r="L367" s="44"/>
      <c r="M367" s="227" t="s">
        <v>1</v>
      </c>
      <c r="N367" s="228" t="s">
        <v>41</v>
      </c>
      <c r="O367" s="91"/>
      <c r="P367" s="229">
        <f>O367*H367</f>
        <v>0</v>
      </c>
      <c r="Q367" s="229">
        <v>0.00069999999999999999</v>
      </c>
      <c r="R367" s="229">
        <f>Q367*H367</f>
        <v>0.0028</v>
      </c>
      <c r="S367" s="229">
        <v>0</v>
      </c>
      <c r="T367" s="230">
        <f>S367*H367</f>
        <v>0</v>
      </c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R367" s="231" t="s">
        <v>142</v>
      </c>
      <c r="AT367" s="231" t="s">
        <v>122</v>
      </c>
      <c r="AU367" s="231" t="s">
        <v>86</v>
      </c>
      <c r="AY367" s="17" t="s">
        <v>119</v>
      </c>
      <c r="BE367" s="232">
        <f>IF(N367="základní",J367,0)</f>
        <v>0</v>
      </c>
      <c r="BF367" s="232">
        <f>IF(N367="snížená",J367,0)</f>
        <v>0</v>
      </c>
      <c r="BG367" s="232">
        <f>IF(N367="zákl. přenesená",J367,0)</f>
        <v>0</v>
      </c>
      <c r="BH367" s="232">
        <f>IF(N367="sníž. přenesená",J367,0)</f>
        <v>0</v>
      </c>
      <c r="BI367" s="232">
        <f>IF(N367="nulová",J367,0)</f>
        <v>0</v>
      </c>
      <c r="BJ367" s="17" t="s">
        <v>84</v>
      </c>
      <c r="BK367" s="232">
        <f>ROUND(I367*H367,2)</f>
        <v>0</v>
      </c>
      <c r="BL367" s="17" t="s">
        <v>142</v>
      </c>
      <c r="BM367" s="231" t="s">
        <v>666</v>
      </c>
    </row>
    <row r="368" s="13" customFormat="1">
      <c r="A368" s="13"/>
      <c r="B368" s="233"/>
      <c r="C368" s="234"/>
      <c r="D368" s="235" t="s">
        <v>128</v>
      </c>
      <c r="E368" s="236" t="s">
        <v>1</v>
      </c>
      <c r="F368" s="237" t="s">
        <v>667</v>
      </c>
      <c r="G368" s="234"/>
      <c r="H368" s="236" t="s">
        <v>1</v>
      </c>
      <c r="I368" s="238"/>
      <c r="J368" s="234"/>
      <c r="K368" s="234"/>
      <c r="L368" s="239"/>
      <c r="M368" s="240"/>
      <c r="N368" s="241"/>
      <c r="O368" s="241"/>
      <c r="P368" s="241"/>
      <c r="Q368" s="241"/>
      <c r="R368" s="241"/>
      <c r="S368" s="241"/>
      <c r="T368" s="242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T368" s="243" t="s">
        <v>128</v>
      </c>
      <c r="AU368" s="243" t="s">
        <v>86</v>
      </c>
      <c r="AV368" s="13" t="s">
        <v>84</v>
      </c>
      <c r="AW368" s="13" t="s">
        <v>32</v>
      </c>
      <c r="AX368" s="13" t="s">
        <v>76</v>
      </c>
      <c r="AY368" s="243" t="s">
        <v>119</v>
      </c>
    </row>
    <row r="369" s="14" customFormat="1">
      <c r="A369" s="14"/>
      <c r="B369" s="244"/>
      <c r="C369" s="245"/>
      <c r="D369" s="235" t="s">
        <v>128</v>
      </c>
      <c r="E369" s="246" t="s">
        <v>1</v>
      </c>
      <c r="F369" s="247" t="s">
        <v>142</v>
      </c>
      <c r="G369" s="245"/>
      <c r="H369" s="248">
        <v>4</v>
      </c>
      <c r="I369" s="249"/>
      <c r="J369" s="245"/>
      <c r="K369" s="245"/>
      <c r="L369" s="250"/>
      <c r="M369" s="251"/>
      <c r="N369" s="252"/>
      <c r="O369" s="252"/>
      <c r="P369" s="252"/>
      <c r="Q369" s="252"/>
      <c r="R369" s="252"/>
      <c r="S369" s="252"/>
      <c r="T369" s="253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T369" s="254" t="s">
        <v>128</v>
      </c>
      <c r="AU369" s="254" t="s">
        <v>86</v>
      </c>
      <c r="AV369" s="14" t="s">
        <v>86</v>
      </c>
      <c r="AW369" s="14" t="s">
        <v>32</v>
      </c>
      <c r="AX369" s="14" t="s">
        <v>84</v>
      </c>
      <c r="AY369" s="254" t="s">
        <v>119</v>
      </c>
    </row>
    <row r="370" s="2" customFormat="1" ht="24.15" customHeight="1">
      <c r="A370" s="38"/>
      <c r="B370" s="39"/>
      <c r="C370" s="269" t="s">
        <v>668</v>
      </c>
      <c r="D370" s="269" t="s">
        <v>262</v>
      </c>
      <c r="E370" s="270" t="s">
        <v>669</v>
      </c>
      <c r="F370" s="271" t="s">
        <v>670</v>
      </c>
      <c r="G370" s="272" t="s">
        <v>333</v>
      </c>
      <c r="H370" s="273">
        <v>2</v>
      </c>
      <c r="I370" s="274"/>
      <c r="J370" s="275">
        <f>ROUND(I370*H370,2)</f>
        <v>0</v>
      </c>
      <c r="K370" s="276"/>
      <c r="L370" s="277"/>
      <c r="M370" s="278" t="s">
        <v>1</v>
      </c>
      <c r="N370" s="279" t="s">
        <v>41</v>
      </c>
      <c r="O370" s="91"/>
      <c r="P370" s="229">
        <f>O370*H370</f>
        <v>0</v>
      </c>
      <c r="Q370" s="229">
        <v>0.0012999999999999999</v>
      </c>
      <c r="R370" s="229">
        <f>Q370*H370</f>
        <v>0.0025999999999999999</v>
      </c>
      <c r="S370" s="229">
        <v>0</v>
      </c>
      <c r="T370" s="230">
        <f>S370*H370</f>
        <v>0</v>
      </c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R370" s="231" t="s">
        <v>166</v>
      </c>
      <c r="AT370" s="231" t="s">
        <v>262</v>
      </c>
      <c r="AU370" s="231" t="s">
        <v>86</v>
      </c>
      <c r="AY370" s="17" t="s">
        <v>119</v>
      </c>
      <c r="BE370" s="232">
        <f>IF(N370="základní",J370,0)</f>
        <v>0</v>
      </c>
      <c r="BF370" s="232">
        <f>IF(N370="snížená",J370,0)</f>
        <v>0</v>
      </c>
      <c r="BG370" s="232">
        <f>IF(N370="zákl. přenesená",J370,0)</f>
        <v>0</v>
      </c>
      <c r="BH370" s="232">
        <f>IF(N370="sníž. přenesená",J370,0)</f>
        <v>0</v>
      </c>
      <c r="BI370" s="232">
        <f>IF(N370="nulová",J370,0)</f>
        <v>0</v>
      </c>
      <c r="BJ370" s="17" t="s">
        <v>84</v>
      </c>
      <c r="BK370" s="232">
        <f>ROUND(I370*H370,2)</f>
        <v>0</v>
      </c>
      <c r="BL370" s="17" t="s">
        <v>142</v>
      </c>
      <c r="BM370" s="231" t="s">
        <v>671</v>
      </c>
    </row>
    <row r="371" s="13" customFormat="1">
      <c r="A371" s="13"/>
      <c r="B371" s="233"/>
      <c r="C371" s="234"/>
      <c r="D371" s="235" t="s">
        <v>128</v>
      </c>
      <c r="E371" s="236" t="s">
        <v>1</v>
      </c>
      <c r="F371" s="237" t="s">
        <v>672</v>
      </c>
      <c r="G371" s="234"/>
      <c r="H371" s="236" t="s">
        <v>1</v>
      </c>
      <c r="I371" s="238"/>
      <c r="J371" s="234"/>
      <c r="K371" s="234"/>
      <c r="L371" s="239"/>
      <c r="M371" s="240"/>
      <c r="N371" s="241"/>
      <c r="O371" s="241"/>
      <c r="P371" s="241"/>
      <c r="Q371" s="241"/>
      <c r="R371" s="241"/>
      <c r="S371" s="241"/>
      <c r="T371" s="242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T371" s="243" t="s">
        <v>128</v>
      </c>
      <c r="AU371" s="243" t="s">
        <v>86</v>
      </c>
      <c r="AV371" s="13" t="s">
        <v>84</v>
      </c>
      <c r="AW371" s="13" t="s">
        <v>32</v>
      </c>
      <c r="AX371" s="13" t="s">
        <v>76</v>
      </c>
      <c r="AY371" s="243" t="s">
        <v>119</v>
      </c>
    </row>
    <row r="372" s="14" customFormat="1">
      <c r="A372" s="14"/>
      <c r="B372" s="244"/>
      <c r="C372" s="245"/>
      <c r="D372" s="235" t="s">
        <v>128</v>
      </c>
      <c r="E372" s="246" t="s">
        <v>1</v>
      </c>
      <c r="F372" s="247" t="s">
        <v>84</v>
      </c>
      <c r="G372" s="245"/>
      <c r="H372" s="248">
        <v>1</v>
      </c>
      <c r="I372" s="249"/>
      <c r="J372" s="245"/>
      <c r="K372" s="245"/>
      <c r="L372" s="250"/>
      <c r="M372" s="251"/>
      <c r="N372" s="252"/>
      <c r="O372" s="252"/>
      <c r="P372" s="252"/>
      <c r="Q372" s="252"/>
      <c r="R372" s="252"/>
      <c r="S372" s="252"/>
      <c r="T372" s="253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T372" s="254" t="s">
        <v>128</v>
      </c>
      <c r="AU372" s="254" t="s">
        <v>86</v>
      </c>
      <c r="AV372" s="14" t="s">
        <v>86</v>
      </c>
      <c r="AW372" s="14" t="s">
        <v>32</v>
      </c>
      <c r="AX372" s="14" t="s">
        <v>76</v>
      </c>
      <c r="AY372" s="254" t="s">
        <v>119</v>
      </c>
    </row>
    <row r="373" s="13" customFormat="1">
      <c r="A373" s="13"/>
      <c r="B373" s="233"/>
      <c r="C373" s="234"/>
      <c r="D373" s="235" t="s">
        <v>128</v>
      </c>
      <c r="E373" s="236" t="s">
        <v>1</v>
      </c>
      <c r="F373" s="237" t="s">
        <v>673</v>
      </c>
      <c r="G373" s="234"/>
      <c r="H373" s="236" t="s">
        <v>1</v>
      </c>
      <c r="I373" s="238"/>
      <c r="J373" s="234"/>
      <c r="K373" s="234"/>
      <c r="L373" s="239"/>
      <c r="M373" s="240"/>
      <c r="N373" s="241"/>
      <c r="O373" s="241"/>
      <c r="P373" s="241"/>
      <c r="Q373" s="241"/>
      <c r="R373" s="241"/>
      <c r="S373" s="241"/>
      <c r="T373" s="242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T373" s="243" t="s">
        <v>128</v>
      </c>
      <c r="AU373" s="243" t="s">
        <v>86</v>
      </c>
      <c r="AV373" s="13" t="s">
        <v>84</v>
      </c>
      <c r="AW373" s="13" t="s">
        <v>32</v>
      </c>
      <c r="AX373" s="13" t="s">
        <v>76</v>
      </c>
      <c r="AY373" s="243" t="s">
        <v>119</v>
      </c>
    </row>
    <row r="374" s="14" customFormat="1">
      <c r="A374" s="14"/>
      <c r="B374" s="244"/>
      <c r="C374" s="245"/>
      <c r="D374" s="235" t="s">
        <v>128</v>
      </c>
      <c r="E374" s="246" t="s">
        <v>1</v>
      </c>
      <c r="F374" s="247" t="s">
        <v>84</v>
      </c>
      <c r="G374" s="245"/>
      <c r="H374" s="248">
        <v>1</v>
      </c>
      <c r="I374" s="249"/>
      <c r="J374" s="245"/>
      <c r="K374" s="245"/>
      <c r="L374" s="250"/>
      <c r="M374" s="251"/>
      <c r="N374" s="252"/>
      <c r="O374" s="252"/>
      <c r="P374" s="252"/>
      <c r="Q374" s="252"/>
      <c r="R374" s="252"/>
      <c r="S374" s="252"/>
      <c r="T374" s="253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T374" s="254" t="s">
        <v>128</v>
      </c>
      <c r="AU374" s="254" t="s">
        <v>86</v>
      </c>
      <c r="AV374" s="14" t="s">
        <v>86</v>
      </c>
      <c r="AW374" s="14" t="s">
        <v>32</v>
      </c>
      <c r="AX374" s="14" t="s">
        <v>76</v>
      </c>
      <c r="AY374" s="254" t="s">
        <v>119</v>
      </c>
    </row>
    <row r="375" s="15" customFormat="1">
      <c r="A375" s="15"/>
      <c r="B375" s="258"/>
      <c r="C375" s="259"/>
      <c r="D375" s="235" t="s">
        <v>128</v>
      </c>
      <c r="E375" s="260" t="s">
        <v>1</v>
      </c>
      <c r="F375" s="261" t="s">
        <v>235</v>
      </c>
      <c r="G375" s="259"/>
      <c r="H375" s="262">
        <v>2</v>
      </c>
      <c r="I375" s="263"/>
      <c r="J375" s="259"/>
      <c r="K375" s="259"/>
      <c r="L375" s="264"/>
      <c r="M375" s="265"/>
      <c r="N375" s="266"/>
      <c r="O375" s="266"/>
      <c r="P375" s="266"/>
      <c r="Q375" s="266"/>
      <c r="R375" s="266"/>
      <c r="S375" s="266"/>
      <c r="T375" s="267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T375" s="268" t="s">
        <v>128</v>
      </c>
      <c r="AU375" s="268" t="s">
        <v>86</v>
      </c>
      <c r="AV375" s="15" t="s">
        <v>142</v>
      </c>
      <c r="AW375" s="15" t="s">
        <v>32</v>
      </c>
      <c r="AX375" s="15" t="s">
        <v>84</v>
      </c>
      <c r="AY375" s="268" t="s">
        <v>119</v>
      </c>
    </row>
    <row r="376" s="2" customFormat="1" ht="24.15" customHeight="1">
      <c r="A376" s="38"/>
      <c r="B376" s="39"/>
      <c r="C376" s="219" t="s">
        <v>674</v>
      </c>
      <c r="D376" s="219" t="s">
        <v>122</v>
      </c>
      <c r="E376" s="220" t="s">
        <v>675</v>
      </c>
      <c r="F376" s="221" t="s">
        <v>676</v>
      </c>
      <c r="G376" s="222" t="s">
        <v>333</v>
      </c>
      <c r="H376" s="223">
        <v>4</v>
      </c>
      <c r="I376" s="224"/>
      <c r="J376" s="225">
        <f>ROUND(I376*H376,2)</f>
        <v>0</v>
      </c>
      <c r="K376" s="226"/>
      <c r="L376" s="44"/>
      <c r="M376" s="227" t="s">
        <v>1</v>
      </c>
      <c r="N376" s="228" t="s">
        <v>41</v>
      </c>
      <c r="O376" s="91"/>
      <c r="P376" s="229">
        <f>O376*H376</f>
        <v>0</v>
      </c>
      <c r="Q376" s="229">
        <v>0.11241</v>
      </c>
      <c r="R376" s="229">
        <f>Q376*H376</f>
        <v>0.44963999999999998</v>
      </c>
      <c r="S376" s="229">
        <v>0</v>
      </c>
      <c r="T376" s="230">
        <f>S376*H376</f>
        <v>0</v>
      </c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R376" s="231" t="s">
        <v>142</v>
      </c>
      <c r="AT376" s="231" t="s">
        <v>122</v>
      </c>
      <c r="AU376" s="231" t="s">
        <v>86</v>
      </c>
      <c r="AY376" s="17" t="s">
        <v>119</v>
      </c>
      <c r="BE376" s="232">
        <f>IF(N376="základní",J376,0)</f>
        <v>0</v>
      </c>
      <c r="BF376" s="232">
        <f>IF(N376="snížená",J376,0)</f>
        <v>0</v>
      </c>
      <c r="BG376" s="232">
        <f>IF(N376="zákl. přenesená",J376,0)</f>
        <v>0</v>
      </c>
      <c r="BH376" s="232">
        <f>IF(N376="sníž. přenesená",J376,0)</f>
        <v>0</v>
      </c>
      <c r="BI376" s="232">
        <f>IF(N376="nulová",J376,0)</f>
        <v>0</v>
      </c>
      <c r="BJ376" s="17" t="s">
        <v>84</v>
      </c>
      <c r="BK376" s="232">
        <f>ROUND(I376*H376,2)</f>
        <v>0</v>
      </c>
      <c r="BL376" s="17" t="s">
        <v>142</v>
      </c>
      <c r="BM376" s="231" t="s">
        <v>677</v>
      </c>
    </row>
    <row r="377" s="13" customFormat="1">
      <c r="A377" s="13"/>
      <c r="B377" s="233"/>
      <c r="C377" s="234"/>
      <c r="D377" s="235" t="s">
        <v>128</v>
      </c>
      <c r="E377" s="236" t="s">
        <v>1</v>
      </c>
      <c r="F377" s="237" t="s">
        <v>678</v>
      </c>
      <c r="G377" s="234"/>
      <c r="H377" s="236" t="s">
        <v>1</v>
      </c>
      <c r="I377" s="238"/>
      <c r="J377" s="234"/>
      <c r="K377" s="234"/>
      <c r="L377" s="239"/>
      <c r="M377" s="240"/>
      <c r="N377" s="241"/>
      <c r="O377" s="241"/>
      <c r="P377" s="241"/>
      <c r="Q377" s="241"/>
      <c r="R377" s="241"/>
      <c r="S377" s="241"/>
      <c r="T377" s="242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T377" s="243" t="s">
        <v>128</v>
      </c>
      <c r="AU377" s="243" t="s">
        <v>86</v>
      </c>
      <c r="AV377" s="13" t="s">
        <v>84</v>
      </c>
      <c r="AW377" s="13" t="s">
        <v>32</v>
      </c>
      <c r="AX377" s="13" t="s">
        <v>76</v>
      </c>
      <c r="AY377" s="243" t="s">
        <v>119</v>
      </c>
    </row>
    <row r="378" s="14" customFormat="1">
      <c r="A378" s="14"/>
      <c r="B378" s="244"/>
      <c r="C378" s="245"/>
      <c r="D378" s="235" t="s">
        <v>128</v>
      </c>
      <c r="E378" s="246" t="s">
        <v>1</v>
      </c>
      <c r="F378" s="247" t="s">
        <v>142</v>
      </c>
      <c r="G378" s="245"/>
      <c r="H378" s="248">
        <v>4</v>
      </c>
      <c r="I378" s="249"/>
      <c r="J378" s="245"/>
      <c r="K378" s="245"/>
      <c r="L378" s="250"/>
      <c r="M378" s="251"/>
      <c r="N378" s="252"/>
      <c r="O378" s="252"/>
      <c r="P378" s="252"/>
      <c r="Q378" s="252"/>
      <c r="R378" s="252"/>
      <c r="S378" s="252"/>
      <c r="T378" s="253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T378" s="254" t="s">
        <v>128</v>
      </c>
      <c r="AU378" s="254" t="s">
        <v>86</v>
      </c>
      <c r="AV378" s="14" t="s">
        <v>86</v>
      </c>
      <c r="AW378" s="14" t="s">
        <v>32</v>
      </c>
      <c r="AX378" s="14" t="s">
        <v>84</v>
      </c>
      <c r="AY378" s="254" t="s">
        <v>119</v>
      </c>
    </row>
    <row r="379" s="2" customFormat="1" ht="14.4" customHeight="1">
      <c r="A379" s="38"/>
      <c r="B379" s="39"/>
      <c r="C379" s="269" t="s">
        <v>679</v>
      </c>
      <c r="D379" s="269" t="s">
        <v>262</v>
      </c>
      <c r="E379" s="270" t="s">
        <v>680</v>
      </c>
      <c r="F379" s="271" t="s">
        <v>681</v>
      </c>
      <c r="G379" s="272" t="s">
        <v>333</v>
      </c>
      <c r="H379" s="273">
        <v>2</v>
      </c>
      <c r="I379" s="274"/>
      <c r="J379" s="275">
        <f>ROUND(I379*H379,2)</f>
        <v>0</v>
      </c>
      <c r="K379" s="276"/>
      <c r="L379" s="277"/>
      <c r="M379" s="278" t="s">
        <v>1</v>
      </c>
      <c r="N379" s="279" t="s">
        <v>41</v>
      </c>
      <c r="O379" s="91"/>
      <c r="P379" s="229">
        <f>O379*H379</f>
        <v>0</v>
      </c>
      <c r="Q379" s="229">
        <v>0.0061000000000000004</v>
      </c>
      <c r="R379" s="229">
        <f>Q379*H379</f>
        <v>0.012200000000000001</v>
      </c>
      <c r="S379" s="229">
        <v>0</v>
      </c>
      <c r="T379" s="230">
        <f>S379*H379</f>
        <v>0</v>
      </c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R379" s="231" t="s">
        <v>166</v>
      </c>
      <c r="AT379" s="231" t="s">
        <v>262</v>
      </c>
      <c r="AU379" s="231" t="s">
        <v>86</v>
      </c>
      <c r="AY379" s="17" t="s">
        <v>119</v>
      </c>
      <c r="BE379" s="232">
        <f>IF(N379="základní",J379,0)</f>
        <v>0</v>
      </c>
      <c r="BF379" s="232">
        <f>IF(N379="snížená",J379,0)</f>
        <v>0</v>
      </c>
      <c r="BG379" s="232">
        <f>IF(N379="zákl. přenesená",J379,0)</f>
        <v>0</v>
      </c>
      <c r="BH379" s="232">
        <f>IF(N379="sníž. přenesená",J379,0)</f>
        <v>0</v>
      </c>
      <c r="BI379" s="232">
        <f>IF(N379="nulová",J379,0)</f>
        <v>0</v>
      </c>
      <c r="BJ379" s="17" t="s">
        <v>84</v>
      </c>
      <c r="BK379" s="232">
        <f>ROUND(I379*H379,2)</f>
        <v>0</v>
      </c>
      <c r="BL379" s="17" t="s">
        <v>142</v>
      </c>
      <c r="BM379" s="231" t="s">
        <v>682</v>
      </c>
    </row>
    <row r="380" s="14" customFormat="1">
      <c r="A380" s="14"/>
      <c r="B380" s="244"/>
      <c r="C380" s="245"/>
      <c r="D380" s="235" t="s">
        <v>128</v>
      </c>
      <c r="E380" s="246" t="s">
        <v>1</v>
      </c>
      <c r="F380" s="247" t="s">
        <v>86</v>
      </c>
      <c r="G380" s="245"/>
      <c r="H380" s="248">
        <v>2</v>
      </c>
      <c r="I380" s="249"/>
      <c r="J380" s="245"/>
      <c r="K380" s="245"/>
      <c r="L380" s="250"/>
      <c r="M380" s="251"/>
      <c r="N380" s="252"/>
      <c r="O380" s="252"/>
      <c r="P380" s="252"/>
      <c r="Q380" s="252"/>
      <c r="R380" s="252"/>
      <c r="S380" s="252"/>
      <c r="T380" s="253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T380" s="254" t="s">
        <v>128</v>
      </c>
      <c r="AU380" s="254" t="s">
        <v>86</v>
      </c>
      <c r="AV380" s="14" t="s">
        <v>86</v>
      </c>
      <c r="AW380" s="14" t="s">
        <v>32</v>
      </c>
      <c r="AX380" s="14" t="s">
        <v>84</v>
      </c>
      <c r="AY380" s="254" t="s">
        <v>119</v>
      </c>
    </row>
    <row r="381" s="2" customFormat="1" ht="14.4" customHeight="1">
      <c r="A381" s="38"/>
      <c r="B381" s="39"/>
      <c r="C381" s="269" t="s">
        <v>683</v>
      </c>
      <c r="D381" s="269" t="s">
        <v>262</v>
      </c>
      <c r="E381" s="270" t="s">
        <v>684</v>
      </c>
      <c r="F381" s="271" t="s">
        <v>685</v>
      </c>
      <c r="G381" s="272" t="s">
        <v>333</v>
      </c>
      <c r="H381" s="273">
        <v>2</v>
      </c>
      <c r="I381" s="274"/>
      <c r="J381" s="275">
        <f>ROUND(I381*H381,2)</f>
        <v>0</v>
      </c>
      <c r="K381" s="276"/>
      <c r="L381" s="277"/>
      <c r="M381" s="278" t="s">
        <v>1</v>
      </c>
      <c r="N381" s="279" t="s">
        <v>41</v>
      </c>
      <c r="O381" s="91"/>
      <c r="P381" s="229">
        <f>O381*H381</f>
        <v>0</v>
      </c>
      <c r="Q381" s="229">
        <v>0.0030000000000000001</v>
      </c>
      <c r="R381" s="229">
        <f>Q381*H381</f>
        <v>0.0060000000000000001</v>
      </c>
      <c r="S381" s="229">
        <v>0</v>
      </c>
      <c r="T381" s="230">
        <f>S381*H381</f>
        <v>0</v>
      </c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R381" s="231" t="s">
        <v>166</v>
      </c>
      <c r="AT381" s="231" t="s">
        <v>262</v>
      </c>
      <c r="AU381" s="231" t="s">
        <v>86</v>
      </c>
      <c r="AY381" s="17" t="s">
        <v>119</v>
      </c>
      <c r="BE381" s="232">
        <f>IF(N381="základní",J381,0)</f>
        <v>0</v>
      </c>
      <c r="BF381" s="232">
        <f>IF(N381="snížená",J381,0)</f>
        <v>0</v>
      </c>
      <c r="BG381" s="232">
        <f>IF(N381="zákl. přenesená",J381,0)</f>
        <v>0</v>
      </c>
      <c r="BH381" s="232">
        <f>IF(N381="sníž. přenesená",J381,0)</f>
        <v>0</v>
      </c>
      <c r="BI381" s="232">
        <f>IF(N381="nulová",J381,0)</f>
        <v>0</v>
      </c>
      <c r="BJ381" s="17" t="s">
        <v>84</v>
      </c>
      <c r="BK381" s="232">
        <f>ROUND(I381*H381,2)</f>
        <v>0</v>
      </c>
      <c r="BL381" s="17" t="s">
        <v>142</v>
      </c>
      <c r="BM381" s="231" t="s">
        <v>686</v>
      </c>
    </row>
    <row r="382" s="14" customFormat="1">
      <c r="A382" s="14"/>
      <c r="B382" s="244"/>
      <c r="C382" s="245"/>
      <c r="D382" s="235" t="s">
        <v>128</v>
      </c>
      <c r="E382" s="246" t="s">
        <v>1</v>
      </c>
      <c r="F382" s="247" t="s">
        <v>86</v>
      </c>
      <c r="G382" s="245"/>
      <c r="H382" s="248">
        <v>2</v>
      </c>
      <c r="I382" s="249"/>
      <c r="J382" s="245"/>
      <c r="K382" s="245"/>
      <c r="L382" s="250"/>
      <c r="M382" s="251"/>
      <c r="N382" s="252"/>
      <c r="O382" s="252"/>
      <c r="P382" s="252"/>
      <c r="Q382" s="252"/>
      <c r="R382" s="252"/>
      <c r="S382" s="252"/>
      <c r="T382" s="253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T382" s="254" t="s">
        <v>128</v>
      </c>
      <c r="AU382" s="254" t="s">
        <v>86</v>
      </c>
      <c r="AV382" s="14" t="s">
        <v>86</v>
      </c>
      <c r="AW382" s="14" t="s">
        <v>32</v>
      </c>
      <c r="AX382" s="14" t="s">
        <v>84</v>
      </c>
      <c r="AY382" s="254" t="s">
        <v>119</v>
      </c>
    </row>
    <row r="383" s="2" customFormat="1" ht="14.4" customHeight="1">
      <c r="A383" s="38"/>
      <c r="B383" s="39"/>
      <c r="C383" s="269" t="s">
        <v>687</v>
      </c>
      <c r="D383" s="269" t="s">
        <v>262</v>
      </c>
      <c r="E383" s="270" t="s">
        <v>688</v>
      </c>
      <c r="F383" s="271" t="s">
        <v>689</v>
      </c>
      <c r="G383" s="272" t="s">
        <v>333</v>
      </c>
      <c r="H383" s="273">
        <v>2</v>
      </c>
      <c r="I383" s="274"/>
      <c r="J383" s="275">
        <f>ROUND(I383*H383,2)</f>
        <v>0</v>
      </c>
      <c r="K383" s="276"/>
      <c r="L383" s="277"/>
      <c r="M383" s="278" t="s">
        <v>1</v>
      </c>
      <c r="N383" s="279" t="s">
        <v>41</v>
      </c>
      <c r="O383" s="91"/>
      <c r="P383" s="229">
        <f>O383*H383</f>
        <v>0</v>
      </c>
      <c r="Q383" s="229">
        <v>0.00035</v>
      </c>
      <c r="R383" s="229">
        <f>Q383*H383</f>
        <v>0.00069999999999999999</v>
      </c>
      <c r="S383" s="229">
        <v>0</v>
      </c>
      <c r="T383" s="230">
        <f>S383*H383</f>
        <v>0</v>
      </c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R383" s="231" t="s">
        <v>166</v>
      </c>
      <c r="AT383" s="231" t="s">
        <v>262</v>
      </c>
      <c r="AU383" s="231" t="s">
        <v>86</v>
      </c>
      <c r="AY383" s="17" t="s">
        <v>119</v>
      </c>
      <c r="BE383" s="232">
        <f>IF(N383="základní",J383,0)</f>
        <v>0</v>
      </c>
      <c r="BF383" s="232">
        <f>IF(N383="snížená",J383,0)</f>
        <v>0</v>
      </c>
      <c r="BG383" s="232">
        <f>IF(N383="zákl. přenesená",J383,0)</f>
        <v>0</v>
      </c>
      <c r="BH383" s="232">
        <f>IF(N383="sníž. přenesená",J383,0)</f>
        <v>0</v>
      </c>
      <c r="BI383" s="232">
        <f>IF(N383="nulová",J383,0)</f>
        <v>0</v>
      </c>
      <c r="BJ383" s="17" t="s">
        <v>84</v>
      </c>
      <c r="BK383" s="232">
        <f>ROUND(I383*H383,2)</f>
        <v>0</v>
      </c>
      <c r="BL383" s="17" t="s">
        <v>142</v>
      </c>
      <c r="BM383" s="231" t="s">
        <v>690</v>
      </c>
    </row>
    <row r="384" s="14" customFormat="1">
      <c r="A384" s="14"/>
      <c r="B384" s="244"/>
      <c r="C384" s="245"/>
      <c r="D384" s="235" t="s">
        <v>128</v>
      </c>
      <c r="E384" s="246" t="s">
        <v>1</v>
      </c>
      <c r="F384" s="247" t="s">
        <v>86</v>
      </c>
      <c r="G384" s="245"/>
      <c r="H384" s="248">
        <v>2</v>
      </c>
      <c r="I384" s="249"/>
      <c r="J384" s="245"/>
      <c r="K384" s="245"/>
      <c r="L384" s="250"/>
      <c r="M384" s="251"/>
      <c r="N384" s="252"/>
      <c r="O384" s="252"/>
      <c r="P384" s="252"/>
      <c r="Q384" s="252"/>
      <c r="R384" s="252"/>
      <c r="S384" s="252"/>
      <c r="T384" s="253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T384" s="254" t="s">
        <v>128</v>
      </c>
      <c r="AU384" s="254" t="s">
        <v>86</v>
      </c>
      <c r="AV384" s="14" t="s">
        <v>86</v>
      </c>
      <c r="AW384" s="14" t="s">
        <v>32</v>
      </c>
      <c r="AX384" s="14" t="s">
        <v>84</v>
      </c>
      <c r="AY384" s="254" t="s">
        <v>119</v>
      </c>
    </row>
    <row r="385" s="2" customFormat="1" ht="14.4" customHeight="1">
      <c r="A385" s="38"/>
      <c r="B385" s="39"/>
      <c r="C385" s="269" t="s">
        <v>691</v>
      </c>
      <c r="D385" s="269" t="s">
        <v>262</v>
      </c>
      <c r="E385" s="270" t="s">
        <v>692</v>
      </c>
      <c r="F385" s="271" t="s">
        <v>693</v>
      </c>
      <c r="G385" s="272" t="s">
        <v>333</v>
      </c>
      <c r="H385" s="273">
        <v>2</v>
      </c>
      <c r="I385" s="274"/>
      <c r="J385" s="275">
        <f>ROUND(I385*H385,2)</f>
        <v>0</v>
      </c>
      <c r="K385" s="276"/>
      <c r="L385" s="277"/>
      <c r="M385" s="278" t="s">
        <v>1</v>
      </c>
      <c r="N385" s="279" t="s">
        <v>41</v>
      </c>
      <c r="O385" s="91"/>
      <c r="P385" s="229">
        <f>O385*H385</f>
        <v>0</v>
      </c>
      <c r="Q385" s="229">
        <v>0.00010000000000000001</v>
      </c>
      <c r="R385" s="229">
        <f>Q385*H385</f>
        <v>0.00020000000000000001</v>
      </c>
      <c r="S385" s="229">
        <v>0</v>
      </c>
      <c r="T385" s="230">
        <f>S385*H385</f>
        <v>0</v>
      </c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R385" s="231" t="s">
        <v>166</v>
      </c>
      <c r="AT385" s="231" t="s">
        <v>262</v>
      </c>
      <c r="AU385" s="231" t="s">
        <v>86</v>
      </c>
      <c r="AY385" s="17" t="s">
        <v>119</v>
      </c>
      <c r="BE385" s="232">
        <f>IF(N385="základní",J385,0)</f>
        <v>0</v>
      </c>
      <c r="BF385" s="232">
        <f>IF(N385="snížená",J385,0)</f>
        <v>0</v>
      </c>
      <c r="BG385" s="232">
        <f>IF(N385="zákl. přenesená",J385,0)</f>
        <v>0</v>
      </c>
      <c r="BH385" s="232">
        <f>IF(N385="sníž. přenesená",J385,0)</f>
        <v>0</v>
      </c>
      <c r="BI385" s="232">
        <f>IF(N385="nulová",J385,0)</f>
        <v>0</v>
      </c>
      <c r="BJ385" s="17" t="s">
        <v>84</v>
      </c>
      <c r="BK385" s="232">
        <f>ROUND(I385*H385,2)</f>
        <v>0</v>
      </c>
      <c r="BL385" s="17" t="s">
        <v>142</v>
      </c>
      <c r="BM385" s="231" t="s">
        <v>694</v>
      </c>
    </row>
    <row r="386" s="14" customFormat="1">
      <c r="A386" s="14"/>
      <c r="B386" s="244"/>
      <c r="C386" s="245"/>
      <c r="D386" s="235" t="s">
        <v>128</v>
      </c>
      <c r="E386" s="246" t="s">
        <v>1</v>
      </c>
      <c r="F386" s="247" t="s">
        <v>86</v>
      </c>
      <c r="G386" s="245"/>
      <c r="H386" s="248">
        <v>2</v>
      </c>
      <c r="I386" s="249"/>
      <c r="J386" s="245"/>
      <c r="K386" s="245"/>
      <c r="L386" s="250"/>
      <c r="M386" s="251"/>
      <c r="N386" s="252"/>
      <c r="O386" s="252"/>
      <c r="P386" s="252"/>
      <c r="Q386" s="252"/>
      <c r="R386" s="252"/>
      <c r="S386" s="252"/>
      <c r="T386" s="253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T386" s="254" t="s">
        <v>128</v>
      </c>
      <c r="AU386" s="254" t="s">
        <v>86</v>
      </c>
      <c r="AV386" s="14" t="s">
        <v>86</v>
      </c>
      <c r="AW386" s="14" t="s">
        <v>32</v>
      </c>
      <c r="AX386" s="14" t="s">
        <v>84</v>
      </c>
      <c r="AY386" s="254" t="s">
        <v>119</v>
      </c>
    </row>
    <row r="387" s="2" customFormat="1" ht="24.15" customHeight="1">
      <c r="A387" s="38"/>
      <c r="B387" s="39"/>
      <c r="C387" s="219" t="s">
        <v>695</v>
      </c>
      <c r="D387" s="219" t="s">
        <v>122</v>
      </c>
      <c r="E387" s="220" t="s">
        <v>696</v>
      </c>
      <c r="F387" s="221" t="s">
        <v>697</v>
      </c>
      <c r="G387" s="222" t="s">
        <v>357</v>
      </c>
      <c r="H387" s="223">
        <v>18</v>
      </c>
      <c r="I387" s="224"/>
      <c r="J387" s="225">
        <f>ROUND(I387*H387,2)</f>
        <v>0</v>
      </c>
      <c r="K387" s="226"/>
      <c r="L387" s="44"/>
      <c r="M387" s="227" t="s">
        <v>1</v>
      </c>
      <c r="N387" s="228" t="s">
        <v>41</v>
      </c>
      <c r="O387" s="91"/>
      <c r="P387" s="229">
        <f>O387*H387</f>
        <v>0</v>
      </c>
      <c r="Q387" s="229">
        <v>0.00011</v>
      </c>
      <c r="R387" s="229">
        <f>Q387*H387</f>
        <v>0.00198</v>
      </c>
      <c r="S387" s="229">
        <v>0</v>
      </c>
      <c r="T387" s="230">
        <f>S387*H387</f>
        <v>0</v>
      </c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R387" s="231" t="s">
        <v>142</v>
      </c>
      <c r="AT387" s="231" t="s">
        <v>122</v>
      </c>
      <c r="AU387" s="231" t="s">
        <v>86</v>
      </c>
      <c r="AY387" s="17" t="s">
        <v>119</v>
      </c>
      <c r="BE387" s="232">
        <f>IF(N387="základní",J387,0)</f>
        <v>0</v>
      </c>
      <c r="BF387" s="232">
        <f>IF(N387="snížená",J387,0)</f>
        <v>0</v>
      </c>
      <c r="BG387" s="232">
        <f>IF(N387="zákl. přenesená",J387,0)</f>
        <v>0</v>
      </c>
      <c r="BH387" s="232">
        <f>IF(N387="sníž. přenesená",J387,0)</f>
        <v>0</v>
      </c>
      <c r="BI387" s="232">
        <f>IF(N387="nulová",J387,0)</f>
        <v>0</v>
      </c>
      <c r="BJ387" s="17" t="s">
        <v>84</v>
      </c>
      <c r="BK387" s="232">
        <f>ROUND(I387*H387,2)</f>
        <v>0</v>
      </c>
      <c r="BL387" s="17" t="s">
        <v>142</v>
      </c>
      <c r="BM387" s="231" t="s">
        <v>698</v>
      </c>
    </row>
    <row r="388" s="13" customFormat="1">
      <c r="A388" s="13"/>
      <c r="B388" s="233"/>
      <c r="C388" s="234"/>
      <c r="D388" s="235" t="s">
        <v>128</v>
      </c>
      <c r="E388" s="236" t="s">
        <v>1</v>
      </c>
      <c r="F388" s="237" t="s">
        <v>699</v>
      </c>
      <c r="G388" s="234"/>
      <c r="H388" s="236" t="s">
        <v>1</v>
      </c>
      <c r="I388" s="238"/>
      <c r="J388" s="234"/>
      <c r="K388" s="234"/>
      <c r="L388" s="239"/>
      <c r="M388" s="240"/>
      <c r="N388" s="241"/>
      <c r="O388" s="241"/>
      <c r="P388" s="241"/>
      <c r="Q388" s="241"/>
      <c r="R388" s="241"/>
      <c r="S388" s="241"/>
      <c r="T388" s="242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T388" s="243" t="s">
        <v>128</v>
      </c>
      <c r="AU388" s="243" t="s">
        <v>86</v>
      </c>
      <c r="AV388" s="13" t="s">
        <v>84</v>
      </c>
      <c r="AW388" s="13" t="s">
        <v>32</v>
      </c>
      <c r="AX388" s="13" t="s">
        <v>76</v>
      </c>
      <c r="AY388" s="243" t="s">
        <v>119</v>
      </c>
    </row>
    <row r="389" s="13" customFormat="1">
      <c r="A389" s="13"/>
      <c r="B389" s="233"/>
      <c r="C389" s="234"/>
      <c r="D389" s="235" t="s">
        <v>128</v>
      </c>
      <c r="E389" s="236" t="s">
        <v>1</v>
      </c>
      <c r="F389" s="237" t="s">
        <v>700</v>
      </c>
      <c r="G389" s="234"/>
      <c r="H389" s="236" t="s">
        <v>1</v>
      </c>
      <c r="I389" s="238"/>
      <c r="J389" s="234"/>
      <c r="K389" s="234"/>
      <c r="L389" s="239"/>
      <c r="M389" s="240"/>
      <c r="N389" s="241"/>
      <c r="O389" s="241"/>
      <c r="P389" s="241"/>
      <c r="Q389" s="241"/>
      <c r="R389" s="241"/>
      <c r="S389" s="241"/>
      <c r="T389" s="242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T389" s="243" t="s">
        <v>128</v>
      </c>
      <c r="AU389" s="243" t="s">
        <v>86</v>
      </c>
      <c r="AV389" s="13" t="s">
        <v>84</v>
      </c>
      <c r="AW389" s="13" t="s">
        <v>32</v>
      </c>
      <c r="AX389" s="13" t="s">
        <v>76</v>
      </c>
      <c r="AY389" s="243" t="s">
        <v>119</v>
      </c>
    </row>
    <row r="390" s="14" customFormat="1">
      <c r="A390" s="14"/>
      <c r="B390" s="244"/>
      <c r="C390" s="245"/>
      <c r="D390" s="235" t="s">
        <v>128</v>
      </c>
      <c r="E390" s="246" t="s">
        <v>1</v>
      </c>
      <c r="F390" s="247" t="s">
        <v>701</v>
      </c>
      <c r="G390" s="245"/>
      <c r="H390" s="248">
        <v>18</v>
      </c>
      <c r="I390" s="249"/>
      <c r="J390" s="245"/>
      <c r="K390" s="245"/>
      <c r="L390" s="250"/>
      <c r="M390" s="251"/>
      <c r="N390" s="252"/>
      <c r="O390" s="252"/>
      <c r="P390" s="252"/>
      <c r="Q390" s="252"/>
      <c r="R390" s="252"/>
      <c r="S390" s="252"/>
      <c r="T390" s="253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T390" s="254" t="s">
        <v>128</v>
      </c>
      <c r="AU390" s="254" t="s">
        <v>86</v>
      </c>
      <c r="AV390" s="14" t="s">
        <v>86</v>
      </c>
      <c r="AW390" s="14" t="s">
        <v>32</v>
      </c>
      <c r="AX390" s="14" t="s">
        <v>84</v>
      </c>
      <c r="AY390" s="254" t="s">
        <v>119</v>
      </c>
    </row>
    <row r="391" s="2" customFormat="1" ht="24.15" customHeight="1">
      <c r="A391" s="38"/>
      <c r="B391" s="39"/>
      <c r="C391" s="219" t="s">
        <v>702</v>
      </c>
      <c r="D391" s="219" t="s">
        <v>122</v>
      </c>
      <c r="E391" s="220" t="s">
        <v>703</v>
      </c>
      <c r="F391" s="221" t="s">
        <v>704</v>
      </c>
      <c r="G391" s="222" t="s">
        <v>357</v>
      </c>
      <c r="H391" s="223">
        <v>396</v>
      </c>
      <c r="I391" s="224"/>
      <c r="J391" s="225">
        <f>ROUND(I391*H391,2)</f>
        <v>0</v>
      </c>
      <c r="K391" s="226"/>
      <c r="L391" s="44"/>
      <c r="M391" s="227" t="s">
        <v>1</v>
      </c>
      <c r="N391" s="228" t="s">
        <v>41</v>
      </c>
      <c r="O391" s="91"/>
      <c r="P391" s="229">
        <f>O391*H391</f>
        <v>0</v>
      </c>
      <c r="Q391" s="229">
        <v>4.0000000000000003E-05</v>
      </c>
      <c r="R391" s="229">
        <f>Q391*H391</f>
        <v>0.01584</v>
      </c>
      <c r="S391" s="229">
        <v>0</v>
      </c>
      <c r="T391" s="230">
        <f>S391*H391</f>
        <v>0</v>
      </c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R391" s="231" t="s">
        <v>142</v>
      </c>
      <c r="AT391" s="231" t="s">
        <v>122</v>
      </c>
      <c r="AU391" s="231" t="s">
        <v>86</v>
      </c>
      <c r="AY391" s="17" t="s">
        <v>119</v>
      </c>
      <c r="BE391" s="232">
        <f>IF(N391="základní",J391,0)</f>
        <v>0</v>
      </c>
      <c r="BF391" s="232">
        <f>IF(N391="snížená",J391,0)</f>
        <v>0</v>
      </c>
      <c r="BG391" s="232">
        <f>IF(N391="zákl. přenesená",J391,0)</f>
        <v>0</v>
      </c>
      <c r="BH391" s="232">
        <f>IF(N391="sníž. přenesená",J391,0)</f>
        <v>0</v>
      </c>
      <c r="BI391" s="232">
        <f>IF(N391="nulová",J391,0)</f>
        <v>0</v>
      </c>
      <c r="BJ391" s="17" t="s">
        <v>84</v>
      </c>
      <c r="BK391" s="232">
        <f>ROUND(I391*H391,2)</f>
        <v>0</v>
      </c>
      <c r="BL391" s="17" t="s">
        <v>142</v>
      </c>
      <c r="BM391" s="231" t="s">
        <v>705</v>
      </c>
    </row>
    <row r="392" s="13" customFormat="1">
      <c r="A392" s="13"/>
      <c r="B392" s="233"/>
      <c r="C392" s="234"/>
      <c r="D392" s="235" t="s">
        <v>128</v>
      </c>
      <c r="E392" s="236" t="s">
        <v>1</v>
      </c>
      <c r="F392" s="237" t="s">
        <v>699</v>
      </c>
      <c r="G392" s="234"/>
      <c r="H392" s="236" t="s">
        <v>1</v>
      </c>
      <c r="I392" s="238"/>
      <c r="J392" s="234"/>
      <c r="K392" s="234"/>
      <c r="L392" s="239"/>
      <c r="M392" s="240"/>
      <c r="N392" s="241"/>
      <c r="O392" s="241"/>
      <c r="P392" s="241"/>
      <c r="Q392" s="241"/>
      <c r="R392" s="241"/>
      <c r="S392" s="241"/>
      <c r="T392" s="242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T392" s="243" t="s">
        <v>128</v>
      </c>
      <c r="AU392" s="243" t="s">
        <v>86</v>
      </c>
      <c r="AV392" s="13" t="s">
        <v>84</v>
      </c>
      <c r="AW392" s="13" t="s">
        <v>32</v>
      </c>
      <c r="AX392" s="13" t="s">
        <v>76</v>
      </c>
      <c r="AY392" s="243" t="s">
        <v>119</v>
      </c>
    </row>
    <row r="393" s="13" customFormat="1">
      <c r="A393" s="13"/>
      <c r="B393" s="233"/>
      <c r="C393" s="234"/>
      <c r="D393" s="235" t="s">
        <v>128</v>
      </c>
      <c r="E393" s="236" t="s">
        <v>1</v>
      </c>
      <c r="F393" s="237" t="s">
        <v>706</v>
      </c>
      <c r="G393" s="234"/>
      <c r="H393" s="236" t="s">
        <v>1</v>
      </c>
      <c r="I393" s="238"/>
      <c r="J393" s="234"/>
      <c r="K393" s="234"/>
      <c r="L393" s="239"/>
      <c r="M393" s="240"/>
      <c r="N393" s="241"/>
      <c r="O393" s="241"/>
      <c r="P393" s="241"/>
      <c r="Q393" s="241"/>
      <c r="R393" s="241"/>
      <c r="S393" s="241"/>
      <c r="T393" s="242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T393" s="243" t="s">
        <v>128</v>
      </c>
      <c r="AU393" s="243" t="s">
        <v>86</v>
      </c>
      <c r="AV393" s="13" t="s">
        <v>84</v>
      </c>
      <c r="AW393" s="13" t="s">
        <v>32</v>
      </c>
      <c r="AX393" s="13" t="s">
        <v>76</v>
      </c>
      <c r="AY393" s="243" t="s">
        <v>119</v>
      </c>
    </row>
    <row r="394" s="14" customFormat="1">
      <c r="A394" s="14"/>
      <c r="B394" s="244"/>
      <c r="C394" s="245"/>
      <c r="D394" s="235" t="s">
        <v>128</v>
      </c>
      <c r="E394" s="246" t="s">
        <v>1</v>
      </c>
      <c r="F394" s="247" t="s">
        <v>707</v>
      </c>
      <c r="G394" s="245"/>
      <c r="H394" s="248">
        <v>396</v>
      </c>
      <c r="I394" s="249"/>
      <c r="J394" s="245"/>
      <c r="K394" s="245"/>
      <c r="L394" s="250"/>
      <c r="M394" s="251"/>
      <c r="N394" s="252"/>
      <c r="O394" s="252"/>
      <c r="P394" s="252"/>
      <c r="Q394" s="252"/>
      <c r="R394" s="252"/>
      <c r="S394" s="252"/>
      <c r="T394" s="253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T394" s="254" t="s">
        <v>128</v>
      </c>
      <c r="AU394" s="254" t="s">
        <v>86</v>
      </c>
      <c r="AV394" s="14" t="s">
        <v>86</v>
      </c>
      <c r="AW394" s="14" t="s">
        <v>32</v>
      </c>
      <c r="AX394" s="14" t="s">
        <v>84</v>
      </c>
      <c r="AY394" s="254" t="s">
        <v>119</v>
      </c>
    </row>
    <row r="395" s="2" customFormat="1" ht="24.15" customHeight="1">
      <c r="A395" s="38"/>
      <c r="B395" s="39"/>
      <c r="C395" s="219" t="s">
        <v>708</v>
      </c>
      <c r="D395" s="219" t="s">
        <v>122</v>
      </c>
      <c r="E395" s="220" t="s">
        <v>709</v>
      </c>
      <c r="F395" s="221" t="s">
        <v>710</v>
      </c>
      <c r="G395" s="222" t="s">
        <v>289</v>
      </c>
      <c r="H395" s="223">
        <v>6</v>
      </c>
      <c r="I395" s="224"/>
      <c r="J395" s="225">
        <f>ROUND(I395*H395,2)</f>
        <v>0</v>
      </c>
      <c r="K395" s="226"/>
      <c r="L395" s="44"/>
      <c r="M395" s="227" t="s">
        <v>1</v>
      </c>
      <c r="N395" s="228" t="s">
        <v>41</v>
      </c>
      <c r="O395" s="91"/>
      <c r="P395" s="229">
        <f>O395*H395</f>
        <v>0</v>
      </c>
      <c r="Q395" s="229">
        <v>0.00084999999999999995</v>
      </c>
      <c r="R395" s="229">
        <f>Q395*H395</f>
        <v>0.0050999999999999995</v>
      </c>
      <c r="S395" s="229">
        <v>0</v>
      </c>
      <c r="T395" s="230">
        <f>S395*H395</f>
        <v>0</v>
      </c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R395" s="231" t="s">
        <v>142</v>
      </c>
      <c r="AT395" s="231" t="s">
        <v>122</v>
      </c>
      <c r="AU395" s="231" t="s">
        <v>86</v>
      </c>
      <c r="AY395" s="17" t="s">
        <v>119</v>
      </c>
      <c r="BE395" s="232">
        <f>IF(N395="základní",J395,0)</f>
        <v>0</v>
      </c>
      <c r="BF395" s="232">
        <f>IF(N395="snížená",J395,0)</f>
        <v>0</v>
      </c>
      <c r="BG395" s="232">
        <f>IF(N395="zákl. přenesená",J395,0)</f>
        <v>0</v>
      </c>
      <c r="BH395" s="232">
        <f>IF(N395="sníž. přenesená",J395,0)</f>
        <v>0</v>
      </c>
      <c r="BI395" s="232">
        <f>IF(N395="nulová",J395,0)</f>
        <v>0</v>
      </c>
      <c r="BJ395" s="17" t="s">
        <v>84</v>
      </c>
      <c r="BK395" s="232">
        <f>ROUND(I395*H395,2)</f>
        <v>0</v>
      </c>
      <c r="BL395" s="17" t="s">
        <v>142</v>
      </c>
      <c r="BM395" s="231" t="s">
        <v>711</v>
      </c>
    </row>
    <row r="396" s="13" customFormat="1">
      <c r="A396" s="13"/>
      <c r="B396" s="233"/>
      <c r="C396" s="234"/>
      <c r="D396" s="235" t="s">
        <v>128</v>
      </c>
      <c r="E396" s="236" t="s">
        <v>1</v>
      </c>
      <c r="F396" s="237" t="s">
        <v>699</v>
      </c>
      <c r="G396" s="234"/>
      <c r="H396" s="236" t="s">
        <v>1</v>
      </c>
      <c r="I396" s="238"/>
      <c r="J396" s="234"/>
      <c r="K396" s="234"/>
      <c r="L396" s="239"/>
      <c r="M396" s="240"/>
      <c r="N396" s="241"/>
      <c r="O396" s="241"/>
      <c r="P396" s="241"/>
      <c r="Q396" s="241"/>
      <c r="R396" s="241"/>
      <c r="S396" s="241"/>
      <c r="T396" s="242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T396" s="243" t="s">
        <v>128</v>
      </c>
      <c r="AU396" s="243" t="s">
        <v>86</v>
      </c>
      <c r="AV396" s="13" t="s">
        <v>84</v>
      </c>
      <c r="AW396" s="13" t="s">
        <v>32</v>
      </c>
      <c r="AX396" s="13" t="s">
        <v>76</v>
      </c>
      <c r="AY396" s="243" t="s">
        <v>119</v>
      </c>
    </row>
    <row r="397" s="13" customFormat="1">
      <c r="A397" s="13"/>
      <c r="B397" s="233"/>
      <c r="C397" s="234"/>
      <c r="D397" s="235" t="s">
        <v>128</v>
      </c>
      <c r="E397" s="236" t="s">
        <v>1</v>
      </c>
      <c r="F397" s="237" t="s">
        <v>712</v>
      </c>
      <c r="G397" s="234"/>
      <c r="H397" s="236" t="s">
        <v>1</v>
      </c>
      <c r="I397" s="238"/>
      <c r="J397" s="234"/>
      <c r="K397" s="234"/>
      <c r="L397" s="239"/>
      <c r="M397" s="240"/>
      <c r="N397" s="241"/>
      <c r="O397" s="241"/>
      <c r="P397" s="241"/>
      <c r="Q397" s="241"/>
      <c r="R397" s="241"/>
      <c r="S397" s="241"/>
      <c r="T397" s="242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T397" s="243" t="s">
        <v>128</v>
      </c>
      <c r="AU397" s="243" t="s">
        <v>86</v>
      </c>
      <c r="AV397" s="13" t="s">
        <v>84</v>
      </c>
      <c r="AW397" s="13" t="s">
        <v>32</v>
      </c>
      <c r="AX397" s="13" t="s">
        <v>76</v>
      </c>
      <c r="AY397" s="243" t="s">
        <v>119</v>
      </c>
    </row>
    <row r="398" s="14" customFormat="1">
      <c r="A398" s="14"/>
      <c r="B398" s="244"/>
      <c r="C398" s="245"/>
      <c r="D398" s="235" t="s">
        <v>128</v>
      </c>
      <c r="E398" s="246" t="s">
        <v>1</v>
      </c>
      <c r="F398" s="247" t="s">
        <v>713</v>
      </c>
      <c r="G398" s="245"/>
      <c r="H398" s="248">
        <v>1.6000000000000001</v>
      </c>
      <c r="I398" s="249"/>
      <c r="J398" s="245"/>
      <c r="K398" s="245"/>
      <c r="L398" s="250"/>
      <c r="M398" s="251"/>
      <c r="N398" s="252"/>
      <c r="O398" s="252"/>
      <c r="P398" s="252"/>
      <c r="Q398" s="252"/>
      <c r="R398" s="252"/>
      <c r="S398" s="252"/>
      <c r="T398" s="253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T398" s="254" t="s">
        <v>128</v>
      </c>
      <c r="AU398" s="254" t="s">
        <v>86</v>
      </c>
      <c r="AV398" s="14" t="s">
        <v>86</v>
      </c>
      <c r="AW398" s="14" t="s">
        <v>32</v>
      </c>
      <c r="AX398" s="14" t="s">
        <v>76</v>
      </c>
      <c r="AY398" s="254" t="s">
        <v>119</v>
      </c>
    </row>
    <row r="399" s="13" customFormat="1">
      <c r="A399" s="13"/>
      <c r="B399" s="233"/>
      <c r="C399" s="234"/>
      <c r="D399" s="235" t="s">
        <v>128</v>
      </c>
      <c r="E399" s="236" t="s">
        <v>1</v>
      </c>
      <c r="F399" s="237" t="s">
        <v>714</v>
      </c>
      <c r="G399" s="234"/>
      <c r="H399" s="236" t="s">
        <v>1</v>
      </c>
      <c r="I399" s="238"/>
      <c r="J399" s="234"/>
      <c r="K399" s="234"/>
      <c r="L399" s="239"/>
      <c r="M399" s="240"/>
      <c r="N399" s="241"/>
      <c r="O399" s="241"/>
      <c r="P399" s="241"/>
      <c r="Q399" s="241"/>
      <c r="R399" s="241"/>
      <c r="S399" s="241"/>
      <c r="T399" s="242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T399" s="243" t="s">
        <v>128</v>
      </c>
      <c r="AU399" s="243" t="s">
        <v>86</v>
      </c>
      <c r="AV399" s="13" t="s">
        <v>84</v>
      </c>
      <c r="AW399" s="13" t="s">
        <v>32</v>
      </c>
      <c r="AX399" s="13" t="s">
        <v>76</v>
      </c>
      <c r="AY399" s="243" t="s">
        <v>119</v>
      </c>
    </row>
    <row r="400" s="14" customFormat="1">
      <c r="A400" s="14"/>
      <c r="B400" s="244"/>
      <c r="C400" s="245"/>
      <c r="D400" s="235" t="s">
        <v>128</v>
      </c>
      <c r="E400" s="246" t="s">
        <v>1</v>
      </c>
      <c r="F400" s="247" t="s">
        <v>715</v>
      </c>
      <c r="G400" s="245"/>
      <c r="H400" s="248">
        <v>0.90000000000000002</v>
      </c>
      <c r="I400" s="249"/>
      <c r="J400" s="245"/>
      <c r="K400" s="245"/>
      <c r="L400" s="250"/>
      <c r="M400" s="251"/>
      <c r="N400" s="252"/>
      <c r="O400" s="252"/>
      <c r="P400" s="252"/>
      <c r="Q400" s="252"/>
      <c r="R400" s="252"/>
      <c r="S400" s="252"/>
      <c r="T400" s="253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T400" s="254" t="s">
        <v>128</v>
      </c>
      <c r="AU400" s="254" t="s">
        <v>86</v>
      </c>
      <c r="AV400" s="14" t="s">
        <v>86</v>
      </c>
      <c r="AW400" s="14" t="s">
        <v>32</v>
      </c>
      <c r="AX400" s="14" t="s">
        <v>76</v>
      </c>
      <c r="AY400" s="254" t="s">
        <v>119</v>
      </c>
    </row>
    <row r="401" s="13" customFormat="1">
      <c r="A401" s="13"/>
      <c r="B401" s="233"/>
      <c r="C401" s="234"/>
      <c r="D401" s="235" t="s">
        <v>128</v>
      </c>
      <c r="E401" s="236" t="s">
        <v>1</v>
      </c>
      <c r="F401" s="237" t="s">
        <v>716</v>
      </c>
      <c r="G401" s="234"/>
      <c r="H401" s="236" t="s">
        <v>1</v>
      </c>
      <c r="I401" s="238"/>
      <c r="J401" s="234"/>
      <c r="K401" s="234"/>
      <c r="L401" s="239"/>
      <c r="M401" s="240"/>
      <c r="N401" s="241"/>
      <c r="O401" s="241"/>
      <c r="P401" s="241"/>
      <c r="Q401" s="241"/>
      <c r="R401" s="241"/>
      <c r="S401" s="241"/>
      <c r="T401" s="242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T401" s="243" t="s">
        <v>128</v>
      </c>
      <c r="AU401" s="243" t="s">
        <v>86</v>
      </c>
      <c r="AV401" s="13" t="s">
        <v>84</v>
      </c>
      <c r="AW401" s="13" t="s">
        <v>32</v>
      </c>
      <c r="AX401" s="13" t="s">
        <v>76</v>
      </c>
      <c r="AY401" s="243" t="s">
        <v>119</v>
      </c>
    </row>
    <row r="402" s="14" customFormat="1">
      <c r="A402" s="14"/>
      <c r="B402" s="244"/>
      <c r="C402" s="245"/>
      <c r="D402" s="235" t="s">
        <v>128</v>
      </c>
      <c r="E402" s="246" t="s">
        <v>1</v>
      </c>
      <c r="F402" s="247" t="s">
        <v>717</v>
      </c>
      <c r="G402" s="245"/>
      <c r="H402" s="248">
        <v>3.5</v>
      </c>
      <c r="I402" s="249"/>
      <c r="J402" s="245"/>
      <c r="K402" s="245"/>
      <c r="L402" s="250"/>
      <c r="M402" s="251"/>
      <c r="N402" s="252"/>
      <c r="O402" s="252"/>
      <c r="P402" s="252"/>
      <c r="Q402" s="252"/>
      <c r="R402" s="252"/>
      <c r="S402" s="252"/>
      <c r="T402" s="253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T402" s="254" t="s">
        <v>128</v>
      </c>
      <c r="AU402" s="254" t="s">
        <v>86</v>
      </c>
      <c r="AV402" s="14" t="s">
        <v>86</v>
      </c>
      <c r="AW402" s="14" t="s">
        <v>32</v>
      </c>
      <c r="AX402" s="14" t="s">
        <v>76</v>
      </c>
      <c r="AY402" s="254" t="s">
        <v>119</v>
      </c>
    </row>
    <row r="403" s="15" customFormat="1">
      <c r="A403" s="15"/>
      <c r="B403" s="258"/>
      <c r="C403" s="259"/>
      <c r="D403" s="235" t="s">
        <v>128</v>
      </c>
      <c r="E403" s="260" t="s">
        <v>1</v>
      </c>
      <c r="F403" s="261" t="s">
        <v>235</v>
      </c>
      <c r="G403" s="259"/>
      <c r="H403" s="262">
        <v>6</v>
      </c>
      <c r="I403" s="263"/>
      <c r="J403" s="259"/>
      <c r="K403" s="259"/>
      <c r="L403" s="264"/>
      <c r="M403" s="265"/>
      <c r="N403" s="266"/>
      <c r="O403" s="266"/>
      <c r="P403" s="266"/>
      <c r="Q403" s="266"/>
      <c r="R403" s="266"/>
      <c r="S403" s="266"/>
      <c r="T403" s="267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T403" s="268" t="s">
        <v>128</v>
      </c>
      <c r="AU403" s="268" t="s">
        <v>86</v>
      </c>
      <c r="AV403" s="15" t="s">
        <v>142</v>
      </c>
      <c r="AW403" s="15" t="s">
        <v>32</v>
      </c>
      <c r="AX403" s="15" t="s">
        <v>84</v>
      </c>
      <c r="AY403" s="268" t="s">
        <v>119</v>
      </c>
    </row>
    <row r="404" s="2" customFormat="1" ht="24.15" customHeight="1">
      <c r="A404" s="38"/>
      <c r="B404" s="39"/>
      <c r="C404" s="219" t="s">
        <v>718</v>
      </c>
      <c r="D404" s="219" t="s">
        <v>122</v>
      </c>
      <c r="E404" s="220" t="s">
        <v>719</v>
      </c>
      <c r="F404" s="221" t="s">
        <v>720</v>
      </c>
      <c r="G404" s="222" t="s">
        <v>357</v>
      </c>
      <c r="H404" s="223">
        <v>18</v>
      </c>
      <c r="I404" s="224"/>
      <c r="J404" s="225">
        <f>ROUND(I404*H404,2)</f>
        <v>0</v>
      </c>
      <c r="K404" s="226"/>
      <c r="L404" s="44"/>
      <c r="M404" s="227" t="s">
        <v>1</v>
      </c>
      <c r="N404" s="228" t="s">
        <v>41</v>
      </c>
      <c r="O404" s="91"/>
      <c r="P404" s="229">
        <f>O404*H404</f>
        <v>0</v>
      </c>
      <c r="Q404" s="229">
        <v>0.00033</v>
      </c>
      <c r="R404" s="229">
        <f>Q404*H404</f>
        <v>0.00594</v>
      </c>
      <c r="S404" s="229">
        <v>0</v>
      </c>
      <c r="T404" s="230">
        <f>S404*H404</f>
        <v>0</v>
      </c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R404" s="231" t="s">
        <v>142</v>
      </c>
      <c r="AT404" s="231" t="s">
        <v>122</v>
      </c>
      <c r="AU404" s="231" t="s">
        <v>86</v>
      </c>
      <c r="AY404" s="17" t="s">
        <v>119</v>
      </c>
      <c r="BE404" s="232">
        <f>IF(N404="základní",J404,0)</f>
        <v>0</v>
      </c>
      <c r="BF404" s="232">
        <f>IF(N404="snížená",J404,0)</f>
        <v>0</v>
      </c>
      <c r="BG404" s="232">
        <f>IF(N404="zákl. přenesená",J404,0)</f>
        <v>0</v>
      </c>
      <c r="BH404" s="232">
        <f>IF(N404="sníž. přenesená",J404,0)</f>
        <v>0</v>
      </c>
      <c r="BI404" s="232">
        <f>IF(N404="nulová",J404,0)</f>
        <v>0</v>
      </c>
      <c r="BJ404" s="17" t="s">
        <v>84</v>
      </c>
      <c r="BK404" s="232">
        <f>ROUND(I404*H404,2)</f>
        <v>0</v>
      </c>
      <c r="BL404" s="17" t="s">
        <v>142</v>
      </c>
      <c r="BM404" s="231" t="s">
        <v>721</v>
      </c>
    </row>
    <row r="405" s="13" customFormat="1">
      <c r="A405" s="13"/>
      <c r="B405" s="233"/>
      <c r="C405" s="234"/>
      <c r="D405" s="235" t="s">
        <v>128</v>
      </c>
      <c r="E405" s="236" t="s">
        <v>1</v>
      </c>
      <c r="F405" s="237" t="s">
        <v>722</v>
      </c>
      <c r="G405" s="234"/>
      <c r="H405" s="236" t="s">
        <v>1</v>
      </c>
      <c r="I405" s="238"/>
      <c r="J405" s="234"/>
      <c r="K405" s="234"/>
      <c r="L405" s="239"/>
      <c r="M405" s="240"/>
      <c r="N405" s="241"/>
      <c r="O405" s="241"/>
      <c r="P405" s="241"/>
      <c r="Q405" s="241"/>
      <c r="R405" s="241"/>
      <c r="S405" s="241"/>
      <c r="T405" s="242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T405" s="243" t="s">
        <v>128</v>
      </c>
      <c r="AU405" s="243" t="s">
        <v>86</v>
      </c>
      <c r="AV405" s="13" t="s">
        <v>84</v>
      </c>
      <c r="AW405" s="13" t="s">
        <v>32</v>
      </c>
      <c r="AX405" s="13" t="s">
        <v>76</v>
      </c>
      <c r="AY405" s="243" t="s">
        <v>119</v>
      </c>
    </row>
    <row r="406" s="14" customFormat="1">
      <c r="A406" s="14"/>
      <c r="B406" s="244"/>
      <c r="C406" s="245"/>
      <c r="D406" s="235" t="s">
        <v>128</v>
      </c>
      <c r="E406" s="246" t="s">
        <v>1</v>
      </c>
      <c r="F406" s="247" t="s">
        <v>319</v>
      </c>
      <c r="G406" s="245"/>
      <c r="H406" s="248">
        <v>18</v>
      </c>
      <c r="I406" s="249"/>
      <c r="J406" s="245"/>
      <c r="K406" s="245"/>
      <c r="L406" s="250"/>
      <c r="M406" s="251"/>
      <c r="N406" s="252"/>
      <c r="O406" s="252"/>
      <c r="P406" s="252"/>
      <c r="Q406" s="252"/>
      <c r="R406" s="252"/>
      <c r="S406" s="252"/>
      <c r="T406" s="253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T406" s="254" t="s">
        <v>128</v>
      </c>
      <c r="AU406" s="254" t="s">
        <v>86</v>
      </c>
      <c r="AV406" s="14" t="s">
        <v>86</v>
      </c>
      <c r="AW406" s="14" t="s">
        <v>32</v>
      </c>
      <c r="AX406" s="14" t="s">
        <v>84</v>
      </c>
      <c r="AY406" s="254" t="s">
        <v>119</v>
      </c>
    </row>
    <row r="407" s="2" customFormat="1" ht="24.15" customHeight="1">
      <c r="A407" s="38"/>
      <c r="B407" s="39"/>
      <c r="C407" s="219" t="s">
        <v>723</v>
      </c>
      <c r="D407" s="219" t="s">
        <v>122</v>
      </c>
      <c r="E407" s="220" t="s">
        <v>724</v>
      </c>
      <c r="F407" s="221" t="s">
        <v>725</v>
      </c>
      <c r="G407" s="222" t="s">
        <v>357</v>
      </c>
      <c r="H407" s="223">
        <v>396</v>
      </c>
      <c r="I407" s="224"/>
      <c r="J407" s="225">
        <f>ROUND(I407*H407,2)</f>
        <v>0</v>
      </c>
      <c r="K407" s="226"/>
      <c r="L407" s="44"/>
      <c r="M407" s="227" t="s">
        <v>1</v>
      </c>
      <c r="N407" s="228" t="s">
        <v>41</v>
      </c>
      <c r="O407" s="91"/>
      <c r="P407" s="229">
        <f>O407*H407</f>
        <v>0</v>
      </c>
      <c r="Q407" s="229">
        <v>0.00011</v>
      </c>
      <c r="R407" s="229">
        <f>Q407*H407</f>
        <v>0.043560000000000001</v>
      </c>
      <c r="S407" s="229">
        <v>0</v>
      </c>
      <c r="T407" s="230">
        <f>S407*H407</f>
        <v>0</v>
      </c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R407" s="231" t="s">
        <v>142</v>
      </c>
      <c r="AT407" s="231" t="s">
        <v>122</v>
      </c>
      <c r="AU407" s="231" t="s">
        <v>86</v>
      </c>
      <c r="AY407" s="17" t="s">
        <v>119</v>
      </c>
      <c r="BE407" s="232">
        <f>IF(N407="základní",J407,0)</f>
        <v>0</v>
      </c>
      <c r="BF407" s="232">
        <f>IF(N407="snížená",J407,0)</f>
        <v>0</v>
      </c>
      <c r="BG407" s="232">
        <f>IF(N407="zákl. přenesená",J407,0)</f>
        <v>0</v>
      </c>
      <c r="BH407" s="232">
        <f>IF(N407="sníž. přenesená",J407,0)</f>
        <v>0</v>
      </c>
      <c r="BI407" s="232">
        <f>IF(N407="nulová",J407,0)</f>
        <v>0</v>
      </c>
      <c r="BJ407" s="17" t="s">
        <v>84</v>
      </c>
      <c r="BK407" s="232">
        <f>ROUND(I407*H407,2)</f>
        <v>0</v>
      </c>
      <c r="BL407" s="17" t="s">
        <v>142</v>
      </c>
      <c r="BM407" s="231" t="s">
        <v>726</v>
      </c>
    </row>
    <row r="408" s="13" customFormat="1">
      <c r="A408" s="13"/>
      <c r="B408" s="233"/>
      <c r="C408" s="234"/>
      <c r="D408" s="235" t="s">
        <v>128</v>
      </c>
      <c r="E408" s="236" t="s">
        <v>1</v>
      </c>
      <c r="F408" s="237" t="s">
        <v>722</v>
      </c>
      <c r="G408" s="234"/>
      <c r="H408" s="236" t="s">
        <v>1</v>
      </c>
      <c r="I408" s="238"/>
      <c r="J408" s="234"/>
      <c r="K408" s="234"/>
      <c r="L408" s="239"/>
      <c r="M408" s="240"/>
      <c r="N408" s="241"/>
      <c r="O408" s="241"/>
      <c r="P408" s="241"/>
      <c r="Q408" s="241"/>
      <c r="R408" s="241"/>
      <c r="S408" s="241"/>
      <c r="T408" s="242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T408" s="243" t="s">
        <v>128</v>
      </c>
      <c r="AU408" s="243" t="s">
        <v>86</v>
      </c>
      <c r="AV408" s="13" t="s">
        <v>84</v>
      </c>
      <c r="AW408" s="13" t="s">
        <v>32</v>
      </c>
      <c r="AX408" s="13" t="s">
        <v>76</v>
      </c>
      <c r="AY408" s="243" t="s">
        <v>119</v>
      </c>
    </row>
    <row r="409" s="14" customFormat="1">
      <c r="A409" s="14"/>
      <c r="B409" s="244"/>
      <c r="C409" s="245"/>
      <c r="D409" s="235" t="s">
        <v>128</v>
      </c>
      <c r="E409" s="246" t="s">
        <v>1</v>
      </c>
      <c r="F409" s="247" t="s">
        <v>727</v>
      </c>
      <c r="G409" s="245"/>
      <c r="H409" s="248">
        <v>396</v>
      </c>
      <c r="I409" s="249"/>
      <c r="J409" s="245"/>
      <c r="K409" s="245"/>
      <c r="L409" s="250"/>
      <c r="M409" s="251"/>
      <c r="N409" s="252"/>
      <c r="O409" s="252"/>
      <c r="P409" s="252"/>
      <c r="Q409" s="252"/>
      <c r="R409" s="252"/>
      <c r="S409" s="252"/>
      <c r="T409" s="253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T409" s="254" t="s">
        <v>128</v>
      </c>
      <c r="AU409" s="254" t="s">
        <v>86</v>
      </c>
      <c r="AV409" s="14" t="s">
        <v>86</v>
      </c>
      <c r="AW409" s="14" t="s">
        <v>32</v>
      </c>
      <c r="AX409" s="14" t="s">
        <v>84</v>
      </c>
      <c r="AY409" s="254" t="s">
        <v>119</v>
      </c>
    </row>
    <row r="410" s="2" customFormat="1" ht="37.8" customHeight="1">
      <c r="A410" s="38"/>
      <c r="B410" s="39"/>
      <c r="C410" s="219" t="s">
        <v>728</v>
      </c>
      <c r="D410" s="219" t="s">
        <v>122</v>
      </c>
      <c r="E410" s="220" t="s">
        <v>729</v>
      </c>
      <c r="F410" s="221" t="s">
        <v>730</v>
      </c>
      <c r="G410" s="222" t="s">
        <v>289</v>
      </c>
      <c r="H410" s="223">
        <v>6</v>
      </c>
      <c r="I410" s="224"/>
      <c r="J410" s="225">
        <f>ROUND(I410*H410,2)</f>
        <v>0</v>
      </c>
      <c r="K410" s="226"/>
      <c r="L410" s="44"/>
      <c r="M410" s="227" t="s">
        <v>1</v>
      </c>
      <c r="N410" s="228" t="s">
        <v>41</v>
      </c>
      <c r="O410" s="91"/>
      <c r="P410" s="229">
        <f>O410*H410</f>
        <v>0</v>
      </c>
      <c r="Q410" s="229">
        <v>0.0025999999999999999</v>
      </c>
      <c r="R410" s="229">
        <f>Q410*H410</f>
        <v>0.015599999999999999</v>
      </c>
      <c r="S410" s="229">
        <v>0</v>
      </c>
      <c r="T410" s="230">
        <f>S410*H410</f>
        <v>0</v>
      </c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R410" s="231" t="s">
        <v>142</v>
      </c>
      <c r="AT410" s="231" t="s">
        <v>122</v>
      </c>
      <c r="AU410" s="231" t="s">
        <v>86</v>
      </c>
      <c r="AY410" s="17" t="s">
        <v>119</v>
      </c>
      <c r="BE410" s="232">
        <f>IF(N410="základní",J410,0)</f>
        <v>0</v>
      </c>
      <c r="BF410" s="232">
        <f>IF(N410="snížená",J410,0)</f>
        <v>0</v>
      </c>
      <c r="BG410" s="232">
        <f>IF(N410="zákl. přenesená",J410,0)</f>
        <v>0</v>
      </c>
      <c r="BH410" s="232">
        <f>IF(N410="sníž. přenesená",J410,0)</f>
        <v>0</v>
      </c>
      <c r="BI410" s="232">
        <f>IF(N410="nulová",J410,0)</f>
        <v>0</v>
      </c>
      <c r="BJ410" s="17" t="s">
        <v>84</v>
      </c>
      <c r="BK410" s="232">
        <f>ROUND(I410*H410,2)</f>
        <v>0</v>
      </c>
      <c r="BL410" s="17" t="s">
        <v>142</v>
      </c>
      <c r="BM410" s="231" t="s">
        <v>731</v>
      </c>
    </row>
    <row r="411" s="13" customFormat="1">
      <c r="A411" s="13"/>
      <c r="B411" s="233"/>
      <c r="C411" s="234"/>
      <c r="D411" s="235" t="s">
        <v>128</v>
      </c>
      <c r="E411" s="236" t="s">
        <v>1</v>
      </c>
      <c r="F411" s="237" t="s">
        <v>722</v>
      </c>
      <c r="G411" s="234"/>
      <c r="H411" s="236" t="s">
        <v>1</v>
      </c>
      <c r="I411" s="238"/>
      <c r="J411" s="234"/>
      <c r="K411" s="234"/>
      <c r="L411" s="239"/>
      <c r="M411" s="240"/>
      <c r="N411" s="241"/>
      <c r="O411" s="241"/>
      <c r="P411" s="241"/>
      <c r="Q411" s="241"/>
      <c r="R411" s="241"/>
      <c r="S411" s="241"/>
      <c r="T411" s="242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T411" s="243" t="s">
        <v>128</v>
      </c>
      <c r="AU411" s="243" t="s">
        <v>86</v>
      </c>
      <c r="AV411" s="13" t="s">
        <v>84</v>
      </c>
      <c r="AW411" s="13" t="s">
        <v>32</v>
      </c>
      <c r="AX411" s="13" t="s">
        <v>76</v>
      </c>
      <c r="AY411" s="243" t="s">
        <v>119</v>
      </c>
    </row>
    <row r="412" s="14" customFormat="1">
      <c r="A412" s="14"/>
      <c r="B412" s="244"/>
      <c r="C412" s="245"/>
      <c r="D412" s="235" t="s">
        <v>128</v>
      </c>
      <c r="E412" s="246" t="s">
        <v>1</v>
      </c>
      <c r="F412" s="247" t="s">
        <v>153</v>
      </c>
      <c r="G412" s="245"/>
      <c r="H412" s="248">
        <v>6</v>
      </c>
      <c r="I412" s="249"/>
      <c r="J412" s="245"/>
      <c r="K412" s="245"/>
      <c r="L412" s="250"/>
      <c r="M412" s="251"/>
      <c r="N412" s="252"/>
      <c r="O412" s="252"/>
      <c r="P412" s="252"/>
      <c r="Q412" s="252"/>
      <c r="R412" s="252"/>
      <c r="S412" s="252"/>
      <c r="T412" s="253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T412" s="254" t="s">
        <v>128</v>
      </c>
      <c r="AU412" s="254" t="s">
        <v>86</v>
      </c>
      <c r="AV412" s="14" t="s">
        <v>86</v>
      </c>
      <c r="AW412" s="14" t="s">
        <v>32</v>
      </c>
      <c r="AX412" s="14" t="s">
        <v>84</v>
      </c>
      <c r="AY412" s="254" t="s">
        <v>119</v>
      </c>
    </row>
    <row r="413" s="2" customFormat="1" ht="37.8" customHeight="1">
      <c r="A413" s="38"/>
      <c r="B413" s="39"/>
      <c r="C413" s="219" t="s">
        <v>732</v>
      </c>
      <c r="D413" s="219" t="s">
        <v>122</v>
      </c>
      <c r="E413" s="220" t="s">
        <v>733</v>
      </c>
      <c r="F413" s="221" t="s">
        <v>734</v>
      </c>
      <c r="G413" s="222" t="s">
        <v>357</v>
      </c>
      <c r="H413" s="223">
        <v>414</v>
      </c>
      <c r="I413" s="224"/>
      <c r="J413" s="225">
        <f>ROUND(I413*H413,2)</f>
        <v>0</v>
      </c>
      <c r="K413" s="226"/>
      <c r="L413" s="44"/>
      <c r="M413" s="227" t="s">
        <v>1</v>
      </c>
      <c r="N413" s="228" t="s">
        <v>41</v>
      </c>
      <c r="O413" s="91"/>
      <c r="P413" s="229">
        <f>O413*H413</f>
        <v>0</v>
      </c>
      <c r="Q413" s="229">
        <v>0</v>
      </c>
      <c r="R413" s="229">
        <f>Q413*H413</f>
        <v>0</v>
      </c>
      <c r="S413" s="229">
        <v>0</v>
      </c>
      <c r="T413" s="230">
        <f>S413*H413</f>
        <v>0</v>
      </c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R413" s="231" t="s">
        <v>142</v>
      </c>
      <c r="AT413" s="231" t="s">
        <v>122</v>
      </c>
      <c r="AU413" s="231" t="s">
        <v>86</v>
      </c>
      <c r="AY413" s="17" t="s">
        <v>119</v>
      </c>
      <c r="BE413" s="232">
        <f>IF(N413="základní",J413,0)</f>
        <v>0</v>
      </c>
      <c r="BF413" s="232">
        <f>IF(N413="snížená",J413,0)</f>
        <v>0</v>
      </c>
      <c r="BG413" s="232">
        <f>IF(N413="zákl. přenesená",J413,0)</f>
        <v>0</v>
      </c>
      <c r="BH413" s="232">
        <f>IF(N413="sníž. přenesená",J413,0)</f>
        <v>0</v>
      </c>
      <c r="BI413" s="232">
        <f>IF(N413="nulová",J413,0)</f>
        <v>0</v>
      </c>
      <c r="BJ413" s="17" t="s">
        <v>84</v>
      </c>
      <c r="BK413" s="232">
        <f>ROUND(I413*H413,2)</f>
        <v>0</v>
      </c>
      <c r="BL413" s="17" t="s">
        <v>142</v>
      </c>
      <c r="BM413" s="231" t="s">
        <v>735</v>
      </c>
    </row>
    <row r="414" s="14" customFormat="1">
      <c r="A414" s="14"/>
      <c r="B414" s="244"/>
      <c r="C414" s="245"/>
      <c r="D414" s="235" t="s">
        <v>128</v>
      </c>
      <c r="E414" s="246" t="s">
        <v>1</v>
      </c>
      <c r="F414" s="247" t="s">
        <v>736</v>
      </c>
      <c r="G414" s="245"/>
      <c r="H414" s="248">
        <v>414</v>
      </c>
      <c r="I414" s="249"/>
      <c r="J414" s="245"/>
      <c r="K414" s="245"/>
      <c r="L414" s="250"/>
      <c r="M414" s="251"/>
      <c r="N414" s="252"/>
      <c r="O414" s="252"/>
      <c r="P414" s="252"/>
      <c r="Q414" s="252"/>
      <c r="R414" s="252"/>
      <c r="S414" s="252"/>
      <c r="T414" s="253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T414" s="254" t="s">
        <v>128</v>
      </c>
      <c r="AU414" s="254" t="s">
        <v>86</v>
      </c>
      <c r="AV414" s="14" t="s">
        <v>86</v>
      </c>
      <c r="AW414" s="14" t="s">
        <v>32</v>
      </c>
      <c r="AX414" s="14" t="s">
        <v>84</v>
      </c>
      <c r="AY414" s="254" t="s">
        <v>119</v>
      </c>
    </row>
    <row r="415" s="2" customFormat="1" ht="37.8" customHeight="1">
      <c r="A415" s="38"/>
      <c r="B415" s="39"/>
      <c r="C415" s="219" t="s">
        <v>737</v>
      </c>
      <c r="D415" s="219" t="s">
        <v>122</v>
      </c>
      <c r="E415" s="220" t="s">
        <v>738</v>
      </c>
      <c r="F415" s="221" t="s">
        <v>739</v>
      </c>
      <c r="G415" s="222" t="s">
        <v>289</v>
      </c>
      <c r="H415" s="223">
        <v>6</v>
      </c>
      <c r="I415" s="224"/>
      <c r="J415" s="225">
        <f>ROUND(I415*H415,2)</f>
        <v>0</v>
      </c>
      <c r="K415" s="226"/>
      <c r="L415" s="44"/>
      <c r="M415" s="227" t="s">
        <v>1</v>
      </c>
      <c r="N415" s="228" t="s">
        <v>41</v>
      </c>
      <c r="O415" s="91"/>
      <c r="P415" s="229">
        <f>O415*H415</f>
        <v>0</v>
      </c>
      <c r="Q415" s="229">
        <v>1.0000000000000001E-05</v>
      </c>
      <c r="R415" s="229">
        <f>Q415*H415</f>
        <v>6.0000000000000008E-05</v>
      </c>
      <c r="S415" s="229">
        <v>0</v>
      </c>
      <c r="T415" s="230">
        <f>S415*H415</f>
        <v>0</v>
      </c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R415" s="231" t="s">
        <v>142</v>
      </c>
      <c r="AT415" s="231" t="s">
        <v>122</v>
      </c>
      <c r="AU415" s="231" t="s">
        <v>86</v>
      </c>
      <c r="AY415" s="17" t="s">
        <v>119</v>
      </c>
      <c r="BE415" s="232">
        <f>IF(N415="základní",J415,0)</f>
        <v>0</v>
      </c>
      <c r="BF415" s="232">
        <f>IF(N415="snížená",J415,0)</f>
        <v>0</v>
      </c>
      <c r="BG415" s="232">
        <f>IF(N415="zákl. přenesená",J415,0)</f>
        <v>0</v>
      </c>
      <c r="BH415" s="232">
        <f>IF(N415="sníž. přenesená",J415,0)</f>
        <v>0</v>
      </c>
      <c r="BI415" s="232">
        <f>IF(N415="nulová",J415,0)</f>
        <v>0</v>
      </c>
      <c r="BJ415" s="17" t="s">
        <v>84</v>
      </c>
      <c r="BK415" s="232">
        <f>ROUND(I415*H415,2)</f>
        <v>0</v>
      </c>
      <c r="BL415" s="17" t="s">
        <v>142</v>
      </c>
      <c r="BM415" s="231" t="s">
        <v>740</v>
      </c>
    </row>
    <row r="416" s="14" customFormat="1">
      <c r="A416" s="14"/>
      <c r="B416" s="244"/>
      <c r="C416" s="245"/>
      <c r="D416" s="235" t="s">
        <v>128</v>
      </c>
      <c r="E416" s="246" t="s">
        <v>1</v>
      </c>
      <c r="F416" s="247" t="s">
        <v>153</v>
      </c>
      <c r="G416" s="245"/>
      <c r="H416" s="248">
        <v>6</v>
      </c>
      <c r="I416" s="249"/>
      <c r="J416" s="245"/>
      <c r="K416" s="245"/>
      <c r="L416" s="250"/>
      <c r="M416" s="251"/>
      <c r="N416" s="252"/>
      <c r="O416" s="252"/>
      <c r="P416" s="252"/>
      <c r="Q416" s="252"/>
      <c r="R416" s="252"/>
      <c r="S416" s="252"/>
      <c r="T416" s="253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T416" s="254" t="s">
        <v>128</v>
      </c>
      <c r="AU416" s="254" t="s">
        <v>86</v>
      </c>
      <c r="AV416" s="14" t="s">
        <v>86</v>
      </c>
      <c r="AW416" s="14" t="s">
        <v>32</v>
      </c>
      <c r="AX416" s="14" t="s">
        <v>84</v>
      </c>
      <c r="AY416" s="254" t="s">
        <v>119</v>
      </c>
    </row>
    <row r="417" s="2" customFormat="1" ht="37.8" customHeight="1">
      <c r="A417" s="38"/>
      <c r="B417" s="39"/>
      <c r="C417" s="219" t="s">
        <v>741</v>
      </c>
      <c r="D417" s="219" t="s">
        <v>122</v>
      </c>
      <c r="E417" s="220" t="s">
        <v>742</v>
      </c>
      <c r="F417" s="221" t="s">
        <v>743</v>
      </c>
      <c r="G417" s="222" t="s">
        <v>333</v>
      </c>
      <c r="H417" s="223">
        <v>2</v>
      </c>
      <c r="I417" s="224"/>
      <c r="J417" s="225">
        <f>ROUND(I417*H417,2)</f>
        <v>0</v>
      </c>
      <c r="K417" s="226"/>
      <c r="L417" s="44"/>
      <c r="M417" s="227" t="s">
        <v>1</v>
      </c>
      <c r="N417" s="228" t="s">
        <v>41</v>
      </c>
      <c r="O417" s="91"/>
      <c r="P417" s="229">
        <f>O417*H417</f>
        <v>0</v>
      </c>
      <c r="Q417" s="229">
        <v>15.30899</v>
      </c>
      <c r="R417" s="229">
        <f>Q417*H417</f>
        <v>30.617979999999999</v>
      </c>
      <c r="S417" s="229">
        <v>0</v>
      </c>
      <c r="T417" s="230">
        <f>S417*H417</f>
        <v>0</v>
      </c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R417" s="231" t="s">
        <v>142</v>
      </c>
      <c r="AT417" s="231" t="s">
        <v>122</v>
      </c>
      <c r="AU417" s="231" t="s">
        <v>86</v>
      </c>
      <c r="AY417" s="17" t="s">
        <v>119</v>
      </c>
      <c r="BE417" s="232">
        <f>IF(N417="základní",J417,0)</f>
        <v>0</v>
      </c>
      <c r="BF417" s="232">
        <f>IF(N417="snížená",J417,0)</f>
        <v>0</v>
      </c>
      <c r="BG417" s="232">
        <f>IF(N417="zákl. přenesená",J417,0)</f>
        <v>0</v>
      </c>
      <c r="BH417" s="232">
        <f>IF(N417="sníž. přenesená",J417,0)</f>
        <v>0</v>
      </c>
      <c r="BI417" s="232">
        <f>IF(N417="nulová",J417,0)</f>
        <v>0</v>
      </c>
      <c r="BJ417" s="17" t="s">
        <v>84</v>
      </c>
      <c r="BK417" s="232">
        <f>ROUND(I417*H417,2)</f>
        <v>0</v>
      </c>
      <c r="BL417" s="17" t="s">
        <v>142</v>
      </c>
      <c r="BM417" s="231" t="s">
        <v>744</v>
      </c>
    </row>
    <row r="418" s="13" customFormat="1">
      <c r="A418" s="13"/>
      <c r="B418" s="233"/>
      <c r="C418" s="234"/>
      <c r="D418" s="235" t="s">
        <v>128</v>
      </c>
      <c r="E418" s="236" t="s">
        <v>1</v>
      </c>
      <c r="F418" s="237" t="s">
        <v>745</v>
      </c>
      <c r="G418" s="234"/>
      <c r="H418" s="236" t="s">
        <v>1</v>
      </c>
      <c r="I418" s="238"/>
      <c r="J418" s="234"/>
      <c r="K418" s="234"/>
      <c r="L418" s="239"/>
      <c r="M418" s="240"/>
      <c r="N418" s="241"/>
      <c r="O418" s="241"/>
      <c r="P418" s="241"/>
      <c r="Q418" s="241"/>
      <c r="R418" s="241"/>
      <c r="S418" s="241"/>
      <c r="T418" s="242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T418" s="243" t="s">
        <v>128</v>
      </c>
      <c r="AU418" s="243" t="s">
        <v>86</v>
      </c>
      <c r="AV418" s="13" t="s">
        <v>84</v>
      </c>
      <c r="AW418" s="13" t="s">
        <v>32</v>
      </c>
      <c r="AX418" s="13" t="s">
        <v>76</v>
      </c>
      <c r="AY418" s="243" t="s">
        <v>119</v>
      </c>
    </row>
    <row r="419" s="14" customFormat="1">
      <c r="A419" s="14"/>
      <c r="B419" s="244"/>
      <c r="C419" s="245"/>
      <c r="D419" s="235" t="s">
        <v>128</v>
      </c>
      <c r="E419" s="246" t="s">
        <v>1</v>
      </c>
      <c r="F419" s="247" t="s">
        <v>86</v>
      </c>
      <c r="G419" s="245"/>
      <c r="H419" s="248">
        <v>2</v>
      </c>
      <c r="I419" s="249"/>
      <c r="J419" s="245"/>
      <c r="K419" s="245"/>
      <c r="L419" s="250"/>
      <c r="M419" s="251"/>
      <c r="N419" s="252"/>
      <c r="O419" s="252"/>
      <c r="P419" s="252"/>
      <c r="Q419" s="252"/>
      <c r="R419" s="252"/>
      <c r="S419" s="252"/>
      <c r="T419" s="253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T419" s="254" t="s">
        <v>128</v>
      </c>
      <c r="AU419" s="254" t="s">
        <v>86</v>
      </c>
      <c r="AV419" s="14" t="s">
        <v>86</v>
      </c>
      <c r="AW419" s="14" t="s">
        <v>32</v>
      </c>
      <c r="AX419" s="14" t="s">
        <v>84</v>
      </c>
      <c r="AY419" s="254" t="s">
        <v>119</v>
      </c>
    </row>
    <row r="420" s="2" customFormat="1" ht="14.4" customHeight="1">
      <c r="A420" s="38"/>
      <c r="B420" s="39"/>
      <c r="C420" s="219" t="s">
        <v>746</v>
      </c>
      <c r="D420" s="219" t="s">
        <v>122</v>
      </c>
      <c r="E420" s="220" t="s">
        <v>747</v>
      </c>
      <c r="F420" s="221" t="s">
        <v>748</v>
      </c>
      <c r="G420" s="222" t="s">
        <v>265</v>
      </c>
      <c r="H420" s="223">
        <v>0.40899999999999997</v>
      </c>
      <c r="I420" s="224"/>
      <c r="J420" s="225">
        <f>ROUND(I420*H420,2)</f>
        <v>0</v>
      </c>
      <c r="K420" s="226"/>
      <c r="L420" s="44"/>
      <c r="M420" s="227" t="s">
        <v>1</v>
      </c>
      <c r="N420" s="228" t="s">
        <v>41</v>
      </c>
      <c r="O420" s="91"/>
      <c r="P420" s="229">
        <f>O420*H420</f>
        <v>0</v>
      </c>
      <c r="Q420" s="229">
        <v>1.07636</v>
      </c>
      <c r="R420" s="229">
        <f>Q420*H420</f>
        <v>0.44023123999999997</v>
      </c>
      <c r="S420" s="229">
        <v>0</v>
      </c>
      <c r="T420" s="230">
        <f>S420*H420</f>
        <v>0</v>
      </c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R420" s="231" t="s">
        <v>142</v>
      </c>
      <c r="AT420" s="231" t="s">
        <v>122</v>
      </c>
      <c r="AU420" s="231" t="s">
        <v>86</v>
      </c>
      <c r="AY420" s="17" t="s">
        <v>119</v>
      </c>
      <c r="BE420" s="232">
        <f>IF(N420="základní",J420,0)</f>
        <v>0</v>
      </c>
      <c r="BF420" s="232">
        <f>IF(N420="snížená",J420,0)</f>
        <v>0</v>
      </c>
      <c r="BG420" s="232">
        <f>IF(N420="zákl. přenesená",J420,0)</f>
        <v>0</v>
      </c>
      <c r="BH420" s="232">
        <f>IF(N420="sníž. přenesená",J420,0)</f>
        <v>0</v>
      </c>
      <c r="BI420" s="232">
        <f>IF(N420="nulová",J420,0)</f>
        <v>0</v>
      </c>
      <c r="BJ420" s="17" t="s">
        <v>84</v>
      </c>
      <c r="BK420" s="232">
        <f>ROUND(I420*H420,2)</f>
        <v>0</v>
      </c>
      <c r="BL420" s="17" t="s">
        <v>142</v>
      </c>
      <c r="BM420" s="231" t="s">
        <v>749</v>
      </c>
    </row>
    <row r="421" s="13" customFormat="1">
      <c r="A421" s="13"/>
      <c r="B421" s="233"/>
      <c r="C421" s="234"/>
      <c r="D421" s="235" t="s">
        <v>128</v>
      </c>
      <c r="E421" s="236" t="s">
        <v>1</v>
      </c>
      <c r="F421" s="237" t="s">
        <v>750</v>
      </c>
      <c r="G421" s="234"/>
      <c r="H421" s="236" t="s">
        <v>1</v>
      </c>
      <c r="I421" s="238"/>
      <c r="J421" s="234"/>
      <c r="K421" s="234"/>
      <c r="L421" s="239"/>
      <c r="M421" s="240"/>
      <c r="N421" s="241"/>
      <c r="O421" s="241"/>
      <c r="P421" s="241"/>
      <c r="Q421" s="241"/>
      <c r="R421" s="241"/>
      <c r="S421" s="241"/>
      <c r="T421" s="242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T421" s="243" t="s">
        <v>128</v>
      </c>
      <c r="AU421" s="243" t="s">
        <v>86</v>
      </c>
      <c r="AV421" s="13" t="s">
        <v>84</v>
      </c>
      <c r="AW421" s="13" t="s">
        <v>32</v>
      </c>
      <c r="AX421" s="13" t="s">
        <v>76</v>
      </c>
      <c r="AY421" s="243" t="s">
        <v>119</v>
      </c>
    </row>
    <row r="422" s="14" customFormat="1">
      <c r="A422" s="14"/>
      <c r="B422" s="244"/>
      <c r="C422" s="245"/>
      <c r="D422" s="235" t="s">
        <v>128</v>
      </c>
      <c r="E422" s="246" t="s">
        <v>1</v>
      </c>
      <c r="F422" s="247" t="s">
        <v>751</v>
      </c>
      <c r="G422" s="245"/>
      <c r="H422" s="248">
        <v>0.40899999999999997</v>
      </c>
      <c r="I422" s="249"/>
      <c r="J422" s="245"/>
      <c r="K422" s="245"/>
      <c r="L422" s="250"/>
      <c r="M422" s="251"/>
      <c r="N422" s="252"/>
      <c r="O422" s="252"/>
      <c r="P422" s="252"/>
      <c r="Q422" s="252"/>
      <c r="R422" s="252"/>
      <c r="S422" s="252"/>
      <c r="T422" s="253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T422" s="254" t="s">
        <v>128</v>
      </c>
      <c r="AU422" s="254" t="s">
        <v>86</v>
      </c>
      <c r="AV422" s="14" t="s">
        <v>86</v>
      </c>
      <c r="AW422" s="14" t="s">
        <v>32</v>
      </c>
      <c r="AX422" s="14" t="s">
        <v>84</v>
      </c>
      <c r="AY422" s="254" t="s">
        <v>119</v>
      </c>
    </row>
    <row r="423" s="2" customFormat="1" ht="24.15" customHeight="1">
      <c r="A423" s="38"/>
      <c r="B423" s="39"/>
      <c r="C423" s="219" t="s">
        <v>752</v>
      </c>
      <c r="D423" s="219" t="s">
        <v>122</v>
      </c>
      <c r="E423" s="220" t="s">
        <v>753</v>
      </c>
      <c r="F423" s="221" t="s">
        <v>754</v>
      </c>
      <c r="G423" s="222" t="s">
        <v>357</v>
      </c>
      <c r="H423" s="223">
        <v>4.5999999999999996</v>
      </c>
      <c r="I423" s="224"/>
      <c r="J423" s="225">
        <f>ROUND(I423*H423,2)</f>
        <v>0</v>
      </c>
      <c r="K423" s="226"/>
      <c r="L423" s="44"/>
      <c r="M423" s="227" t="s">
        <v>1</v>
      </c>
      <c r="N423" s="228" t="s">
        <v>41</v>
      </c>
      <c r="O423" s="91"/>
      <c r="P423" s="229">
        <f>O423*H423</f>
        <v>0</v>
      </c>
      <c r="Q423" s="229">
        <v>1.3682799999999999</v>
      </c>
      <c r="R423" s="229">
        <f>Q423*H423</f>
        <v>6.2940879999999995</v>
      </c>
      <c r="S423" s="229">
        <v>0</v>
      </c>
      <c r="T423" s="230">
        <f>S423*H423</f>
        <v>0</v>
      </c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R423" s="231" t="s">
        <v>142</v>
      </c>
      <c r="AT423" s="231" t="s">
        <v>122</v>
      </c>
      <c r="AU423" s="231" t="s">
        <v>86</v>
      </c>
      <c r="AY423" s="17" t="s">
        <v>119</v>
      </c>
      <c r="BE423" s="232">
        <f>IF(N423="základní",J423,0)</f>
        <v>0</v>
      </c>
      <c r="BF423" s="232">
        <f>IF(N423="snížená",J423,0)</f>
        <v>0</v>
      </c>
      <c r="BG423" s="232">
        <f>IF(N423="zákl. přenesená",J423,0)</f>
        <v>0</v>
      </c>
      <c r="BH423" s="232">
        <f>IF(N423="sníž. přenesená",J423,0)</f>
        <v>0</v>
      </c>
      <c r="BI423" s="232">
        <f>IF(N423="nulová",J423,0)</f>
        <v>0</v>
      </c>
      <c r="BJ423" s="17" t="s">
        <v>84</v>
      </c>
      <c r="BK423" s="232">
        <f>ROUND(I423*H423,2)</f>
        <v>0</v>
      </c>
      <c r="BL423" s="17" t="s">
        <v>142</v>
      </c>
      <c r="BM423" s="231" t="s">
        <v>755</v>
      </c>
    </row>
    <row r="424" s="14" customFormat="1">
      <c r="A424" s="14"/>
      <c r="B424" s="244"/>
      <c r="C424" s="245"/>
      <c r="D424" s="235" t="s">
        <v>128</v>
      </c>
      <c r="E424" s="246" t="s">
        <v>1</v>
      </c>
      <c r="F424" s="247" t="s">
        <v>756</v>
      </c>
      <c r="G424" s="245"/>
      <c r="H424" s="248">
        <v>4.5999999999999996</v>
      </c>
      <c r="I424" s="249"/>
      <c r="J424" s="245"/>
      <c r="K424" s="245"/>
      <c r="L424" s="250"/>
      <c r="M424" s="251"/>
      <c r="N424" s="252"/>
      <c r="O424" s="252"/>
      <c r="P424" s="252"/>
      <c r="Q424" s="252"/>
      <c r="R424" s="252"/>
      <c r="S424" s="252"/>
      <c r="T424" s="253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T424" s="254" t="s">
        <v>128</v>
      </c>
      <c r="AU424" s="254" t="s">
        <v>86</v>
      </c>
      <c r="AV424" s="14" t="s">
        <v>86</v>
      </c>
      <c r="AW424" s="14" t="s">
        <v>32</v>
      </c>
      <c r="AX424" s="14" t="s">
        <v>84</v>
      </c>
      <c r="AY424" s="254" t="s">
        <v>119</v>
      </c>
    </row>
    <row r="425" s="2" customFormat="1" ht="14.4" customHeight="1">
      <c r="A425" s="38"/>
      <c r="B425" s="39"/>
      <c r="C425" s="269" t="s">
        <v>757</v>
      </c>
      <c r="D425" s="269" t="s">
        <v>262</v>
      </c>
      <c r="E425" s="270" t="s">
        <v>758</v>
      </c>
      <c r="F425" s="271" t="s">
        <v>759</v>
      </c>
      <c r="G425" s="272" t="s">
        <v>357</v>
      </c>
      <c r="H425" s="273">
        <v>4.6689999999999996</v>
      </c>
      <c r="I425" s="274"/>
      <c r="J425" s="275">
        <f>ROUND(I425*H425,2)</f>
        <v>0</v>
      </c>
      <c r="K425" s="276"/>
      <c r="L425" s="277"/>
      <c r="M425" s="278" t="s">
        <v>1</v>
      </c>
      <c r="N425" s="279" t="s">
        <v>41</v>
      </c>
      <c r="O425" s="91"/>
      <c r="P425" s="229">
        <f>O425*H425</f>
        <v>0</v>
      </c>
      <c r="Q425" s="229">
        <v>1.024</v>
      </c>
      <c r="R425" s="229">
        <f>Q425*H425</f>
        <v>4.7810559999999995</v>
      </c>
      <c r="S425" s="229">
        <v>0</v>
      </c>
      <c r="T425" s="230">
        <f>S425*H425</f>
        <v>0</v>
      </c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R425" s="231" t="s">
        <v>166</v>
      </c>
      <c r="AT425" s="231" t="s">
        <v>262</v>
      </c>
      <c r="AU425" s="231" t="s">
        <v>86</v>
      </c>
      <c r="AY425" s="17" t="s">
        <v>119</v>
      </c>
      <c r="BE425" s="232">
        <f>IF(N425="základní",J425,0)</f>
        <v>0</v>
      </c>
      <c r="BF425" s="232">
        <f>IF(N425="snížená",J425,0)</f>
        <v>0</v>
      </c>
      <c r="BG425" s="232">
        <f>IF(N425="zákl. přenesená",J425,0)</f>
        <v>0</v>
      </c>
      <c r="BH425" s="232">
        <f>IF(N425="sníž. přenesená",J425,0)</f>
        <v>0</v>
      </c>
      <c r="BI425" s="232">
        <f>IF(N425="nulová",J425,0)</f>
        <v>0</v>
      </c>
      <c r="BJ425" s="17" t="s">
        <v>84</v>
      </c>
      <c r="BK425" s="232">
        <f>ROUND(I425*H425,2)</f>
        <v>0</v>
      </c>
      <c r="BL425" s="17" t="s">
        <v>142</v>
      </c>
      <c r="BM425" s="231" t="s">
        <v>760</v>
      </c>
    </row>
    <row r="426" s="14" customFormat="1">
      <c r="A426" s="14"/>
      <c r="B426" s="244"/>
      <c r="C426" s="245"/>
      <c r="D426" s="235" t="s">
        <v>128</v>
      </c>
      <c r="E426" s="246" t="s">
        <v>1</v>
      </c>
      <c r="F426" s="247" t="s">
        <v>756</v>
      </c>
      <c r="G426" s="245"/>
      <c r="H426" s="248">
        <v>4.5999999999999996</v>
      </c>
      <c r="I426" s="249"/>
      <c r="J426" s="245"/>
      <c r="K426" s="245"/>
      <c r="L426" s="250"/>
      <c r="M426" s="251"/>
      <c r="N426" s="252"/>
      <c r="O426" s="252"/>
      <c r="P426" s="252"/>
      <c r="Q426" s="252"/>
      <c r="R426" s="252"/>
      <c r="S426" s="252"/>
      <c r="T426" s="253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T426" s="254" t="s">
        <v>128</v>
      </c>
      <c r="AU426" s="254" t="s">
        <v>86</v>
      </c>
      <c r="AV426" s="14" t="s">
        <v>86</v>
      </c>
      <c r="AW426" s="14" t="s">
        <v>32</v>
      </c>
      <c r="AX426" s="14" t="s">
        <v>84</v>
      </c>
      <c r="AY426" s="254" t="s">
        <v>119</v>
      </c>
    </row>
    <row r="427" s="14" customFormat="1">
      <c r="A427" s="14"/>
      <c r="B427" s="244"/>
      <c r="C427" s="245"/>
      <c r="D427" s="235" t="s">
        <v>128</v>
      </c>
      <c r="E427" s="245"/>
      <c r="F427" s="247" t="s">
        <v>761</v>
      </c>
      <c r="G427" s="245"/>
      <c r="H427" s="248">
        <v>4.6689999999999996</v>
      </c>
      <c r="I427" s="249"/>
      <c r="J427" s="245"/>
      <c r="K427" s="245"/>
      <c r="L427" s="250"/>
      <c r="M427" s="251"/>
      <c r="N427" s="252"/>
      <c r="O427" s="252"/>
      <c r="P427" s="252"/>
      <c r="Q427" s="252"/>
      <c r="R427" s="252"/>
      <c r="S427" s="252"/>
      <c r="T427" s="253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T427" s="254" t="s">
        <v>128</v>
      </c>
      <c r="AU427" s="254" t="s">
        <v>86</v>
      </c>
      <c r="AV427" s="14" t="s">
        <v>86</v>
      </c>
      <c r="AW427" s="14" t="s">
        <v>4</v>
      </c>
      <c r="AX427" s="14" t="s">
        <v>84</v>
      </c>
      <c r="AY427" s="254" t="s">
        <v>119</v>
      </c>
    </row>
    <row r="428" s="2" customFormat="1" ht="24.15" customHeight="1">
      <c r="A428" s="38"/>
      <c r="B428" s="39"/>
      <c r="C428" s="219" t="s">
        <v>762</v>
      </c>
      <c r="D428" s="219" t="s">
        <v>122</v>
      </c>
      <c r="E428" s="220" t="s">
        <v>763</v>
      </c>
      <c r="F428" s="221" t="s">
        <v>764</v>
      </c>
      <c r="G428" s="222" t="s">
        <v>229</v>
      </c>
      <c r="H428" s="223">
        <v>2.484</v>
      </c>
      <c r="I428" s="224"/>
      <c r="J428" s="225">
        <f>ROUND(I428*H428,2)</f>
        <v>0</v>
      </c>
      <c r="K428" s="226"/>
      <c r="L428" s="44"/>
      <c r="M428" s="227" t="s">
        <v>1</v>
      </c>
      <c r="N428" s="228" t="s">
        <v>41</v>
      </c>
      <c r="O428" s="91"/>
      <c r="P428" s="229">
        <f>O428*H428</f>
        <v>0</v>
      </c>
      <c r="Q428" s="229">
        <v>2.46367</v>
      </c>
      <c r="R428" s="229">
        <f>Q428*H428</f>
        <v>6.1197562799999998</v>
      </c>
      <c r="S428" s="229">
        <v>0</v>
      </c>
      <c r="T428" s="230">
        <f>S428*H428</f>
        <v>0</v>
      </c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R428" s="231" t="s">
        <v>142</v>
      </c>
      <c r="AT428" s="231" t="s">
        <v>122</v>
      </c>
      <c r="AU428" s="231" t="s">
        <v>86</v>
      </c>
      <c r="AY428" s="17" t="s">
        <v>119</v>
      </c>
      <c r="BE428" s="232">
        <f>IF(N428="základní",J428,0)</f>
        <v>0</v>
      </c>
      <c r="BF428" s="232">
        <f>IF(N428="snížená",J428,0)</f>
        <v>0</v>
      </c>
      <c r="BG428" s="232">
        <f>IF(N428="zákl. přenesená",J428,0)</f>
        <v>0</v>
      </c>
      <c r="BH428" s="232">
        <f>IF(N428="sníž. přenesená",J428,0)</f>
        <v>0</v>
      </c>
      <c r="BI428" s="232">
        <f>IF(N428="nulová",J428,0)</f>
        <v>0</v>
      </c>
      <c r="BJ428" s="17" t="s">
        <v>84</v>
      </c>
      <c r="BK428" s="232">
        <f>ROUND(I428*H428,2)</f>
        <v>0</v>
      </c>
      <c r="BL428" s="17" t="s">
        <v>142</v>
      </c>
      <c r="BM428" s="231" t="s">
        <v>765</v>
      </c>
    </row>
    <row r="429" s="14" customFormat="1">
      <c r="A429" s="14"/>
      <c r="B429" s="244"/>
      <c r="C429" s="245"/>
      <c r="D429" s="235" t="s">
        <v>128</v>
      </c>
      <c r="E429" s="246" t="s">
        <v>1</v>
      </c>
      <c r="F429" s="247" t="s">
        <v>766</v>
      </c>
      <c r="G429" s="245"/>
      <c r="H429" s="248">
        <v>2.484</v>
      </c>
      <c r="I429" s="249"/>
      <c r="J429" s="245"/>
      <c r="K429" s="245"/>
      <c r="L429" s="250"/>
      <c r="M429" s="251"/>
      <c r="N429" s="252"/>
      <c r="O429" s="252"/>
      <c r="P429" s="252"/>
      <c r="Q429" s="252"/>
      <c r="R429" s="252"/>
      <c r="S429" s="252"/>
      <c r="T429" s="253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T429" s="254" t="s">
        <v>128</v>
      </c>
      <c r="AU429" s="254" t="s">
        <v>86</v>
      </c>
      <c r="AV429" s="14" t="s">
        <v>86</v>
      </c>
      <c r="AW429" s="14" t="s">
        <v>32</v>
      </c>
      <c r="AX429" s="14" t="s">
        <v>84</v>
      </c>
      <c r="AY429" s="254" t="s">
        <v>119</v>
      </c>
    </row>
    <row r="430" s="2" customFormat="1" ht="24.15" customHeight="1">
      <c r="A430" s="38"/>
      <c r="B430" s="39"/>
      <c r="C430" s="219" t="s">
        <v>767</v>
      </c>
      <c r="D430" s="219" t="s">
        <v>122</v>
      </c>
      <c r="E430" s="220" t="s">
        <v>768</v>
      </c>
      <c r="F430" s="221" t="s">
        <v>769</v>
      </c>
      <c r="G430" s="222" t="s">
        <v>265</v>
      </c>
      <c r="H430" s="223">
        <v>0.10299999999999999</v>
      </c>
      <c r="I430" s="224"/>
      <c r="J430" s="225">
        <f>ROUND(I430*H430,2)</f>
        <v>0</v>
      </c>
      <c r="K430" s="226"/>
      <c r="L430" s="44"/>
      <c r="M430" s="227" t="s">
        <v>1</v>
      </c>
      <c r="N430" s="228" t="s">
        <v>41</v>
      </c>
      <c r="O430" s="91"/>
      <c r="P430" s="229">
        <f>O430*H430</f>
        <v>0</v>
      </c>
      <c r="Q430" s="229">
        <v>1.06277</v>
      </c>
      <c r="R430" s="229">
        <f>Q430*H430</f>
        <v>0.10946531</v>
      </c>
      <c r="S430" s="229">
        <v>0</v>
      </c>
      <c r="T430" s="230">
        <f>S430*H430</f>
        <v>0</v>
      </c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R430" s="231" t="s">
        <v>142</v>
      </c>
      <c r="AT430" s="231" t="s">
        <v>122</v>
      </c>
      <c r="AU430" s="231" t="s">
        <v>86</v>
      </c>
      <c r="AY430" s="17" t="s">
        <v>119</v>
      </c>
      <c r="BE430" s="232">
        <f>IF(N430="základní",J430,0)</f>
        <v>0</v>
      </c>
      <c r="BF430" s="232">
        <f>IF(N430="snížená",J430,0)</f>
        <v>0</v>
      </c>
      <c r="BG430" s="232">
        <f>IF(N430="zákl. přenesená",J430,0)</f>
        <v>0</v>
      </c>
      <c r="BH430" s="232">
        <f>IF(N430="sníž. přenesená",J430,0)</f>
        <v>0</v>
      </c>
      <c r="BI430" s="232">
        <f>IF(N430="nulová",J430,0)</f>
        <v>0</v>
      </c>
      <c r="BJ430" s="17" t="s">
        <v>84</v>
      </c>
      <c r="BK430" s="232">
        <f>ROUND(I430*H430,2)</f>
        <v>0</v>
      </c>
      <c r="BL430" s="17" t="s">
        <v>142</v>
      </c>
      <c r="BM430" s="231" t="s">
        <v>770</v>
      </c>
    </row>
    <row r="431" s="14" customFormat="1">
      <c r="A431" s="14"/>
      <c r="B431" s="244"/>
      <c r="C431" s="245"/>
      <c r="D431" s="235" t="s">
        <v>128</v>
      </c>
      <c r="E431" s="246" t="s">
        <v>1</v>
      </c>
      <c r="F431" s="247" t="s">
        <v>771</v>
      </c>
      <c r="G431" s="245"/>
      <c r="H431" s="248">
        <v>0.10299999999999999</v>
      </c>
      <c r="I431" s="249"/>
      <c r="J431" s="245"/>
      <c r="K431" s="245"/>
      <c r="L431" s="250"/>
      <c r="M431" s="251"/>
      <c r="N431" s="252"/>
      <c r="O431" s="252"/>
      <c r="P431" s="252"/>
      <c r="Q431" s="252"/>
      <c r="R431" s="252"/>
      <c r="S431" s="252"/>
      <c r="T431" s="253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T431" s="254" t="s">
        <v>128</v>
      </c>
      <c r="AU431" s="254" t="s">
        <v>86</v>
      </c>
      <c r="AV431" s="14" t="s">
        <v>86</v>
      </c>
      <c r="AW431" s="14" t="s">
        <v>32</v>
      </c>
      <c r="AX431" s="14" t="s">
        <v>84</v>
      </c>
      <c r="AY431" s="254" t="s">
        <v>119</v>
      </c>
    </row>
    <row r="432" s="2" customFormat="1" ht="14.4" customHeight="1">
      <c r="A432" s="38"/>
      <c r="B432" s="39"/>
      <c r="C432" s="219" t="s">
        <v>772</v>
      </c>
      <c r="D432" s="219" t="s">
        <v>122</v>
      </c>
      <c r="E432" s="220" t="s">
        <v>773</v>
      </c>
      <c r="F432" s="221" t="s">
        <v>774</v>
      </c>
      <c r="G432" s="222" t="s">
        <v>333</v>
      </c>
      <c r="H432" s="223">
        <v>20</v>
      </c>
      <c r="I432" s="224"/>
      <c r="J432" s="225">
        <f>ROUND(I432*H432,2)</f>
        <v>0</v>
      </c>
      <c r="K432" s="226"/>
      <c r="L432" s="44"/>
      <c r="M432" s="227" t="s">
        <v>1</v>
      </c>
      <c r="N432" s="228" t="s">
        <v>41</v>
      </c>
      <c r="O432" s="91"/>
      <c r="P432" s="229">
        <f>O432*H432</f>
        <v>0</v>
      </c>
      <c r="Q432" s="229">
        <v>0</v>
      </c>
      <c r="R432" s="229">
        <f>Q432*H432</f>
        <v>0</v>
      </c>
      <c r="S432" s="229">
        <v>0</v>
      </c>
      <c r="T432" s="230">
        <f>S432*H432</f>
        <v>0</v>
      </c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R432" s="231" t="s">
        <v>142</v>
      </c>
      <c r="AT432" s="231" t="s">
        <v>122</v>
      </c>
      <c r="AU432" s="231" t="s">
        <v>86</v>
      </c>
      <c r="AY432" s="17" t="s">
        <v>119</v>
      </c>
      <c r="BE432" s="232">
        <f>IF(N432="základní",J432,0)</f>
        <v>0</v>
      </c>
      <c r="BF432" s="232">
        <f>IF(N432="snížená",J432,0)</f>
        <v>0</v>
      </c>
      <c r="BG432" s="232">
        <f>IF(N432="zákl. přenesená",J432,0)</f>
        <v>0</v>
      </c>
      <c r="BH432" s="232">
        <f>IF(N432="sníž. přenesená",J432,0)</f>
        <v>0</v>
      </c>
      <c r="BI432" s="232">
        <f>IF(N432="nulová",J432,0)</f>
        <v>0</v>
      </c>
      <c r="BJ432" s="17" t="s">
        <v>84</v>
      </c>
      <c r="BK432" s="232">
        <f>ROUND(I432*H432,2)</f>
        <v>0</v>
      </c>
      <c r="BL432" s="17" t="s">
        <v>142</v>
      </c>
      <c r="BM432" s="231" t="s">
        <v>775</v>
      </c>
    </row>
    <row r="433" s="13" customFormat="1">
      <c r="A433" s="13"/>
      <c r="B433" s="233"/>
      <c r="C433" s="234"/>
      <c r="D433" s="235" t="s">
        <v>128</v>
      </c>
      <c r="E433" s="236" t="s">
        <v>1</v>
      </c>
      <c r="F433" s="237" t="s">
        <v>776</v>
      </c>
      <c r="G433" s="234"/>
      <c r="H433" s="236" t="s">
        <v>1</v>
      </c>
      <c r="I433" s="238"/>
      <c r="J433" s="234"/>
      <c r="K433" s="234"/>
      <c r="L433" s="239"/>
      <c r="M433" s="240"/>
      <c r="N433" s="241"/>
      <c r="O433" s="241"/>
      <c r="P433" s="241"/>
      <c r="Q433" s="241"/>
      <c r="R433" s="241"/>
      <c r="S433" s="241"/>
      <c r="T433" s="242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T433" s="243" t="s">
        <v>128</v>
      </c>
      <c r="AU433" s="243" t="s">
        <v>86</v>
      </c>
      <c r="AV433" s="13" t="s">
        <v>84</v>
      </c>
      <c r="AW433" s="13" t="s">
        <v>32</v>
      </c>
      <c r="AX433" s="13" t="s">
        <v>76</v>
      </c>
      <c r="AY433" s="243" t="s">
        <v>119</v>
      </c>
    </row>
    <row r="434" s="14" customFormat="1">
      <c r="A434" s="14"/>
      <c r="B434" s="244"/>
      <c r="C434" s="245"/>
      <c r="D434" s="235" t="s">
        <v>128</v>
      </c>
      <c r="E434" s="246" t="s">
        <v>1</v>
      </c>
      <c r="F434" s="247" t="s">
        <v>177</v>
      </c>
      <c r="G434" s="245"/>
      <c r="H434" s="248">
        <v>10</v>
      </c>
      <c r="I434" s="249"/>
      <c r="J434" s="245"/>
      <c r="K434" s="245"/>
      <c r="L434" s="250"/>
      <c r="M434" s="251"/>
      <c r="N434" s="252"/>
      <c r="O434" s="252"/>
      <c r="P434" s="252"/>
      <c r="Q434" s="252"/>
      <c r="R434" s="252"/>
      <c r="S434" s="252"/>
      <c r="T434" s="253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T434" s="254" t="s">
        <v>128</v>
      </c>
      <c r="AU434" s="254" t="s">
        <v>86</v>
      </c>
      <c r="AV434" s="14" t="s">
        <v>86</v>
      </c>
      <c r="AW434" s="14" t="s">
        <v>32</v>
      </c>
      <c r="AX434" s="14" t="s">
        <v>76</v>
      </c>
      <c r="AY434" s="254" t="s">
        <v>119</v>
      </c>
    </row>
    <row r="435" s="13" customFormat="1">
      <c r="A435" s="13"/>
      <c r="B435" s="233"/>
      <c r="C435" s="234"/>
      <c r="D435" s="235" t="s">
        <v>128</v>
      </c>
      <c r="E435" s="236" t="s">
        <v>1</v>
      </c>
      <c r="F435" s="237" t="s">
        <v>777</v>
      </c>
      <c r="G435" s="234"/>
      <c r="H435" s="236" t="s">
        <v>1</v>
      </c>
      <c r="I435" s="238"/>
      <c r="J435" s="234"/>
      <c r="K435" s="234"/>
      <c r="L435" s="239"/>
      <c r="M435" s="240"/>
      <c r="N435" s="241"/>
      <c r="O435" s="241"/>
      <c r="P435" s="241"/>
      <c r="Q435" s="241"/>
      <c r="R435" s="241"/>
      <c r="S435" s="241"/>
      <c r="T435" s="242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T435" s="243" t="s">
        <v>128</v>
      </c>
      <c r="AU435" s="243" t="s">
        <v>86</v>
      </c>
      <c r="AV435" s="13" t="s">
        <v>84</v>
      </c>
      <c r="AW435" s="13" t="s">
        <v>32</v>
      </c>
      <c r="AX435" s="13" t="s">
        <v>76</v>
      </c>
      <c r="AY435" s="243" t="s">
        <v>119</v>
      </c>
    </row>
    <row r="436" s="14" customFormat="1">
      <c r="A436" s="14"/>
      <c r="B436" s="244"/>
      <c r="C436" s="245"/>
      <c r="D436" s="235" t="s">
        <v>128</v>
      </c>
      <c r="E436" s="246" t="s">
        <v>1</v>
      </c>
      <c r="F436" s="247" t="s">
        <v>177</v>
      </c>
      <c r="G436" s="245"/>
      <c r="H436" s="248">
        <v>10</v>
      </c>
      <c r="I436" s="249"/>
      <c r="J436" s="245"/>
      <c r="K436" s="245"/>
      <c r="L436" s="250"/>
      <c r="M436" s="251"/>
      <c r="N436" s="252"/>
      <c r="O436" s="252"/>
      <c r="P436" s="252"/>
      <c r="Q436" s="252"/>
      <c r="R436" s="252"/>
      <c r="S436" s="252"/>
      <c r="T436" s="253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T436" s="254" t="s">
        <v>128</v>
      </c>
      <c r="AU436" s="254" t="s">
        <v>86</v>
      </c>
      <c r="AV436" s="14" t="s">
        <v>86</v>
      </c>
      <c r="AW436" s="14" t="s">
        <v>32</v>
      </c>
      <c r="AX436" s="14" t="s">
        <v>76</v>
      </c>
      <c r="AY436" s="254" t="s">
        <v>119</v>
      </c>
    </row>
    <row r="437" s="15" customFormat="1">
      <c r="A437" s="15"/>
      <c r="B437" s="258"/>
      <c r="C437" s="259"/>
      <c r="D437" s="235" t="s">
        <v>128</v>
      </c>
      <c r="E437" s="260" t="s">
        <v>1</v>
      </c>
      <c r="F437" s="261" t="s">
        <v>235</v>
      </c>
      <c r="G437" s="259"/>
      <c r="H437" s="262">
        <v>20</v>
      </c>
      <c r="I437" s="263"/>
      <c r="J437" s="259"/>
      <c r="K437" s="259"/>
      <c r="L437" s="264"/>
      <c r="M437" s="265"/>
      <c r="N437" s="266"/>
      <c r="O437" s="266"/>
      <c r="P437" s="266"/>
      <c r="Q437" s="266"/>
      <c r="R437" s="266"/>
      <c r="S437" s="266"/>
      <c r="T437" s="267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T437" s="268" t="s">
        <v>128</v>
      </c>
      <c r="AU437" s="268" t="s">
        <v>86</v>
      </c>
      <c r="AV437" s="15" t="s">
        <v>142</v>
      </c>
      <c r="AW437" s="15" t="s">
        <v>32</v>
      </c>
      <c r="AX437" s="15" t="s">
        <v>84</v>
      </c>
      <c r="AY437" s="268" t="s">
        <v>119</v>
      </c>
    </row>
    <row r="438" s="12" customFormat="1" ht="22.8" customHeight="1">
      <c r="A438" s="12"/>
      <c r="B438" s="203"/>
      <c r="C438" s="204"/>
      <c r="D438" s="205" t="s">
        <v>75</v>
      </c>
      <c r="E438" s="217" t="s">
        <v>778</v>
      </c>
      <c r="F438" s="217" t="s">
        <v>779</v>
      </c>
      <c r="G438" s="204"/>
      <c r="H438" s="204"/>
      <c r="I438" s="207"/>
      <c r="J438" s="218">
        <f>BK438</f>
        <v>0</v>
      </c>
      <c r="K438" s="204"/>
      <c r="L438" s="209"/>
      <c r="M438" s="210"/>
      <c r="N438" s="211"/>
      <c r="O438" s="211"/>
      <c r="P438" s="212">
        <f>SUM(P439:P457)</f>
        <v>0</v>
      </c>
      <c r="Q438" s="211"/>
      <c r="R438" s="212">
        <f>SUM(R439:R457)</f>
        <v>0</v>
      </c>
      <c r="S438" s="211"/>
      <c r="T438" s="213">
        <f>SUM(T439:T457)</f>
        <v>0</v>
      </c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R438" s="214" t="s">
        <v>84</v>
      </c>
      <c r="AT438" s="215" t="s">
        <v>75</v>
      </c>
      <c r="AU438" s="215" t="s">
        <v>84</v>
      </c>
      <c r="AY438" s="214" t="s">
        <v>119</v>
      </c>
      <c r="BK438" s="216">
        <f>SUM(BK439:BK457)</f>
        <v>0</v>
      </c>
    </row>
    <row r="439" s="2" customFormat="1" ht="37.8" customHeight="1">
      <c r="A439" s="38"/>
      <c r="B439" s="39"/>
      <c r="C439" s="219" t="s">
        <v>780</v>
      </c>
      <c r="D439" s="219" t="s">
        <v>122</v>
      </c>
      <c r="E439" s="220" t="s">
        <v>781</v>
      </c>
      <c r="F439" s="221" t="s">
        <v>782</v>
      </c>
      <c r="G439" s="222" t="s">
        <v>265</v>
      </c>
      <c r="H439" s="223">
        <v>328.94999999999999</v>
      </c>
      <c r="I439" s="224"/>
      <c r="J439" s="225">
        <f>ROUND(I439*H439,2)</f>
        <v>0</v>
      </c>
      <c r="K439" s="226"/>
      <c r="L439" s="44"/>
      <c r="M439" s="227" t="s">
        <v>1</v>
      </c>
      <c r="N439" s="228" t="s">
        <v>41</v>
      </c>
      <c r="O439" s="91"/>
      <c r="P439" s="229">
        <f>O439*H439</f>
        <v>0</v>
      </c>
      <c r="Q439" s="229">
        <v>0</v>
      </c>
      <c r="R439" s="229">
        <f>Q439*H439</f>
        <v>0</v>
      </c>
      <c r="S439" s="229">
        <v>0</v>
      </c>
      <c r="T439" s="230">
        <f>S439*H439</f>
        <v>0</v>
      </c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R439" s="231" t="s">
        <v>142</v>
      </c>
      <c r="AT439" s="231" t="s">
        <v>122</v>
      </c>
      <c r="AU439" s="231" t="s">
        <v>86</v>
      </c>
      <c r="AY439" s="17" t="s">
        <v>119</v>
      </c>
      <c r="BE439" s="232">
        <f>IF(N439="základní",J439,0)</f>
        <v>0</v>
      </c>
      <c r="BF439" s="232">
        <f>IF(N439="snížená",J439,0)</f>
        <v>0</v>
      </c>
      <c r="BG439" s="232">
        <f>IF(N439="zákl. přenesená",J439,0)</f>
        <v>0</v>
      </c>
      <c r="BH439" s="232">
        <f>IF(N439="sníž. přenesená",J439,0)</f>
        <v>0</v>
      </c>
      <c r="BI439" s="232">
        <f>IF(N439="nulová",J439,0)</f>
        <v>0</v>
      </c>
      <c r="BJ439" s="17" t="s">
        <v>84</v>
      </c>
      <c r="BK439" s="232">
        <f>ROUND(I439*H439,2)</f>
        <v>0</v>
      </c>
      <c r="BL439" s="17" t="s">
        <v>142</v>
      </c>
      <c r="BM439" s="231" t="s">
        <v>783</v>
      </c>
    </row>
    <row r="440" s="13" customFormat="1">
      <c r="A440" s="13"/>
      <c r="B440" s="233"/>
      <c r="C440" s="234"/>
      <c r="D440" s="235" t="s">
        <v>128</v>
      </c>
      <c r="E440" s="236" t="s">
        <v>1</v>
      </c>
      <c r="F440" s="237" t="s">
        <v>784</v>
      </c>
      <c r="G440" s="234"/>
      <c r="H440" s="236" t="s">
        <v>1</v>
      </c>
      <c r="I440" s="238"/>
      <c r="J440" s="234"/>
      <c r="K440" s="234"/>
      <c r="L440" s="239"/>
      <c r="M440" s="240"/>
      <c r="N440" s="241"/>
      <c r="O440" s="241"/>
      <c r="P440" s="241"/>
      <c r="Q440" s="241"/>
      <c r="R440" s="241"/>
      <c r="S440" s="241"/>
      <c r="T440" s="242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T440" s="243" t="s">
        <v>128</v>
      </c>
      <c r="AU440" s="243" t="s">
        <v>86</v>
      </c>
      <c r="AV440" s="13" t="s">
        <v>84</v>
      </c>
      <c r="AW440" s="13" t="s">
        <v>32</v>
      </c>
      <c r="AX440" s="13" t="s">
        <v>76</v>
      </c>
      <c r="AY440" s="243" t="s">
        <v>119</v>
      </c>
    </row>
    <row r="441" s="13" customFormat="1">
      <c r="A441" s="13"/>
      <c r="B441" s="233"/>
      <c r="C441" s="234"/>
      <c r="D441" s="235" t="s">
        <v>128</v>
      </c>
      <c r="E441" s="236" t="s">
        <v>1</v>
      </c>
      <c r="F441" s="237" t="s">
        <v>785</v>
      </c>
      <c r="G441" s="234"/>
      <c r="H441" s="236" t="s">
        <v>1</v>
      </c>
      <c r="I441" s="238"/>
      <c r="J441" s="234"/>
      <c r="K441" s="234"/>
      <c r="L441" s="239"/>
      <c r="M441" s="240"/>
      <c r="N441" s="241"/>
      <c r="O441" s="241"/>
      <c r="P441" s="241"/>
      <c r="Q441" s="241"/>
      <c r="R441" s="241"/>
      <c r="S441" s="241"/>
      <c r="T441" s="242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T441" s="243" t="s">
        <v>128</v>
      </c>
      <c r="AU441" s="243" t="s">
        <v>86</v>
      </c>
      <c r="AV441" s="13" t="s">
        <v>84</v>
      </c>
      <c r="AW441" s="13" t="s">
        <v>32</v>
      </c>
      <c r="AX441" s="13" t="s">
        <v>76</v>
      </c>
      <c r="AY441" s="243" t="s">
        <v>119</v>
      </c>
    </row>
    <row r="442" s="14" customFormat="1">
      <c r="A442" s="14"/>
      <c r="B442" s="244"/>
      <c r="C442" s="245"/>
      <c r="D442" s="235" t="s">
        <v>128</v>
      </c>
      <c r="E442" s="246" t="s">
        <v>1</v>
      </c>
      <c r="F442" s="247" t="s">
        <v>786</v>
      </c>
      <c r="G442" s="245"/>
      <c r="H442" s="248">
        <v>328.94999999999999</v>
      </c>
      <c r="I442" s="249"/>
      <c r="J442" s="245"/>
      <c r="K442" s="245"/>
      <c r="L442" s="250"/>
      <c r="M442" s="251"/>
      <c r="N442" s="252"/>
      <c r="O442" s="252"/>
      <c r="P442" s="252"/>
      <c r="Q442" s="252"/>
      <c r="R442" s="252"/>
      <c r="S442" s="252"/>
      <c r="T442" s="253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T442" s="254" t="s">
        <v>128</v>
      </c>
      <c r="AU442" s="254" t="s">
        <v>86</v>
      </c>
      <c r="AV442" s="14" t="s">
        <v>86</v>
      </c>
      <c r="AW442" s="14" t="s">
        <v>32</v>
      </c>
      <c r="AX442" s="14" t="s">
        <v>84</v>
      </c>
      <c r="AY442" s="254" t="s">
        <v>119</v>
      </c>
    </row>
    <row r="443" s="2" customFormat="1" ht="37.8" customHeight="1">
      <c r="A443" s="38"/>
      <c r="B443" s="39"/>
      <c r="C443" s="219" t="s">
        <v>787</v>
      </c>
      <c r="D443" s="219" t="s">
        <v>122</v>
      </c>
      <c r="E443" s="220" t="s">
        <v>788</v>
      </c>
      <c r="F443" s="221" t="s">
        <v>789</v>
      </c>
      <c r="G443" s="222" t="s">
        <v>265</v>
      </c>
      <c r="H443" s="223">
        <v>4276.3500000000004</v>
      </c>
      <c r="I443" s="224"/>
      <c r="J443" s="225">
        <f>ROUND(I443*H443,2)</f>
        <v>0</v>
      </c>
      <c r="K443" s="226"/>
      <c r="L443" s="44"/>
      <c r="M443" s="227" t="s">
        <v>1</v>
      </c>
      <c r="N443" s="228" t="s">
        <v>41</v>
      </c>
      <c r="O443" s="91"/>
      <c r="P443" s="229">
        <f>O443*H443</f>
        <v>0</v>
      </c>
      <c r="Q443" s="229">
        <v>0</v>
      </c>
      <c r="R443" s="229">
        <f>Q443*H443</f>
        <v>0</v>
      </c>
      <c r="S443" s="229">
        <v>0</v>
      </c>
      <c r="T443" s="230">
        <f>S443*H443</f>
        <v>0</v>
      </c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R443" s="231" t="s">
        <v>142</v>
      </c>
      <c r="AT443" s="231" t="s">
        <v>122</v>
      </c>
      <c r="AU443" s="231" t="s">
        <v>86</v>
      </c>
      <c r="AY443" s="17" t="s">
        <v>119</v>
      </c>
      <c r="BE443" s="232">
        <f>IF(N443="základní",J443,0)</f>
        <v>0</v>
      </c>
      <c r="BF443" s="232">
        <f>IF(N443="snížená",J443,0)</f>
        <v>0</v>
      </c>
      <c r="BG443" s="232">
        <f>IF(N443="zákl. přenesená",J443,0)</f>
        <v>0</v>
      </c>
      <c r="BH443" s="232">
        <f>IF(N443="sníž. přenesená",J443,0)</f>
        <v>0</v>
      </c>
      <c r="BI443" s="232">
        <f>IF(N443="nulová",J443,0)</f>
        <v>0</v>
      </c>
      <c r="BJ443" s="17" t="s">
        <v>84</v>
      </c>
      <c r="BK443" s="232">
        <f>ROUND(I443*H443,2)</f>
        <v>0</v>
      </c>
      <c r="BL443" s="17" t="s">
        <v>142</v>
      </c>
      <c r="BM443" s="231" t="s">
        <v>790</v>
      </c>
    </row>
    <row r="444" s="14" customFormat="1">
      <c r="A444" s="14"/>
      <c r="B444" s="244"/>
      <c r="C444" s="245"/>
      <c r="D444" s="235" t="s">
        <v>128</v>
      </c>
      <c r="E444" s="246" t="s">
        <v>1</v>
      </c>
      <c r="F444" s="247" t="s">
        <v>791</v>
      </c>
      <c r="G444" s="245"/>
      <c r="H444" s="248">
        <v>4276.3500000000004</v>
      </c>
      <c r="I444" s="249"/>
      <c r="J444" s="245"/>
      <c r="K444" s="245"/>
      <c r="L444" s="250"/>
      <c r="M444" s="251"/>
      <c r="N444" s="252"/>
      <c r="O444" s="252"/>
      <c r="P444" s="252"/>
      <c r="Q444" s="252"/>
      <c r="R444" s="252"/>
      <c r="S444" s="252"/>
      <c r="T444" s="253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T444" s="254" t="s">
        <v>128</v>
      </c>
      <c r="AU444" s="254" t="s">
        <v>86</v>
      </c>
      <c r="AV444" s="14" t="s">
        <v>86</v>
      </c>
      <c r="AW444" s="14" t="s">
        <v>32</v>
      </c>
      <c r="AX444" s="14" t="s">
        <v>84</v>
      </c>
      <c r="AY444" s="254" t="s">
        <v>119</v>
      </c>
    </row>
    <row r="445" s="2" customFormat="1" ht="37.8" customHeight="1">
      <c r="A445" s="38"/>
      <c r="B445" s="39"/>
      <c r="C445" s="219" t="s">
        <v>792</v>
      </c>
      <c r="D445" s="219" t="s">
        <v>122</v>
      </c>
      <c r="E445" s="220" t="s">
        <v>793</v>
      </c>
      <c r="F445" s="221" t="s">
        <v>794</v>
      </c>
      <c r="G445" s="222" t="s">
        <v>265</v>
      </c>
      <c r="H445" s="223">
        <v>33.136000000000003</v>
      </c>
      <c r="I445" s="224"/>
      <c r="J445" s="225">
        <f>ROUND(I445*H445,2)</f>
        <v>0</v>
      </c>
      <c r="K445" s="226"/>
      <c r="L445" s="44"/>
      <c r="M445" s="227" t="s">
        <v>1</v>
      </c>
      <c r="N445" s="228" t="s">
        <v>41</v>
      </c>
      <c r="O445" s="91"/>
      <c r="P445" s="229">
        <f>O445*H445</f>
        <v>0</v>
      </c>
      <c r="Q445" s="229">
        <v>0</v>
      </c>
      <c r="R445" s="229">
        <f>Q445*H445</f>
        <v>0</v>
      </c>
      <c r="S445" s="229">
        <v>0</v>
      </c>
      <c r="T445" s="230">
        <f>S445*H445</f>
        <v>0</v>
      </c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R445" s="231" t="s">
        <v>142</v>
      </c>
      <c r="AT445" s="231" t="s">
        <v>122</v>
      </c>
      <c r="AU445" s="231" t="s">
        <v>86</v>
      </c>
      <c r="AY445" s="17" t="s">
        <v>119</v>
      </c>
      <c r="BE445" s="232">
        <f>IF(N445="základní",J445,0)</f>
        <v>0</v>
      </c>
      <c r="BF445" s="232">
        <f>IF(N445="snížená",J445,0)</f>
        <v>0</v>
      </c>
      <c r="BG445" s="232">
        <f>IF(N445="zákl. přenesená",J445,0)</f>
        <v>0</v>
      </c>
      <c r="BH445" s="232">
        <f>IF(N445="sníž. přenesená",J445,0)</f>
        <v>0</v>
      </c>
      <c r="BI445" s="232">
        <f>IF(N445="nulová",J445,0)</f>
        <v>0</v>
      </c>
      <c r="BJ445" s="17" t="s">
        <v>84</v>
      </c>
      <c r="BK445" s="232">
        <f>ROUND(I445*H445,2)</f>
        <v>0</v>
      </c>
      <c r="BL445" s="17" t="s">
        <v>142</v>
      </c>
      <c r="BM445" s="231" t="s">
        <v>795</v>
      </c>
    </row>
    <row r="446" s="13" customFormat="1">
      <c r="A446" s="13"/>
      <c r="B446" s="233"/>
      <c r="C446" s="234"/>
      <c r="D446" s="235" t="s">
        <v>128</v>
      </c>
      <c r="E446" s="236" t="s">
        <v>1</v>
      </c>
      <c r="F446" s="237" t="s">
        <v>796</v>
      </c>
      <c r="G446" s="234"/>
      <c r="H446" s="236" t="s">
        <v>1</v>
      </c>
      <c r="I446" s="238"/>
      <c r="J446" s="234"/>
      <c r="K446" s="234"/>
      <c r="L446" s="239"/>
      <c r="M446" s="240"/>
      <c r="N446" s="241"/>
      <c r="O446" s="241"/>
      <c r="P446" s="241"/>
      <c r="Q446" s="241"/>
      <c r="R446" s="241"/>
      <c r="S446" s="241"/>
      <c r="T446" s="242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T446" s="243" t="s">
        <v>128</v>
      </c>
      <c r="AU446" s="243" t="s">
        <v>86</v>
      </c>
      <c r="AV446" s="13" t="s">
        <v>84</v>
      </c>
      <c r="AW446" s="13" t="s">
        <v>32</v>
      </c>
      <c r="AX446" s="13" t="s">
        <v>76</v>
      </c>
      <c r="AY446" s="243" t="s">
        <v>119</v>
      </c>
    </row>
    <row r="447" s="13" customFormat="1">
      <c r="A447" s="13"/>
      <c r="B447" s="233"/>
      <c r="C447" s="234"/>
      <c r="D447" s="235" t="s">
        <v>128</v>
      </c>
      <c r="E447" s="236" t="s">
        <v>1</v>
      </c>
      <c r="F447" s="237" t="s">
        <v>797</v>
      </c>
      <c r="G447" s="234"/>
      <c r="H447" s="236" t="s">
        <v>1</v>
      </c>
      <c r="I447" s="238"/>
      <c r="J447" s="234"/>
      <c r="K447" s="234"/>
      <c r="L447" s="239"/>
      <c r="M447" s="240"/>
      <c r="N447" s="241"/>
      <c r="O447" s="241"/>
      <c r="P447" s="241"/>
      <c r="Q447" s="241"/>
      <c r="R447" s="241"/>
      <c r="S447" s="241"/>
      <c r="T447" s="242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T447" s="243" t="s">
        <v>128</v>
      </c>
      <c r="AU447" s="243" t="s">
        <v>86</v>
      </c>
      <c r="AV447" s="13" t="s">
        <v>84</v>
      </c>
      <c r="AW447" s="13" t="s">
        <v>32</v>
      </c>
      <c r="AX447" s="13" t="s">
        <v>76</v>
      </c>
      <c r="AY447" s="243" t="s">
        <v>119</v>
      </c>
    </row>
    <row r="448" s="14" customFormat="1">
      <c r="A448" s="14"/>
      <c r="B448" s="244"/>
      <c r="C448" s="245"/>
      <c r="D448" s="235" t="s">
        <v>128</v>
      </c>
      <c r="E448" s="246" t="s">
        <v>1</v>
      </c>
      <c r="F448" s="247" t="s">
        <v>798</v>
      </c>
      <c r="G448" s="245"/>
      <c r="H448" s="248">
        <v>29.039999999999999</v>
      </c>
      <c r="I448" s="249"/>
      <c r="J448" s="245"/>
      <c r="K448" s="245"/>
      <c r="L448" s="250"/>
      <c r="M448" s="251"/>
      <c r="N448" s="252"/>
      <c r="O448" s="252"/>
      <c r="P448" s="252"/>
      <c r="Q448" s="252"/>
      <c r="R448" s="252"/>
      <c r="S448" s="252"/>
      <c r="T448" s="253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T448" s="254" t="s">
        <v>128</v>
      </c>
      <c r="AU448" s="254" t="s">
        <v>86</v>
      </c>
      <c r="AV448" s="14" t="s">
        <v>86</v>
      </c>
      <c r="AW448" s="14" t="s">
        <v>32</v>
      </c>
      <c r="AX448" s="14" t="s">
        <v>76</v>
      </c>
      <c r="AY448" s="254" t="s">
        <v>119</v>
      </c>
    </row>
    <row r="449" s="13" customFormat="1">
      <c r="A449" s="13"/>
      <c r="B449" s="233"/>
      <c r="C449" s="234"/>
      <c r="D449" s="235" t="s">
        <v>128</v>
      </c>
      <c r="E449" s="236" t="s">
        <v>1</v>
      </c>
      <c r="F449" s="237" t="s">
        <v>799</v>
      </c>
      <c r="G449" s="234"/>
      <c r="H449" s="236" t="s">
        <v>1</v>
      </c>
      <c r="I449" s="238"/>
      <c r="J449" s="234"/>
      <c r="K449" s="234"/>
      <c r="L449" s="239"/>
      <c r="M449" s="240"/>
      <c r="N449" s="241"/>
      <c r="O449" s="241"/>
      <c r="P449" s="241"/>
      <c r="Q449" s="241"/>
      <c r="R449" s="241"/>
      <c r="S449" s="241"/>
      <c r="T449" s="242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T449" s="243" t="s">
        <v>128</v>
      </c>
      <c r="AU449" s="243" t="s">
        <v>86</v>
      </c>
      <c r="AV449" s="13" t="s">
        <v>84</v>
      </c>
      <c r="AW449" s="13" t="s">
        <v>32</v>
      </c>
      <c r="AX449" s="13" t="s">
        <v>76</v>
      </c>
      <c r="AY449" s="243" t="s">
        <v>119</v>
      </c>
    </row>
    <row r="450" s="14" customFormat="1">
      <c r="A450" s="14"/>
      <c r="B450" s="244"/>
      <c r="C450" s="245"/>
      <c r="D450" s="235" t="s">
        <v>128</v>
      </c>
      <c r="E450" s="246" t="s">
        <v>1</v>
      </c>
      <c r="F450" s="247" t="s">
        <v>800</v>
      </c>
      <c r="G450" s="245"/>
      <c r="H450" s="248">
        <v>4.0960000000000001</v>
      </c>
      <c r="I450" s="249"/>
      <c r="J450" s="245"/>
      <c r="K450" s="245"/>
      <c r="L450" s="250"/>
      <c r="M450" s="251"/>
      <c r="N450" s="252"/>
      <c r="O450" s="252"/>
      <c r="P450" s="252"/>
      <c r="Q450" s="252"/>
      <c r="R450" s="252"/>
      <c r="S450" s="252"/>
      <c r="T450" s="253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T450" s="254" t="s">
        <v>128</v>
      </c>
      <c r="AU450" s="254" t="s">
        <v>86</v>
      </c>
      <c r="AV450" s="14" t="s">
        <v>86</v>
      </c>
      <c r="AW450" s="14" t="s">
        <v>32</v>
      </c>
      <c r="AX450" s="14" t="s">
        <v>76</v>
      </c>
      <c r="AY450" s="254" t="s">
        <v>119</v>
      </c>
    </row>
    <row r="451" s="15" customFormat="1">
      <c r="A451" s="15"/>
      <c r="B451" s="258"/>
      <c r="C451" s="259"/>
      <c r="D451" s="235" t="s">
        <v>128</v>
      </c>
      <c r="E451" s="260" t="s">
        <v>1</v>
      </c>
      <c r="F451" s="261" t="s">
        <v>235</v>
      </c>
      <c r="G451" s="259"/>
      <c r="H451" s="262">
        <v>33.135999999999996</v>
      </c>
      <c r="I451" s="263"/>
      <c r="J451" s="259"/>
      <c r="K451" s="259"/>
      <c r="L451" s="264"/>
      <c r="M451" s="265"/>
      <c r="N451" s="266"/>
      <c r="O451" s="266"/>
      <c r="P451" s="266"/>
      <c r="Q451" s="266"/>
      <c r="R451" s="266"/>
      <c r="S451" s="266"/>
      <c r="T451" s="267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T451" s="268" t="s">
        <v>128</v>
      </c>
      <c r="AU451" s="268" t="s">
        <v>86</v>
      </c>
      <c r="AV451" s="15" t="s">
        <v>142</v>
      </c>
      <c r="AW451" s="15" t="s">
        <v>32</v>
      </c>
      <c r="AX451" s="15" t="s">
        <v>84</v>
      </c>
      <c r="AY451" s="268" t="s">
        <v>119</v>
      </c>
    </row>
    <row r="452" s="2" customFormat="1" ht="37.8" customHeight="1">
      <c r="A452" s="38"/>
      <c r="B452" s="39"/>
      <c r="C452" s="219" t="s">
        <v>261</v>
      </c>
      <c r="D452" s="219" t="s">
        <v>122</v>
      </c>
      <c r="E452" s="220" t="s">
        <v>801</v>
      </c>
      <c r="F452" s="221" t="s">
        <v>789</v>
      </c>
      <c r="G452" s="222" t="s">
        <v>265</v>
      </c>
      <c r="H452" s="223">
        <v>99.408000000000001</v>
      </c>
      <c r="I452" s="224"/>
      <c r="J452" s="225">
        <f>ROUND(I452*H452,2)</f>
        <v>0</v>
      </c>
      <c r="K452" s="226"/>
      <c r="L452" s="44"/>
      <c r="M452" s="227" t="s">
        <v>1</v>
      </c>
      <c r="N452" s="228" t="s">
        <v>41</v>
      </c>
      <c r="O452" s="91"/>
      <c r="P452" s="229">
        <f>O452*H452</f>
        <v>0</v>
      </c>
      <c r="Q452" s="229">
        <v>0</v>
      </c>
      <c r="R452" s="229">
        <f>Q452*H452</f>
        <v>0</v>
      </c>
      <c r="S452" s="229">
        <v>0</v>
      </c>
      <c r="T452" s="230">
        <f>S452*H452</f>
        <v>0</v>
      </c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R452" s="231" t="s">
        <v>142</v>
      </c>
      <c r="AT452" s="231" t="s">
        <v>122</v>
      </c>
      <c r="AU452" s="231" t="s">
        <v>86</v>
      </c>
      <c r="AY452" s="17" t="s">
        <v>119</v>
      </c>
      <c r="BE452" s="232">
        <f>IF(N452="základní",J452,0)</f>
        <v>0</v>
      </c>
      <c r="BF452" s="232">
        <f>IF(N452="snížená",J452,0)</f>
        <v>0</v>
      </c>
      <c r="BG452" s="232">
        <f>IF(N452="zákl. přenesená",J452,0)</f>
        <v>0</v>
      </c>
      <c r="BH452" s="232">
        <f>IF(N452="sníž. přenesená",J452,0)</f>
        <v>0</v>
      </c>
      <c r="BI452" s="232">
        <f>IF(N452="nulová",J452,0)</f>
        <v>0</v>
      </c>
      <c r="BJ452" s="17" t="s">
        <v>84</v>
      </c>
      <c r="BK452" s="232">
        <f>ROUND(I452*H452,2)</f>
        <v>0</v>
      </c>
      <c r="BL452" s="17" t="s">
        <v>142</v>
      </c>
      <c r="BM452" s="231" t="s">
        <v>802</v>
      </c>
    </row>
    <row r="453" s="14" customFormat="1">
      <c r="A453" s="14"/>
      <c r="B453" s="244"/>
      <c r="C453" s="245"/>
      <c r="D453" s="235" t="s">
        <v>128</v>
      </c>
      <c r="E453" s="246" t="s">
        <v>1</v>
      </c>
      <c r="F453" s="247" t="s">
        <v>803</v>
      </c>
      <c r="G453" s="245"/>
      <c r="H453" s="248">
        <v>99.408000000000001</v>
      </c>
      <c r="I453" s="249"/>
      <c r="J453" s="245"/>
      <c r="K453" s="245"/>
      <c r="L453" s="250"/>
      <c r="M453" s="251"/>
      <c r="N453" s="252"/>
      <c r="O453" s="252"/>
      <c r="P453" s="252"/>
      <c r="Q453" s="252"/>
      <c r="R453" s="252"/>
      <c r="S453" s="252"/>
      <c r="T453" s="253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T453" s="254" t="s">
        <v>128</v>
      </c>
      <c r="AU453" s="254" t="s">
        <v>86</v>
      </c>
      <c r="AV453" s="14" t="s">
        <v>86</v>
      </c>
      <c r="AW453" s="14" t="s">
        <v>32</v>
      </c>
      <c r="AX453" s="14" t="s">
        <v>84</v>
      </c>
      <c r="AY453" s="254" t="s">
        <v>119</v>
      </c>
    </row>
    <row r="454" s="2" customFormat="1" ht="37.8" customHeight="1">
      <c r="A454" s="38"/>
      <c r="B454" s="39"/>
      <c r="C454" s="219" t="s">
        <v>804</v>
      </c>
      <c r="D454" s="219" t="s">
        <v>122</v>
      </c>
      <c r="E454" s="220" t="s">
        <v>805</v>
      </c>
      <c r="F454" s="221" t="s">
        <v>806</v>
      </c>
      <c r="G454" s="222" t="s">
        <v>265</v>
      </c>
      <c r="H454" s="223">
        <v>328.94999999999999</v>
      </c>
      <c r="I454" s="224"/>
      <c r="J454" s="225">
        <f>ROUND(I454*H454,2)</f>
        <v>0</v>
      </c>
      <c r="K454" s="226"/>
      <c r="L454" s="44"/>
      <c r="M454" s="227" t="s">
        <v>1</v>
      </c>
      <c r="N454" s="228" t="s">
        <v>41</v>
      </c>
      <c r="O454" s="91"/>
      <c r="P454" s="229">
        <f>O454*H454</f>
        <v>0</v>
      </c>
      <c r="Q454" s="229">
        <v>0</v>
      </c>
      <c r="R454" s="229">
        <f>Q454*H454</f>
        <v>0</v>
      </c>
      <c r="S454" s="229">
        <v>0</v>
      </c>
      <c r="T454" s="230">
        <f>S454*H454</f>
        <v>0</v>
      </c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R454" s="231" t="s">
        <v>142</v>
      </c>
      <c r="AT454" s="231" t="s">
        <v>122</v>
      </c>
      <c r="AU454" s="231" t="s">
        <v>86</v>
      </c>
      <c r="AY454" s="17" t="s">
        <v>119</v>
      </c>
      <c r="BE454" s="232">
        <f>IF(N454="základní",J454,0)</f>
        <v>0</v>
      </c>
      <c r="BF454" s="232">
        <f>IF(N454="snížená",J454,0)</f>
        <v>0</v>
      </c>
      <c r="BG454" s="232">
        <f>IF(N454="zákl. přenesená",J454,0)</f>
        <v>0</v>
      </c>
      <c r="BH454" s="232">
        <f>IF(N454="sníž. přenesená",J454,0)</f>
        <v>0</v>
      </c>
      <c r="BI454" s="232">
        <f>IF(N454="nulová",J454,0)</f>
        <v>0</v>
      </c>
      <c r="BJ454" s="17" t="s">
        <v>84</v>
      </c>
      <c r="BK454" s="232">
        <f>ROUND(I454*H454,2)</f>
        <v>0</v>
      </c>
      <c r="BL454" s="17" t="s">
        <v>142</v>
      </c>
      <c r="BM454" s="231" t="s">
        <v>807</v>
      </c>
    </row>
    <row r="455" s="14" customFormat="1">
      <c r="A455" s="14"/>
      <c r="B455" s="244"/>
      <c r="C455" s="245"/>
      <c r="D455" s="235" t="s">
        <v>128</v>
      </c>
      <c r="E455" s="246" t="s">
        <v>1</v>
      </c>
      <c r="F455" s="247" t="s">
        <v>808</v>
      </c>
      <c r="G455" s="245"/>
      <c r="H455" s="248">
        <v>328.94999999999999</v>
      </c>
      <c r="I455" s="249"/>
      <c r="J455" s="245"/>
      <c r="K455" s="245"/>
      <c r="L455" s="250"/>
      <c r="M455" s="251"/>
      <c r="N455" s="252"/>
      <c r="O455" s="252"/>
      <c r="P455" s="252"/>
      <c r="Q455" s="252"/>
      <c r="R455" s="252"/>
      <c r="S455" s="252"/>
      <c r="T455" s="253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T455" s="254" t="s">
        <v>128</v>
      </c>
      <c r="AU455" s="254" t="s">
        <v>86</v>
      </c>
      <c r="AV455" s="14" t="s">
        <v>86</v>
      </c>
      <c r="AW455" s="14" t="s">
        <v>32</v>
      </c>
      <c r="AX455" s="14" t="s">
        <v>84</v>
      </c>
      <c r="AY455" s="254" t="s">
        <v>119</v>
      </c>
    </row>
    <row r="456" s="2" customFormat="1" ht="14.4" customHeight="1">
      <c r="A456" s="38"/>
      <c r="B456" s="39"/>
      <c r="C456" s="219" t="s">
        <v>809</v>
      </c>
      <c r="D456" s="219" t="s">
        <v>122</v>
      </c>
      <c r="E456" s="220" t="s">
        <v>810</v>
      </c>
      <c r="F456" s="221" t="s">
        <v>811</v>
      </c>
      <c r="G456" s="222" t="s">
        <v>265</v>
      </c>
      <c r="H456" s="223">
        <v>33.136000000000003</v>
      </c>
      <c r="I456" s="224"/>
      <c r="J456" s="225">
        <f>ROUND(I456*H456,2)</f>
        <v>0</v>
      </c>
      <c r="K456" s="226"/>
      <c r="L456" s="44"/>
      <c r="M456" s="227" t="s">
        <v>1</v>
      </c>
      <c r="N456" s="228" t="s">
        <v>41</v>
      </c>
      <c r="O456" s="91"/>
      <c r="P456" s="229">
        <f>O456*H456</f>
        <v>0</v>
      </c>
      <c r="Q456" s="229">
        <v>0</v>
      </c>
      <c r="R456" s="229">
        <f>Q456*H456</f>
        <v>0</v>
      </c>
      <c r="S456" s="229">
        <v>0</v>
      </c>
      <c r="T456" s="230">
        <f>S456*H456</f>
        <v>0</v>
      </c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R456" s="231" t="s">
        <v>142</v>
      </c>
      <c r="AT456" s="231" t="s">
        <v>122</v>
      </c>
      <c r="AU456" s="231" t="s">
        <v>86</v>
      </c>
      <c r="AY456" s="17" t="s">
        <v>119</v>
      </c>
      <c r="BE456" s="232">
        <f>IF(N456="základní",J456,0)</f>
        <v>0</v>
      </c>
      <c r="BF456" s="232">
        <f>IF(N456="snížená",J456,0)</f>
        <v>0</v>
      </c>
      <c r="BG456" s="232">
        <f>IF(N456="zákl. přenesená",J456,0)</f>
        <v>0</v>
      </c>
      <c r="BH456" s="232">
        <f>IF(N456="sníž. přenesená",J456,0)</f>
        <v>0</v>
      </c>
      <c r="BI456" s="232">
        <f>IF(N456="nulová",J456,0)</f>
        <v>0</v>
      </c>
      <c r="BJ456" s="17" t="s">
        <v>84</v>
      </c>
      <c r="BK456" s="232">
        <f>ROUND(I456*H456,2)</f>
        <v>0</v>
      </c>
      <c r="BL456" s="17" t="s">
        <v>142</v>
      </c>
      <c r="BM456" s="231" t="s">
        <v>812</v>
      </c>
    </row>
    <row r="457" s="14" customFormat="1">
      <c r="A457" s="14"/>
      <c r="B457" s="244"/>
      <c r="C457" s="245"/>
      <c r="D457" s="235" t="s">
        <v>128</v>
      </c>
      <c r="E457" s="246" t="s">
        <v>1</v>
      </c>
      <c r="F457" s="247" t="s">
        <v>813</v>
      </c>
      <c r="G457" s="245"/>
      <c r="H457" s="248">
        <v>33.136000000000003</v>
      </c>
      <c r="I457" s="249"/>
      <c r="J457" s="245"/>
      <c r="K457" s="245"/>
      <c r="L457" s="250"/>
      <c r="M457" s="251"/>
      <c r="N457" s="252"/>
      <c r="O457" s="252"/>
      <c r="P457" s="252"/>
      <c r="Q457" s="252"/>
      <c r="R457" s="252"/>
      <c r="S457" s="252"/>
      <c r="T457" s="253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T457" s="254" t="s">
        <v>128</v>
      </c>
      <c r="AU457" s="254" t="s">
        <v>86</v>
      </c>
      <c r="AV457" s="14" t="s">
        <v>86</v>
      </c>
      <c r="AW457" s="14" t="s">
        <v>32</v>
      </c>
      <c r="AX457" s="14" t="s">
        <v>84</v>
      </c>
      <c r="AY457" s="254" t="s">
        <v>119</v>
      </c>
    </row>
    <row r="458" s="12" customFormat="1" ht="22.8" customHeight="1">
      <c r="A458" s="12"/>
      <c r="B458" s="203"/>
      <c r="C458" s="204"/>
      <c r="D458" s="205" t="s">
        <v>75</v>
      </c>
      <c r="E458" s="217" t="s">
        <v>814</v>
      </c>
      <c r="F458" s="217" t="s">
        <v>815</v>
      </c>
      <c r="G458" s="204"/>
      <c r="H458" s="204"/>
      <c r="I458" s="207"/>
      <c r="J458" s="218">
        <f>BK458</f>
        <v>0</v>
      </c>
      <c r="K458" s="204"/>
      <c r="L458" s="209"/>
      <c r="M458" s="210"/>
      <c r="N458" s="211"/>
      <c r="O458" s="211"/>
      <c r="P458" s="212">
        <f>SUM(P459:P460)</f>
        <v>0</v>
      </c>
      <c r="Q458" s="211"/>
      <c r="R458" s="212">
        <f>SUM(R459:R460)</f>
        <v>0</v>
      </c>
      <c r="S458" s="211"/>
      <c r="T458" s="213">
        <f>SUM(T459:T460)</f>
        <v>0</v>
      </c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R458" s="214" t="s">
        <v>84</v>
      </c>
      <c r="AT458" s="215" t="s">
        <v>75</v>
      </c>
      <c r="AU458" s="215" t="s">
        <v>84</v>
      </c>
      <c r="AY458" s="214" t="s">
        <v>119</v>
      </c>
      <c r="BK458" s="216">
        <f>SUM(BK459:BK460)</f>
        <v>0</v>
      </c>
    </row>
    <row r="459" s="2" customFormat="1" ht="37.8" customHeight="1">
      <c r="A459" s="38"/>
      <c r="B459" s="39"/>
      <c r="C459" s="219" t="s">
        <v>816</v>
      </c>
      <c r="D459" s="219" t="s">
        <v>122</v>
      </c>
      <c r="E459" s="220" t="s">
        <v>817</v>
      </c>
      <c r="F459" s="221" t="s">
        <v>818</v>
      </c>
      <c r="G459" s="222" t="s">
        <v>265</v>
      </c>
      <c r="H459" s="223">
        <v>1555.7719999999999</v>
      </c>
      <c r="I459" s="224"/>
      <c r="J459" s="225">
        <f>ROUND(I459*H459,2)</f>
        <v>0</v>
      </c>
      <c r="K459" s="226"/>
      <c r="L459" s="44"/>
      <c r="M459" s="227" t="s">
        <v>1</v>
      </c>
      <c r="N459" s="228" t="s">
        <v>41</v>
      </c>
      <c r="O459" s="91"/>
      <c r="P459" s="229">
        <f>O459*H459</f>
        <v>0</v>
      </c>
      <c r="Q459" s="229">
        <v>0</v>
      </c>
      <c r="R459" s="229">
        <f>Q459*H459</f>
        <v>0</v>
      </c>
      <c r="S459" s="229">
        <v>0</v>
      </c>
      <c r="T459" s="230">
        <f>S459*H459</f>
        <v>0</v>
      </c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R459" s="231" t="s">
        <v>142</v>
      </c>
      <c r="AT459" s="231" t="s">
        <v>122</v>
      </c>
      <c r="AU459" s="231" t="s">
        <v>86</v>
      </c>
      <c r="AY459" s="17" t="s">
        <v>119</v>
      </c>
      <c r="BE459" s="232">
        <f>IF(N459="základní",J459,0)</f>
        <v>0</v>
      </c>
      <c r="BF459" s="232">
        <f>IF(N459="snížená",J459,0)</f>
        <v>0</v>
      </c>
      <c r="BG459" s="232">
        <f>IF(N459="zákl. přenesená",J459,0)</f>
        <v>0</v>
      </c>
      <c r="BH459" s="232">
        <f>IF(N459="sníž. přenesená",J459,0)</f>
        <v>0</v>
      </c>
      <c r="BI459" s="232">
        <f>IF(N459="nulová",J459,0)</f>
        <v>0</v>
      </c>
      <c r="BJ459" s="17" t="s">
        <v>84</v>
      </c>
      <c r="BK459" s="232">
        <f>ROUND(I459*H459,2)</f>
        <v>0</v>
      </c>
      <c r="BL459" s="17" t="s">
        <v>142</v>
      </c>
      <c r="BM459" s="231" t="s">
        <v>819</v>
      </c>
    </row>
    <row r="460" s="2" customFormat="1" ht="49.05" customHeight="1">
      <c r="A460" s="38"/>
      <c r="B460" s="39"/>
      <c r="C460" s="219" t="s">
        <v>820</v>
      </c>
      <c r="D460" s="219" t="s">
        <v>122</v>
      </c>
      <c r="E460" s="220" t="s">
        <v>821</v>
      </c>
      <c r="F460" s="221" t="s">
        <v>822</v>
      </c>
      <c r="G460" s="222" t="s">
        <v>265</v>
      </c>
      <c r="H460" s="223">
        <v>1555.7719999999999</v>
      </c>
      <c r="I460" s="224"/>
      <c r="J460" s="225">
        <f>ROUND(I460*H460,2)</f>
        <v>0</v>
      </c>
      <c r="K460" s="226"/>
      <c r="L460" s="44"/>
      <c r="M460" s="280" t="s">
        <v>1</v>
      </c>
      <c r="N460" s="281" t="s">
        <v>41</v>
      </c>
      <c r="O460" s="282"/>
      <c r="P460" s="283">
        <f>O460*H460</f>
        <v>0</v>
      </c>
      <c r="Q460" s="283">
        <v>0</v>
      </c>
      <c r="R460" s="283">
        <f>Q460*H460</f>
        <v>0</v>
      </c>
      <c r="S460" s="283">
        <v>0</v>
      </c>
      <c r="T460" s="284">
        <f>S460*H460</f>
        <v>0</v>
      </c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R460" s="231" t="s">
        <v>142</v>
      </c>
      <c r="AT460" s="231" t="s">
        <v>122</v>
      </c>
      <c r="AU460" s="231" t="s">
        <v>86</v>
      </c>
      <c r="AY460" s="17" t="s">
        <v>119</v>
      </c>
      <c r="BE460" s="232">
        <f>IF(N460="základní",J460,0)</f>
        <v>0</v>
      </c>
      <c r="BF460" s="232">
        <f>IF(N460="snížená",J460,0)</f>
        <v>0</v>
      </c>
      <c r="BG460" s="232">
        <f>IF(N460="zákl. přenesená",J460,0)</f>
        <v>0</v>
      </c>
      <c r="BH460" s="232">
        <f>IF(N460="sníž. přenesená",J460,0)</f>
        <v>0</v>
      </c>
      <c r="BI460" s="232">
        <f>IF(N460="nulová",J460,0)</f>
        <v>0</v>
      </c>
      <c r="BJ460" s="17" t="s">
        <v>84</v>
      </c>
      <c r="BK460" s="232">
        <f>ROUND(I460*H460,2)</f>
        <v>0</v>
      </c>
      <c r="BL460" s="17" t="s">
        <v>142</v>
      </c>
      <c r="BM460" s="231" t="s">
        <v>823</v>
      </c>
    </row>
    <row r="461" s="2" customFormat="1" ht="6.96" customHeight="1">
      <c r="A461" s="38"/>
      <c r="B461" s="66"/>
      <c r="C461" s="67"/>
      <c r="D461" s="67"/>
      <c r="E461" s="67"/>
      <c r="F461" s="67"/>
      <c r="G461" s="67"/>
      <c r="H461" s="67"/>
      <c r="I461" s="67"/>
      <c r="J461" s="67"/>
      <c r="K461" s="67"/>
      <c r="L461" s="44"/>
      <c r="M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</row>
  </sheetData>
  <sheetProtection sheet="1" autoFilter="0" formatColumns="0" formatRows="0" objects="1" scenarios="1" spinCount="100000" saltValue="wSaclTEobuGm2SM5KTATcPpOIgzd0vZ6Tp/6rp3UnIZ/j8a/W1F5DXdbsSY5KlpwizWoVJ+sZzuL7dyhhmkbCw==" hashValue="YzFudh9SMU1FDcENxCXmhNMa+wdI0SSEA3VsWGO5QRNdku+xsxoesloyFEacllWYfjqt3/o6N6ReP9wC0c1eiw==" algorithmName="SHA-512" password="CC31"/>
  <autoFilter ref="C127:K460"/>
  <mergeCells count="9">
    <mergeCell ref="E7:H7"/>
    <mergeCell ref="E9:H9"/>
    <mergeCell ref="E18:H18"/>
    <mergeCell ref="E27:H27"/>
    <mergeCell ref="E85:H85"/>
    <mergeCell ref="E87:H87"/>
    <mergeCell ref="E118:H118"/>
    <mergeCell ref="E120:H120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DESKTOP-GTLMSBH\Admin</dc:creator>
  <cp:lastModifiedBy>DESKTOP-GTLMSBH\Admin</cp:lastModifiedBy>
  <dcterms:created xsi:type="dcterms:W3CDTF">2021-05-21T12:30:46Z</dcterms:created>
  <dcterms:modified xsi:type="dcterms:W3CDTF">2021-05-21T12:30:58Z</dcterms:modified>
</cp:coreProperties>
</file>