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</Types>
</file>

<file path=_rels/.rels>&#65279;<?xml version="1.0" encoding="utf-8"?><Relationships xmlns="http://schemas.openxmlformats.org/package/2006/relationships"><Relationship Id="rId1" Type="http://schemas.openxmlformats.org/officeDocument/2006/relationships/officeDocument" Target="xl/workbook.xml" /><Relationship Id="rId2" Type="http://schemas.openxmlformats.org/package/2006/relationships/metadata/core-properties" Target="docProps/core.xml" /></Relationships>
</file>

<file path=xl/workbook.xml><?xml version="1.0" encoding="utf-8"?>
<workbook xmlns:r="http://schemas.openxmlformats.org/officeDocument/2006/relationships" xmlns:x15="http://schemas.microsoft.com/office/spreadsheetml/2010/11/main" xmlns="http://schemas.openxmlformats.org/spreadsheetml/2006/main">
  <mc:AlternateContent xmlns:mc="http://schemas.openxmlformats.org/markup-compatibility/2006">
    <mc:Choice Requires="x15">
      <x15ac:absPath xmlns:x15ac="http://schemas.microsoft.com/office/spreadsheetml/2010/11/ac" url="C:\KrosData\Export\"/>
    </mc:Choice>
  </mc:AlternateContent>
  <bookViews>
    <workbookView xWindow="0" yWindow="0" windowWidth="0" windowHeight="0"/>
  </bookViews>
  <sheets>
    <sheet name="Rekapitulace stavby" sheetId="1" r:id="rId1"/>
    <sheet name="SO 102 - Komunikace Osa B..." sheetId="2" r:id="rId2"/>
    <sheet name="SO 103.1 - Sanace pláně, ..." sheetId="3" r:id="rId3"/>
    <sheet name="SO 104.1 - Sanace pláně, ..." sheetId="4" r:id="rId4"/>
    <sheet name="SO 105.1 - Sanace pláně, ..." sheetId="5" r:id="rId5"/>
    <sheet name="VRN - Vedlejší rozpočtové..." sheetId="6" r:id="rId6"/>
    <sheet name="ON - Ostatní náklady" sheetId="7" r:id="rId7"/>
    <sheet name="Seznam figur" sheetId="8" r:id="rId8"/>
  </sheets>
  <definedNames>
    <definedName name="_xlnm.Print_Area" localSheetId="0">'Rekapitulace stavby'!$D$4:$AO$76,'Rekapitulace stavby'!$C$82:$AQ$104</definedName>
    <definedName name="_xlnm.Print_Titles" localSheetId="0">'Rekapitulace stavby'!$92:$92</definedName>
    <definedName name="_xlnm._FilterDatabase" localSheetId="1" hidden="1">'SO 102 - Komunikace Osa B...'!$C$123:$K$292</definedName>
    <definedName name="_xlnm.Print_Area" localSheetId="1">'SO 102 - Komunikace Osa B...'!$C$4:$J$76,'SO 102 - Komunikace Osa B...'!$C$82:$J$105,'SO 102 - Komunikace Osa B...'!$C$111:$K$292</definedName>
    <definedName name="_xlnm.Print_Titles" localSheetId="1">'SO 102 - Komunikace Osa B...'!$123:$123</definedName>
    <definedName name="_xlnm._FilterDatabase" localSheetId="2" hidden="1">'SO 103.1 - Sanace pláně, ...'!$C$127:$K$301</definedName>
    <definedName name="_xlnm.Print_Area" localSheetId="2">'SO 103.1 - Sanace pláně, ...'!$C$4:$J$76,'SO 103.1 - Sanace pláně, ...'!$C$82:$J$107,'SO 103.1 - Sanace pláně, ...'!$C$113:$K$301</definedName>
    <definedName name="_xlnm.Print_Titles" localSheetId="2">'SO 103.1 - Sanace pláně, ...'!$127:$127</definedName>
    <definedName name="_xlnm._FilterDatabase" localSheetId="3" hidden="1">'SO 104.1 - Sanace pláně, ...'!$C$127:$K$299</definedName>
    <definedName name="_xlnm.Print_Area" localSheetId="3">'SO 104.1 - Sanace pláně, ...'!$C$4:$J$76,'SO 104.1 - Sanace pláně, ...'!$C$82:$J$107,'SO 104.1 - Sanace pláně, ...'!$C$113:$K$299</definedName>
    <definedName name="_xlnm.Print_Titles" localSheetId="3">'SO 104.1 - Sanace pláně, ...'!$127:$127</definedName>
    <definedName name="_xlnm._FilterDatabase" localSheetId="4" hidden="1">'SO 105.1 - Sanace pláně, ...'!$C$127:$K$299</definedName>
    <definedName name="_xlnm.Print_Area" localSheetId="4">'SO 105.1 - Sanace pláně, ...'!$C$4:$J$76,'SO 105.1 - Sanace pláně, ...'!$C$82:$J$107,'SO 105.1 - Sanace pláně, ...'!$C$113:$K$299</definedName>
    <definedName name="_xlnm.Print_Titles" localSheetId="4">'SO 105.1 - Sanace pláně, ...'!$127:$127</definedName>
    <definedName name="_xlnm._FilterDatabase" localSheetId="5" hidden="1">'VRN - Vedlejší rozpočtové...'!$C$119:$K$133</definedName>
    <definedName name="_xlnm.Print_Area" localSheetId="5">'VRN - Vedlejší rozpočtové...'!$C$4:$J$76,'VRN - Vedlejší rozpočtové...'!$C$82:$J$101,'VRN - Vedlejší rozpočtové...'!$C$107:$K$133</definedName>
    <definedName name="_xlnm.Print_Titles" localSheetId="5">'VRN - Vedlejší rozpočtové...'!$119:$119</definedName>
    <definedName name="_xlnm._FilterDatabase" localSheetId="6" hidden="1">'ON - Ostatní náklady'!$C$118:$K$143</definedName>
    <definedName name="_xlnm.Print_Area" localSheetId="6">'ON - Ostatní náklady'!$C$4:$J$76,'ON - Ostatní náklady'!$C$82:$J$100,'ON - Ostatní náklady'!$C$106:$K$143</definedName>
    <definedName name="_xlnm.Print_Titles" localSheetId="6">'ON - Ostatní náklady'!$118:$118</definedName>
    <definedName name="_xlnm.Print_Area" localSheetId="7">'Seznam figur'!$C$4:$G$298</definedName>
    <definedName name="_xlnm.Print_Titles" localSheetId="7">'Seznam figur'!$9:$9</definedName>
  </definedNames>
  <calcPr/>
</workbook>
</file>

<file path=xl/calcChain.xml><?xml version="1.0" encoding="utf-8"?>
<calcChain xmlns="http://schemas.openxmlformats.org/spreadsheetml/2006/main">
  <c i="8" l="1" r="D7"/>
  <c i="7" r="J37"/>
  <c r="J36"/>
  <c i="1" r="AY103"/>
  <c i="7" r="J35"/>
  <c i="1" r="AX103"/>
  <c i="7" r="BI141"/>
  <c r="BH141"/>
  <c r="BG141"/>
  <c r="BF141"/>
  <c r="T141"/>
  <c r="R141"/>
  <c r="P141"/>
  <c r="BI138"/>
  <c r="BH138"/>
  <c r="BG138"/>
  <c r="BF138"/>
  <c r="T138"/>
  <c r="R138"/>
  <c r="P138"/>
  <c r="BI135"/>
  <c r="BH135"/>
  <c r="BG135"/>
  <c r="BF135"/>
  <c r="T135"/>
  <c r="R135"/>
  <c r="P135"/>
  <c r="BI131"/>
  <c r="BH131"/>
  <c r="BG131"/>
  <c r="BF131"/>
  <c r="T131"/>
  <c r="R131"/>
  <c r="P131"/>
  <c r="BI128"/>
  <c r="BH128"/>
  <c r="BG128"/>
  <c r="BF128"/>
  <c r="T128"/>
  <c r="R128"/>
  <c r="P128"/>
  <c r="BI125"/>
  <c r="BH125"/>
  <c r="BG125"/>
  <c r="BF125"/>
  <c r="T125"/>
  <c r="R125"/>
  <c r="P125"/>
  <c r="BI122"/>
  <c r="BH122"/>
  <c r="BG122"/>
  <c r="BF122"/>
  <c r="T122"/>
  <c r="R122"/>
  <c r="P122"/>
  <c r="J116"/>
  <c r="J115"/>
  <c r="F115"/>
  <c r="F113"/>
  <c r="E111"/>
  <c r="J92"/>
  <c r="J91"/>
  <c r="F91"/>
  <c r="F89"/>
  <c r="E87"/>
  <c r="J18"/>
  <c r="E18"/>
  <c r="F116"/>
  <c r="J17"/>
  <c r="J12"/>
  <c r="J113"/>
  <c r="E7"/>
  <c r="E109"/>
  <c i="6" r="J37"/>
  <c r="J36"/>
  <c i="1" r="AY102"/>
  <c i="6" r="J35"/>
  <c i="1" r="AX102"/>
  <c i="6" r="BI131"/>
  <c r="BH131"/>
  <c r="BG131"/>
  <c r="BF131"/>
  <c r="T131"/>
  <c r="T130"/>
  <c r="R131"/>
  <c r="R130"/>
  <c r="P131"/>
  <c r="P130"/>
  <c r="BI127"/>
  <c r="BH127"/>
  <c r="BG127"/>
  <c r="BF127"/>
  <c r="T127"/>
  <c r="T126"/>
  <c r="R127"/>
  <c r="R126"/>
  <c r="P127"/>
  <c r="P126"/>
  <c r="BI123"/>
  <c r="BH123"/>
  <c r="BG123"/>
  <c r="BF123"/>
  <c r="T123"/>
  <c r="T122"/>
  <c r="T121"/>
  <c r="T120"/>
  <c r="R123"/>
  <c r="R122"/>
  <c r="R121"/>
  <c r="R120"/>
  <c r="P123"/>
  <c r="P122"/>
  <c r="P121"/>
  <c r="P120"/>
  <c i="1" r="AU102"/>
  <c i="6" r="J117"/>
  <c r="J116"/>
  <c r="F116"/>
  <c r="F114"/>
  <c r="E112"/>
  <c r="J92"/>
  <c r="J91"/>
  <c r="F91"/>
  <c r="F89"/>
  <c r="E87"/>
  <c r="J18"/>
  <c r="E18"/>
  <c r="F117"/>
  <c r="J17"/>
  <c r="J12"/>
  <c r="J89"/>
  <c r="E7"/>
  <c r="E110"/>
  <c i="5" r="J39"/>
  <c r="J38"/>
  <c i="1" r="AY101"/>
  <c i="5" r="J37"/>
  <c i="1" r="AX101"/>
  <c i="5" r="BI296"/>
  <c r="BH296"/>
  <c r="BG296"/>
  <c r="BF296"/>
  <c r="T296"/>
  <c r="R296"/>
  <c r="P296"/>
  <c r="BI292"/>
  <c r="BH292"/>
  <c r="BG292"/>
  <c r="BF292"/>
  <c r="T292"/>
  <c r="R292"/>
  <c r="P292"/>
  <c r="BI289"/>
  <c r="BH289"/>
  <c r="BG289"/>
  <c r="BF289"/>
  <c r="T289"/>
  <c r="R289"/>
  <c r="P289"/>
  <c r="BI287"/>
  <c r="BH287"/>
  <c r="BG287"/>
  <c r="BF287"/>
  <c r="T287"/>
  <c r="R287"/>
  <c r="P287"/>
  <c r="BI285"/>
  <c r="BH285"/>
  <c r="BG285"/>
  <c r="BF285"/>
  <c r="T285"/>
  <c r="R285"/>
  <c r="P285"/>
  <c r="BI283"/>
  <c r="BH283"/>
  <c r="BG283"/>
  <c r="BF283"/>
  <c r="T283"/>
  <c r="R283"/>
  <c r="P283"/>
  <c r="BI281"/>
  <c r="BH281"/>
  <c r="BG281"/>
  <c r="BF281"/>
  <c r="T281"/>
  <c r="R281"/>
  <c r="P281"/>
  <c r="BI279"/>
  <c r="BH279"/>
  <c r="BG279"/>
  <c r="BF279"/>
  <c r="T279"/>
  <c r="R279"/>
  <c r="P279"/>
  <c r="BI277"/>
  <c r="BH277"/>
  <c r="BG277"/>
  <c r="BF277"/>
  <c r="T277"/>
  <c r="R277"/>
  <c r="P277"/>
  <c r="BI275"/>
  <c r="BH275"/>
  <c r="BG275"/>
  <c r="BF275"/>
  <c r="T275"/>
  <c r="R275"/>
  <c r="P275"/>
  <c r="BI273"/>
  <c r="BH273"/>
  <c r="BG273"/>
  <c r="BF273"/>
  <c r="T273"/>
  <c r="R273"/>
  <c r="P273"/>
  <c r="BI269"/>
  <c r="BH269"/>
  <c r="BG269"/>
  <c r="BF269"/>
  <c r="T269"/>
  <c r="R269"/>
  <c r="P269"/>
  <c r="BI265"/>
  <c r="BH265"/>
  <c r="BG265"/>
  <c r="BF265"/>
  <c r="T265"/>
  <c r="R265"/>
  <c r="P265"/>
  <c r="BI263"/>
  <c r="BH263"/>
  <c r="BG263"/>
  <c r="BF263"/>
  <c r="T263"/>
  <c r="R263"/>
  <c r="P263"/>
  <c r="BI261"/>
  <c r="BH261"/>
  <c r="BG261"/>
  <c r="BF261"/>
  <c r="T261"/>
  <c r="R261"/>
  <c r="P261"/>
  <c r="BI257"/>
  <c r="BH257"/>
  <c r="BG257"/>
  <c r="BF257"/>
  <c r="T257"/>
  <c r="R257"/>
  <c r="P257"/>
  <c r="BI253"/>
  <c r="BH253"/>
  <c r="BG253"/>
  <c r="BF253"/>
  <c r="T253"/>
  <c r="R253"/>
  <c r="P253"/>
  <c r="BI247"/>
  <c r="BH247"/>
  <c r="BG247"/>
  <c r="BF247"/>
  <c r="T247"/>
  <c r="R247"/>
  <c r="P247"/>
  <c r="BI239"/>
  <c r="BH239"/>
  <c r="BG239"/>
  <c r="BF239"/>
  <c r="T239"/>
  <c r="R239"/>
  <c r="P239"/>
  <c r="BI234"/>
  <c r="BH234"/>
  <c r="BG234"/>
  <c r="BF234"/>
  <c r="T234"/>
  <c r="R234"/>
  <c r="P234"/>
  <c r="BI228"/>
  <c r="BH228"/>
  <c r="BG228"/>
  <c r="BF228"/>
  <c r="T228"/>
  <c r="R228"/>
  <c r="P228"/>
  <c r="BI223"/>
  <c r="BH223"/>
  <c r="BG223"/>
  <c r="BF223"/>
  <c r="T223"/>
  <c r="R223"/>
  <c r="P223"/>
  <c r="BI211"/>
  <c r="BH211"/>
  <c r="BG211"/>
  <c r="BF211"/>
  <c r="T211"/>
  <c r="R211"/>
  <c r="P211"/>
  <c r="BI205"/>
  <c r="BH205"/>
  <c r="BG205"/>
  <c r="BF205"/>
  <c r="T205"/>
  <c r="R205"/>
  <c r="P205"/>
  <c r="BI198"/>
  <c r="BH198"/>
  <c r="BG198"/>
  <c r="BF198"/>
  <c r="T198"/>
  <c r="T197"/>
  <c r="R198"/>
  <c r="R197"/>
  <c r="P198"/>
  <c r="P197"/>
  <c r="BI191"/>
  <c r="BH191"/>
  <c r="BG191"/>
  <c r="BF191"/>
  <c r="T191"/>
  <c r="T190"/>
  <c r="R191"/>
  <c r="R190"/>
  <c r="P191"/>
  <c r="P190"/>
  <c r="BI185"/>
  <c r="BH185"/>
  <c r="BG185"/>
  <c r="BF185"/>
  <c r="T185"/>
  <c r="R185"/>
  <c r="P185"/>
  <c r="BI180"/>
  <c r="BH180"/>
  <c r="BG180"/>
  <c r="BF180"/>
  <c r="T180"/>
  <c r="R180"/>
  <c r="P180"/>
  <c r="BI173"/>
  <c r="BH173"/>
  <c r="BG173"/>
  <c r="BF173"/>
  <c r="T173"/>
  <c r="R173"/>
  <c r="P173"/>
  <c r="BI167"/>
  <c r="BH167"/>
  <c r="BG167"/>
  <c r="BF167"/>
  <c r="T167"/>
  <c r="R167"/>
  <c r="P167"/>
  <c r="BI161"/>
  <c r="BH161"/>
  <c r="BG161"/>
  <c r="BF161"/>
  <c r="T161"/>
  <c r="R161"/>
  <c r="P161"/>
  <c r="BI157"/>
  <c r="BH157"/>
  <c r="BG157"/>
  <c r="BF157"/>
  <c r="T157"/>
  <c r="R157"/>
  <c r="P157"/>
  <c r="BI148"/>
  <c r="BH148"/>
  <c r="BG148"/>
  <c r="BF148"/>
  <c r="T148"/>
  <c r="R148"/>
  <c r="P148"/>
  <c r="BI142"/>
  <c r="BH142"/>
  <c r="BG142"/>
  <c r="BF142"/>
  <c r="T142"/>
  <c r="R142"/>
  <c r="P142"/>
  <c r="BI137"/>
  <c r="BH137"/>
  <c r="BG137"/>
  <c r="BF137"/>
  <c r="T137"/>
  <c r="R137"/>
  <c r="P137"/>
  <c r="BI131"/>
  <c r="BH131"/>
  <c r="BG131"/>
  <c r="BF131"/>
  <c r="T131"/>
  <c r="R131"/>
  <c r="P131"/>
  <c r="J125"/>
  <c r="J124"/>
  <c r="F124"/>
  <c r="F122"/>
  <c r="E120"/>
  <c r="J94"/>
  <c r="J93"/>
  <c r="F93"/>
  <c r="F91"/>
  <c r="E89"/>
  <c r="J20"/>
  <c r="E20"/>
  <c r="F125"/>
  <c r="J19"/>
  <c r="J14"/>
  <c r="J91"/>
  <c r="E7"/>
  <c r="E116"/>
  <c i="4" r="J39"/>
  <c r="J38"/>
  <c i="1" r="AY99"/>
  <c i="4" r="J37"/>
  <c i="1" r="AX99"/>
  <c i="4" r="BI296"/>
  <c r="BH296"/>
  <c r="BG296"/>
  <c r="BF296"/>
  <c r="T296"/>
  <c r="R296"/>
  <c r="P296"/>
  <c r="BI292"/>
  <c r="BH292"/>
  <c r="BG292"/>
  <c r="BF292"/>
  <c r="T292"/>
  <c r="R292"/>
  <c r="P292"/>
  <c r="BI289"/>
  <c r="BH289"/>
  <c r="BG289"/>
  <c r="BF289"/>
  <c r="T289"/>
  <c r="R289"/>
  <c r="P289"/>
  <c r="BI287"/>
  <c r="BH287"/>
  <c r="BG287"/>
  <c r="BF287"/>
  <c r="T287"/>
  <c r="R287"/>
  <c r="P287"/>
  <c r="BI285"/>
  <c r="BH285"/>
  <c r="BG285"/>
  <c r="BF285"/>
  <c r="T285"/>
  <c r="R285"/>
  <c r="P285"/>
  <c r="BI283"/>
  <c r="BH283"/>
  <c r="BG283"/>
  <c r="BF283"/>
  <c r="T283"/>
  <c r="R283"/>
  <c r="P283"/>
  <c r="BI281"/>
  <c r="BH281"/>
  <c r="BG281"/>
  <c r="BF281"/>
  <c r="T281"/>
  <c r="R281"/>
  <c r="P281"/>
  <c r="BI279"/>
  <c r="BH279"/>
  <c r="BG279"/>
  <c r="BF279"/>
  <c r="T279"/>
  <c r="R279"/>
  <c r="P279"/>
  <c r="BI277"/>
  <c r="BH277"/>
  <c r="BG277"/>
  <c r="BF277"/>
  <c r="T277"/>
  <c r="R277"/>
  <c r="P277"/>
  <c r="BI275"/>
  <c r="BH275"/>
  <c r="BG275"/>
  <c r="BF275"/>
  <c r="T275"/>
  <c r="R275"/>
  <c r="P275"/>
  <c r="BI273"/>
  <c r="BH273"/>
  <c r="BG273"/>
  <c r="BF273"/>
  <c r="T273"/>
  <c r="R273"/>
  <c r="P273"/>
  <c r="BI269"/>
  <c r="BH269"/>
  <c r="BG269"/>
  <c r="BF269"/>
  <c r="T269"/>
  <c r="R269"/>
  <c r="P269"/>
  <c r="BI265"/>
  <c r="BH265"/>
  <c r="BG265"/>
  <c r="BF265"/>
  <c r="T265"/>
  <c r="R265"/>
  <c r="P265"/>
  <c r="BI263"/>
  <c r="BH263"/>
  <c r="BG263"/>
  <c r="BF263"/>
  <c r="T263"/>
  <c r="R263"/>
  <c r="P263"/>
  <c r="BI261"/>
  <c r="BH261"/>
  <c r="BG261"/>
  <c r="BF261"/>
  <c r="T261"/>
  <c r="R261"/>
  <c r="P261"/>
  <c r="BI257"/>
  <c r="BH257"/>
  <c r="BG257"/>
  <c r="BF257"/>
  <c r="T257"/>
  <c r="R257"/>
  <c r="P257"/>
  <c r="BI253"/>
  <c r="BH253"/>
  <c r="BG253"/>
  <c r="BF253"/>
  <c r="T253"/>
  <c r="R253"/>
  <c r="P253"/>
  <c r="BI247"/>
  <c r="BH247"/>
  <c r="BG247"/>
  <c r="BF247"/>
  <c r="T247"/>
  <c r="R247"/>
  <c r="P247"/>
  <c r="BI239"/>
  <c r="BH239"/>
  <c r="BG239"/>
  <c r="BF239"/>
  <c r="T239"/>
  <c r="R239"/>
  <c r="P239"/>
  <c r="BI234"/>
  <c r="BH234"/>
  <c r="BG234"/>
  <c r="BF234"/>
  <c r="T234"/>
  <c r="R234"/>
  <c r="P234"/>
  <c r="BI228"/>
  <c r="BH228"/>
  <c r="BG228"/>
  <c r="BF228"/>
  <c r="T228"/>
  <c r="R228"/>
  <c r="P228"/>
  <c r="BI223"/>
  <c r="BH223"/>
  <c r="BG223"/>
  <c r="BF223"/>
  <c r="T223"/>
  <c r="R223"/>
  <c r="P223"/>
  <c r="BI211"/>
  <c r="BH211"/>
  <c r="BG211"/>
  <c r="BF211"/>
  <c r="T211"/>
  <c r="R211"/>
  <c r="P211"/>
  <c r="BI205"/>
  <c r="BH205"/>
  <c r="BG205"/>
  <c r="BF205"/>
  <c r="T205"/>
  <c r="R205"/>
  <c r="P205"/>
  <c r="BI198"/>
  <c r="BH198"/>
  <c r="BG198"/>
  <c r="BF198"/>
  <c r="T198"/>
  <c r="T197"/>
  <c r="R198"/>
  <c r="R197"/>
  <c r="P198"/>
  <c r="P197"/>
  <c r="BI191"/>
  <c r="BH191"/>
  <c r="BG191"/>
  <c r="BF191"/>
  <c r="T191"/>
  <c r="T190"/>
  <c r="R191"/>
  <c r="R190"/>
  <c r="P191"/>
  <c r="P190"/>
  <c r="BI185"/>
  <c r="BH185"/>
  <c r="BG185"/>
  <c r="BF185"/>
  <c r="T185"/>
  <c r="R185"/>
  <c r="P185"/>
  <c r="BI180"/>
  <c r="BH180"/>
  <c r="BG180"/>
  <c r="BF180"/>
  <c r="T180"/>
  <c r="R180"/>
  <c r="P180"/>
  <c r="BI173"/>
  <c r="BH173"/>
  <c r="BG173"/>
  <c r="BF173"/>
  <c r="T173"/>
  <c r="R173"/>
  <c r="P173"/>
  <c r="BI167"/>
  <c r="BH167"/>
  <c r="BG167"/>
  <c r="BF167"/>
  <c r="T167"/>
  <c r="R167"/>
  <c r="P167"/>
  <c r="BI161"/>
  <c r="BH161"/>
  <c r="BG161"/>
  <c r="BF161"/>
  <c r="T161"/>
  <c r="R161"/>
  <c r="P161"/>
  <c r="BI157"/>
  <c r="BH157"/>
  <c r="BG157"/>
  <c r="BF157"/>
  <c r="T157"/>
  <c r="R157"/>
  <c r="P157"/>
  <c r="BI148"/>
  <c r="BH148"/>
  <c r="BG148"/>
  <c r="BF148"/>
  <c r="T148"/>
  <c r="R148"/>
  <c r="P148"/>
  <c r="BI142"/>
  <c r="BH142"/>
  <c r="BG142"/>
  <c r="BF142"/>
  <c r="T142"/>
  <c r="R142"/>
  <c r="P142"/>
  <c r="BI137"/>
  <c r="BH137"/>
  <c r="BG137"/>
  <c r="BF137"/>
  <c r="T137"/>
  <c r="R137"/>
  <c r="P137"/>
  <c r="BI131"/>
  <c r="BH131"/>
  <c r="BG131"/>
  <c r="BF131"/>
  <c r="T131"/>
  <c r="R131"/>
  <c r="P131"/>
  <c r="J125"/>
  <c r="J124"/>
  <c r="F124"/>
  <c r="F122"/>
  <c r="E120"/>
  <c r="J94"/>
  <c r="J93"/>
  <c r="F93"/>
  <c r="F91"/>
  <c r="E89"/>
  <c r="J20"/>
  <c r="E20"/>
  <c r="F94"/>
  <c r="J19"/>
  <c r="J14"/>
  <c r="J91"/>
  <c r="E7"/>
  <c r="E116"/>
  <c i="3" r="J39"/>
  <c r="J38"/>
  <c i="1" r="AY97"/>
  <c i="3" r="J37"/>
  <c i="1" r="AX97"/>
  <c i="3" r="BI298"/>
  <c r="BH298"/>
  <c r="BG298"/>
  <c r="BF298"/>
  <c r="T298"/>
  <c r="R298"/>
  <c r="P298"/>
  <c r="BI294"/>
  <c r="BH294"/>
  <c r="BG294"/>
  <c r="BF294"/>
  <c r="T294"/>
  <c r="R294"/>
  <c r="P294"/>
  <c r="BI291"/>
  <c r="BH291"/>
  <c r="BG291"/>
  <c r="BF291"/>
  <c r="T291"/>
  <c r="R291"/>
  <c r="P291"/>
  <c r="BI289"/>
  <c r="BH289"/>
  <c r="BG289"/>
  <c r="BF289"/>
  <c r="T289"/>
  <c r="R289"/>
  <c r="P289"/>
  <c r="BI287"/>
  <c r="BH287"/>
  <c r="BG287"/>
  <c r="BF287"/>
  <c r="T287"/>
  <c r="R287"/>
  <c r="P287"/>
  <c r="BI285"/>
  <c r="BH285"/>
  <c r="BG285"/>
  <c r="BF285"/>
  <c r="T285"/>
  <c r="R285"/>
  <c r="P285"/>
  <c r="BI283"/>
  <c r="BH283"/>
  <c r="BG283"/>
  <c r="BF283"/>
  <c r="T283"/>
  <c r="R283"/>
  <c r="P283"/>
  <c r="BI281"/>
  <c r="BH281"/>
  <c r="BG281"/>
  <c r="BF281"/>
  <c r="T281"/>
  <c r="R281"/>
  <c r="P281"/>
  <c r="BI279"/>
  <c r="BH279"/>
  <c r="BG279"/>
  <c r="BF279"/>
  <c r="T279"/>
  <c r="R279"/>
  <c r="P279"/>
  <c r="BI277"/>
  <c r="BH277"/>
  <c r="BG277"/>
  <c r="BF277"/>
  <c r="T277"/>
  <c r="R277"/>
  <c r="P277"/>
  <c r="BI275"/>
  <c r="BH275"/>
  <c r="BG275"/>
  <c r="BF275"/>
  <c r="T275"/>
  <c r="R275"/>
  <c r="P275"/>
  <c r="BI273"/>
  <c r="BH273"/>
  <c r="BG273"/>
  <c r="BF273"/>
  <c r="T273"/>
  <c r="R273"/>
  <c r="P273"/>
  <c r="BI269"/>
  <c r="BH269"/>
  <c r="BG269"/>
  <c r="BF269"/>
  <c r="T269"/>
  <c r="R269"/>
  <c r="P269"/>
  <c r="BI265"/>
  <c r="BH265"/>
  <c r="BG265"/>
  <c r="BF265"/>
  <c r="T265"/>
  <c r="R265"/>
  <c r="P265"/>
  <c r="BI263"/>
  <c r="BH263"/>
  <c r="BG263"/>
  <c r="BF263"/>
  <c r="T263"/>
  <c r="R263"/>
  <c r="P263"/>
  <c r="BI261"/>
  <c r="BH261"/>
  <c r="BG261"/>
  <c r="BF261"/>
  <c r="T261"/>
  <c r="R261"/>
  <c r="P261"/>
  <c r="BI257"/>
  <c r="BH257"/>
  <c r="BG257"/>
  <c r="BF257"/>
  <c r="T257"/>
  <c r="R257"/>
  <c r="P257"/>
  <c r="BI253"/>
  <c r="BH253"/>
  <c r="BG253"/>
  <c r="BF253"/>
  <c r="T253"/>
  <c r="R253"/>
  <c r="P253"/>
  <c r="BI247"/>
  <c r="BH247"/>
  <c r="BG247"/>
  <c r="BF247"/>
  <c r="T247"/>
  <c r="R247"/>
  <c r="P247"/>
  <c r="BI239"/>
  <c r="BH239"/>
  <c r="BG239"/>
  <c r="BF239"/>
  <c r="T239"/>
  <c r="R239"/>
  <c r="P239"/>
  <c r="BI234"/>
  <c r="BH234"/>
  <c r="BG234"/>
  <c r="BF234"/>
  <c r="T234"/>
  <c r="R234"/>
  <c r="P234"/>
  <c r="BI228"/>
  <c r="BH228"/>
  <c r="BG228"/>
  <c r="BF228"/>
  <c r="T228"/>
  <c r="R228"/>
  <c r="P228"/>
  <c r="BI223"/>
  <c r="BH223"/>
  <c r="BG223"/>
  <c r="BF223"/>
  <c r="T223"/>
  <c r="R223"/>
  <c r="P223"/>
  <c r="BI211"/>
  <c r="BH211"/>
  <c r="BG211"/>
  <c r="BF211"/>
  <c r="T211"/>
  <c r="R211"/>
  <c r="P211"/>
  <c r="BI205"/>
  <c r="BH205"/>
  <c r="BG205"/>
  <c r="BF205"/>
  <c r="T205"/>
  <c r="R205"/>
  <c r="P205"/>
  <c r="BI198"/>
  <c r="BH198"/>
  <c r="BG198"/>
  <c r="BF198"/>
  <c r="T198"/>
  <c r="T197"/>
  <c r="R198"/>
  <c r="R197"/>
  <c r="P198"/>
  <c r="P197"/>
  <c r="BI191"/>
  <c r="BH191"/>
  <c r="BG191"/>
  <c r="BF191"/>
  <c r="T191"/>
  <c r="T190"/>
  <c r="R191"/>
  <c r="R190"/>
  <c r="P191"/>
  <c r="P190"/>
  <c r="BI185"/>
  <c r="BH185"/>
  <c r="BG185"/>
  <c r="BF185"/>
  <c r="T185"/>
  <c r="R185"/>
  <c r="P185"/>
  <c r="BI180"/>
  <c r="BH180"/>
  <c r="BG180"/>
  <c r="BF180"/>
  <c r="T180"/>
  <c r="R180"/>
  <c r="P180"/>
  <c r="BI173"/>
  <c r="BH173"/>
  <c r="BG173"/>
  <c r="BF173"/>
  <c r="T173"/>
  <c r="R173"/>
  <c r="P173"/>
  <c r="BI167"/>
  <c r="BH167"/>
  <c r="BG167"/>
  <c r="BF167"/>
  <c r="T167"/>
  <c r="R167"/>
  <c r="P167"/>
  <c r="BI161"/>
  <c r="BH161"/>
  <c r="BG161"/>
  <c r="BF161"/>
  <c r="T161"/>
  <c r="R161"/>
  <c r="P161"/>
  <c r="BI157"/>
  <c r="BH157"/>
  <c r="BG157"/>
  <c r="BF157"/>
  <c r="T157"/>
  <c r="R157"/>
  <c r="P157"/>
  <c r="BI148"/>
  <c r="BH148"/>
  <c r="BG148"/>
  <c r="BF148"/>
  <c r="T148"/>
  <c r="R148"/>
  <c r="P148"/>
  <c r="BI142"/>
  <c r="BH142"/>
  <c r="BG142"/>
  <c r="BF142"/>
  <c r="T142"/>
  <c r="R142"/>
  <c r="P142"/>
  <c r="BI137"/>
  <c r="BH137"/>
  <c r="BG137"/>
  <c r="BF137"/>
  <c r="T137"/>
  <c r="R137"/>
  <c r="P137"/>
  <c r="BI131"/>
  <c r="BH131"/>
  <c r="BG131"/>
  <c r="BF131"/>
  <c r="T131"/>
  <c r="R131"/>
  <c r="P131"/>
  <c r="J125"/>
  <c r="J124"/>
  <c r="F124"/>
  <c r="F122"/>
  <c r="E120"/>
  <c r="J94"/>
  <c r="J93"/>
  <c r="F93"/>
  <c r="F91"/>
  <c r="E89"/>
  <c r="J20"/>
  <c r="E20"/>
  <c r="F125"/>
  <c r="J19"/>
  <c r="J14"/>
  <c r="J91"/>
  <c r="E7"/>
  <c r="E116"/>
  <c i="2" r="J37"/>
  <c r="J36"/>
  <c i="1" r="AY95"/>
  <c i="2" r="J35"/>
  <c i="1" r="AX95"/>
  <c i="2" r="BI289"/>
  <c r="BH289"/>
  <c r="BG289"/>
  <c r="BF289"/>
  <c r="T289"/>
  <c r="R289"/>
  <c r="P289"/>
  <c r="BI285"/>
  <c r="BH285"/>
  <c r="BG285"/>
  <c r="BF285"/>
  <c r="T285"/>
  <c r="R285"/>
  <c r="P285"/>
  <c r="BI282"/>
  <c r="BH282"/>
  <c r="BG282"/>
  <c r="BF282"/>
  <c r="T282"/>
  <c r="R282"/>
  <c r="P282"/>
  <c r="BI280"/>
  <c r="BH280"/>
  <c r="BG280"/>
  <c r="BF280"/>
  <c r="T280"/>
  <c r="R280"/>
  <c r="P280"/>
  <c r="BI278"/>
  <c r="BH278"/>
  <c r="BG278"/>
  <c r="BF278"/>
  <c r="T278"/>
  <c r="R278"/>
  <c r="P278"/>
  <c r="BI276"/>
  <c r="BH276"/>
  <c r="BG276"/>
  <c r="BF276"/>
  <c r="T276"/>
  <c r="R276"/>
  <c r="P276"/>
  <c r="BI274"/>
  <c r="BH274"/>
  <c r="BG274"/>
  <c r="BF274"/>
  <c r="T274"/>
  <c r="R274"/>
  <c r="P274"/>
  <c r="BI272"/>
  <c r="BH272"/>
  <c r="BG272"/>
  <c r="BF272"/>
  <c r="T272"/>
  <c r="R272"/>
  <c r="P272"/>
  <c r="BI270"/>
  <c r="BH270"/>
  <c r="BG270"/>
  <c r="BF270"/>
  <c r="T270"/>
  <c r="R270"/>
  <c r="P270"/>
  <c r="BI268"/>
  <c r="BH268"/>
  <c r="BG268"/>
  <c r="BF268"/>
  <c r="T268"/>
  <c r="R268"/>
  <c r="P268"/>
  <c r="BI266"/>
  <c r="BH266"/>
  <c r="BG266"/>
  <c r="BF266"/>
  <c r="T266"/>
  <c r="R266"/>
  <c r="P266"/>
  <c r="BI264"/>
  <c r="BH264"/>
  <c r="BG264"/>
  <c r="BF264"/>
  <c r="T264"/>
  <c r="R264"/>
  <c r="P264"/>
  <c r="BI260"/>
  <c r="BH260"/>
  <c r="BG260"/>
  <c r="BF260"/>
  <c r="T260"/>
  <c r="R260"/>
  <c r="P260"/>
  <c r="BI256"/>
  <c r="BH256"/>
  <c r="BG256"/>
  <c r="BF256"/>
  <c r="T256"/>
  <c r="R256"/>
  <c r="P256"/>
  <c r="BI254"/>
  <c r="BH254"/>
  <c r="BG254"/>
  <c r="BF254"/>
  <c r="T254"/>
  <c r="R254"/>
  <c r="P254"/>
  <c r="BI252"/>
  <c r="BH252"/>
  <c r="BG252"/>
  <c r="BF252"/>
  <c r="T252"/>
  <c r="R252"/>
  <c r="P252"/>
  <c r="BI248"/>
  <c r="BH248"/>
  <c r="BG248"/>
  <c r="BF248"/>
  <c r="T248"/>
  <c r="R248"/>
  <c r="P248"/>
  <c r="BI244"/>
  <c r="BH244"/>
  <c r="BG244"/>
  <c r="BF244"/>
  <c r="T244"/>
  <c r="R244"/>
  <c r="P244"/>
  <c r="BI238"/>
  <c r="BH238"/>
  <c r="BG238"/>
  <c r="BF238"/>
  <c r="T238"/>
  <c r="R238"/>
  <c r="P238"/>
  <c r="BI231"/>
  <c r="BH231"/>
  <c r="BG231"/>
  <c r="BF231"/>
  <c r="T231"/>
  <c r="R231"/>
  <c r="P231"/>
  <c r="BI226"/>
  <c r="BH226"/>
  <c r="BG226"/>
  <c r="BF226"/>
  <c r="T226"/>
  <c r="R226"/>
  <c r="P226"/>
  <c r="BI221"/>
  <c r="BH221"/>
  <c r="BG221"/>
  <c r="BF221"/>
  <c r="T221"/>
  <c r="R221"/>
  <c r="P221"/>
  <c r="BI217"/>
  <c r="BH217"/>
  <c r="BG217"/>
  <c r="BF217"/>
  <c r="T217"/>
  <c r="R217"/>
  <c r="P217"/>
  <c r="BI207"/>
  <c r="BH207"/>
  <c r="BG207"/>
  <c r="BF207"/>
  <c r="T207"/>
  <c r="R207"/>
  <c r="P207"/>
  <c r="BI200"/>
  <c r="BH200"/>
  <c r="BG200"/>
  <c r="BF200"/>
  <c r="T200"/>
  <c r="T199"/>
  <c r="R200"/>
  <c r="R199"/>
  <c r="P200"/>
  <c r="P199"/>
  <c r="BI193"/>
  <c r="BH193"/>
  <c r="BG193"/>
  <c r="BF193"/>
  <c r="T193"/>
  <c r="T192"/>
  <c r="R193"/>
  <c r="R192"/>
  <c r="P193"/>
  <c r="P192"/>
  <c r="BI187"/>
  <c r="BH187"/>
  <c r="BG187"/>
  <c r="BF187"/>
  <c r="T187"/>
  <c r="R187"/>
  <c r="P187"/>
  <c r="BI182"/>
  <c r="BH182"/>
  <c r="BG182"/>
  <c r="BF182"/>
  <c r="T182"/>
  <c r="R182"/>
  <c r="P182"/>
  <c r="BI175"/>
  <c r="BH175"/>
  <c r="BG175"/>
  <c r="BF175"/>
  <c r="T175"/>
  <c r="R175"/>
  <c r="P175"/>
  <c r="BI168"/>
  <c r="BH168"/>
  <c r="BG168"/>
  <c r="BF168"/>
  <c r="T168"/>
  <c r="R168"/>
  <c r="P168"/>
  <c r="BI163"/>
  <c r="BH163"/>
  <c r="BG163"/>
  <c r="BF163"/>
  <c r="T163"/>
  <c r="R163"/>
  <c r="P163"/>
  <c r="BI157"/>
  <c r="BH157"/>
  <c r="BG157"/>
  <c r="BF157"/>
  <c r="T157"/>
  <c r="R157"/>
  <c r="P157"/>
  <c r="BI153"/>
  <c r="BH153"/>
  <c r="BG153"/>
  <c r="BF153"/>
  <c r="T153"/>
  <c r="R153"/>
  <c r="P153"/>
  <c r="BI144"/>
  <c r="BH144"/>
  <c r="BG144"/>
  <c r="BF144"/>
  <c r="T144"/>
  <c r="R144"/>
  <c r="P144"/>
  <c r="BI138"/>
  <c r="BH138"/>
  <c r="BG138"/>
  <c r="BF138"/>
  <c r="T138"/>
  <c r="R138"/>
  <c r="P138"/>
  <c r="BI133"/>
  <c r="BH133"/>
  <c r="BG133"/>
  <c r="BF133"/>
  <c r="T133"/>
  <c r="R133"/>
  <c r="P133"/>
  <c r="BI127"/>
  <c r="BH127"/>
  <c r="BG127"/>
  <c r="BF127"/>
  <c r="T127"/>
  <c r="R127"/>
  <c r="P127"/>
  <c r="J121"/>
  <c r="J120"/>
  <c r="F120"/>
  <c r="F118"/>
  <c r="E116"/>
  <c r="J92"/>
  <c r="J91"/>
  <c r="F91"/>
  <c r="F89"/>
  <c r="E87"/>
  <c r="J18"/>
  <c r="E18"/>
  <c r="F121"/>
  <c r="J17"/>
  <c r="J12"/>
  <c r="J89"/>
  <c r="E7"/>
  <c r="E114"/>
  <c i="1" r="L90"/>
  <c r="AM90"/>
  <c r="AM89"/>
  <c r="L89"/>
  <c r="AM87"/>
  <c r="L87"/>
  <c r="L85"/>
  <c r="L84"/>
  <c i="3" r="J142"/>
  <c r="J161"/>
  <c r="J283"/>
  <c r="BK180"/>
  <c r="J239"/>
  <c r="BK137"/>
  <c i="4" r="J279"/>
  <c r="BK247"/>
  <c r="J185"/>
  <c r="BK289"/>
  <c r="BK273"/>
  <c r="J239"/>
  <c r="J167"/>
  <c r="BK285"/>
  <c r="J253"/>
  <c i="5" r="BK283"/>
  <c r="BK180"/>
  <c r="J269"/>
  <c r="BK292"/>
  <c r="J173"/>
  <c r="BK273"/>
  <c r="BK287"/>
  <c r="J191"/>
  <c r="J283"/>
  <c r="J223"/>
  <c i="6" r="BK127"/>
  <c i="7" r="BK122"/>
  <c i="2" r="BK280"/>
  <c r="BK272"/>
  <c r="BK254"/>
  <c r="J133"/>
  <c r="BK278"/>
  <c r="BK248"/>
  <c r="BK175"/>
  <c r="J231"/>
  <c r="J244"/>
  <c r="J153"/>
  <c r="J127"/>
  <c i="3" r="BK239"/>
  <c r="BK281"/>
  <c r="BK247"/>
  <c r="BK289"/>
  <c r="BK198"/>
  <c r="J298"/>
  <c r="BK234"/>
  <c r="J247"/>
  <c r="BK211"/>
  <c i="4" r="J287"/>
  <c r="BK263"/>
  <c r="BK223"/>
  <c r="BK265"/>
  <c r="J191"/>
  <c r="BK142"/>
  <c r="BK283"/>
  <c r="BK191"/>
  <c i="5" r="J228"/>
  <c r="BK263"/>
  <c r="BK261"/>
  <c r="J292"/>
  <c r="BK234"/>
  <c r="BK142"/>
  <c r="BK167"/>
  <c r="J253"/>
  <c i="6" r="J131"/>
  <c i="7" r="BK138"/>
  <c r="J141"/>
  <c i="2" r="BK285"/>
  <c r="J268"/>
  <c r="J248"/>
  <c r="BK153"/>
  <c r="BK276"/>
  <c r="J260"/>
  <c r="BK207"/>
  <c r="BK133"/>
  <c r="BK193"/>
  <c r="BK238"/>
  <c r="J187"/>
  <c i="1" r="AS96"/>
  <c i="3" r="BK261"/>
  <c r="BK294"/>
  <c r="J263"/>
  <c r="J131"/>
  <c r="J261"/>
  <c r="BK298"/>
  <c r="BK279"/>
  <c r="J167"/>
  <c r="BK148"/>
  <c i="4" r="J292"/>
  <c r="J273"/>
  <c r="BK234"/>
  <c r="BK161"/>
  <c r="BK287"/>
  <c r="BK261"/>
  <c r="J205"/>
  <c r="J148"/>
  <c r="J269"/>
  <c r="BK167"/>
  <c i="5" r="BK223"/>
  <c r="J277"/>
  <c r="J157"/>
  <c r="J287"/>
  <c r="J281"/>
  <c r="J239"/>
  <c r="J131"/>
  <c r="J289"/>
  <c i="6" r="J123"/>
  <c i="7" r="BK128"/>
  <c r="J128"/>
  <c i="2" r="J289"/>
  <c r="BK256"/>
  <c r="J200"/>
  <c r="J285"/>
  <c r="J270"/>
  <c r="BK187"/>
  <c r="J144"/>
  <c r="J217"/>
  <c r="BK231"/>
  <c r="BK163"/>
  <c r="BK138"/>
  <c i="3" r="J269"/>
  <c r="BK157"/>
  <c r="J265"/>
  <c r="J157"/>
  <c r="BK263"/>
  <c r="J180"/>
  <c r="J289"/>
  <c r="BK277"/>
  <c r="J285"/>
  <c r="BK167"/>
  <c r="J148"/>
  <c i="4" r="J281"/>
  <c r="BK257"/>
  <c r="BK198"/>
  <c r="J131"/>
  <c r="BK277"/>
  <c r="J247"/>
  <c r="J173"/>
  <c r="BK131"/>
  <c r="J257"/>
  <c r="BK180"/>
  <c i="5" r="BK205"/>
  <c r="J273"/>
  <c r="J148"/>
  <c r="J257"/>
  <c r="J137"/>
  <c r="BK191"/>
  <c r="J234"/>
  <c r="J161"/>
  <c r="J265"/>
  <c r="J211"/>
  <c i="7" r="BK131"/>
  <c r="J131"/>
  <c i="2" r="J276"/>
  <c r="J266"/>
  <c r="BK168"/>
  <c r="BK289"/>
  <c r="BK274"/>
  <c r="J252"/>
  <c r="J182"/>
  <c r="BK260"/>
  <c r="J254"/>
  <c r="J193"/>
  <c i="1" r="AS100"/>
  <c i="3" r="J294"/>
  <c r="J228"/>
  <c r="J291"/>
  <c r="BK173"/>
  <c r="BK269"/>
  <c r="BK191"/>
  <c r="J281"/>
  <c r="BK205"/>
  <c r="J198"/>
  <c r="BK131"/>
  <c i="4" r="J277"/>
  <c r="BK239"/>
  <c r="BK137"/>
  <c r="BK275"/>
  <c r="J228"/>
  <c r="J157"/>
  <c r="J275"/>
  <c r="J211"/>
  <c r="J142"/>
  <c i="5" r="BK185"/>
  <c r="J142"/>
  <c r="BK211"/>
  <c r="BK131"/>
  <c r="J247"/>
  <c r="J167"/>
  <c r="J205"/>
  <c r="BK247"/>
  <c i="6" r="BK131"/>
  <c i="7" r="BK125"/>
  <c i="2" r="J278"/>
  <c r="BK270"/>
  <c r="BK252"/>
  <c r="BK182"/>
  <c r="J280"/>
  <c r="J264"/>
  <c r="BK244"/>
  <c r="J138"/>
  <c r="J226"/>
  <c r="BK221"/>
  <c r="J168"/>
  <c i="3" r="J253"/>
  <c r="BK142"/>
  <c r="BK257"/>
  <c r="J279"/>
  <c r="J173"/>
  <c r="BK291"/>
  <c r="BK275"/>
  <c r="BK273"/>
  <c r="J234"/>
  <c i="4" r="J289"/>
  <c r="J265"/>
  <c r="BK211"/>
  <c r="BK148"/>
  <c r="BK281"/>
  <c r="BK253"/>
  <c r="J198"/>
  <c r="BK292"/>
  <c r="BK228"/>
  <c i="5" r="BK265"/>
  <c r="BK296"/>
  <c r="BK239"/>
  <c r="BK137"/>
  <c r="BK157"/>
  <c r="J263"/>
  <c r="J279"/>
  <c r="BK148"/>
  <c r="BK277"/>
  <c i="6" r="BK123"/>
  <c i="7" r="J125"/>
  <c r="J138"/>
  <c i="2" r="J274"/>
  <c r="BK264"/>
  <c r="J207"/>
  <c r="BK127"/>
  <c r="J272"/>
  <c r="BK200"/>
  <c r="J256"/>
  <c r="J163"/>
  <c r="BK144"/>
  <c i="1" r="AS98"/>
  <c i="3" r="J205"/>
  <c r="J273"/>
  <c r="J191"/>
  <c r="J277"/>
  <c r="J137"/>
  <c r="BK285"/>
  <c r="J257"/>
  <c r="BK161"/>
  <c r="BK228"/>
  <c r="BK185"/>
  <c i="4" r="J285"/>
  <c r="BK205"/>
  <c r="BK296"/>
  <c r="BK269"/>
  <c r="J180"/>
  <c r="J137"/>
  <c r="J263"/>
  <c r="BK185"/>
  <c i="5" r="BK253"/>
  <c r="BK281"/>
  <c r="BK228"/>
  <c r="J296"/>
  <c r="J180"/>
  <c r="BK275"/>
  <c r="J185"/>
  <c r="BK269"/>
  <c r="BK285"/>
  <c r="J261"/>
  <c i="6" r="J127"/>
  <c i="7" r="BK135"/>
  <c r="J135"/>
  <c i="2" r="BK282"/>
  <c r="BK268"/>
  <c r="BK217"/>
  <c r="J157"/>
  <c r="J282"/>
  <c r="BK266"/>
  <c r="J238"/>
  <c r="BK157"/>
  <c r="J221"/>
  <c r="BK226"/>
  <c r="J175"/>
  <c i="3" r="BK265"/>
  <c r="J185"/>
  <c r="J275"/>
  <c r="J223"/>
  <c r="BK283"/>
  <c r="BK253"/>
  <c r="J287"/>
  <c r="J211"/>
  <c r="BK287"/>
  <c r="BK223"/>
  <c i="4" r="J283"/>
  <c r="J261"/>
  <c r="BK173"/>
  <c r="BK279"/>
  <c r="J223"/>
  <c r="J161"/>
  <c r="J296"/>
  <c r="J234"/>
  <c r="BK157"/>
  <c i="5" r="BK279"/>
  <c r="BK173"/>
  <c r="BK289"/>
  <c r="J285"/>
  <c r="BK198"/>
  <c r="BK257"/>
  <c r="J198"/>
  <c r="J275"/>
  <c r="BK161"/>
  <c i="7" r="BK141"/>
  <c r="J122"/>
  <c i="2" l="1" r="T174"/>
  <c r="T237"/>
  <c i="3" r="P172"/>
  <c r="R246"/>
  <c i="4" r="BK172"/>
  <c r="J172"/>
  <c r="J101"/>
  <c r="T246"/>
  <c i="5" r="BK172"/>
  <c r="J172"/>
  <c r="J101"/>
  <c r="R204"/>
  <c r="P291"/>
  <c i="2" r="T126"/>
  <c r="P206"/>
  <c r="BK284"/>
  <c r="J284"/>
  <c r="J104"/>
  <c i="3" r="BK172"/>
  <c r="J172"/>
  <c r="J101"/>
  <c r="T246"/>
  <c i="4" r="BK130"/>
  <c r="J130"/>
  <c r="J100"/>
  <c i="5" r="BK130"/>
  <c r="J130"/>
  <c r="J100"/>
  <c r="BK246"/>
  <c r="J246"/>
  <c r="J105"/>
  <c i="2" r="P126"/>
  <c r="BK206"/>
  <c r="J206"/>
  <c r="J102"/>
  <c r="P284"/>
  <c i="3" r="T172"/>
  <c r="P246"/>
  <c r="R293"/>
  <c i="4" r="T130"/>
  <c r="P204"/>
  <c r="BK291"/>
  <c r="J291"/>
  <c r="J106"/>
  <c i="5" r="P130"/>
  <c r="BK204"/>
  <c r="J204"/>
  <c r="J104"/>
  <c r="BK291"/>
  <c r="J291"/>
  <c r="J106"/>
  <c i="2" r="R126"/>
  <c r="R206"/>
  <c r="T284"/>
  <c i="3" r="BK130"/>
  <c r="J130"/>
  <c r="J100"/>
  <c r="R172"/>
  <c r="BK246"/>
  <c r="J246"/>
  <c r="J105"/>
  <c r="T293"/>
  <c i="4" r="T172"/>
  <c r="R246"/>
  <c i="5" r="R172"/>
  <c r="P246"/>
  <c i="2" r="P174"/>
  <c r="P237"/>
  <c i="4" r="P172"/>
  <c r="P246"/>
  <c i="5" r="R130"/>
  <c r="T246"/>
  <c i="2" r="R174"/>
  <c r="R237"/>
  <c i="3" r="T130"/>
  <c r="P204"/>
  <c r="BK293"/>
  <c r="J293"/>
  <c r="J106"/>
  <c i="4" r="R130"/>
  <c r="T204"/>
  <c r="T291"/>
  <c i="5" r="P172"/>
  <c r="R246"/>
  <c i="7" r="R121"/>
  <c i="2" r="BK126"/>
  <c r="J126"/>
  <c r="J98"/>
  <c r="BK237"/>
  <c r="J237"/>
  <c r="J103"/>
  <c i="3" r="R130"/>
  <c r="R204"/>
  <c i="4" r="R172"/>
  <c r="BK246"/>
  <c r="J246"/>
  <c r="J105"/>
  <c r="P291"/>
  <c i="5" r="T130"/>
  <c r="T204"/>
  <c r="T291"/>
  <c i="7" r="T121"/>
  <c i="2" r="BK174"/>
  <c r="J174"/>
  <c r="J99"/>
  <c r="T206"/>
  <c r="R284"/>
  <c i="3" r="P130"/>
  <c r="P129"/>
  <c r="P128"/>
  <c i="1" r="AU97"/>
  <c i="3" r="BK204"/>
  <c r="J204"/>
  <c r="J104"/>
  <c r="T204"/>
  <c r="P293"/>
  <c i="4" r="P130"/>
  <c r="P129"/>
  <c r="P128"/>
  <c i="1" r="AU99"/>
  <c i="4" r="BK204"/>
  <c r="J204"/>
  <c r="J104"/>
  <c r="R204"/>
  <c r="R291"/>
  <c i="5" r="T172"/>
  <c r="P204"/>
  <c r="R291"/>
  <c i="7" r="BK121"/>
  <c r="J121"/>
  <c r="J98"/>
  <c r="P121"/>
  <c r="BK134"/>
  <c r="J134"/>
  <c r="J99"/>
  <c r="P134"/>
  <c r="R134"/>
  <c r="T134"/>
  <c i="3" r="BK197"/>
  <c r="J197"/>
  <c r="J103"/>
  <c i="5" r="BK190"/>
  <c r="J190"/>
  <c r="J102"/>
  <c i="6" r="BK122"/>
  <c r="J122"/>
  <c r="J98"/>
  <c r="BK130"/>
  <c r="J130"/>
  <c r="J100"/>
  <c i="4" r="BK197"/>
  <c r="J197"/>
  <c r="J103"/>
  <c i="2" r="BK199"/>
  <c r="J199"/>
  <c r="J101"/>
  <c i="4" r="BK190"/>
  <c r="J190"/>
  <c r="J102"/>
  <c i="5" r="BK197"/>
  <c r="J197"/>
  <c r="J103"/>
  <c i="2" r="BK192"/>
  <c r="J192"/>
  <c r="J100"/>
  <c i="3" r="BK190"/>
  <c r="J190"/>
  <c r="J102"/>
  <c i="6" r="BK126"/>
  <c r="J126"/>
  <c r="J99"/>
  <c i="7" r="F92"/>
  <c r="BE125"/>
  <c r="BE131"/>
  <c r="BE135"/>
  <c i="6" r="BK121"/>
  <c r="J121"/>
  <c r="J97"/>
  <c i="7" r="E85"/>
  <c r="BE138"/>
  <c r="J89"/>
  <c r="BE141"/>
  <c r="BE122"/>
  <c r="BE128"/>
  <c i="5" r="BK129"/>
  <c r="J129"/>
  <c r="J99"/>
  <c i="6" r="F92"/>
  <c r="E85"/>
  <c r="BE123"/>
  <c r="J114"/>
  <c r="BE127"/>
  <c r="BE131"/>
  <c i="5" r="BE157"/>
  <c r="BE228"/>
  <c r="BE257"/>
  <c r="BE287"/>
  <c r="E85"/>
  <c r="F94"/>
  <c r="BE234"/>
  <c r="BE142"/>
  <c r="BE161"/>
  <c r="BE180"/>
  <c r="BE185"/>
  <c r="BE223"/>
  <c r="BE239"/>
  <c r="BE253"/>
  <c r="BE283"/>
  <c r="BE285"/>
  <c r="J122"/>
  <c r="BE137"/>
  <c r="BE211"/>
  <c r="BE265"/>
  <c r="BE269"/>
  <c r="BE277"/>
  <c r="BE279"/>
  <c r="BE289"/>
  <c r="BE148"/>
  <c r="BE167"/>
  <c r="BE205"/>
  <c r="BE261"/>
  <c r="BE275"/>
  <c r="BE292"/>
  <c r="BE296"/>
  <c i="4" r="BK129"/>
  <c r="J129"/>
  <c r="J99"/>
  <c i="5" r="BE131"/>
  <c r="BE173"/>
  <c r="BE191"/>
  <c r="BE198"/>
  <c r="BE247"/>
  <c r="BE263"/>
  <c r="BE273"/>
  <c r="BE281"/>
  <c i="3" r="BK129"/>
  <c r="BK128"/>
  <c r="J128"/>
  <c i="4" r="E85"/>
  <c r="BE148"/>
  <c r="BE161"/>
  <c r="BE173"/>
  <c r="BE253"/>
  <c r="BE273"/>
  <c r="BE277"/>
  <c r="BE281"/>
  <c r="BE283"/>
  <c r="BE289"/>
  <c r="BE296"/>
  <c r="J122"/>
  <c r="F125"/>
  <c r="BE185"/>
  <c r="BE198"/>
  <c r="BE211"/>
  <c r="BE223"/>
  <c r="BE239"/>
  <c r="BE247"/>
  <c r="BE257"/>
  <c r="BE263"/>
  <c r="BE265"/>
  <c r="BE269"/>
  <c r="BE279"/>
  <c r="BE285"/>
  <c r="BE131"/>
  <c r="BE137"/>
  <c r="BE142"/>
  <c r="BE157"/>
  <c r="BE167"/>
  <c r="BE180"/>
  <c r="BE191"/>
  <c r="BE205"/>
  <c r="BE228"/>
  <c r="BE234"/>
  <c r="BE261"/>
  <c r="BE275"/>
  <c r="BE287"/>
  <c r="BE292"/>
  <c i="2" r="BK125"/>
  <c r="J125"/>
  <c r="J97"/>
  <c i="3" r="BE198"/>
  <c r="BE205"/>
  <c r="E85"/>
  <c r="J122"/>
  <c r="BE137"/>
  <c r="BE142"/>
  <c r="BE161"/>
  <c r="BE173"/>
  <c r="BE223"/>
  <c r="BE239"/>
  <c r="BE261"/>
  <c r="BE277"/>
  <c r="BE283"/>
  <c r="BE191"/>
  <c r="BE228"/>
  <c r="BE263"/>
  <c r="BE273"/>
  <c r="BE294"/>
  <c r="BE298"/>
  <c r="BE131"/>
  <c r="BE157"/>
  <c r="BE185"/>
  <c r="BE211"/>
  <c r="BE257"/>
  <c r="BE265"/>
  <c r="BE269"/>
  <c r="BE275"/>
  <c r="BE281"/>
  <c r="BE291"/>
  <c r="F94"/>
  <c r="BE167"/>
  <c r="BE180"/>
  <c r="BE253"/>
  <c r="BE285"/>
  <c r="BE287"/>
  <c r="BE289"/>
  <c r="BE148"/>
  <c r="BE234"/>
  <c r="BE247"/>
  <c r="BE279"/>
  <c i="2" r="F92"/>
  <c r="BE133"/>
  <c r="BE200"/>
  <c r="BE138"/>
  <c r="BE157"/>
  <c r="BE182"/>
  <c r="BE187"/>
  <c r="BE217"/>
  <c r="BE238"/>
  <c r="BE252"/>
  <c r="BE282"/>
  <c r="E85"/>
  <c r="BE207"/>
  <c r="BE244"/>
  <c r="BE248"/>
  <c r="BE256"/>
  <c r="J118"/>
  <c r="BE127"/>
  <c r="BE144"/>
  <c r="BE153"/>
  <c r="BE168"/>
  <c r="BE193"/>
  <c r="BE221"/>
  <c r="BE226"/>
  <c r="BE266"/>
  <c r="BE268"/>
  <c r="BE270"/>
  <c r="BE272"/>
  <c r="BE276"/>
  <c r="BE285"/>
  <c r="BE289"/>
  <c r="BE163"/>
  <c r="BE175"/>
  <c r="BE231"/>
  <c r="BE254"/>
  <c r="BE260"/>
  <c r="BE264"/>
  <c r="BE274"/>
  <c r="BE278"/>
  <c r="BE280"/>
  <c i="1" r="AS94"/>
  <c i="3" r="F37"/>
  <c i="1" r="BB97"/>
  <c r="BB96"/>
  <c r="AX96"/>
  <c i="3" r="F38"/>
  <c i="1" r="BC97"/>
  <c r="BC96"/>
  <c r="AY96"/>
  <c i="5" r="J36"/>
  <c i="1" r="AW101"/>
  <c i="7" r="F36"/>
  <c i="1" r="BC103"/>
  <c i="3" r="J36"/>
  <c i="1" r="AW97"/>
  <c i="3" r="F36"/>
  <c i="1" r="BA97"/>
  <c r="BA96"/>
  <c r="AW96"/>
  <c i="4" r="F39"/>
  <c i="1" r="BD99"/>
  <c r="BD98"/>
  <c i="6" r="F34"/>
  <c i="1" r="BA102"/>
  <c i="6" r="F37"/>
  <c i="1" r="BD102"/>
  <c i="6" r="F35"/>
  <c i="1" r="BB102"/>
  <c i="6" r="J34"/>
  <c i="1" r="AW102"/>
  <c i="6" r="F36"/>
  <c i="1" r="BC102"/>
  <c i="7" r="J34"/>
  <c i="1" r="AW103"/>
  <c r="AU98"/>
  <c i="2" r="F36"/>
  <c i="1" r="BC95"/>
  <c i="4" r="F36"/>
  <c i="1" r="BA99"/>
  <c r="BA98"/>
  <c r="AW98"/>
  <c i="5" r="F38"/>
  <c i="1" r="BC101"/>
  <c r="BC100"/>
  <c r="AY100"/>
  <c i="7" r="F37"/>
  <c i="1" r="BD103"/>
  <c i="2" r="J34"/>
  <c i="1" r="AW95"/>
  <c i="4" r="J36"/>
  <c i="1" r="AW99"/>
  <c i="5" r="F39"/>
  <c i="1" r="BD101"/>
  <c r="BD100"/>
  <c i="7" r="F34"/>
  <c i="1" r="BA103"/>
  <c i="2" r="F34"/>
  <c i="1" r="BA95"/>
  <c i="3" r="F39"/>
  <c i="1" r="BD97"/>
  <c r="BD96"/>
  <c i="5" r="F36"/>
  <c i="1" r="BA101"/>
  <c r="BA100"/>
  <c r="AW100"/>
  <c i="2" r="F37"/>
  <c i="1" r="BD95"/>
  <c i="4" r="F37"/>
  <c i="1" r="BB99"/>
  <c r="BB98"/>
  <c r="AX98"/>
  <c i="5" r="F37"/>
  <c i="1" r="BB101"/>
  <c r="BB100"/>
  <c r="AX100"/>
  <c i="7" r="F35"/>
  <c i="1" r="BB103"/>
  <c r="AU96"/>
  <c i="2" r="F35"/>
  <c i="1" r="BB95"/>
  <c i="3" r="J32"/>
  <c i="4" r="F38"/>
  <c i="1" r="BC99"/>
  <c r="BC98"/>
  <c r="AY98"/>
  <c i="5" l="1" r="P129"/>
  <c r="P128"/>
  <c i="1" r="AU101"/>
  <c i="5" r="R129"/>
  <c r="R128"/>
  <c i="2" r="P125"/>
  <c r="P124"/>
  <c i="1" r="AU95"/>
  <c i="7" r="P120"/>
  <c r="P119"/>
  <c i="1" r="AU103"/>
  <c i="7" r="T120"/>
  <c r="T119"/>
  <c i="3" r="T129"/>
  <c r="T128"/>
  <c i="2" r="R125"/>
  <c r="R124"/>
  <c i="3" r="R129"/>
  <c r="R128"/>
  <c i="4" r="T129"/>
  <c r="T128"/>
  <c i="5" r="T129"/>
  <c r="T128"/>
  <c i="4" r="R129"/>
  <c r="R128"/>
  <c i="2" r="T125"/>
  <c r="T124"/>
  <c i="7" r="R120"/>
  <c r="R119"/>
  <c r="BK120"/>
  <c r="J120"/>
  <c r="J97"/>
  <c i="6" r="BK120"/>
  <c r="J120"/>
  <c r="J96"/>
  <c i="5" r="BK128"/>
  <c r="J128"/>
  <c r="J98"/>
  <c i="4" r="BK128"/>
  <c r="J128"/>
  <c i="1" r="AG97"/>
  <c i="3" r="J98"/>
  <c r="J129"/>
  <c r="J99"/>
  <c i="2" r="BK124"/>
  <c r="J124"/>
  <c r="J96"/>
  <c i="1" r="AU100"/>
  <c r="AG96"/>
  <c i="4" r="F35"/>
  <c i="1" r="AZ99"/>
  <c r="AZ98"/>
  <c r="AV98"/>
  <c r="AT98"/>
  <c i="6" r="F33"/>
  <c i="1" r="AZ102"/>
  <c r="BB94"/>
  <c r="AX94"/>
  <c i="2" r="F33"/>
  <c i="1" r="AZ95"/>
  <c r="BA94"/>
  <c r="W30"/>
  <c i="7" r="J33"/>
  <c i="1" r="AV103"/>
  <c r="AT103"/>
  <c i="2" r="J33"/>
  <c i="1" r="AV95"/>
  <c r="AT95"/>
  <c i="5" r="J35"/>
  <c i="1" r="AV101"/>
  <c r="AT101"/>
  <c i="3" r="J35"/>
  <c i="1" r="AV97"/>
  <c r="AT97"/>
  <c r="AN97"/>
  <c i="6" r="J33"/>
  <c i="1" r="AV102"/>
  <c r="AT102"/>
  <c r="BD94"/>
  <c r="W33"/>
  <c i="3" r="F35"/>
  <c i="1" r="AZ97"/>
  <c r="AZ96"/>
  <c r="AV96"/>
  <c r="AT96"/>
  <c i="4" r="J32"/>
  <c i="1" r="AG99"/>
  <c r="AG98"/>
  <c i="7" r="F33"/>
  <c i="1" r="AZ103"/>
  <c r="BC94"/>
  <c r="W32"/>
  <c i="4" r="J35"/>
  <c i="1" r="AV99"/>
  <c r="AT99"/>
  <c i="5" r="F35"/>
  <c i="1" r="AZ101"/>
  <c r="AZ100"/>
  <c r="AV100"/>
  <c r="AT100"/>
  <c i="7" l="1" r="BK119"/>
  <c r="J119"/>
  <c r="J96"/>
  <c i="1" r="AN99"/>
  <c r="AN98"/>
  <c i="4" r="J98"/>
  <c i="1" r="AN96"/>
  <c i="4" r="J41"/>
  <c i="3" r="J41"/>
  <c i="1" r="AU94"/>
  <c i="6" r="J30"/>
  <c i="1" r="AG102"/>
  <c r="AN102"/>
  <c r="AW94"/>
  <c r="AK30"/>
  <c r="AZ94"/>
  <c r="W29"/>
  <c i="2" r="J30"/>
  <c i="1" r="AG95"/>
  <c r="AY94"/>
  <c i="5" r="J32"/>
  <c i="1" r="AG101"/>
  <c r="AG100"/>
  <c r="AN100"/>
  <c r="W31"/>
  <c i="6" l="1" r="J39"/>
  <c i="5" r="J41"/>
  <c i="1" r="AN101"/>
  <c i="2" r="J39"/>
  <c i="1" r="AN95"/>
  <c i="7" r="J30"/>
  <c i="1" r="AG103"/>
  <c r="AG94"/>
  <c r="AK26"/>
  <c r="AV94"/>
  <c r="AK29"/>
  <c i="7" l="1" r="J39"/>
  <c i="1" r="AK35"/>
  <c r="AN103"/>
  <c r="AT94"/>
  <c r="AN94"/>
</calcChain>
</file>

<file path=xl/sharedStrings.xml><?xml version="1.0" encoding="utf-8"?>
<sst xmlns="http://schemas.openxmlformats.org/spreadsheetml/2006/main">
  <si>
    <t>Export Komplet</t>
  </si>
  <si>
    <t/>
  </si>
  <si>
    <t>2.0</t>
  </si>
  <si>
    <t>ZAMOK</t>
  </si>
  <si>
    <t>False</t>
  </si>
  <si>
    <t>{3bb00060-82c8-4c7e-be5c-945ac5b01316}</t>
  </si>
  <si>
    <t>0,01</t>
  </si>
  <si>
    <t>21</t>
  </si>
  <si>
    <t>15</t>
  </si>
  <si>
    <t>REKAPITULACE STAVBY</t>
  </si>
  <si>
    <t xml:space="preserve">v ---  níže se nacházejí doplnkové a pomocné údaje k sestavám  --- v</t>
  </si>
  <si>
    <t>Návod na vyplnění</t>
  </si>
  <si>
    <t>0,001</t>
  </si>
  <si>
    <t>Kód:</t>
  </si>
  <si>
    <t>0</t>
  </si>
  <si>
    <t xml:space="preserve">Měnit lze pouze buňky se žlutým podbarvením!_x000d_
_x000d_
1) na prvním listu Rekapitulace stavby vyplňte v sestavě_x000d_
_x000d_
    a) Souhrnný list_x000d_
       - údaje o Uchazeči_x000d_
         (přenesou se do ostatních sestav i v jiných listech)_x000d_
_x000d_
    b) Rekapitulace objektů_x000d_
       - potřebné Ostatní náklady_x000d_
_x000d_
2) na vybraných listech vyplňte v sestavě_x000d_
_x000d_
    a) Krycí list_x000d_
       - údaje o Uchazeči, pokud se liší od údajů o Uchazeči na Souhrnném listu_x000d_
         (údaje se přenesou do ostatních sestav v daném listu)_x000d_
_x000d_
    b) Rekapitulace rozpočtu_x000d_
       - potřebné Ostatní náklady_x000d_
_x000d_
    c) Celkové náklady za stavbu_x000d_
       - ceny u položek_x000d_
       - množství, pokud má žluté podbarvení_x000d_
       - a v případě potřeby poznámku (ta je ve skrytém sloupci)</t>
  </si>
  <si>
    <t>Stavba:</t>
  </si>
  <si>
    <t>Zástavba lokality Broumov - Spořilov, komunikace a VO_nerozdělené</t>
  </si>
  <si>
    <t>KSO:</t>
  </si>
  <si>
    <t>CC-CZ:</t>
  </si>
  <si>
    <t>Místo:</t>
  </si>
  <si>
    <t xml:space="preserve"> </t>
  </si>
  <si>
    <t>Datum:</t>
  </si>
  <si>
    <t>7. 12. 2021</t>
  </si>
  <si>
    <t>Zadavatel:</t>
  </si>
  <si>
    <t>IČ:</t>
  </si>
  <si>
    <t>00272523</t>
  </si>
  <si>
    <t>Město Broumov,Třída Masarykova 239,550 01 Broumov</t>
  </si>
  <si>
    <t>DIČ:</t>
  </si>
  <si>
    <t>CZ00272523</t>
  </si>
  <si>
    <t>Uchazeč:</t>
  </si>
  <si>
    <t>Vyplň údaj</t>
  </si>
  <si>
    <t>Projektant:</t>
  </si>
  <si>
    <t>04803302</t>
  </si>
  <si>
    <t>Ing. Adam Beneš,Žďárky 224, 549 37 Žďárky</t>
  </si>
  <si>
    <t>CZ8802063600</t>
  </si>
  <si>
    <t>True</t>
  </si>
  <si>
    <t>Zpracovatel:</t>
  </si>
  <si>
    <t>05733171</t>
  </si>
  <si>
    <t>TMI Building s.r.o.</t>
  </si>
  <si>
    <t>CZ05733171</t>
  </si>
  <si>
    <t>Poznámka:</t>
  </si>
  <si>
    <t>Cena bez DPH</t>
  </si>
  <si>
    <t>Sazba daně</t>
  </si>
  <si>
    <t>Základ daně</t>
  </si>
  <si>
    <t>Výše daně</t>
  </si>
  <si>
    <t>DPH</t>
  </si>
  <si>
    <t>základní</t>
  </si>
  <si>
    <t>snížená</t>
  </si>
  <si>
    <t>zákl. přenesená</t>
  </si>
  <si>
    <t>sníž. přenesená</t>
  </si>
  <si>
    <t>nulová</t>
  </si>
  <si>
    <t>Cena s DPH</t>
  </si>
  <si>
    <t>v</t>
  </si>
  <si>
    <t>CZK</t>
  </si>
  <si>
    <t>Projektant</t>
  </si>
  <si>
    <t>Zpracovatel</t>
  </si>
  <si>
    <t>Datum a podpis:</t>
  </si>
  <si>
    <t>Razítko</t>
  </si>
  <si>
    <t>Objednavatel</t>
  </si>
  <si>
    <t>Uchazeč</t>
  </si>
  <si>
    <t>REKAPITULACE OBJEKTŮ STAVBY A SOUPISŮ PRACÍ</t>
  </si>
  <si>
    <t>Informatívní údaje z listů zakázek</t>
  </si>
  <si>
    <t>Kód</t>
  </si>
  <si>
    <t>Popis</t>
  </si>
  <si>
    <t>Cena bez DPH [CZK]</t>
  </si>
  <si>
    <t>Cena s DPH [CZK]</t>
  </si>
  <si>
    <t>Typ</t>
  </si>
  <si>
    <t>z toho Ostat._x000d_
náklady [CZK]</t>
  </si>
  <si>
    <t>DPH [CZK]</t>
  </si>
  <si>
    <t>Normohodiny [h]</t>
  </si>
  <si>
    <t>DPH základní [CZK]</t>
  </si>
  <si>
    <t>DPH snížená [CZK]</t>
  </si>
  <si>
    <t>DPH základní přenesená_x000d_
[CZK]</t>
  </si>
  <si>
    <t>DPH snížená přenesená_x000d_
[CZK]</t>
  </si>
  <si>
    <t>Základna_x000d_
DPH základní</t>
  </si>
  <si>
    <t>Základna_x000d_
DPH snížená</t>
  </si>
  <si>
    <t>Základna_x000d_
DPH zákl. přenesená</t>
  </si>
  <si>
    <t>Základna_x000d_
DPH sníž. přenesená</t>
  </si>
  <si>
    <t>Základna_x000d_
DPH nulová</t>
  </si>
  <si>
    <t>Náklady z rozpočtů</t>
  </si>
  <si>
    <t>D</t>
  </si>
  <si>
    <t>###NOIMPORT###</t>
  </si>
  <si>
    <t>IMPORT</t>
  </si>
  <si>
    <t>{00000000-0000-0000-0000-000000000000}</t>
  </si>
  <si>
    <t>/</t>
  </si>
  <si>
    <t>SO 102</t>
  </si>
  <si>
    <t>Komunikace Osa B - ul. Pionýrská</t>
  </si>
  <si>
    <t>STA</t>
  </si>
  <si>
    <t>1</t>
  </si>
  <si>
    <t>{10edb931-8414-442b-ad5d-c0a89916b21a}</t>
  </si>
  <si>
    <t>2</t>
  </si>
  <si>
    <t>SO 103</t>
  </si>
  <si>
    <t>Komunikace Osa C - komunikace obytné zóny</t>
  </si>
  <si>
    <t>{33abf82f-e119-4382-b96d-01fa88efd7e6}</t>
  </si>
  <si>
    <t>SO 103.1</t>
  </si>
  <si>
    <t>Sanace pláně, konstrukce vozovky po podkladní štěrkovou vrstvu</t>
  </si>
  <si>
    <t>Soupis</t>
  </si>
  <si>
    <t>{bb1230d5-12a8-4716-b224-3b4f927dec17}</t>
  </si>
  <si>
    <t>SO 104</t>
  </si>
  <si>
    <t>Komunikace Osa D - komunikace obytné zóny</t>
  </si>
  <si>
    <t>{8f152e2a-1d36-4cf4-8eba-6573824d7616}</t>
  </si>
  <si>
    <t>SO 104.1</t>
  </si>
  <si>
    <t>{3e102732-3bd2-433d-8030-c51d0e763b41}</t>
  </si>
  <si>
    <t>SO 105</t>
  </si>
  <si>
    <t>Komunikace Osa E - komunikace obytné zóny</t>
  </si>
  <si>
    <t>{afacd8a8-84f5-4eb1-92e3-9a95013c5a25}</t>
  </si>
  <si>
    <t>SO 105.1</t>
  </si>
  <si>
    <t>{14e2b178-7703-4d68-b3dd-d84739f3265b}</t>
  </si>
  <si>
    <t>VRN</t>
  </si>
  <si>
    <t>Vedlejší rozpočtové náklady</t>
  </si>
  <si>
    <t>{2ce86b4a-f9de-48f5-8225-00260b7ee4e7}</t>
  </si>
  <si>
    <t>ON</t>
  </si>
  <si>
    <t>Ostatní náklady</t>
  </si>
  <si>
    <t>{1318de49-284d-4c79-90c5-da24e0a39f76}</t>
  </si>
  <si>
    <t>Hloubení</t>
  </si>
  <si>
    <t>m3</t>
  </si>
  <si>
    <t>37,44</t>
  </si>
  <si>
    <t>Chodník_dlažba</t>
  </si>
  <si>
    <t>Chodník - betonová dlažba</t>
  </si>
  <si>
    <t>m2</t>
  </si>
  <si>
    <t>623</t>
  </si>
  <si>
    <t>KRYCÍ LIST SOUPISU PRACÍ</t>
  </si>
  <si>
    <t>Lože</t>
  </si>
  <si>
    <t>2,328</t>
  </si>
  <si>
    <t>Obsyp</t>
  </si>
  <si>
    <t>Obsyp potrubí</t>
  </si>
  <si>
    <t>9,791</t>
  </si>
  <si>
    <t>Sanace_plocha_5</t>
  </si>
  <si>
    <t>Sanace plochy do hloubky 0,50m</t>
  </si>
  <si>
    <t>856</t>
  </si>
  <si>
    <t>Trativod_125</t>
  </si>
  <si>
    <t>Trativod DN 125</t>
  </si>
  <si>
    <t>m</t>
  </si>
  <si>
    <t>118</t>
  </si>
  <si>
    <t>Objekt:</t>
  </si>
  <si>
    <t>Vozovka_asfalt</t>
  </si>
  <si>
    <t>Vozovka asfalt</t>
  </si>
  <si>
    <t>SO 102 - Komunikace Osa B - ul. Pionýrská</t>
  </si>
  <si>
    <t>Zásyp</t>
  </si>
  <si>
    <t>24,636</t>
  </si>
  <si>
    <t>REKAPITULACE ČLENĚNÍ SOUPISU PRACÍ</t>
  </si>
  <si>
    <t>Kód dílu - Popis</t>
  </si>
  <si>
    <t>Cena celkem [CZK]</t>
  </si>
  <si>
    <t>Náklady ze soupisu prací</t>
  </si>
  <si>
    <t>-1</t>
  </si>
  <si>
    <t>HSV - Práce a dodávky HSV</t>
  </si>
  <si>
    <t xml:space="preserve">    1 - Zemní práce</t>
  </si>
  <si>
    <t xml:space="preserve">    2 - Zakládání</t>
  </si>
  <si>
    <t xml:space="preserve">    3 - Svislé a kompletní konstrukce</t>
  </si>
  <si>
    <t xml:space="preserve">    4 - Vodorovné konstrukce</t>
  </si>
  <si>
    <t xml:space="preserve">    5 - Komunikace pozemní</t>
  </si>
  <si>
    <t xml:space="preserve">    8 - Trubní vedení</t>
  </si>
  <si>
    <t xml:space="preserve">    998 - Přesun hmot</t>
  </si>
  <si>
    <t>SOUPIS PRACÍ</t>
  </si>
  <si>
    <t>PČ</t>
  </si>
  <si>
    <t>MJ</t>
  </si>
  <si>
    <t>Množství</t>
  </si>
  <si>
    <t>J.cena [CZK]</t>
  </si>
  <si>
    <t>Cenová soustava</t>
  </si>
  <si>
    <t>J. Nh [h]</t>
  </si>
  <si>
    <t>Nh celkem [h]</t>
  </si>
  <si>
    <t>J. hmotnost [t]</t>
  </si>
  <si>
    <t>Hmotnost celkem [t]</t>
  </si>
  <si>
    <t>J. suť [t]</t>
  </si>
  <si>
    <t>Suť Celkem [t]</t>
  </si>
  <si>
    <t>Náklady soupisu celkem</t>
  </si>
  <si>
    <t>HSV</t>
  </si>
  <si>
    <t>Práce a dodávky HSV</t>
  </si>
  <si>
    <t>ROZPOCET</t>
  </si>
  <si>
    <t>Zemní práce</t>
  </si>
  <si>
    <t>K</t>
  </si>
  <si>
    <t>132351102</t>
  </si>
  <si>
    <t>Hloubení rýh nezapažených š do 800 mm v hornině třídy těžitelnosti II skupiny 4 objem do 50 m3 strojně</t>
  </si>
  <si>
    <t>CS ÚRS 2021 02</t>
  </si>
  <si>
    <t>4</t>
  </si>
  <si>
    <t>-1611915486</t>
  </si>
  <si>
    <t>PP</t>
  </si>
  <si>
    <t>Hloubení nezapažených rýh šířky do 800 mm strojně s urovnáním dna do předepsaného profilu a spádu v hornině třídy těžitelnosti II skupiny 4 přes 20 do 50 m3</t>
  </si>
  <si>
    <t>Online PSC</t>
  </si>
  <si>
    <t>https://podminky.urs.cz/item/CS_URS_2021_02/132351102</t>
  </si>
  <si>
    <t>VV</t>
  </si>
  <si>
    <t>"Přípojky 5 kusů, délka 38,80m" 38,80*1,00*0,60</t>
  </si>
  <si>
    <t>"Trativod" Trativod_125*0,30*0,40</t>
  </si>
  <si>
    <t>Součet</t>
  </si>
  <si>
    <t>162751133</t>
  </si>
  <si>
    <t>Vodorovné přemístění přes 5 000 do 6000 m výkopku/sypaniny z horniny třídy těžitelnosti II skupiny 4 a 5</t>
  </si>
  <si>
    <t>-1720948248</t>
  </si>
  <si>
    <t>Vodorovné přemístění výkopku nebo sypaniny po suchu na obvyklém dopravním prostředku, bez naložení výkopku, avšak se složením bez rozhrnutí z horniny třídy těžitelnosti II skupiny 4 a 5 na vzdálenost přes 5 000 do 6 000 m</t>
  </si>
  <si>
    <t>https://podminky.urs.cz/item/CS_URS_2021_02/162751133</t>
  </si>
  <si>
    <t>3</t>
  </si>
  <si>
    <t>171201201</t>
  </si>
  <si>
    <t>Uložení sypaniny na skládky</t>
  </si>
  <si>
    <t>-838801056</t>
  </si>
  <si>
    <t xml:space="preserve">Uložení sypaniny  na skládky</t>
  </si>
  <si>
    <t>https://podminky.urs.cz/item/CS_URS_2021_02/171201201</t>
  </si>
  <si>
    <t>PSC</t>
  </si>
  <si>
    <t xml:space="preserve">Poznámka k souboru cen:_x000d_
1. Cena -1201 je určena i pro: a) uložení výkopku nebo ornice na dočasné skládky předepsané projektem tak, že na 1 m2 projektem určené plochy této skládky připadá přes 2 m3 výkopku nebo ornice; v opačném případě se uložení neoceňuje. Množství výkopku nebo ornice připadající na 1 m2 skládky se určí jako podíl množství výkopku nebo ornice, měřeného v rostlém stavu a projektem určené plochy dočasné skládky; b) zasypání koryt vodotečí a prohlubní v terénu bez předepsaného zhutnění sypaniny; c) uložení výkopku pod vodou do prohlubní ve dně vodotečí nebo nádrží. 2. Cenu -1201 nelze použít pro uložení výkopku nebo ornice: a) při vykopávkách pro podzemní vedení podél hrany výkopu, z něhož byl výkopek získán, a to ani tehdy, jestliže se výkopek po vyhození z výkopu na povrch území ještě dále přemisťuje na hromady podél výkopu; b) na dočasné skládky, které nejsou předepsány projektem; c) na dočasné skládky předepsané projektem tak, že na 1 m2 projektem určené plochy této skládky připadají nejvýše 2 m3 výkopku nebo ornice (viz. též poznámku č. 1 a); d) na dočasné skládky, oceňuje-li se cenou 121 10-1101 Sejmutí ornice nebo lesní půdy do 50 m, nebo oceňuje-li se vodorovné přemístění výkopku do 20 m a 50 m cenami 162 20-1101, 162 20-1102, 162 20-1151 a 162 20-1152. V těchto případech se uložení výkopku nebo ornice na dočasnou skládku neoceňuje. e) na trvalé skládky s předepsaným zhutněním; toto uložení výkopku se oceňuje cenami souboru cen 171 . 0- . . Uložení sypaniny do násypů. 3. V ceně -1201 jsou započteny i náklady na rozprostření sypaniny ve vrstvách s hrubým urovnáním na skládce. 4. V ceně -1201 nejsou započteny náklady na získání skládek ani na poplatky za skládku. 5. Množství jednotek uložení výkopku (sypaniny) se určí v m3 uloženého výkopku (sypaniny),v rostlém stavu zpravidla ve výkopišti. </t>
  </si>
  <si>
    <t>174101101</t>
  </si>
  <si>
    <t>Zásyp jam, šachet rýh nebo kolem objektů sypaninou se zhutněním</t>
  </si>
  <si>
    <t>-2037813232</t>
  </si>
  <si>
    <t xml:space="preserve">Zásyp sypaninou z jakékoliv horniny  s uložením výkopku ve vrstvách se zhutněním jam, šachet, rýh nebo kolem objektů v těchto vykopávkách</t>
  </si>
  <si>
    <t>https://podminky.urs.cz/item/CS_URS_2021_02/174101101</t>
  </si>
  <si>
    <t xml:space="preserve">Poznámka k souboru cen:_x000d_
1. Ceny 174 10- . . jsou určeny pro zhutněné zásypy s mírou zhutnění: a) z hornin soudržných do 100 % PS, b) z hornin nesoudržných do I(d) 0,9, c) z hornin kamenitých pro jakoukoliv míru zhutnění. 2. Je-li projektem předepsáno vyšší zhutnění, podle bodu a) a b) poznámky č 1., ocení se zásyp individuálně. 3. Ceny nelze použít pro zásyp rýh pro drenážní trativody pro lesnicko-technické meliorace a zemědělské. Zásyp těchto rýh se oceňuje cenami souboru cen 174 20-3 . části A 03 Zemní práce pro objekty oborů 831 až 833. Nezhutněný zásyp odvodňovacích kanálů z betonových a železobetonových trub v polních a lučních tratích se oceňuje cenou -1101 Zásyp sypaninou rýh bez ohledu na šířku kanálu; cena obsahuje i náklady na ruční nezhutněný zásyp výšky do 200 mm nad vrchol potrubí. 4. V cenách 10-1101, 10-1103, 20-1101 a 20-1103 je započteno přemístění sypaniny ze vzdálenosti 10 m od kraje výkopu nebo zasypávaného prostoru, měřeno k těžišti skládky. 5. V ceně 10-1102 je započteno přemístění sypaniny ze vzdálenosti 15 m od hrany zasypávaného prostoru, měřeno k těžišti skládky. 6. Objem zásypu je rozdíl objemu výkopu a objemu do něho vestavěných konstrukcí nebo uložených vedení i s jejich obklady a podklady (tento objem se nazývá objemem horniny vytlačené konstrukcí). Objem potrubí do DN 180, příp. i s obalem, se od objemu zásypu neodečítá. Pro stanovení objemu zásypu se od objemu výkopu odečítá i objem obsypu potrubí oceňovaný cenami souboru cen 175 10-11 Obsyp potrubí, přichází-li v úvahu . 7. Odklizení zbylého výkopku po provedení zásypu zářezů se šikmými stěnami pro podzemní vedení nebo zásypu jam a rýh pro podzemní vedení se oceňuje, je-li objem zbylého výkopku: a) do 1 m3 na 1 m vedení a jedná se o výkopek neulehlý - cenami souboru cen 167 10-110 Nakládání výkopku nebo sypaniny a 162 . 0-1 . Vodorovné přemístění výkopku. V případě, že se jedná o výkopek ulehlý - rozpojení a naložení výkopku cenami souboru cen 122 . 0-1 . souboru cen 162 . 0-1 . Vodorovné přemístění výkopku; b) přes 1 m3 na 1 m vedení, jestliže projekt předepíše, že se zbylý výkopek bude odklízet zároveň s prováděním vykopávky, pouze přemístění výkopku cenami souboru cen 162 . 0-1 . Vodorovné přemístění výkopku. Při zmíněném objemu zbylého výkopku se neoceňuje ani naložení ani rozpojení výkopku. Jestliže se zbylý výkopek neodklízí, nýbrž rozprostírá podél výkopu a nad výkopem, platí poznámka č. 8. 8. Rozprostření zbylého výkopku podél výkopu a nad výkopem po provedení zásypů zářezů se šikmými stěnami pro podzemní vedení nebo zásypu jam a rýh pro podzemní vedení se oceňuje: a) cenou 171 20-1101 Uložení sypaniny do nezhutněných násypů, není-li projektem předepsáno zhutnění rozprostřeného zbylého výkopku, b) cenou 171 10-1111 Uložení sypaniny do násypů z hornin sypkých, je-li předepsáno zhutnění rozprostřeného zbylého výkopku, a to v objemu vypočteném podle poznámky č.6, příp. zmenšeném o objem výkopku, který byl již odklizen. 9. Míru zhutnění předepisuje projekt. </t>
  </si>
  <si>
    <t>-Lože</t>
  </si>
  <si>
    <t>-Obsyp</t>
  </si>
  <si>
    <t>"Potrubí" -3,14*0,075*0,075*38,800</t>
  </si>
  <si>
    <t>5</t>
  </si>
  <si>
    <t>M</t>
  </si>
  <si>
    <t>58344197</t>
  </si>
  <si>
    <t>štěrkodrť frakce 0/63</t>
  </si>
  <si>
    <t>t</t>
  </si>
  <si>
    <t>8</t>
  </si>
  <si>
    <t>-916909144</t>
  </si>
  <si>
    <t>Zásyp*2,010</t>
  </si>
  <si>
    <t>6</t>
  </si>
  <si>
    <t>175111101</t>
  </si>
  <si>
    <t>Obsypání potrubí ručně sypaninou bez prohození sítem, uloženou do 3 m</t>
  </si>
  <si>
    <t>595638125</t>
  </si>
  <si>
    <t>Obsypání potrubí ručně sypaninou z vhodných hornin tř. 1 až 4 nebo materiálem připraveným podél výkopu ve vzdálenosti do 3 m od jeho kraje, pro jakoukoliv hloubku výkopu a míru zhutnění bez prohození sypaniny sítem</t>
  </si>
  <si>
    <t>https://podminky.urs.cz/item/CS_URS_2021_02/175111101</t>
  </si>
  <si>
    <t xml:space="preserve">Poznámka k souboru cen:_x000d_
1. Objem obsypu na 1 m délky potrubí se rovná šířce dna výkopu násobené součtem vnějšího průměru potrubí příp. i s obalem a projektované tloušťky obsypu nad, případně i pod potrubím. Pro odečítání objemu potrubí se započítávají všechny vestavěné konstrukce nebo uložené vedení i s jejich obklady a podklady (tento objem se nazývá objemem horniny vytlačené konstrukcí). 2. Míru zhutnění předepisuje projekt. 3. V cenách nejsou zahrnuty náklady na nakupovanou sypaninu. Tato se oceňuje ve specifikaci. </t>
  </si>
  <si>
    <t>"Přípojky 5 kusů, délka 38,80m" 38,80*0,60*(0,150+0,300)-3,14*0,075*0,075*38,80</t>
  </si>
  <si>
    <t>7</t>
  </si>
  <si>
    <t>58337310</t>
  </si>
  <si>
    <t>štěrkopísek frakce 0/4</t>
  </si>
  <si>
    <t>454791752</t>
  </si>
  <si>
    <t>Obsyp*2,010</t>
  </si>
  <si>
    <t>19,68*2 'Přepočtené koeficientem množství</t>
  </si>
  <si>
    <t>181951114</t>
  </si>
  <si>
    <t>Úprava pláně v hornině třídy těžitelnosti II skupiny 4 a 5 se zhutněním strojně</t>
  </si>
  <si>
    <t>519961124</t>
  </si>
  <si>
    <t>Úprava pláně vyrovnáním výškových rozdílů strojně v hornině třídy těžitelnosti II, skupiny 4 a 5 se zhutněním</t>
  </si>
  <si>
    <t>https://podminky.urs.cz/item/CS_URS_2021_02/181951114</t>
  </si>
  <si>
    <t>Výměry odměřeny ze situace</t>
  </si>
  <si>
    <t>Zakládání</t>
  </si>
  <si>
    <t>9</t>
  </si>
  <si>
    <t>211971110</t>
  </si>
  <si>
    <t>Zřízení opláštění žeber nebo trativodů geotextilií v rýze nebo zářezu sklonu do 1:2</t>
  </si>
  <si>
    <t>2065706412</t>
  </si>
  <si>
    <t xml:space="preserve">Zřízení opláštění výplně z geotextilie odvodňovacích žeber nebo trativodů  v rýze nebo zářezu se stěnami šikmými o sklonu do 1:2</t>
  </si>
  <si>
    <t>https://podminky.urs.cz/item/CS_URS_2021_02/211971110</t>
  </si>
  <si>
    <t xml:space="preserve">Poznámka k souboru cen:_x000d_
1. Ceny jsou určeny: a) pro jakékoliv druhy a rozměry geotextilií, b) i pro zřízení svislého drénu z jedné nebo více vrstev geotextilie přiložených na stěnu rýhy nebo zářezu, c) pro způsob spojování geotextilií přesahy. 2. Ceny nelze použít: a) pro zřízení opláštění výplně v zapažených rýhách; toto opláštění se oceňuje individuálně, b) pro knotové drény (geodrény); tyto drény se oceňují cenami souboru cen 211 97-21 Vpichování svislých konsolidačních prefabrikovaných drénů, c) pro zřízení vrstev z geotextilií; toto zřízení vrstev z geotextilií se ocení cenami souboru cen 213 14 Zřízení vrstvy z geotextilie. 3. V cenách jsou započteny i náklady na zřízení předepsaných přesahů a na potřebné zatěžování nebo připevňování geotextilie ke stěnám výkopu při provádění. 4. V cenách nejsou započteny náklady na dodání geotextilie; toto dodání se oceňuje ve specifikaci. Ztratné lze dohodnout ve výši 2 %. 5. Množství měrných jednotek: a) se určuje v m2 rozvinuté plochy opláštění bez jakýchkoliv přesahů. Při opláštění z více vrstev geotextilií se pro určení množství měrných jednotek oceňuje každá vrstva samostatně, b) pro dodání geotextilie oceňované ve specifikaci se určí v m2 geotextilie včetně přesahů a prořezů stanovených projektovou dokumentací. </t>
  </si>
  <si>
    <t>Trativod_125*0,30*2</t>
  </si>
  <si>
    <t>Trativod_125*0,40*2</t>
  </si>
  <si>
    <t>10</t>
  </si>
  <si>
    <t>69311288</t>
  </si>
  <si>
    <t>geotextilie drenážní 1200g/m2</t>
  </si>
  <si>
    <t>-555344372</t>
  </si>
  <si>
    <t>Trativod_125*0,30*2*1,015</t>
  </si>
  <si>
    <t>Trativod_125*0,40*2*1,015</t>
  </si>
  <si>
    <t>11</t>
  </si>
  <si>
    <t>212752102</t>
  </si>
  <si>
    <t>Trativod z drenážních trubek korugovaných PE-HD SN 4 perforace 360° včetně lože otevřený výkop DN 150 pro liniové stavby</t>
  </si>
  <si>
    <t>949821448</t>
  </si>
  <si>
    <t>Trativody z drenážních trubek pro liniové stavby a komunikace se zřízením štěrkového lože pod trubky a s jejich obsypem v otevřeném výkopu trubka korugovaná sendvičová PE-HD SN 4 celoperforovaná 360° DN 150</t>
  </si>
  <si>
    <t>https://podminky.urs.cz/item/CS_URS_2021_02/212752102</t>
  </si>
  <si>
    <t>118,000</t>
  </si>
  <si>
    <t>Svislé a kompletní konstrukce</t>
  </si>
  <si>
    <t>12</t>
  </si>
  <si>
    <t>359901211</t>
  </si>
  <si>
    <t>Monitoring stoky jakékoli výšky na nové kanalizaci</t>
  </si>
  <si>
    <t>230707634</t>
  </si>
  <si>
    <t>Monitoring stok (kamerový systém) jakékoli výšky nová kanalizace</t>
  </si>
  <si>
    <t>https://podminky.urs.cz/item/CS_URS_2021_02/359901211</t>
  </si>
  <si>
    <t xml:space="preserve">Poznámka k souboru cen:_x000d_
1. V ceně jsou započteny náklady na zhotovení záznamu o prohlídce a protokolu prohlídky. </t>
  </si>
  <si>
    <t>"Přípojky" 38,800</t>
  </si>
  <si>
    <t>Vodorovné konstrukce</t>
  </si>
  <si>
    <t>13</t>
  </si>
  <si>
    <t>451573111</t>
  </si>
  <si>
    <t>Lože pod potrubí otevřený výkop ze štěrkopísku</t>
  </si>
  <si>
    <t>1960745601</t>
  </si>
  <si>
    <t>Lože pod potrubí, stoky a drobné objekty v otevřeném výkopu z písku a štěrkopísku do 63 mm</t>
  </si>
  <si>
    <t>https://podminky.urs.cz/item/CS_URS_2021_02/451573111</t>
  </si>
  <si>
    <t xml:space="preserve">Poznámka k souboru cen:_x000d_
1. Ceny -1111 a -1192 lze použít i pro zřízení sběrných vrstev nad drenážními trubkami. 2. V cenách -5111 a -1192 jsou započteny i náklady na prohození výkopku získaného při zemních pracích. </t>
  </si>
  <si>
    <t>"Přípojky 5 kusů, délka 38,80m" 38,80*0,600*0,100</t>
  </si>
  <si>
    <t>Komunikace pozemní</t>
  </si>
  <si>
    <t>14</t>
  </si>
  <si>
    <t>561081121</t>
  </si>
  <si>
    <t>Zřízení podkladu ze zeminy upravené vápnem, cementem, směsnými pojivy tl 500 mm plochy do 5000 m2</t>
  </si>
  <si>
    <t>340941684</t>
  </si>
  <si>
    <t>Zřízení podkladu ze zeminy upravené hydraulickými pojivy vápnem, cementem nebo směsnými pojivy (materiál ve specifikaci) s rozprostřením, promísením, vlhčením, zhutněním a ošetřením vodou plochy přes 1 000 do 5 000 m2, tloušťka po zhutnění přes 450 do 500 mm</t>
  </si>
  <si>
    <t>https://podminky.urs.cz/item/CS_URS_2021_02/561081121</t>
  </si>
  <si>
    <t xml:space="preserve">Poznámka k souboru cen:_x000d_
1. Ceny lze použít i v případě, že se vlastnosti zeminy zlepší nakupovaným materiálem, který se oceňuje ve specifikaci. 2. V cenách nejsou započteny náklady na odkop a srovnání zeminy, příp. získání zeminy a rozprostření zeminy do patřičných nivelet a sklonů před úpravou. Tyto práce se oceňují cenami katalogu 800-1 Zemní práce. 3. V cenách nejsou započteny náklady na dodání hydraulických pojiv a přísad; tato dodávka se oceňuje ve specifikaci. Doporučené množství pojiva v % objemové hmotnosti zhutněné zeminy: a) u cen 561 0.-11 pro úpravu vápnem, cementem a směsným i pojivy - vápno, bezprašné vápno ............................2-3 % - cement .......................................................4-6 % - směsná hydraulická pojiva ........................2-5 % b) u cen 561 0.-12 cementem s přísadami na bázi zeolitů a minerálů - cement .......................................................9-14 % - pojiva ...............................................0,09- 0,14 % 4. Předpokládaná objemová hmotnost zeminy je 1 750 kg/m3 . 5. Přesné množství pojiva se stanoví inženýrsko-geologickým průzkumem na základě průkazní zkoušky. 6. Orientační hmotnosti pojiva na 1 m3 zhutněné zeminy je uvedena v příloze č. 5, tabulce č. 1. 7. Hmotnost přidávaného pojiva se nezapočítává do výpočtu přesunu hmot. 8. V cenách nejsou započteny náklady na odstranění překážek nebo objektů. 9. Ceny 561 01-11.. pro tl. vrstvy 150 mm a ceny 561 02-11.. pro tl. vrstvy 200 mm jsou určeny především pro cyklostezky. Doporučené množství pojiva pro cyklostezky je 8-10 % objemové hmotnosti zeminy. </t>
  </si>
  <si>
    <t>Sanace do hloubky 0,30m</t>
  </si>
  <si>
    <t>Sanace_plocha_3</t>
  </si>
  <si>
    <t>Sanace do hloubky 0,50m</t>
  </si>
  <si>
    <t>58530170</t>
  </si>
  <si>
    <t>vápno nehašené CL 90-Q pro úpravu zemin standardní</t>
  </si>
  <si>
    <t>-932660631</t>
  </si>
  <si>
    <t>Sanace_plocha_5*0,500*1,750*0,0300</t>
  </si>
  <si>
    <t>16</t>
  </si>
  <si>
    <t>564851111</t>
  </si>
  <si>
    <t>Podklad ze štěrkodrtě ŠD tl 150 mm</t>
  </si>
  <si>
    <t>-1849919942</t>
  </si>
  <si>
    <t xml:space="preserve">Podklad ze štěrkodrti ŠD  s rozprostřením a zhutněním, po zhutnění tl. 150 mm</t>
  </si>
  <si>
    <t>https://podminky.urs.cz/item/CS_URS_2021_02/564851111</t>
  </si>
  <si>
    <t>17</t>
  </si>
  <si>
    <t>564861111</t>
  </si>
  <si>
    <t>Podklad ze štěrkodrtě ŠD tl 200 mm</t>
  </si>
  <si>
    <t>-838331606</t>
  </si>
  <si>
    <t xml:space="preserve">Podklad ze štěrkodrti ŠD  s rozprostřením a zhutněním, po zhutnění tl. 200 mm</t>
  </si>
  <si>
    <t>https://podminky.urs.cz/item/CS_URS_2021_02/564861111</t>
  </si>
  <si>
    <t>18</t>
  </si>
  <si>
    <t>564952111</t>
  </si>
  <si>
    <t>Podklad z mechanicky zpevněného kameniva MZK tl 150 mm</t>
  </si>
  <si>
    <t>-536882765</t>
  </si>
  <si>
    <t xml:space="preserve">Podklad z mechanicky zpevněného kameniva MZK (minerální beton)  s rozprostřením a s hutněním, po zhutnění tl. 150 mm</t>
  </si>
  <si>
    <t>https://podminky.urs.cz/item/CS_URS_2021_02/564952111</t>
  </si>
  <si>
    <t xml:space="preserve">Poznámka k souboru cen:_x000d_
1. ČSN 73 6126-1 připouští pro MZK max. tl. 300 mm. 2. V cenách nejsou započteny náklady na: a) ochranu povrchu podkladu filtračním postřikem, který se oceňuje cenami souboru cen 573 11-11, b) spojovací postřik před pokládkou asfaltových směsí, který se oceňuje cenami souboru cen 573 2.-11. </t>
  </si>
  <si>
    <t>Trubní vedení</t>
  </si>
  <si>
    <t>19</t>
  </si>
  <si>
    <t>871313121</t>
  </si>
  <si>
    <t>Montáž kanalizačního potrubí z PVC těsněné gumovým kroužkem otevřený výkop sklon do 20 % DN 160</t>
  </si>
  <si>
    <t>1474451404</t>
  </si>
  <si>
    <t>Montáž kanalizačního potrubí z plastů z tvrdého PVC těsněných gumovým kroužkem v otevřeném výkopu ve sklonu do 20 % DN 160</t>
  </si>
  <si>
    <t>https://podminky.urs.cz/item/CS_URS_2021_02/871313121</t>
  </si>
  <si>
    <t xml:space="preserve">Poznámka k souboru cen:_x000d_
1. V cenách montáže potrubí nejsou započteny náklady na dodání trub, elektrospojek a těsnicích kroužků pokud tyto nejsou součástí dodávky potrubí. Tyto náklady se oceňují ve specifikaci. 2. V cenách potrubí z trubek polyetylenových a polypropylenových nejsou započteny náklady na dodání tvarovek použitých pro napojení na jiný druh potrubí; tvarovky se oceňují ve specifikaci. 3. Ztratné lze dohodnout: a) u trub kanalizačních z tvrdého PVC ve směrné výši 3 %, b) u trub polyetylenových a polypropylenových ve směrné výši 1,5. </t>
  </si>
  <si>
    <t>20</t>
  </si>
  <si>
    <t>28611174</t>
  </si>
  <si>
    <t>trubka kanalizační PVC DN 160x3000 mm SN 10</t>
  </si>
  <si>
    <t>1731126146</t>
  </si>
  <si>
    <t>877315211</t>
  </si>
  <si>
    <t>Montáž tvarovek z tvrdého PVC-systém KG nebo z polypropylenu-systém KG 2000 jednoosé DN 160</t>
  </si>
  <si>
    <t>kus</t>
  </si>
  <si>
    <t>-145922789</t>
  </si>
  <si>
    <t xml:space="preserve">Montáž tvarovek na kanalizačním potrubí z trub z plastu  z tvrdého PVC nebo z polypropylenu v otevřeném výkopu jednoosých DN 160</t>
  </si>
  <si>
    <t>https://podminky.urs.cz/item/CS_URS_2021_02/877315211</t>
  </si>
  <si>
    <t xml:space="preserve">Poznámka k souboru cen:_x000d_
1. V cenách nejsou započteny náklady na dodání tvarovek. Tvarovky se oceňují ve ve specifikaci. </t>
  </si>
  <si>
    <t>22</t>
  </si>
  <si>
    <t>28611360</t>
  </si>
  <si>
    <t>koleno kanalizace PVC KG 160x30°</t>
  </si>
  <si>
    <t>-1012543396</t>
  </si>
  <si>
    <t>23</t>
  </si>
  <si>
    <t>28611361</t>
  </si>
  <si>
    <t>koleno kanalizační PVC KG 160x45°</t>
  </si>
  <si>
    <t>1960878562</t>
  </si>
  <si>
    <t>24</t>
  </si>
  <si>
    <t>892312121</t>
  </si>
  <si>
    <t>Tlaková zkouška vzduchem potrubí DN 150 těsnícím vakem ucpávkovým</t>
  </si>
  <si>
    <t>úsek</t>
  </si>
  <si>
    <t>-184936394</t>
  </si>
  <si>
    <t>Tlakové zkoušky vzduchem těsnícími vaky ucpávkovými DN 150</t>
  </si>
  <si>
    <t>https://podminky.urs.cz/item/CS_URS_2021_02/892312121</t>
  </si>
  <si>
    <t xml:space="preserve">Poznámka k souboru cen:_x000d_
1. Ceny zkoušek jsou vztaženy na úsek stoky mezi dvěma šachtami bez ohledu na druh potrubí. 2. V cenách jsou započteny i náklady na: a) montáž a demontáž těsnících vaků pro zabezpečení konců zkoušeného úseku potrubí, naplnění a vypuštění vzduchu zkoušeného úseku stoky, b) vystavení zkušebního protokolu. 3. V cenách nejsou započteny náklady na: a) utěsnění kanalizačních přípojek. b) zkoušky vstupních a revizních šachet. </t>
  </si>
  <si>
    <t>25</t>
  </si>
  <si>
    <t>895941311</t>
  </si>
  <si>
    <t>Zřízení vpusti kanalizační uliční z betonových dílců typ UVB-50</t>
  </si>
  <si>
    <t>1857863165</t>
  </si>
  <si>
    <t xml:space="preserve">Zřízení vpusti kanalizační  uliční z betonových dílců typ UVB-50</t>
  </si>
  <si>
    <t>https://podminky.urs.cz/item/CS_URS_2021_02/895941311</t>
  </si>
  <si>
    <t xml:space="preserve">Poznámka k souboru cen:_x000d_
1. V cenách jsou započteny i náklady na zřízení lože ze štěrkopísku. 2. V cenách nejsou započteny náklady na: a) dodání betonových dílců; betonové dílce se oceňují ve specifikaci, b) dodání kameninových dílců; kameninové dílce se oceňují ve specifikaci, c) litinové mříže; osazení mříží se oceňuje cenami souboru cen 899 20- . 1 Osazení mříží litinových včetně rámů a košů na bahno části A 01 tohoto katalogu; dodání mříží se oceňuje ve specifikaci, d) podkladní prstence; tyto se oceňují cenami souboru cen 452 38-6 . Podkladní a a vyrovnávací prstence části A 01 tohoto katalogu. </t>
  </si>
  <si>
    <t>26</t>
  </si>
  <si>
    <t>59223357R</t>
  </si>
  <si>
    <t>dno betonové TBV-Q 450/330/1a PVC DN150</t>
  </si>
  <si>
    <t>1233381563</t>
  </si>
  <si>
    <t>27</t>
  </si>
  <si>
    <t>59223358R</t>
  </si>
  <si>
    <t>středová skruž betonová TBV-Q 450/295/6a</t>
  </si>
  <si>
    <t>-1373937132</t>
  </si>
  <si>
    <t>28</t>
  </si>
  <si>
    <t>59223359.CB</t>
  </si>
  <si>
    <t>horní skruž betonová TBV-Q 450/295/5b</t>
  </si>
  <si>
    <t>1625410701</t>
  </si>
  <si>
    <t>29</t>
  </si>
  <si>
    <t>59223360.CB</t>
  </si>
  <si>
    <t>vyrovnávací prstenec betonový TBV-Q 390/60/10a</t>
  </si>
  <si>
    <t>1810191825</t>
  </si>
  <si>
    <t>30</t>
  </si>
  <si>
    <t>59223361.CB</t>
  </si>
  <si>
    <t>prstenec betonový pro uchycení koše TBV 450-500/170</t>
  </si>
  <si>
    <t>1065068966</t>
  </si>
  <si>
    <t>31</t>
  </si>
  <si>
    <t>59223362.CB</t>
  </si>
  <si>
    <t>roznášecí betonová skruž TBV 620/290</t>
  </si>
  <si>
    <t>-266554712</t>
  </si>
  <si>
    <t>32</t>
  </si>
  <si>
    <t>59223363.CB</t>
  </si>
  <si>
    <t>kalový koš DIN 4052, tvar A4 výšky 600mm</t>
  </si>
  <si>
    <t>-1258206083</t>
  </si>
  <si>
    <t>33</t>
  </si>
  <si>
    <t>59223401R</t>
  </si>
  <si>
    <t>vpusť obrubníková typ Berounka B 125 rovná</t>
  </si>
  <si>
    <t>226782263</t>
  </si>
  <si>
    <t>34</t>
  </si>
  <si>
    <t>897521475R</t>
  </si>
  <si>
    <t>Napojení drenážního potrubí do uliční vpusti</t>
  </si>
  <si>
    <t>1533672870</t>
  </si>
  <si>
    <t>35</t>
  </si>
  <si>
    <t>899326147R</t>
  </si>
  <si>
    <t>Čištění stávající uliční vpusti</t>
  </si>
  <si>
    <t>697411193</t>
  </si>
  <si>
    <t>998</t>
  </si>
  <si>
    <t>Přesun hmot</t>
  </si>
  <si>
    <t>36</t>
  </si>
  <si>
    <t>998225111</t>
  </si>
  <si>
    <t>Přesun hmot pro pozemní komunikace s krytem z kamene, monolitickým betonovým nebo živičným</t>
  </si>
  <si>
    <t>-1890340956</t>
  </si>
  <si>
    <t xml:space="preserve">Přesun hmot pro komunikace s krytem z kameniva, monolitickým betonovým nebo živičným  dopravní vzdálenost do 200 m jakékoliv délky objektu</t>
  </si>
  <si>
    <t>https://podminky.urs.cz/item/CS_URS_2021_02/998225111</t>
  </si>
  <si>
    <t xml:space="preserve">Poznámka k souboru cen:_x000d_
1. Ceny lze použít i pro plochy letišť s krytem monolitickým betonovým nebo živičným. </t>
  </si>
  <si>
    <t>37</t>
  </si>
  <si>
    <t>998225191</t>
  </si>
  <si>
    <t>Příplatek k přesunu hmot pro pozemní komunikace s krytem z kamene, živičným, betonovým do 1000 m</t>
  </si>
  <si>
    <t>1263147536</t>
  </si>
  <si>
    <t xml:space="preserve">Přesun hmot pro komunikace s krytem z kameniva, monolitickým betonovým nebo živičným  Příplatek k ceně za zvětšený přesun přes vymezenou největší dopravní vzdálenost do 1000 m</t>
  </si>
  <si>
    <t>https://podminky.urs.cz/item/CS_URS_2021_02/998225191</t>
  </si>
  <si>
    <t>35,52</t>
  </si>
  <si>
    <t>1,536</t>
  </si>
  <si>
    <t>6,46</t>
  </si>
  <si>
    <t>Parking_dlažba_vege</t>
  </si>
  <si>
    <t>Parkovací stání - dlažba vegetační</t>
  </si>
  <si>
    <t>203</t>
  </si>
  <si>
    <t>Rampa_žula_kostka</t>
  </si>
  <si>
    <t>Rampa žulová kostka</t>
  </si>
  <si>
    <t>Sanace plochy - mocnost do 0,300m</t>
  </si>
  <si>
    <t>SO 103 - Komunikace Osa C - komunikace obytné zóny</t>
  </si>
  <si>
    <t>Sanace plochy - mocnost do 0,500m</t>
  </si>
  <si>
    <t>1228</t>
  </si>
  <si>
    <t>Soupis:</t>
  </si>
  <si>
    <t>Trativod_125_1</t>
  </si>
  <si>
    <t>168</t>
  </si>
  <si>
    <t>SO 103.1 - Sanace pláně, konstrukce vozovky po podkladní štěrkovou vrstvu</t>
  </si>
  <si>
    <t>Vozovka - asfalt</t>
  </si>
  <si>
    <t>1000</t>
  </si>
  <si>
    <t>27,072</t>
  </si>
  <si>
    <t>651613644</t>
  </si>
  <si>
    <t>"Přípojky" 25,60*0,600*1,000</t>
  </si>
  <si>
    <t>"Trativod" Trativod_125_1*0,30*0,40</t>
  </si>
  <si>
    <t>-1789274004</t>
  </si>
  <si>
    <t>990624318</t>
  </si>
  <si>
    <t>328790500</t>
  </si>
  <si>
    <t>"Potrubí" -3,14*0,075*0,075*25,60</t>
  </si>
  <si>
    <t>1979166622</t>
  </si>
  <si>
    <t>1950758582</t>
  </si>
  <si>
    <t>"Přípojky" 25,60*0,600*(0,150+0,300)-3,14*0,075*0,075*25,600</t>
  </si>
  <si>
    <t>-748351377</t>
  </si>
  <si>
    <t>12,985*2 'Přepočtené koeficientem množství</t>
  </si>
  <si>
    <t>-1845323881</t>
  </si>
  <si>
    <t>Trativod_125_1*0,30*2</t>
  </si>
  <si>
    <t>Trativod_125_1*0,40*2</t>
  </si>
  <si>
    <t>1534572122</t>
  </si>
  <si>
    <t>Trativod_125_1*0,30*2*1,015</t>
  </si>
  <si>
    <t>Trativod_125_1*0,40*2*1,015</t>
  </si>
  <si>
    <t>212750103</t>
  </si>
  <si>
    <t>Trativod z drenážních trubek PVC-U SN 4 perforace 360° včetně lože otevřený výkop DN 160 pro budovy plocha pro vtékání vody min. 80 cm2/m</t>
  </si>
  <si>
    <t>2110859391</t>
  </si>
  <si>
    <t>Trativody z drenážních a melioračních trubek pro budovy se zřízením štěrkového lože pod trubky a s jejich obsypem v otevřeném výkopu trubka tyčová PVC-U plocha pro vtékání vody min. 80 cm2/m SN 4 celoperforovaná 360° DN 160</t>
  </si>
  <si>
    <t>https://podminky.urs.cz/item/CS_URS_2021_02/212750103</t>
  </si>
  <si>
    <t>168,000</t>
  </si>
  <si>
    <t>-47114012</t>
  </si>
  <si>
    <t>"Přípojky" 25,600</t>
  </si>
  <si>
    <t>-711398233</t>
  </si>
  <si>
    <t>"Přípojky" 25,60*0,600*0,100</t>
  </si>
  <si>
    <t>561041111</t>
  </si>
  <si>
    <t>Zřízení podkladu ze zeminy upravené vápnem, cementem, směsnými pojivy tl 300 mm plochy do 1000 m2</t>
  </si>
  <si>
    <t>-1727441404</t>
  </si>
  <si>
    <t>Zřízení podkladu ze zeminy upravené hydraulickými pojivy vápnem, cementem nebo směsnými pojivy (materiál ve specifikaci) s rozprostřením, promísením, vlhčením, zhutněním a ošetřením vodou plochy do 1 000 m2, tloušťka po zhutnění přes 250 do 300 mm</t>
  </si>
  <si>
    <t>https://podminky.urs.cz/item/CS_URS_2021_02/561041111</t>
  </si>
  <si>
    <t>-791636345</t>
  </si>
  <si>
    <t>-1038722946</t>
  </si>
  <si>
    <t>Sanace_plocha_3*0,300*1,750*0,0300</t>
  </si>
  <si>
    <t>7600781</t>
  </si>
  <si>
    <t>"Plocha asfaltu" 1095,000</t>
  </si>
  <si>
    <t>-2087865309</t>
  </si>
  <si>
    <t>Vozovka_asfalt+"Betonová_přídlažba" 95,000</t>
  </si>
  <si>
    <t>564871111</t>
  </si>
  <si>
    <t>Podklad ze štěrkodrtě ŠD tl 250 mm</t>
  </si>
  <si>
    <t>-1140455190</t>
  </si>
  <si>
    <t xml:space="preserve">Podklad ze štěrkodrti ŠD  s rozprostřením a zhutněním, po zhutnění tl. 250 mm</t>
  </si>
  <si>
    <t>https://podminky.urs.cz/item/CS_URS_2021_02/564871111</t>
  </si>
  <si>
    <t>"Vjezdy_dlažba" 0,000</t>
  </si>
  <si>
    <t>"Parking_dlažba_vege" 143,000</t>
  </si>
  <si>
    <t>"Rampa_žula_kostka" 25,000</t>
  </si>
  <si>
    <t>-2011157020</t>
  </si>
  <si>
    <t>2133050804</t>
  </si>
  <si>
    <t>-1940617677</t>
  </si>
  <si>
    <t>-297794580</t>
  </si>
  <si>
    <t>-798830458</t>
  </si>
  <si>
    <t>89256945</t>
  </si>
  <si>
    <t>-242099419</t>
  </si>
  <si>
    <t>526273521</t>
  </si>
  <si>
    <t>696404851</t>
  </si>
  <si>
    <t>452055659</t>
  </si>
  <si>
    <t>-1817945096</t>
  </si>
  <si>
    <t>-1785508158</t>
  </si>
  <si>
    <t>1473879868</t>
  </si>
  <si>
    <t>1538122913</t>
  </si>
  <si>
    <t>701632484</t>
  </si>
  <si>
    <t>895955312R</t>
  </si>
  <si>
    <t>Odvodňovací žlab betonový pojezdový DN400</t>
  </si>
  <si>
    <t>-688980824</t>
  </si>
  <si>
    <t>825139024</t>
  </si>
  <si>
    <t>1009201575</t>
  </si>
  <si>
    <t>-642595727</t>
  </si>
  <si>
    <t>0,624</t>
  </si>
  <si>
    <t>2,624</t>
  </si>
  <si>
    <t>148</t>
  </si>
  <si>
    <t>SO 104 - Komunikace Osa D - komunikace obytné zóny</t>
  </si>
  <si>
    <t>1126</t>
  </si>
  <si>
    <t>223</t>
  </si>
  <si>
    <t>SO 104.1 - Sanace pláně, konstrukce vozovky po podkladní štěrkovou vrstvu</t>
  </si>
  <si>
    <t>Vjezdy_dlažba</t>
  </si>
  <si>
    <t>Vjezdy - dlažba betonová tl. 80mm</t>
  </si>
  <si>
    <t>959</t>
  </si>
  <si>
    <t>29,568</t>
  </si>
  <si>
    <t>384437319</t>
  </si>
  <si>
    <t>"Přípojky" 10,400*0,600*1,000</t>
  </si>
  <si>
    <t>1597073220</t>
  </si>
  <si>
    <t>-1083842698</t>
  </si>
  <si>
    <t>673691480</t>
  </si>
  <si>
    <t>"Potrubí" -3,14*0,075*0,075*10,40</t>
  </si>
  <si>
    <t>2024088439</t>
  </si>
  <si>
    <t>-2134629237</t>
  </si>
  <si>
    <t>"Přípojky" 10,40*0,600*(0,150+0,300)-3,14*0,075*0,075*10,40</t>
  </si>
  <si>
    <t>-763974484</t>
  </si>
  <si>
    <t>5,274*2 'Přepočtené koeficientem množství</t>
  </si>
  <si>
    <t>839908697</t>
  </si>
  <si>
    <t>-467973250</t>
  </si>
  <si>
    <t>-1987431340</t>
  </si>
  <si>
    <t>223,000</t>
  </si>
  <si>
    <t>925957279</t>
  </si>
  <si>
    <t>"Přípojky" 10,400</t>
  </si>
  <si>
    <t>-1746288232</t>
  </si>
  <si>
    <t>"Přípojky" 10,400*0,600*0,100</t>
  </si>
  <si>
    <t>248824844</t>
  </si>
  <si>
    <t>-1912999932</t>
  </si>
  <si>
    <t>-466796615</t>
  </si>
  <si>
    <t>2138682417</t>
  </si>
  <si>
    <t>"Plocha asfaltu" 1077,000</t>
  </si>
  <si>
    <t>16379883</t>
  </si>
  <si>
    <t>Vozovka_asfalt+"Betonová_přídlažba" 118,750</t>
  </si>
  <si>
    <t>605900907</t>
  </si>
  <si>
    <t>-1983237704</t>
  </si>
  <si>
    <t>230975963</t>
  </si>
  <si>
    <t>1266805413</t>
  </si>
  <si>
    <t>304184110</t>
  </si>
  <si>
    <t>1451339069</t>
  </si>
  <si>
    <t>-1503746403</t>
  </si>
  <si>
    <t>-174826739</t>
  </si>
  <si>
    <t>1352883762</t>
  </si>
  <si>
    <t>-482880983</t>
  </si>
  <si>
    <t>1154793746</t>
  </si>
  <si>
    <t>-322450182</t>
  </si>
  <si>
    <t>914033349</t>
  </si>
  <si>
    <t>803918774</t>
  </si>
  <si>
    <t>-1323116842</t>
  </si>
  <si>
    <t>423919900</t>
  </si>
  <si>
    <t>1337336237</t>
  </si>
  <si>
    <t>629245201</t>
  </si>
  <si>
    <t>1085935845</t>
  </si>
  <si>
    <t>65,94</t>
  </si>
  <si>
    <t>54</t>
  </si>
  <si>
    <t>1,506</t>
  </si>
  <si>
    <t>6,334</t>
  </si>
  <si>
    <t>244</t>
  </si>
  <si>
    <t>40</t>
  </si>
  <si>
    <t>SO 105 - Komunikace Osa E - komunikace obytné zóny</t>
  </si>
  <si>
    <t>2590</t>
  </si>
  <si>
    <t>424</t>
  </si>
  <si>
    <t>SO 105.1 - Sanace pláně, konstrukce vozovky po podkladní štěrkovou vrstvu</t>
  </si>
  <si>
    <t>2306</t>
  </si>
  <si>
    <t>57,657</t>
  </si>
  <si>
    <t>1220295467</t>
  </si>
  <si>
    <t>"Přípojky" 25,100*0,600*1,000</t>
  </si>
  <si>
    <t>-681141991</t>
  </si>
  <si>
    <t>-1654672257</t>
  </si>
  <si>
    <t>1307399876</t>
  </si>
  <si>
    <t>"Potrubí" -3,14*0,075*0,075*25,10</t>
  </si>
  <si>
    <t>2060496793</t>
  </si>
  <si>
    <t>-1962412829</t>
  </si>
  <si>
    <t>"Přípojky" 25,10*0,600*(0,150+0,300)-3,14*0,075*0,075*25,10</t>
  </si>
  <si>
    <t>1028721707</t>
  </si>
  <si>
    <t>12,731*2 'Přepočtené koeficientem množství</t>
  </si>
  <si>
    <t>-270020519</t>
  </si>
  <si>
    <t>-602153374</t>
  </si>
  <si>
    <t>-174133129</t>
  </si>
  <si>
    <t>424,000</t>
  </si>
  <si>
    <t>933831200</t>
  </si>
  <si>
    <t>"Přípojky" 25,100</t>
  </si>
  <si>
    <t>1660043518</t>
  </si>
  <si>
    <t>"Přípojky" 25,100*0,600*0,100</t>
  </si>
  <si>
    <t>490528142</t>
  </si>
  <si>
    <t>-266548310</t>
  </si>
  <si>
    <t>-497314440</t>
  </si>
  <si>
    <t>-1170968603</t>
  </si>
  <si>
    <t>"Plocha asfaltu" 2555,000</t>
  </si>
  <si>
    <t>144740265</t>
  </si>
  <si>
    <t>Vozovka_asfalt+"Betonová_přídlažba" 249,750</t>
  </si>
  <si>
    <t>518291658</t>
  </si>
  <si>
    <t>704792486</t>
  </si>
  <si>
    <t>139613535</t>
  </si>
  <si>
    <t>1194412903</t>
  </si>
  <si>
    <t>1308186232</t>
  </si>
  <si>
    <t>249734220</t>
  </si>
  <si>
    <t>-1027636703</t>
  </si>
  <si>
    <t>-696040732</t>
  </si>
  <si>
    <t>1410004644</t>
  </si>
  <si>
    <t>-1792428161</t>
  </si>
  <si>
    <t>598347741</t>
  </si>
  <si>
    <t>-1455592483</t>
  </si>
  <si>
    <t>1515165928</t>
  </si>
  <si>
    <t>-752113400</t>
  </si>
  <si>
    <t>1850689731</t>
  </si>
  <si>
    <t>-2003580980</t>
  </si>
  <si>
    <t>-1865959510</t>
  </si>
  <si>
    <t>1475336382</t>
  </si>
  <si>
    <t>-1781742138</t>
  </si>
  <si>
    <t>VRN - Vedlejší rozpočtové náklady</t>
  </si>
  <si>
    <t xml:space="preserve">    VRN3 - Zařízení staveniště</t>
  </si>
  <si>
    <t xml:space="preserve">    VRN6 - Územní vlivy</t>
  </si>
  <si>
    <t xml:space="preserve">    VRN7 - Provozní vlivy</t>
  </si>
  <si>
    <t>VRN3</t>
  </si>
  <si>
    <t>Zařízení staveniště</t>
  </si>
  <si>
    <t>030001000</t>
  </si>
  <si>
    <t>kpl</t>
  </si>
  <si>
    <t>1024</t>
  </si>
  <si>
    <t>-1570175016</t>
  </si>
  <si>
    <t>https://podminky.urs.cz/item/CS_URS_2021_02/030001000</t>
  </si>
  <si>
    <t>VRN6</t>
  </si>
  <si>
    <t>Územní vlivy</t>
  </si>
  <si>
    <t>060001000</t>
  </si>
  <si>
    <t>-979640999</t>
  </si>
  <si>
    <t>https://podminky.urs.cz/item/CS_URS_2021_02/060001000</t>
  </si>
  <si>
    <t>VRN7</t>
  </si>
  <si>
    <t>Provozní vlivy</t>
  </si>
  <si>
    <t>070001000</t>
  </si>
  <si>
    <t>357720643</t>
  </si>
  <si>
    <t>https://podminky.urs.cz/item/CS_URS_2021_02/070001000</t>
  </si>
  <si>
    <t>ON - Ostatní náklady</t>
  </si>
  <si>
    <t xml:space="preserve">    VRN1 - Průzkumné, geodetické a projektové práce</t>
  </si>
  <si>
    <t xml:space="preserve">    VRN4 - Inženýrská činnost</t>
  </si>
  <si>
    <t>VRN1</t>
  </si>
  <si>
    <t>Průzkumné, geodetické a projektové práce</t>
  </si>
  <si>
    <t>012103000</t>
  </si>
  <si>
    <t>Geodetické práce před výstavbou</t>
  </si>
  <si>
    <t>1862267018</t>
  </si>
  <si>
    <t>https://podminky.urs.cz/item/CS_URS_2021_02/012103000</t>
  </si>
  <si>
    <t>012203000</t>
  </si>
  <si>
    <t>Geodetické práce při provádění stavby</t>
  </si>
  <si>
    <t>-167558563</t>
  </si>
  <si>
    <t>https://podminky.urs.cz/item/CS_URS_2021_02/012203000</t>
  </si>
  <si>
    <t>012303000</t>
  </si>
  <si>
    <t>Geodetické práce po výstavbě</t>
  </si>
  <si>
    <t>-1843398334</t>
  </si>
  <si>
    <t>https://podminky.urs.cz/item/CS_URS_2021_02/012303000</t>
  </si>
  <si>
    <t>013254000</t>
  </si>
  <si>
    <t>Dokumentace skutečného provedení stavby</t>
  </si>
  <si>
    <t>-320535506</t>
  </si>
  <si>
    <t>https://podminky.urs.cz/item/CS_URS_2021_02/013254000</t>
  </si>
  <si>
    <t>VRN4</t>
  </si>
  <si>
    <t>Inženýrská činnost</t>
  </si>
  <si>
    <t>043002000</t>
  </si>
  <si>
    <t>Zkoušky a ostatní měření</t>
  </si>
  <si>
    <t>255442612</t>
  </si>
  <si>
    <t>https://podminky.urs.cz/item/CS_URS_2021_02/043002000</t>
  </si>
  <si>
    <t>043154000</t>
  </si>
  <si>
    <t>Zkoušky hutnící</t>
  </si>
  <si>
    <t>-1514863379</t>
  </si>
  <si>
    <t>https://podminky.urs.cz/item/CS_URS_2021_02/043154000</t>
  </si>
  <si>
    <t>043203002</t>
  </si>
  <si>
    <t>Monitoring celkem - parportizace a repasportizace</t>
  </si>
  <si>
    <t>148860339</t>
  </si>
  <si>
    <t>https://podminky.urs.cz/item/CS_URS_2021_02/043203002</t>
  </si>
  <si>
    <t>SEZNAM FIGUR</t>
  </si>
  <si>
    <t>Výměra</t>
  </si>
  <si>
    <t xml:space="preserve"> SO 102</t>
  </si>
  <si>
    <t>Betonová_přídlažba</t>
  </si>
  <si>
    <t>Betonová přídlažba</t>
  </si>
  <si>
    <t>Bourání_vozovka</t>
  </si>
  <si>
    <t>Bourání vozovka</t>
  </si>
  <si>
    <t>Použití figury:</t>
  </si>
  <si>
    <t>Chodník_litý_asfalt</t>
  </si>
  <si>
    <t>Vozovka litý asfalt</t>
  </si>
  <si>
    <t>Mezideponie</t>
  </si>
  <si>
    <t>Objem_ornice</t>
  </si>
  <si>
    <t>Objem ornice</t>
  </si>
  <si>
    <t>Obrubník_chodníkový</t>
  </si>
  <si>
    <t>Obrubník chodníkový</t>
  </si>
  <si>
    <t>Obrubník_silniční</t>
  </si>
  <si>
    <t>Obrubník silniční</t>
  </si>
  <si>
    <t>Odkopávky</t>
  </si>
  <si>
    <t>Odkopávky_3</t>
  </si>
  <si>
    <t>Odkopávky třída těžitelnosti 3</t>
  </si>
  <si>
    <t>Odkopávky_4</t>
  </si>
  <si>
    <t>Odkopávky třída těžitelnosti 4</t>
  </si>
  <si>
    <t>Parking_dlažba_antra</t>
  </si>
  <si>
    <t>Parkovací dlažba barva antracit</t>
  </si>
  <si>
    <t>Parking_dlažba_beton</t>
  </si>
  <si>
    <t>Parkovací stání - dlažba</t>
  </si>
  <si>
    <t>Parkovací dlažba - vegeteční</t>
  </si>
  <si>
    <t>Reliéfní_dlažba_60</t>
  </si>
  <si>
    <t>Reliéfní dlažba tl. 60mm</t>
  </si>
  <si>
    <t>Řezání</t>
  </si>
  <si>
    <t>Řezání živice</t>
  </si>
  <si>
    <t>Sanace plochy do hloubky 0,30m</t>
  </si>
  <si>
    <t>Suť_beton</t>
  </si>
  <si>
    <t>Suť beton</t>
  </si>
  <si>
    <t>Suť_celkem</t>
  </si>
  <si>
    <t>Suť celkem</t>
  </si>
  <si>
    <t>Suť_kamenivo</t>
  </si>
  <si>
    <t>Suť kamenivo</t>
  </si>
  <si>
    <t>Suť_kusová</t>
  </si>
  <si>
    <t>Suť kusová</t>
  </si>
  <si>
    <t>Suť_živice</t>
  </si>
  <si>
    <t>Suť živice</t>
  </si>
  <si>
    <t>Vodící_linie</t>
  </si>
  <si>
    <t>Vodící linie</t>
  </si>
  <si>
    <t>Zeleň</t>
  </si>
  <si>
    <t>Zeleň_1</t>
  </si>
  <si>
    <t xml:space="preserve"> SO 103/ SO 103.1</t>
  </si>
  <si>
    <t>Hloubení_1</t>
  </si>
  <si>
    <t xml:space="preserve"> SO 104/ SO 104.1</t>
  </si>
  <si>
    <t xml:space="preserve"> SO 105/ SO 105.1</t>
  </si>
  <si>
    <t>Chodník_dlažba_1</t>
  </si>
  <si>
    <t>Parking_dlažba_veg_1</t>
  </si>
  <si>
    <t>Rampa_žula_kostka_1</t>
  </si>
  <si>
    <t>Vozovka_asfalt_1</t>
  </si>
</sst>
</file>

<file path=xl/styles.xml><?xml version="1.0" encoding="utf-8"?>
<styleSheet xmlns="http://schemas.openxmlformats.org/spreadsheetml/2006/main">
  <numFmts count="4">
    <numFmt numFmtId="164" formatCode="#,##0.00%"/>
    <numFmt numFmtId="165" formatCode="dd\.mm\.yyyy"/>
    <numFmt numFmtId="166" formatCode="#,##0.00000"/>
    <numFmt numFmtId="167" formatCode="#,##0.000"/>
  </numFmts>
  <fonts count="45">
    <font>
      <sz val="8"/>
      <name val="Arial CE"/>
      <family val="2"/>
    </font>
    <font>
      <sz val="10"/>
      <color rgb="FF969696"/>
      <name val="Arial CE"/>
    </font>
    <font>
      <sz val="10"/>
      <name val="Arial CE"/>
    </font>
    <font>
      <b/>
      <sz val="11"/>
      <name val="Arial CE"/>
    </font>
    <font>
      <b/>
      <sz val="12"/>
      <name val="Arial CE"/>
    </font>
    <font>
      <sz val="11"/>
      <name val="Arial CE"/>
    </font>
    <font>
      <sz val="12"/>
      <color rgb="FF003366"/>
      <name val="Arial CE"/>
    </font>
    <font>
      <sz val="10"/>
      <color rgb="FF003366"/>
      <name val="Arial CE"/>
    </font>
    <font>
      <sz val="8"/>
      <color rgb="FF003366"/>
      <name val="Arial CE"/>
    </font>
    <font>
      <sz val="8"/>
      <color rgb="FF505050"/>
      <name val="Arial CE"/>
    </font>
    <font>
      <sz val="8"/>
      <color rgb="FFFF0000"/>
      <name val="Arial CE"/>
    </font>
    <font>
      <sz val="8"/>
      <color rgb="FF800080"/>
      <name val="Arial CE"/>
    </font>
    <font>
      <sz val="8"/>
      <color rgb="FFFFFFFF"/>
      <name val="Arial CE"/>
    </font>
    <font>
      <b/>
      <sz val="14"/>
      <name val="Arial CE"/>
    </font>
    <font>
      <sz val="8"/>
      <color rgb="FF3366FF"/>
      <name val="Arial CE"/>
    </font>
    <font>
      <b/>
      <sz val="12"/>
      <color rgb="FF969696"/>
      <name val="Arial CE"/>
    </font>
    <font>
      <b/>
      <sz val="8"/>
      <color rgb="FF969696"/>
      <name val="Arial CE"/>
    </font>
    <font>
      <b/>
      <sz val="10"/>
      <name val="Arial CE"/>
    </font>
    <font>
      <b/>
      <sz val="10"/>
      <color rgb="FF969696"/>
      <name val="Arial CE"/>
    </font>
    <font>
      <b/>
      <sz val="10"/>
      <color rgb="FF464646"/>
      <name val="Arial CE"/>
    </font>
    <font>
      <sz val="12"/>
      <color rgb="FF969696"/>
      <name val="Arial CE"/>
    </font>
    <font>
      <sz val="8"/>
      <color rgb="FF969696"/>
      <name val="Arial CE"/>
    </font>
    <font>
      <sz val="9"/>
      <name val="Arial CE"/>
    </font>
    <font>
      <sz val="9"/>
      <color rgb="FF969696"/>
      <name val="Arial CE"/>
    </font>
    <font>
      <b/>
      <sz val="12"/>
      <color rgb="FF960000"/>
      <name val="Arial CE"/>
    </font>
    <font>
      <sz val="12"/>
      <name val="Arial CE"/>
    </font>
    <font>
      <sz val="18"/>
      <color theme="10"/>
      <name val="Wingdings 2"/>
    </font>
    <font>
      <b/>
      <sz val="11"/>
      <color rgb="FF003366"/>
      <name val="Arial CE"/>
    </font>
    <font>
      <sz val="11"/>
      <color rgb="FF003366"/>
      <name val="Arial CE"/>
    </font>
    <font>
      <sz val="11"/>
      <color rgb="FF969696"/>
      <name val="Arial CE"/>
    </font>
    <font>
      <b/>
      <sz val="10"/>
      <color rgb="FF003366"/>
      <name val="Arial CE"/>
    </font>
    <font>
      <sz val="8"/>
      <color rgb="FF000000"/>
      <name val="Arial CE"/>
    </font>
    <font>
      <sz val="10"/>
      <color rgb="FF3366FF"/>
      <name val="Arial CE"/>
    </font>
    <font>
      <b/>
      <sz val="12"/>
      <color rgb="FF800000"/>
      <name val="Arial CE"/>
    </font>
    <font>
      <sz val="8"/>
      <color rgb="FF960000"/>
      <name val="Arial CE"/>
    </font>
    <font>
      <b/>
      <sz val="8"/>
      <name val="Arial CE"/>
    </font>
    <font>
      <sz val="7"/>
      <color rgb="FF969696"/>
      <name val="Arial CE"/>
    </font>
    <font>
      <sz val="7"/>
      <name val="Arial CE"/>
    </font>
    <font>
      <sz val="7"/>
      <color rgb="FF979797"/>
      <name val="Arial CE"/>
    </font>
    <font>
      <i/>
      <u/>
      <sz val="7"/>
      <color rgb="FF979797"/>
      <name val="Calibri"/>
      <scheme val="minor"/>
    </font>
    <font>
      <i/>
      <sz val="7"/>
      <color rgb="FF969696"/>
      <name val="Arial CE"/>
    </font>
    <font>
      <i/>
      <sz val="9"/>
      <color rgb="FF0000FF"/>
      <name val="Arial CE"/>
    </font>
    <font>
      <i/>
      <sz val="8"/>
      <color rgb="FF0000FF"/>
      <name val="Arial CE"/>
    </font>
    <font>
      <b/>
      <sz val="9"/>
      <name val="Arial CE"/>
    </font>
    <font>
      <u/>
      <sz val="11"/>
      <color theme="10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FFFCC"/>
      </patternFill>
    </fill>
    <fill>
      <patternFill patternType="solid">
        <fgColor rgb="FFBEBEBE"/>
      </patternFill>
    </fill>
    <fill>
      <patternFill patternType="solid">
        <fgColor rgb="FFD2D2D2"/>
      </patternFill>
    </fill>
  </fills>
  <borders count="23">
    <border/>
    <border>
      <left style="thin">
        <color rgb="FF000000"/>
      </left>
      <top style="thin">
        <color rgb="FF000000"/>
      </top>
    </border>
    <border>
      <top style="thin">
        <color rgb="FF000000"/>
      </top>
    </border>
    <border>
      <left style="thin">
        <color rgb="FF000000"/>
      </left>
    </border>
    <border>
      <top style="hair">
        <color rgb="FF000000"/>
      </top>
    </border>
    <border>
      <bottom style="hair">
        <color rgb="FF000000"/>
      </bottom>
    </border>
    <border>
      <left style="hair">
        <color rgb="FF000000"/>
      </left>
      <top style="hair">
        <color rgb="FF000000"/>
      </top>
      <bottom style="hair">
        <color rgb="FF000000"/>
      </bottom>
    </border>
    <border>
      <top style="hair">
        <color rgb="FF000000"/>
      </top>
      <bottom style="hair">
        <color rgb="FF000000"/>
      </bottom>
    </border>
    <border>
      <right style="hair">
        <color rgb="FF000000"/>
      </right>
      <top style="hair">
        <color rgb="FF000000"/>
      </top>
      <bottom style="hair">
        <color rgb="FF000000"/>
      </bottom>
    </border>
    <border>
      <left style="thin">
        <color rgb="FF000000"/>
      </left>
      <bottom style="thin">
        <color rgb="FF000000"/>
      </bottom>
    </border>
    <border>
      <bottom style="thin">
        <color rgb="FF000000"/>
      </bottom>
    </border>
    <border>
      <left style="hair">
        <color rgb="FF969696"/>
      </left>
      <top style="hair">
        <color rgb="FF969696"/>
      </top>
    </border>
    <border>
      <top style="hair">
        <color rgb="FF969696"/>
      </top>
    </border>
    <border>
      <right style="hair">
        <color rgb="FF969696"/>
      </right>
      <top style="hair">
        <color rgb="FF969696"/>
      </top>
    </border>
    <border>
      <left style="hair">
        <color rgb="FF969696"/>
      </left>
    </border>
    <border>
      <right style="hair">
        <color rgb="FF969696"/>
      </right>
    </border>
    <border>
      <left style="hair">
        <color rgb="FF969696"/>
      </left>
      <top style="hair">
        <color rgb="FF969696"/>
      </top>
      <bottom style="hair">
        <color rgb="FF969696"/>
      </bottom>
    </border>
    <border>
      <top style="hair">
        <color rgb="FF969696"/>
      </top>
      <bottom style="hair">
        <color rgb="FF969696"/>
      </bottom>
    </border>
    <border>
      <right style="hair">
        <color rgb="FF969696"/>
      </right>
      <top style="hair">
        <color rgb="FF969696"/>
      </top>
      <bottom style="hair">
        <color rgb="FF969696"/>
      </bottom>
    </border>
    <border>
      <left style="hair">
        <color rgb="FF969696"/>
      </left>
      <bottom style="hair">
        <color rgb="FF969696"/>
      </bottom>
    </border>
    <border>
      <bottom style="hair">
        <color rgb="FF969696"/>
      </bottom>
    </border>
    <border>
      <right style="hair">
        <color rgb="FF969696"/>
      </right>
      <bottom style="hair">
        <color rgb="FF969696"/>
      </bottom>
    </border>
    <border>
      <left style="hair">
        <color rgb="FF969696"/>
      </left>
      <right style="hair">
        <color rgb="FF969696"/>
      </right>
      <top style="hair">
        <color rgb="FF969696"/>
      </top>
      <bottom style="hair">
        <color rgb="FF969696"/>
      </bottom>
    </border>
  </borders>
  <cellStyleXfs count="2">
    <xf numFmtId="0" fontId="0" fillId="0" borderId="0"/>
    <xf numFmtId="0" fontId="44" fillId="0" borderId="0" applyNumberFormat="0" applyFill="0" applyBorder="0" applyAlignment="0" applyProtection="0"/>
  </cellStyleXfs>
  <cellXfs count="309">
    <xf numFmtId="0" fontId="0" fillId="0" borderId="0" xfId="0"/>
    <xf numFmtId="0" fontId="0" fillId="0" borderId="0" xfId="0"/>
    <xf numFmtId="0" fontId="0" fillId="0" borderId="0" xfId="0" applyAlignment="1">
      <alignment vertical="center"/>
    </xf>
    <xf numFmtId="0" fontId="1" fillId="0" borderId="0" xfId="0" applyFont="1" applyAlignment="1">
      <alignment vertical="center"/>
    </xf>
    <xf numFmtId="0" fontId="2" fillId="0" borderId="0" xfId="0" applyFont="1" applyAlignment="1">
      <alignment vertical="center"/>
    </xf>
    <xf numFmtId="0" fontId="3" fillId="0" borderId="0" xfId="0" applyFont="1" applyAlignment="1">
      <alignment vertical="center"/>
    </xf>
    <xf numFmtId="0" fontId="4" fillId="0" borderId="0" xfId="0" applyFont="1" applyAlignment="1">
      <alignment vertical="center"/>
    </xf>
    <xf numFmtId="0" fontId="5" fillId="0" borderId="0" xfId="0" applyFont="1" applyAlignment="1">
      <alignment vertical="center"/>
    </xf>
    <xf numFmtId="0" fontId="0" fillId="0" borderId="0" xfId="0" applyAlignment="1">
      <alignment vertical="center" wrapText="1"/>
    </xf>
    <xf numFmtId="0" fontId="6" fillId="0" borderId="0" xfId="0" applyFont="1" applyAlignment="1">
      <alignment vertical="center"/>
    </xf>
    <xf numFmtId="0" fontId="7" fillId="0" borderId="0" xfId="0" applyFont="1" applyAlignment="1">
      <alignment vertical="center"/>
    </xf>
    <xf numFmtId="0" fontId="0" fillId="0" borderId="0" xfId="0" applyAlignment="1">
      <alignment horizontal="center" vertical="center" wrapText="1"/>
    </xf>
    <xf numFmtId="0" fontId="8" fillId="0" borderId="0" xfId="0" applyFont="1" applyAlignment="1"/>
    <xf numFmtId="0" fontId="9" fillId="0" borderId="0" xfId="0" applyFont="1" applyAlignment="1">
      <alignment vertical="center"/>
    </xf>
    <xf numFmtId="0" fontId="10" fillId="0" borderId="0" xfId="0" applyFont="1" applyAlignment="1">
      <alignment vertical="center"/>
    </xf>
    <xf numFmtId="0" fontId="11" fillId="0" borderId="0" xfId="0" applyFont="1" applyAlignment="1">
      <alignment vertical="center"/>
    </xf>
    <xf numFmtId="0" fontId="12" fillId="0" borderId="0" xfId="0" applyFont="1" applyAlignment="1">
      <alignment horizontal="left" vertical="center"/>
    </xf>
    <xf numFmtId="0" fontId="0" fillId="0" borderId="0" xfId="0" applyFont="1" applyAlignment="1">
      <alignment horizontal="left" vertical="center"/>
    </xf>
    <xf numFmtId="0" fontId="0" fillId="0" borderId="1" xfId="0" applyBorder="1" applyProtection="1"/>
    <xf numFmtId="0" fontId="0" fillId="0" borderId="2" xfId="0" applyBorder="1" applyProtection="1"/>
    <xf numFmtId="0" fontId="0" fillId="0" borderId="3" xfId="0" applyBorder="1"/>
    <xf numFmtId="0" fontId="0" fillId="0" borderId="3" xfId="0" applyBorder="1" applyProtection="1"/>
    <xf numFmtId="0" fontId="0" fillId="0" borderId="0" xfId="0" applyProtection="1"/>
    <xf numFmtId="0" fontId="13" fillId="0" borderId="0" xfId="0" applyFont="1" applyAlignment="1" applyProtection="1">
      <alignment horizontal="left" vertical="center"/>
    </xf>
    <xf numFmtId="0" fontId="14" fillId="0" borderId="0" xfId="0" applyFont="1" applyAlignment="1">
      <alignment horizontal="left" vertical="center"/>
    </xf>
    <xf numFmtId="0" fontId="15" fillId="0" borderId="0" xfId="0" applyFont="1" applyAlignment="1">
      <alignment horizontal="left" vertical="center"/>
    </xf>
    <xf numFmtId="0" fontId="1" fillId="0" borderId="0" xfId="0" applyFont="1" applyAlignment="1" applyProtection="1">
      <alignment horizontal="left" vertical="top"/>
    </xf>
    <xf numFmtId="0" fontId="2" fillId="0" borderId="0" xfId="0" applyFont="1" applyAlignment="1" applyProtection="1">
      <alignment horizontal="left" vertical="center"/>
    </xf>
    <xf numFmtId="0" fontId="16" fillId="0" borderId="0" xfId="0" applyFont="1" applyAlignment="1">
      <alignment horizontal="left" vertical="top" wrapText="1"/>
    </xf>
    <xf numFmtId="0" fontId="3" fillId="0" borderId="0" xfId="0" applyFont="1" applyAlignment="1" applyProtection="1">
      <alignment horizontal="left" vertical="top"/>
    </xf>
    <xf numFmtId="0" fontId="3" fillId="0" borderId="0" xfId="0" applyFont="1" applyAlignment="1" applyProtection="1">
      <alignment horizontal="left" vertical="top" wrapText="1"/>
    </xf>
    <xf numFmtId="0" fontId="16" fillId="0" borderId="0" xfId="0" applyFont="1" applyAlignment="1">
      <alignment horizontal="left" vertical="center"/>
    </xf>
    <xf numFmtId="0" fontId="1" fillId="0" borderId="0" xfId="0" applyFont="1" applyAlignment="1" applyProtection="1">
      <alignment horizontal="left" vertical="center"/>
    </xf>
    <xf numFmtId="0" fontId="2" fillId="2" borderId="0" xfId="0" applyFont="1" applyFill="1" applyAlignment="1" applyProtection="1">
      <alignment horizontal="left" vertical="center"/>
      <protection locked="0"/>
    </xf>
    <xf numFmtId="49" fontId="2" fillId="2" borderId="0" xfId="0" applyNumberFormat="1" applyFont="1" applyFill="1" applyAlignment="1" applyProtection="1">
      <alignment horizontal="left" vertical="center"/>
      <protection locked="0"/>
    </xf>
    <xf numFmtId="49" fontId="2" fillId="0" borderId="0" xfId="0" applyNumberFormat="1" applyFont="1" applyAlignment="1" applyProtection="1">
      <alignment horizontal="left" vertical="center"/>
    </xf>
    <xf numFmtId="0" fontId="2" fillId="0" borderId="0" xfId="0" applyFont="1" applyAlignment="1" applyProtection="1">
      <alignment horizontal="left" vertical="center" wrapText="1"/>
    </xf>
    <xf numFmtId="0" fontId="0" fillId="0" borderId="4" xfId="0" applyBorder="1" applyProtection="1"/>
    <xf numFmtId="0" fontId="0" fillId="0" borderId="0" xfId="0" applyFont="1" applyAlignment="1">
      <alignment vertical="center"/>
    </xf>
    <xf numFmtId="0" fontId="0" fillId="0" borderId="3" xfId="0" applyFont="1" applyBorder="1" applyAlignment="1" applyProtection="1">
      <alignment vertical="center"/>
    </xf>
    <xf numFmtId="0" fontId="0" fillId="0" borderId="0" xfId="0" applyFont="1" applyAlignment="1" applyProtection="1">
      <alignment vertical="center"/>
    </xf>
    <xf numFmtId="0" fontId="17" fillId="0" borderId="5" xfId="0" applyFont="1" applyBorder="1" applyAlignment="1" applyProtection="1">
      <alignment horizontal="left" vertical="center"/>
    </xf>
    <xf numFmtId="0" fontId="0" fillId="0" borderId="5" xfId="0" applyFont="1" applyBorder="1" applyAlignment="1" applyProtection="1">
      <alignment vertical="center"/>
    </xf>
    <xf numFmtId="4" fontId="17" fillId="0" borderId="5" xfId="0" applyNumberFormat="1" applyFont="1" applyBorder="1" applyAlignment="1" applyProtection="1">
      <alignment vertical="center"/>
    </xf>
    <xf numFmtId="0" fontId="0" fillId="0" borderId="3" xfId="0" applyFont="1" applyBorder="1" applyAlignment="1">
      <alignment vertical="center"/>
    </xf>
    <xf numFmtId="0" fontId="1" fillId="0" borderId="0" xfId="0" applyFont="1" applyAlignment="1" applyProtection="1">
      <alignment horizontal="right" vertical="center"/>
    </xf>
    <xf numFmtId="0" fontId="1" fillId="0" borderId="3" xfId="0" applyFont="1" applyBorder="1" applyAlignment="1" applyProtection="1">
      <alignment vertical="center"/>
    </xf>
    <xf numFmtId="0" fontId="1" fillId="0" borderId="0" xfId="0" applyFont="1" applyAlignment="1" applyProtection="1">
      <alignment vertical="center"/>
    </xf>
    <xf numFmtId="164" fontId="1" fillId="0" borderId="0" xfId="0" applyNumberFormat="1" applyFont="1" applyAlignment="1" applyProtection="1">
      <alignment horizontal="left" vertical="center"/>
    </xf>
    <xf numFmtId="4" fontId="18" fillId="0" borderId="0" xfId="0" applyNumberFormat="1" applyFont="1" applyAlignment="1" applyProtection="1">
      <alignment vertical="center"/>
    </xf>
    <xf numFmtId="0" fontId="1" fillId="0" borderId="3" xfId="0" applyFont="1" applyBorder="1" applyAlignment="1">
      <alignment vertical="center"/>
    </xf>
    <xf numFmtId="0" fontId="18" fillId="0" borderId="0" xfId="0" applyFont="1" applyAlignment="1">
      <alignment horizontal="left" vertical="center"/>
    </xf>
    <xf numFmtId="0" fontId="0" fillId="3" borderId="0" xfId="0" applyFont="1" applyFill="1" applyAlignment="1" applyProtection="1">
      <alignment vertical="center"/>
    </xf>
    <xf numFmtId="0" fontId="4" fillId="3" borderId="6" xfId="0" applyFont="1" applyFill="1" applyBorder="1" applyAlignment="1" applyProtection="1">
      <alignment horizontal="left" vertical="center"/>
    </xf>
    <xf numFmtId="0" fontId="0" fillId="3" borderId="7" xfId="0" applyFont="1" applyFill="1" applyBorder="1" applyAlignment="1" applyProtection="1">
      <alignment vertical="center"/>
    </xf>
    <xf numFmtId="0" fontId="4" fillId="3" borderId="7" xfId="0" applyFont="1" applyFill="1" applyBorder="1" applyAlignment="1" applyProtection="1">
      <alignment horizontal="center" vertical="center"/>
    </xf>
    <xf numFmtId="0" fontId="4" fillId="3" borderId="7" xfId="0" applyFont="1" applyFill="1" applyBorder="1" applyAlignment="1" applyProtection="1">
      <alignment horizontal="left" vertical="center"/>
    </xf>
    <xf numFmtId="4" fontId="4" fillId="3" borderId="7" xfId="0" applyNumberFormat="1" applyFont="1" applyFill="1" applyBorder="1" applyAlignment="1" applyProtection="1">
      <alignment vertical="center"/>
    </xf>
    <xf numFmtId="0" fontId="0" fillId="3" borderId="8" xfId="0" applyFont="1" applyFill="1" applyBorder="1" applyAlignment="1" applyProtection="1">
      <alignment vertical="center"/>
    </xf>
    <xf numFmtId="0" fontId="0" fillId="0" borderId="3" xfId="0" applyBorder="1" applyAlignment="1" applyProtection="1">
      <alignment vertical="center"/>
    </xf>
    <xf numFmtId="0" fontId="0" fillId="0" borderId="0" xfId="0" applyAlignment="1" applyProtection="1">
      <alignment vertical="center"/>
    </xf>
    <xf numFmtId="0" fontId="19" fillId="0" borderId="4" xfId="0" applyFont="1" applyBorder="1" applyAlignment="1" applyProtection="1">
      <alignment horizontal="left" vertical="center"/>
    </xf>
    <xf numFmtId="0" fontId="0" fillId="0" borderId="4" xfId="0" applyBorder="1" applyAlignment="1" applyProtection="1">
      <alignment vertical="center"/>
    </xf>
    <xf numFmtId="0" fontId="0" fillId="0" borderId="3" xfId="0" applyBorder="1" applyAlignment="1">
      <alignment vertical="center"/>
    </xf>
    <xf numFmtId="0" fontId="1" fillId="0" borderId="5" xfId="0" applyFont="1" applyBorder="1" applyAlignment="1" applyProtection="1">
      <alignment horizontal="left" vertical="center"/>
    </xf>
    <xf numFmtId="0" fontId="0" fillId="0" borderId="4" xfId="0" applyFont="1" applyBorder="1" applyAlignment="1" applyProtection="1">
      <alignment vertical="center"/>
    </xf>
    <xf numFmtId="0" fontId="0" fillId="0" borderId="9" xfId="0" applyFont="1" applyBorder="1" applyAlignment="1" applyProtection="1">
      <alignment vertical="center"/>
    </xf>
    <xf numFmtId="0" fontId="0" fillId="0" borderId="10" xfId="0" applyFont="1" applyBorder="1" applyAlignment="1" applyProtection="1">
      <alignment vertical="center"/>
    </xf>
    <xf numFmtId="0" fontId="0" fillId="0" borderId="1" xfId="0" applyFont="1" applyBorder="1" applyAlignment="1" applyProtection="1">
      <alignment vertical="center"/>
    </xf>
    <xf numFmtId="0" fontId="0" fillId="0" borderId="2" xfId="0" applyFont="1" applyBorder="1" applyAlignment="1" applyProtection="1">
      <alignment vertical="center"/>
    </xf>
    <xf numFmtId="0" fontId="2" fillId="0" borderId="3" xfId="0" applyFont="1" applyBorder="1" applyAlignment="1" applyProtection="1">
      <alignment vertical="center"/>
    </xf>
    <xf numFmtId="0" fontId="2" fillId="0" borderId="0" xfId="0" applyFont="1" applyAlignment="1" applyProtection="1">
      <alignment vertical="center"/>
    </xf>
    <xf numFmtId="0" fontId="2" fillId="0" borderId="3" xfId="0" applyFont="1" applyBorder="1" applyAlignment="1">
      <alignment vertical="center"/>
    </xf>
    <xf numFmtId="0" fontId="3" fillId="0" borderId="3" xfId="0" applyFont="1" applyBorder="1" applyAlignment="1" applyProtection="1">
      <alignment vertical="center"/>
    </xf>
    <xf numFmtId="0" fontId="3" fillId="0" borderId="0" xfId="0" applyFont="1" applyAlignment="1" applyProtection="1">
      <alignment horizontal="left" vertical="center"/>
    </xf>
    <xf numFmtId="0" fontId="3" fillId="0" borderId="0" xfId="0" applyFont="1" applyAlignment="1" applyProtection="1">
      <alignment vertical="center"/>
    </xf>
    <xf numFmtId="0" fontId="3" fillId="0" borderId="0" xfId="0" applyFont="1" applyAlignment="1" applyProtection="1">
      <alignment horizontal="left" vertical="center" wrapText="1"/>
    </xf>
    <xf numFmtId="0" fontId="3" fillId="0" borderId="3" xfId="0" applyFont="1" applyBorder="1" applyAlignment="1">
      <alignment vertical="center"/>
    </xf>
    <xf numFmtId="0" fontId="17" fillId="0" borderId="0" xfId="0" applyFont="1" applyAlignment="1" applyProtection="1">
      <alignment vertical="center"/>
    </xf>
    <xf numFmtId="165" fontId="2" fillId="0" borderId="0" xfId="0" applyNumberFormat="1" applyFont="1" applyAlignment="1" applyProtection="1">
      <alignment horizontal="left" vertical="center"/>
    </xf>
    <xf numFmtId="0" fontId="2" fillId="0" borderId="0" xfId="0" applyFont="1" applyAlignment="1" applyProtection="1">
      <alignment vertical="center" wrapText="1"/>
    </xf>
    <xf numFmtId="0" fontId="20" fillId="0" borderId="11" xfId="0" applyFont="1" applyBorder="1" applyAlignment="1">
      <alignment horizontal="center" vertical="center"/>
    </xf>
    <xf numFmtId="0" fontId="20" fillId="0" borderId="12" xfId="0" applyFont="1" applyBorder="1" applyAlignment="1">
      <alignment horizontal="left" vertical="center"/>
    </xf>
    <xf numFmtId="0" fontId="0" fillId="0" borderId="12" xfId="0" applyBorder="1" applyAlignment="1">
      <alignment vertical="center"/>
    </xf>
    <xf numFmtId="0" fontId="0" fillId="0" borderId="13" xfId="0" applyBorder="1" applyAlignment="1">
      <alignment vertical="center"/>
    </xf>
    <xf numFmtId="0" fontId="21" fillId="0" borderId="14" xfId="0" applyFont="1" applyBorder="1" applyAlignment="1">
      <alignment horizontal="left" vertical="center"/>
    </xf>
    <xf numFmtId="0" fontId="21" fillId="0" borderId="0" xfId="0" applyFont="1" applyBorder="1" applyAlignment="1">
      <alignment horizontal="left" vertical="center"/>
    </xf>
    <xf numFmtId="0" fontId="0" fillId="0" borderId="0" xfId="0" applyFont="1" applyBorder="1" applyAlignment="1">
      <alignment vertical="center"/>
    </xf>
    <xf numFmtId="0" fontId="0" fillId="0" borderId="15" xfId="0" applyFont="1" applyBorder="1" applyAlignment="1">
      <alignment vertical="center"/>
    </xf>
    <xf numFmtId="0" fontId="21" fillId="0" borderId="14" xfId="0" applyFont="1" applyBorder="1" applyAlignment="1" applyProtection="1">
      <alignment horizontal="left" vertical="center"/>
    </xf>
    <xf numFmtId="0" fontId="21" fillId="0" borderId="0" xfId="0" applyFont="1" applyBorder="1" applyAlignment="1" applyProtection="1">
      <alignment horizontal="left" vertical="center"/>
    </xf>
    <xf numFmtId="0" fontId="0" fillId="0" borderId="0" xfId="0" applyFont="1" applyBorder="1" applyAlignment="1" applyProtection="1">
      <alignment vertical="center"/>
    </xf>
    <xf numFmtId="0" fontId="0" fillId="0" borderId="15" xfId="0" applyFont="1" applyBorder="1" applyAlignment="1" applyProtection="1">
      <alignment vertical="center"/>
    </xf>
    <xf numFmtId="0" fontId="22" fillId="4" borderId="6" xfId="0" applyFont="1" applyFill="1" applyBorder="1" applyAlignment="1" applyProtection="1">
      <alignment horizontal="center" vertical="center"/>
    </xf>
    <xf numFmtId="0" fontId="22" fillId="4" borderId="7" xfId="0" applyFont="1" applyFill="1" applyBorder="1" applyAlignment="1" applyProtection="1">
      <alignment horizontal="left" vertical="center"/>
    </xf>
    <xf numFmtId="0" fontId="0" fillId="4" borderId="7" xfId="0" applyFont="1" applyFill="1" applyBorder="1" applyAlignment="1" applyProtection="1">
      <alignment vertical="center"/>
    </xf>
    <xf numFmtId="0" fontId="22" fillId="4" borderId="7" xfId="0" applyFont="1" applyFill="1" applyBorder="1" applyAlignment="1" applyProtection="1">
      <alignment horizontal="center" vertical="center"/>
    </xf>
    <xf numFmtId="0" fontId="22" fillId="4" borderId="7" xfId="0" applyFont="1" applyFill="1" applyBorder="1" applyAlignment="1" applyProtection="1">
      <alignment horizontal="right" vertical="center"/>
    </xf>
    <xf numFmtId="0" fontId="22" fillId="4" borderId="8" xfId="0" applyFont="1" applyFill="1" applyBorder="1" applyAlignment="1" applyProtection="1">
      <alignment horizontal="left" vertical="center"/>
    </xf>
    <xf numFmtId="0" fontId="22" fillId="4" borderId="0" xfId="0" applyFont="1" applyFill="1" applyAlignment="1" applyProtection="1">
      <alignment horizontal="center" vertical="center"/>
    </xf>
    <xf numFmtId="0" fontId="23" fillId="0" borderId="16" xfId="0" applyFont="1" applyBorder="1" applyAlignment="1" applyProtection="1">
      <alignment horizontal="center" vertical="center" wrapText="1"/>
    </xf>
    <xf numFmtId="0" fontId="23" fillId="0" borderId="17" xfId="0" applyFont="1" applyBorder="1" applyAlignment="1" applyProtection="1">
      <alignment horizontal="center" vertical="center" wrapText="1"/>
    </xf>
    <xf numFmtId="0" fontId="23" fillId="0" borderId="18" xfId="0" applyFont="1" applyBorder="1" applyAlignment="1" applyProtection="1">
      <alignment horizontal="center" vertical="center" wrapText="1"/>
    </xf>
    <xf numFmtId="0" fontId="0" fillId="0" borderId="11" xfId="0" applyFont="1" applyBorder="1" applyAlignment="1" applyProtection="1">
      <alignment vertical="center"/>
    </xf>
    <xf numFmtId="0" fontId="0" fillId="0" borderId="12" xfId="0" applyFont="1" applyBorder="1" applyAlignment="1" applyProtection="1">
      <alignment vertical="center"/>
    </xf>
    <xf numFmtId="0" fontId="0" fillId="0" borderId="13" xfId="0" applyFont="1" applyBorder="1" applyAlignment="1" applyProtection="1">
      <alignment vertical="center"/>
    </xf>
    <xf numFmtId="0" fontId="4" fillId="0" borderId="3" xfId="0" applyFont="1" applyBorder="1" applyAlignment="1" applyProtection="1">
      <alignment vertical="center"/>
    </xf>
    <xf numFmtId="0" fontId="24" fillId="0" borderId="0" xfId="0" applyFont="1" applyAlignment="1" applyProtection="1">
      <alignment horizontal="left" vertical="center"/>
    </xf>
    <xf numFmtId="0" fontId="24" fillId="0" borderId="0" xfId="0" applyFont="1" applyAlignment="1" applyProtection="1">
      <alignment vertical="center"/>
    </xf>
    <xf numFmtId="4" fontId="24" fillId="0" borderId="0" xfId="0" applyNumberFormat="1" applyFont="1" applyAlignment="1" applyProtection="1">
      <alignment horizontal="right" vertical="center"/>
    </xf>
    <xf numFmtId="4" fontId="24" fillId="0" borderId="0" xfId="0" applyNumberFormat="1" applyFont="1" applyAlignment="1" applyProtection="1">
      <alignment vertical="center"/>
    </xf>
    <xf numFmtId="0" fontId="4" fillId="0" borderId="0" xfId="0" applyFont="1" applyAlignment="1" applyProtection="1">
      <alignment horizontal="center" vertical="center"/>
    </xf>
    <xf numFmtId="0" fontId="4" fillId="0" borderId="3" xfId="0" applyFont="1" applyBorder="1" applyAlignment="1">
      <alignment vertical="center"/>
    </xf>
    <xf numFmtId="4" fontId="20" fillId="0" borderId="14" xfId="0" applyNumberFormat="1" applyFont="1" applyBorder="1" applyAlignment="1" applyProtection="1">
      <alignment vertical="center"/>
    </xf>
    <xf numFmtId="4" fontId="20" fillId="0" borderId="0" xfId="0" applyNumberFormat="1" applyFont="1" applyBorder="1" applyAlignment="1" applyProtection="1">
      <alignment vertical="center"/>
    </xf>
    <xf numFmtId="166" fontId="20" fillId="0" borderId="0" xfId="0" applyNumberFormat="1" applyFont="1" applyBorder="1" applyAlignment="1" applyProtection="1">
      <alignment vertical="center"/>
    </xf>
    <xf numFmtId="4" fontId="20" fillId="0" borderId="15" xfId="0" applyNumberFormat="1" applyFont="1" applyBorder="1" applyAlignment="1" applyProtection="1">
      <alignment vertical="center"/>
    </xf>
    <xf numFmtId="0" fontId="4" fillId="0" borderId="0" xfId="0" applyFont="1" applyAlignment="1">
      <alignment horizontal="left" vertical="center"/>
    </xf>
    <xf numFmtId="0" fontId="25" fillId="0" borderId="0" xfId="0" applyFont="1" applyAlignment="1">
      <alignment horizontal="left" vertical="center"/>
    </xf>
    <xf numFmtId="0" fontId="26" fillId="0" borderId="0" xfId="1" applyFont="1" applyAlignment="1">
      <alignment horizontal="center" vertical="center"/>
    </xf>
    <xf numFmtId="0" fontId="5" fillId="0" borderId="3" xfId="0" applyFont="1" applyBorder="1" applyAlignment="1" applyProtection="1">
      <alignment vertical="center"/>
    </xf>
    <xf numFmtId="0" fontId="27" fillId="0" borderId="0" xfId="0" applyFont="1" applyAlignment="1" applyProtection="1">
      <alignment vertical="center"/>
    </xf>
    <xf numFmtId="0" fontId="27" fillId="0" borderId="0" xfId="0" applyFont="1" applyAlignment="1" applyProtection="1">
      <alignment horizontal="left" vertical="center" wrapText="1"/>
    </xf>
    <xf numFmtId="0" fontId="28" fillId="0" borderId="0" xfId="0" applyFont="1" applyAlignment="1" applyProtection="1">
      <alignment vertical="center"/>
    </xf>
    <xf numFmtId="4" fontId="28" fillId="0" borderId="0" xfId="0" applyNumberFormat="1" applyFont="1" applyAlignment="1" applyProtection="1">
      <alignment vertical="center"/>
    </xf>
    <xf numFmtId="0" fontId="3" fillId="0" borderId="0" xfId="0" applyFont="1" applyAlignment="1" applyProtection="1">
      <alignment horizontal="center" vertical="center"/>
    </xf>
    <xf numFmtId="0" fontId="5" fillId="0" borderId="3" xfId="0" applyFont="1" applyBorder="1" applyAlignment="1">
      <alignment vertical="center"/>
    </xf>
    <xf numFmtId="4" fontId="29" fillId="0" borderId="14" xfId="0" applyNumberFormat="1" applyFont="1" applyBorder="1" applyAlignment="1" applyProtection="1">
      <alignment vertical="center"/>
    </xf>
    <xf numFmtId="4" fontId="29" fillId="0" borderId="0" xfId="0" applyNumberFormat="1" applyFont="1" applyBorder="1" applyAlignment="1" applyProtection="1">
      <alignment vertical="center"/>
    </xf>
    <xf numFmtId="166" fontId="29" fillId="0" borderId="0" xfId="0" applyNumberFormat="1" applyFont="1" applyBorder="1" applyAlignment="1" applyProtection="1">
      <alignment vertical="center"/>
    </xf>
    <xf numFmtId="4" fontId="29" fillId="0" borderId="15" xfId="0" applyNumberFormat="1" applyFont="1" applyBorder="1" applyAlignment="1" applyProtection="1">
      <alignment vertical="center"/>
    </xf>
    <xf numFmtId="0" fontId="5" fillId="0" borderId="0" xfId="0" applyFont="1" applyAlignment="1">
      <alignment horizontal="left" vertical="center"/>
    </xf>
    <xf numFmtId="4" fontId="28" fillId="0" borderId="0" xfId="0" applyNumberFormat="1" applyFont="1" applyAlignment="1" applyProtection="1">
      <alignment horizontal="right" vertical="center"/>
    </xf>
    <xf numFmtId="0" fontId="7" fillId="0" borderId="0" xfId="0" applyFont="1" applyAlignment="1" applyProtection="1">
      <alignment vertical="center"/>
    </xf>
    <xf numFmtId="0" fontId="30" fillId="0" borderId="0" xfId="0" applyFont="1" applyAlignment="1" applyProtection="1">
      <alignment horizontal="left" vertical="center" wrapText="1"/>
    </xf>
    <xf numFmtId="4" fontId="7" fillId="0" borderId="0" xfId="0" applyNumberFormat="1" applyFont="1" applyAlignment="1" applyProtection="1">
      <alignment vertical="center"/>
    </xf>
    <xf numFmtId="0" fontId="2" fillId="0" borderId="0" xfId="0" applyFont="1" applyAlignment="1" applyProtection="1">
      <alignment horizontal="center" vertical="center"/>
    </xf>
    <xf numFmtId="4" fontId="1" fillId="0" borderId="14" xfId="0" applyNumberFormat="1" applyFont="1" applyBorder="1" applyAlignment="1" applyProtection="1">
      <alignment vertical="center"/>
    </xf>
    <xf numFmtId="4" fontId="1" fillId="0" borderId="0" xfId="0" applyNumberFormat="1" applyFont="1" applyBorder="1" applyAlignment="1" applyProtection="1">
      <alignment vertical="center"/>
    </xf>
    <xf numFmtId="166" fontId="1" fillId="0" borderId="0" xfId="0" applyNumberFormat="1" applyFont="1" applyBorder="1" applyAlignment="1" applyProtection="1">
      <alignment vertical="center"/>
    </xf>
    <xf numFmtId="4" fontId="1" fillId="0" borderId="15" xfId="0" applyNumberFormat="1" applyFont="1" applyBorder="1" applyAlignment="1" applyProtection="1">
      <alignment vertical="center"/>
    </xf>
    <xf numFmtId="0" fontId="2" fillId="0" borderId="0" xfId="0" applyFont="1" applyAlignment="1">
      <alignment horizontal="left" vertical="center"/>
    </xf>
    <xf numFmtId="4" fontId="29" fillId="0" borderId="19" xfId="0" applyNumberFormat="1" applyFont="1" applyBorder="1" applyAlignment="1" applyProtection="1">
      <alignment vertical="center"/>
    </xf>
    <xf numFmtId="4" fontId="29" fillId="0" borderId="20" xfId="0" applyNumberFormat="1" applyFont="1" applyBorder="1" applyAlignment="1" applyProtection="1">
      <alignment vertical="center"/>
    </xf>
    <xf numFmtId="166" fontId="29" fillId="0" borderId="20" xfId="0" applyNumberFormat="1" applyFont="1" applyBorder="1" applyAlignment="1" applyProtection="1">
      <alignment vertical="center"/>
    </xf>
    <xf numFmtId="4" fontId="29" fillId="0" borderId="21" xfId="0" applyNumberFormat="1" applyFont="1" applyBorder="1" applyAlignment="1" applyProtection="1">
      <alignment vertical="center"/>
    </xf>
    <xf numFmtId="0" fontId="31" fillId="0" borderId="0" xfId="0" applyFont="1" applyAlignment="1">
      <alignment horizontal="left" vertical="center"/>
    </xf>
    <xf numFmtId="0" fontId="0" fillId="0" borderId="1" xfId="0" applyBorder="1"/>
    <xf numFmtId="0" fontId="0" fillId="0" borderId="2" xfId="0" applyBorder="1"/>
    <xf numFmtId="0" fontId="13" fillId="0" borderId="0" xfId="0" applyFont="1" applyAlignment="1">
      <alignment horizontal="left" vertical="center"/>
    </xf>
    <xf numFmtId="0" fontId="32" fillId="0" borderId="0" xfId="0" applyFont="1" applyAlignment="1">
      <alignment horizontal="left" vertical="center"/>
    </xf>
    <xf numFmtId="0" fontId="1" fillId="0" borderId="0" xfId="0" applyFont="1" applyAlignment="1">
      <alignment horizontal="left" vertical="center"/>
    </xf>
    <xf numFmtId="0" fontId="1" fillId="0" borderId="0" xfId="0" applyFont="1" applyAlignment="1">
      <alignment horizontal="left" vertical="center" wrapText="1"/>
    </xf>
    <xf numFmtId="0" fontId="3" fillId="0" borderId="0" xfId="0" applyFont="1" applyAlignment="1">
      <alignment horizontal="left" vertical="center" wrapText="1"/>
    </xf>
    <xf numFmtId="165" fontId="2" fillId="0" borderId="0" xfId="0" applyNumberFormat="1" applyFont="1" applyAlignment="1">
      <alignment horizontal="left" vertical="center"/>
    </xf>
    <xf numFmtId="0" fontId="0" fillId="0" borderId="0" xfId="0" applyFont="1" applyAlignment="1">
      <alignment vertical="center" wrapText="1"/>
    </xf>
    <xf numFmtId="0" fontId="0" fillId="0" borderId="3" xfId="0" applyFont="1" applyBorder="1" applyAlignment="1">
      <alignment vertical="center" wrapText="1"/>
    </xf>
    <xf numFmtId="0" fontId="2" fillId="0" borderId="0" xfId="0" applyFont="1" applyAlignment="1">
      <alignment horizontal="left" vertical="center" wrapText="1"/>
    </xf>
    <xf numFmtId="0" fontId="0" fillId="0" borderId="3" xfId="0" applyBorder="1" applyAlignment="1">
      <alignment vertical="center" wrapText="1"/>
    </xf>
    <xf numFmtId="0" fontId="0" fillId="0" borderId="12" xfId="0" applyFont="1" applyBorder="1" applyAlignment="1">
      <alignment vertical="center"/>
    </xf>
    <xf numFmtId="0" fontId="17" fillId="0" borderId="0" xfId="0" applyFont="1" applyAlignment="1">
      <alignment horizontal="left" vertical="center"/>
    </xf>
    <xf numFmtId="4" fontId="24" fillId="0" borderId="0" xfId="0" applyNumberFormat="1" applyFont="1" applyAlignment="1">
      <alignment vertical="center"/>
    </xf>
    <xf numFmtId="0" fontId="1" fillId="0" borderId="0" xfId="0" applyFont="1" applyAlignment="1">
      <alignment horizontal="right" vertical="center"/>
    </xf>
    <xf numFmtId="0" fontId="21" fillId="0" borderId="0" xfId="0" applyFont="1" applyAlignment="1">
      <alignment horizontal="left" vertical="center"/>
    </xf>
    <xf numFmtId="4" fontId="1" fillId="0" borderId="0" xfId="0" applyNumberFormat="1" applyFont="1" applyAlignment="1">
      <alignment vertical="center"/>
    </xf>
    <xf numFmtId="164" fontId="1" fillId="0" borderId="0" xfId="0" applyNumberFormat="1" applyFont="1" applyAlignment="1">
      <alignment horizontal="right" vertical="center"/>
    </xf>
    <xf numFmtId="0" fontId="0" fillId="4" borderId="0" xfId="0" applyFont="1" applyFill="1" applyAlignment="1">
      <alignment vertical="center"/>
    </xf>
    <xf numFmtId="0" fontId="4" fillId="4" borderId="6" xfId="0" applyFont="1" applyFill="1" applyBorder="1" applyAlignment="1">
      <alignment horizontal="left" vertical="center"/>
    </xf>
    <xf numFmtId="0" fontId="0" fillId="4" borderId="7" xfId="0" applyFont="1" applyFill="1" applyBorder="1" applyAlignment="1">
      <alignment vertical="center"/>
    </xf>
    <xf numFmtId="0" fontId="4" fillId="4" borderId="7" xfId="0" applyFont="1" applyFill="1" applyBorder="1" applyAlignment="1">
      <alignment horizontal="right" vertical="center"/>
    </xf>
    <xf numFmtId="0" fontId="4" fillId="4" borderId="7" xfId="0" applyFont="1" applyFill="1" applyBorder="1" applyAlignment="1">
      <alignment horizontal="center" vertical="center"/>
    </xf>
    <xf numFmtId="4" fontId="4" fillId="4" borderId="7" xfId="0" applyNumberFormat="1" applyFont="1" applyFill="1" applyBorder="1" applyAlignment="1">
      <alignment vertical="center"/>
    </xf>
    <xf numFmtId="0" fontId="0" fillId="4" borderId="8" xfId="0" applyFont="1" applyFill="1" applyBorder="1" applyAlignment="1">
      <alignment vertical="center"/>
    </xf>
    <xf numFmtId="0" fontId="19" fillId="0" borderId="4" xfId="0" applyFont="1" applyBorder="1" applyAlignment="1">
      <alignment horizontal="left" vertical="center"/>
    </xf>
    <xf numFmtId="0" fontId="0" fillId="0" borderId="4" xfId="0" applyBorder="1" applyAlignment="1">
      <alignment vertical="center"/>
    </xf>
    <xf numFmtId="0" fontId="1" fillId="0" borderId="5" xfId="0" applyFont="1" applyBorder="1" applyAlignment="1">
      <alignment horizontal="left" vertical="center"/>
    </xf>
    <xf numFmtId="0" fontId="0" fillId="0" borderId="5" xfId="0" applyFont="1" applyBorder="1" applyAlignment="1">
      <alignment vertical="center"/>
    </xf>
    <xf numFmtId="0" fontId="1" fillId="0" borderId="5" xfId="0" applyFont="1" applyBorder="1" applyAlignment="1">
      <alignment horizontal="center" vertical="center"/>
    </xf>
    <xf numFmtId="0" fontId="1" fillId="0" borderId="5" xfId="0" applyFont="1" applyBorder="1" applyAlignment="1">
      <alignment horizontal="right" vertical="center"/>
    </xf>
    <xf numFmtId="0" fontId="0" fillId="0" borderId="4" xfId="0" applyFont="1" applyBorder="1" applyAlignment="1">
      <alignment vertical="center"/>
    </xf>
    <xf numFmtId="0" fontId="0" fillId="0" borderId="9" xfId="0" applyFont="1" applyBorder="1" applyAlignment="1">
      <alignment vertical="center"/>
    </xf>
    <xf numFmtId="0" fontId="0" fillId="0" borderId="10" xfId="0" applyFont="1" applyBorder="1" applyAlignment="1">
      <alignment vertical="center"/>
    </xf>
    <xf numFmtId="0" fontId="0" fillId="0" borderId="1" xfId="0" applyFont="1" applyBorder="1" applyAlignment="1">
      <alignment vertical="center"/>
    </xf>
    <xf numFmtId="0" fontId="0" fillId="0" borderId="2" xfId="0" applyFont="1" applyBorder="1" applyAlignment="1">
      <alignment vertical="center"/>
    </xf>
    <xf numFmtId="0" fontId="1" fillId="0" borderId="0" xfId="0" applyFont="1" applyAlignment="1" applyProtection="1">
      <alignment horizontal="left" vertical="center" wrapText="1"/>
    </xf>
    <xf numFmtId="0" fontId="22" fillId="4" borderId="0" xfId="0" applyFont="1" applyFill="1" applyAlignment="1" applyProtection="1">
      <alignment horizontal="left" vertical="center"/>
    </xf>
    <xf numFmtId="0" fontId="0" fillId="4" borderId="0" xfId="0" applyFont="1" applyFill="1" applyAlignment="1" applyProtection="1">
      <alignment vertical="center"/>
    </xf>
    <xf numFmtId="0" fontId="22" fillId="4" borderId="0" xfId="0" applyFont="1" applyFill="1" applyAlignment="1" applyProtection="1">
      <alignment horizontal="right" vertical="center"/>
    </xf>
    <xf numFmtId="0" fontId="33" fillId="0" borderId="0" xfId="0" applyFont="1" applyAlignment="1" applyProtection="1">
      <alignment horizontal="left" vertical="center"/>
    </xf>
    <xf numFmtId="0" fontId="6" fillId="0" borderId="3" xfId="0" applyFont="1" applyBorder="1" applyAlignment="1" applyProtection="1">
      <alignment vertical="center"/>
    </xf>
    <xf numFmtId="0" fontId="6" fillId="0" borderId="0" xfId="0" applyFont="1" applyAlignment="1" applyProtection="1">
      <alignment vertical="center"/>
    </xf>
    <xf numFmtId="0" fontId="6" fillId="0" borderId="20" xfId="0" applyFont="1" applyBorder="1" applyAlignment="1" applyProtection="1">
      <alignment horizontal="left" vertical="center"/>
    </xf>
    <xf numFmtId="0" fontId="6" fillId="0" borderId="20" xfId="0" applyFont="1" applyBorder="1" applyAlignment="1" applyProtection="1">
      <alignment vertical="center"/>
    </xf>
    <xf numFmtId="4" fontId="6" fillId="0" borderId="20" xfId="0" applyNumberFormat="1" applyFont="1" applyBorder="1" applyAlignment="1" applyProtection="1">
      <alignment vertical="center"/>
    </xf>
    <xf numFmtId="0" fontId="6" fillId="0" borderId="3" xfId="0" applyFont="1" applyBorder="1" applyAlignment="1">
      <alignment vertical="center"/>
    </xf>
    <xf numFmtId="0" fontId="7" fillId="0" borderId="3" xfId="0" applyFont="1" applyBorder="1" applyAlignment="1" applyProtection="1">
      <alignment vertical="center"/>
    </xf>
    <xf numFmtId="0" fontId="7" fillId="0" borderId="20" xfId="0" applyFont="1" applyBorder="1" applyAlignment="1" applyProtection="1">
      <alignment horizontal="left" vertical="center"/>
    </xf>
    <xf numFmtId="0" fontId="7" fillId="0" borderId="20" xfId="0" applyFont="1" applyBorder="1" applyAlignment="1" applyProtection="1">
      <alignment vertical="center"/>
    </xf>
    <xf numFmtId="4" fontId="7" fillId="0" borderId="20" xfId="0" applyNumberFormat="1" applyFont="1" applyBorder="1" applyAlignment="1" applyProtection="1">
      <alignment vertical="center"/>
    </xf>
    <xf numFmtId="0" fontId="7" fillId="0" borderId="3" xfId="0" applyFont="1" applyBorder="1" applyAlignment="1">
      <alignment vertical="center"/>
    </xf>
    <xf numFmtId="0" fontId="0" fillId="0" borderId="0" xfId="0" applyFont="1" applyAlignment="1">
      <alignment horizontal="center" vertical="center" wrapText="1"/>
    </xf>
    <xf numFmtId="0" fontId="0" fillId="0" borderId="3" xfId="0" applyFont="1" applyBorder="1" applyAlignment="1" applyProtection="1">
      <alignment horizontal="center" vertical="center" wrapText="1"/>
    </xf>
    <xf numFmtId="0" fontId="22" fillId="4" borderId="16" xfId="0" applyFont="1" applyFill="1" applyBorder="1" applyAlignment="1" applyProtection="1">
      <alignment horizontal="center" vertical="center" wrapText="1"/>
    </xf>
    <xf numFmtId="0" fontId="22" fillId="4" borderId="17" xfId="0" applyFont="1" applyFill="1" applyBorder="1" applyAlignment="1" applyProtection="1">
      <alignment horizontal="center" vertical="center" wrapText="1"/>
    </xf>
    <xf numFmtId="0" fontId="22" fillId="4" borderId="18" xfId="0" applyFont="1" applyFill="1" applyBorder="1" applyAlignment="1" applyProtection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4" fontId="24" fillId="0" borderId="0" xfId="0" applyNumberFormat="1" applyFont="1" applyAlignment="1" applyProtection="1"/>
    <xf numFmtId="0" fontId="0" fillId="0" borderId="12" xfId="0" applyBorder="1" applyAlignment="1" applyProtection="1">
      <alignment vertical="center"/>
    </xf>
    <xf numFmtId="166" fontId="34" fillId="0" borderId="12" xfId="0" applyNumberFormat="1" applyFont="1" applyBorder="1" applyAlignment="1" applyProtection="1"/>
    <xf numFmtId="166" fontId="34" fillId="0" borderId="13" xfId="0" applyNumberFormat="1" applyFont="1" applyBorder="1" applyAlignment="1" applyProtection="1"/>
    <xf numFmtId="4" fontId="35" fillId="0" borderId="0" xfId="0" applyNumberFormat="1" applyFont="1" applyAlignment="1">
      <alignment vertical="center"/>
    </xf>
    <xf numFmtId="0" fontId="8" fillId="0" borderId="3" xfId="0" applyFont="1" applyBorder="1" applyAlignment="1" applyProtection="1"/>
    <xf numFmtId="0" fontId="8" fillId="0" borderId="0" xfId="0" applyFont="1" applyAlignment="1" applyProtection="1"/>
    <xf numFmtId="0" fontId="8" fillId="0" borderId="0" xfId="0" applyFont="1" applyAlignment="1" applyProtection="1">
      <alignment horizontal="left"/>
    </xf>
    <xf numFmtId="0" fontId="6" fillId="0" borderId="0" xfId="0" applyFont="1" applyAlignment="1" applyProtection="1">
      <alignment horizontal="left"/>
    </xf>
    <xf numFmtId="0" fontId="8" fillId="0" borderId="0" xfId="0" applyFont="1" applyAlignment="1" applyProtection="1">
      <protection locked="0"/>
    </xf>
    <xf numFmtId="4" fontId="6" fillId="0" borderId="0" xfId="0" applyNumberFormat="1" applyFont="1" applyAlignment="1" applyProtection="1"/>
    <xf numFmtId="0" fontId="8" fillId="0" borderId="3" xfId="0" applyFont="1" applyBorder="1" applyAlignment="1"/>
    <xf numFmtId="0" fontId="8" fillId="0" borderId="14" xfId="0" applyFont="1" applyBorder="1" applyAlignment="1" applyProtection="1"/>
    <xf numFmtId="0" fontId="8" fillId="0" borderId="0" xfId="0" applyFont="1" applyBorder="1" applyAlignment="1" applyProtection="1"/>
    <xf numFmtId="166" fontId="8" fillId="0" borderId="0" xfId="0" applyNumberFormat="1" applyFont="1" applyBorder="1" applyAlignment="1" applyProtection="1"/>
    <xf numFmtId="166" fontId="8" fillId="0" borderId="15" xfId="0" applyNumberFormat="1" applyFont="1" applyBorder="1" applyAlignment="1" applyProtection="1"/>
    <xf numFmtId="0" fontId="8" fillId="0" borderId="0" xfId="0" applyFont="1" applyAlignment="1">
      <alignment horizontal="left"/>
    </xf>
    <xf numFmtId="0" fontId="8" fillId="0" borderId="0" xfId="0" applyFont="1" applyAlignment="1">
      <alignment horizontal="center"/>
    </xf>
    <xf numFmtId="4" fontId="8" fillId="0" borderId="0" xfId="0" applyNumberFormat="1" applyFont="1" applyAlignment="1">
      <alignment vertical="center"/>
    </xf>
    <xf numFmtId="0" fontId="7" fillId="0" borderId="0" xfId="0" applyFont="1" applyAlignment="1" applyProtection="1">
      <alignment horizontal="left"/>
    </xf>
    <xf numFmtId="4" fontId="7" fillId="0" borderId="0" xfId="0" applyNumberFormat="1" applyFont="1" applyAlignment="1" applyProtection="1"/>
    <xf numFmtId="0" fontId="22" fillId="0" borderId="22" xfId="0" applyFont="1" applyBorder="1" applyAlignment="1" applyProtection="1">
      <alignment horizontal="center" vertical="center"/>
    </xf>
    <xf numFmtId="49" fontId="22" fillId="0" borderId="22" xfId="0" applyNumberFormat="1" applyFont="1" applyBorder="1" applyAlignment="1" applyProtection="1">
      <alignment horizontal="left" vertical="center" wrapText="1"/>
    </xf>
    <xf numFmtId="0" fontId="22" fillId="0" borderId="22" xfId="0" applyFont="1" applyBorder="1" applyAlignment="1" applyProtection="1">
      <alignment horizontal="left" vertical="center" wrapText="1"/>
    </xf>
    <xf numFmtId="0" fontId="22" fillId="0" borderId="22" xfId="0" applyFont="1" applyBorder="1" applyAlignment="1" applyProtection="1">
      <alignment horizontal="center" vertical="center" wrapText="1"/>
    </xf>
    <xf numFmtId="167" fontId="22" fillId="0" borderId="22" xfId="0" applyNumberFormat="1" applyFont="1" applyBorder="1" applyAlignment="1" applyProtection="1">
      <alignment vertical="center"/>
    </xf>
    <xf numFmtId="4" fontId="22" fillId="2" borderId="22" xfId="0" applyNumberFormat="1" applyFont="1" applyFill="1" applyBorder="1" applyAlignment="1" applyProtection="1">
      <alignment vertical="center"/>
      <protection locked="0"/>
    </xf>
    <xf numFmtId="4" fontId="22" fillId="0" borderId="22" xfId="0" applyNumberFormat="1" applyFont="1" applyBorder="1" applyAlignment="1" applyProtection="1">
      <alignment vertical="center"/>
    </xf>
    <xf numFmtId="0" fontId="23" fillId="2" borderId="14" xfId="0" applyFont="1" applyFill="1" applyBorder="1" applyAlignment="1" applyProtection="1">
      <alignment horizontal="left" vertical="center"/>
      <protection locked="0"/>
    </xf>
    <xf numFmtId="0" fontId="23" fillId="0" borderId="0" xfId="0" applyFont="1" applyBorder="1" applyAlignment="1" applyProtection="1">
      <alignment horizontal="center" vertical="center"/>
    </xf>
    <xf numFmtId="166" fontId="23" fillId="0" borderId="0" xfId="0" applyNumberFormat="1" applyFont="1" applyBorder="1" applyAlignment="1" applyProtection="1">
      <alignment vertical="center"/>
    </xf>
    <xf numFmtId="166" fontId="23" fillId="0" borderId="15" xfId="0" applyNumberFormat="1" applyFont="1" applyBorder="1" applyAlignment="1" applyProtection="1">
      <alignment vertical="center"/>
    </xf>
    <xf numFmtId="0" fontId="22" fillId="0" borderId="0" xfId="0" applyFont="1" applyAlignment="1">
      <alignment horizontal="left" vertical="center"/>
    </xf>
    <xf numFmtId="4" fontId="0" fillId="0" borderId="0" xfId="0" applyNumberFormat="1" applyFont="1" applyAlignment="1">
      <alignment vertical="center"/>
    </xf>
    <xf numFmtId="0" fontId="36" fillId="0" borderId="0" xfId="0" applyFont="1" applyAlignment="1" applyProtection="1">
      <alignment horizontal="left" vertical="center"/>
    </xf>
    <xf numFmtId="0" fontId="37" fillId="0" borderId="0" xfId="0" applyFont="1" applyAlignment="1" applyProtection="1">
      <alignment horizontal="left" vertical="center" wrapText="1"/>
    </xf>
    <xf numFmtId="0" fontId="0" fillId="0" borderId="0" xfId="0" applyFont="1" applyAlignment="1" applyProtection="1">
      <alignment vertical="center"/>
      <protection locked="0"/>
    </xf>
    <xf numFmtId="0" fontId="0" fillId="0" borderId="14" xfId="0" applyFont="1" applyBorder="1" applyAlignment="1" applyProtection="1">
      <alignment vertical="center"/>
    </xf>
    <xf numFmtId="0" fontId="0" fillId="0" borderId="0" xfId="0" applyBorder="1" applyAlignment="1" applyProtection="1">
      <alignment vertical="center"/>
    </xf>
    <xf numFmtId="0" fontId="38" fillId="0" borderId="0" xfId="0" applyFont="1" applyAlignment="1" applyProtection="1">
      <alignment horizontal="left" vertical="center"/>
    </xf>
    <xf numFmtId="0" fontId="39" fillId="0" borderId="0" xfId="1" applyFont="1" applyAlignment="1" applyProtection="1">
      <alignment vertical="center" wrapText="1"/>
    </xf>
    <xf numFmtId="0" fontId="9" fillId="0" borderId="3" xfId="0" applyFont="1" applyBorder="1" applyAlignment="1" applyProtection="1">
      <alignment vertical="center"/>
    </xf>
    <xf numFmtId="0" fontId="9" fillId="0" borderId="0" xfId="0" applyFont="1" applyAlignment="1" applyProtection="1">
      <alignment vertical="center"/>
    </xf>
    <xf numFmtId="0" fontId="9" fillId="0" borderId="0" xfId="0" applyFont="1" applyAlignment="1" applyProtection="1">
      <alignment horizontal="left" vertical="center"/>
    </xf>
    <xf numFmtId="0" fontId="9" fillId="0" borderId="0" xfId="0" applyFont="1" applyAlignment="1" applyProtection="1">
      <alignment horizontal="left" vertical="center" wrapText="1"/>
    </xf>
    <xf numFmtId="167" fontId="9" fillId="0" borderId="0" xfId="0" applyNumberFormat="1" applyFont="1" applyAlignment="1" applyProtection="1">
      <alignment vertical="center"/>
    </xf>
    <xf numFmtId="0" fontId="9" fillId="0" borderId="0" xfId="0" applyFont="1" applyAlignment="1" applyProtection="1">
      <alignment vertical="center"/>
      <protection locked="0"/>
    </xf>
    <xf numFmtId="0" fontId="9" fillId="0" borderId="3" xfId="0" applyFont="1" applyBorder="1" applyAlignment="1">
      <alignment vertical="center"/>
    </xf>
    <xf numFmtId="0" fontId="9" fillId="0" borderId="14" xfId="0" applyFont="1" applyBorder="1" applyAlignment="1" applyProtection="1">
      <alignment vertical="center"/>
    </xf>
    <xf numFmtId="0" fontId="9" fillId="0" borderId="0" xfId="0" applyFont="1" applyBorder="1" applyAlignment="1" applyProtection="1">
      <alignment vertical="center"/>
    </xf>
    <xf numFmtId="0" fontId="9" fillId="0" borderId="15" xfId="0" applyFont="1" applyBorder="1" applyAlignment="1" applyProtection="1">
      <alignment vertical="center"/>
    </xf>
    <xf numFmtId="0" fontId="9" fillId="0" borderId="0" xfId="0" applyFont="1" applyAlignment="1">
      <alignment horizontal="left" vertical="center"/>
    </xf>
    <xf numFmtId="0" fontId="10" fillId="0" borderId="3" xfId="0" applyFont="1" applyBorder="1" applyAlignment="1" applyProtection="1">
      <alignment vertical="center"/>
    </xf>
    <xf numFmtId="0" fontId="10" fillId="0" borderId="0" xfId="0" applyFont="1" applyAlignment="1" applyProtection="1">
      <alignment vertical="center"/>
    </xf>
    <xf numFmtId="0" fontId="10" fillId="0" borderId="0" xfId="0" applyFont="1" applyAlignment="1" applyProtection="1">
      <alignment horizontal="left" vertical="center"/>
    </xf>
    <xf numFmtId="0" fontId="10" fillId="0" borderId="0" xfId="0" applyFont="1" applyAlignment="1" applyProtection="1">
      <alignment horizontal="left" vertical="center" wrapText="1"/>
    </xf>
    <xf numFmtId="167" fontId="10" fillId="0" borderId="0" xfId="0" applyNumberFormat="1" applyFont="1" applyAlignment="1" applyProtection="1">
      <alignment vertical="center"/>
    </xf>
    <xf numFmtId="0" fontId="10" fillId="0" borderId="0" xfId="0" applyFont="1" applyAlignment="1" applyProtection="1">
      <alignment vertical="center"/>
      <protection locked="0"/>
    </xf>
    <xf numFmtId="0" fontId="10" fillId="0" borderId="3" xfId="0" applyFont="1" applyBorder="1" applyAlignment="1">
      <alignment vertical="center"/>
    </xf>
    <xf numFmtId="0" fontId="10" fillId="0" borderId="14" xfId="0" applyFont="1" applyBorder="1" applyAlignment="1" applyProtection="1">
      <alignment vertical="center"/>
    </xf>
    <xf numFmtId="0" fontId="10" fillId="0" borderId="0" xfId="0" applyFont="1" applyBorder="1" applyAlignment="1" applyProtection="1">
      <alignment vertical="center"/>
    </xf>
    <xf numFmtId="0" fontId="10" fillId="0" borderId="15" xfId="0" applyFont="1" applyBorder="1" applyAlignment="1" applyProtection="1">
      <alignment vertical="center"/>
    </xf>
    <xf numFmtId="0" fontId="10" fillId="0" borderId="0" xfId="0" applyFont="1" applyAlignment="1">
      <alignment horizontal="left" vertical="center"/>
    </xf>
    <xf numFmtId="0" fontId="40" fillId="0" borderId="0" xfId="0" applyFont="1" applyAlignment="1" applyProtection="1">
      <alignment vertical="center" wrapText="1"/>
    </xf>
    <xf numFmtId="0" fontId="41" fillId="0" borderId="22" xfId="0" applyFont="1" applyBorder="1" applyAlignment="1" applyProtection="1">
      <alignment horizontal="center" vertical="center"/>
    </xf>
    <xf numFmtId="49" fontId="41" fillId="0" borderId="22" xfId="0" applyNumberFormat="1" applyFont="1" applyBorder="1" applyAlignment="1" applyProtection="1">
      <alignment horizontal="left" vertical="center" wrapText="1"/>
    </xf>
    <xf numFmtId="0" fontId="41" fillId="0" borderId="22" xfId="0" applyFont="1" applyBorder="1" applyAlignment="1" applyProtection="1">
      <alignment horizontal="left" vertical="center" wrapText="1"/>
    </xf>
    <xf numFmtId="0" fontId="41" fillId="0" borderId="22" xfId="0" applyFont="1" applyBorder="1" applyAlignment="1" applyProtection="1">
      <alignment horizontal="center" vertical="center" wrapText="1"/>
    </xf>
    <xf numFmtId="167" fontId="41" fillId="0" borderId="22" xfId="0" applyNumberFormat="1" applyFont="1" applyBorder="1" applyAlignment="1" applyProtection="1">
      <alignment vertical="center"/>
    </xf>
    <xf numFmtId="4" fontId="41" fillId="2" borderId="22" xfId="0" applyNumberFormat="1" applyFont="1" applyFill="1" applyBorder="1" applyAlignment="1" applyProtection="1">
      <alignment vertical="center"/>
      <protection locked="0"/>
    </xf>
    <xf numFmtId="4" fontId="41" fillId="0" borderId="22" xfId="0" applyNumberFormat="1" applyFont="1" applyBorder="1" applyAlignment="1" applyProtection="1">
      <alignment vertical="center"/>
    </xf>
    <xf numFmtId="0" fontId="42" fillId="0" borderId="3" xfId="0" applyFont="1" applyBorder="1" applyAlignment="1">
      <alignment vertical="center"/>
    </xf>
    <xf numFmtId="0" fontId="41" fillId="2" borderId="14" xfId="0" applyFont="1" applyFill="1" applyBorder="1" applyAlignment="1" applyProtection="1">
      <alignment horizontal="left" vertical="center"/>
      <protection locked="0"/>
    </xf>
    <xf numFmtId="0" fontId="41" fillId="0" borderId="0" xfId="0" applyFont="1" applyBorder="1" applyAlignment="1" applyProtection="1">
      <alignment horizontal="center" vertical="center"/>
    </xf>
    <xf numFmtId="0" fontId="11" fillId="0" borderId="3" xfId="0" applyFont="1" applyBorder="1" applyAlignment="1" applyProtection="1">
      <alignment vertical="center"/>
    </xf>
    <xf numFmtId="0" fontId="11" fillId="0" borderId="0" xfId="0" applyFont="1" applyAlignment="1" applyProtection="1">
      <alignment vertical="center"/>
    </xf>
    <xf numFmtId="0" fontId="11" fillId="0" borderId="0" xfId="0" applyFont="1" applyAlignment="1" applyProtection="1">
      <alignment horizontal="left" vertical="center"/>
    </xf>
    <xf numFmtId="0" fontId="11" fillId="0" borderId="0" xfId="0" applyFont="1" applyAlignment="1" applyProtection="1">
      <alignment horizontal="left" vertical="center" wrapText="1"/>
    </xf>
    <xf numFmtId="0" fontId="11" fillId="0" borderId="0" xfId="0" applyFont="1" applyAlignment="1" applyProtection="1">
      <alignment vertical="center"/>
      <protection locked="0"/>
    </xf>
    <xf numFmtId="0" fontId="11" fillId="0" borderId="3" xfId="0" applyFont="1" applyBorder="1" applyAlignment="1">
      <alignment vertical="center"/>
    </xf>
    <xf numFmtId="0" fontId="11" fillId="0" borderId="14" xfId="0" applyFont="1" applyBorder="1" applyAlignment="1" applyProtection="1">
      <alignment vertical="center"/>
    </xf>
    <xf numFmtId="0" fontId="11" fillId="0" borderId="0" xfId="0" applyFont="1" applyBorder="1" applyAlignment="1" applyProtection="1">
      <alignment vertical="center"/>
    </xf>
    <xf numFmtId="0" fontId="11" fillId="0" borderId="15" xfId="0" applyFont="1" applyBorder="1" applyAlignment="1" applyProtection="1">
      <alignment vertical="center"/>
    </xf>
    <xf numFmtId="0" fontId="11" fillId="0" borderId="0" xfId="0" applyFont="1" applyAlignment="1">
      <alignment horizontal="left" vertical="center"/>
    </xf>
    <xf numFmtId="0" fontId="0" fillId="0" borderId="19" xfId="0" applyFont="1" applyBorder="1" applyAlignment="1" applyProtection="1">
      <alignment vertical="center"/>
    </xf>
    <xf numFmtId="0" fontId="0" fillId="0" borderId="20" xfId="0" applyBorder="1" applyAlignment="1" applyProtection="1">
      <alignment vertical="center"/>
    </xf>
    <xf numFmtId="0" fontId="0" fillId="0" borderId="20" xfId="0" applyFont="1" applyBorder="1" applyAlignment="1" applyProtection="1">
      <alignment vertical="center"/>
    </xf>
    <xf numFmtId="0" fontId="0" fillId="0" borderId="21" xfId="0" applyFont="1" applyBorder="1" applyAlignment="1" applyProtection="1">
      <alignment vertical="center"/>
    </xf>
    <xf numFmtId="0" fontId="1" fillId="0" borderId="0" xfId="0" applyFont="1" applyAlignment="1">
      <alignment horizontal="left" vertical="top"/>
    </xf>
    <xf numFmtId="0" fontId="3" fillId="0" borderId="0" xfId="0" applyFont="1" applyAlignment="1">
      <alignment horizontal="left" vertical="top"/>
    </xf>
    <xf numFmtId="0" fontId="3" fillId="0" borderId="0" xfId="0" applyFont="1" applyAlignment="1">
      <alignment horizontal="left" vertical="top" wrapText="1"/>
    </xf>
    <xf numFmtId="0" fontId="0" fillId="0" borderId="3" xfId="0" applyFont="1" applyBorder="1" applyAlignment="1">
      <alignment horizontal="center" vertical="center" wrapText="1"/>
    </xf>
    <xf numFmtId="0" fontId="22" fillId="4" borderId="16" xfId="0" applyFont="1" applyFill="1" applyBorder="1" applyAlignment="1">
      <alignment horizontal="center" vertical="center" wrapText="1"/>
    </xf>
    <xf numFmtId="0" fontId="22" fillId="4" borderId="17" xfId="0" applyFont="1" applyFill="1" applyBorder="1" applyAlignment="1">
      <alignment horizontal="center" vertical="center" wrapText="1"/>
    </xf>
    <xf numFmtId="0" fontId="22" fillId="4" borderId="18" xfId="0" applyFont="1" applyFill="1" applyBorder="1" applyAlignment="1">
      <alignment horizontal="center" vertical="center" wrapText="1"/>
    </xf>
    <xf numFmtId="0" fontId="4" fillId="0" borderId="0" xfId="0" applyFont="1" applyAlignment="1">
      <alignment horizontal="left" vertical="center" wrapText="1"/>
    </xf>
    <xf numFmtId="0" fontId="43" fillId="0" borderId="16" xfId="0" applyFont="1" applyBorder="1" applyAlignment="1">
      <alignment horizontal="left" vertical="center" wrapText="1"/>
    </xf>
    <xf numFmtId="0" fontId="43" fillId="0" borderId="22" xfId="0" applyFont="1" applyBorder="1" applyAlignment="1">
      <alignment horizontal="left" vertical="center" wrapText="1"/>
    </xf>
    <xf numFmtId="0" fontId="43" fillId="0" borderId="22" xfId="0" applyFont="1" applyBorder="1" applyAlignment="1">
      <alignment horizontal="left" vertical="center"/>
    </xf>
    <xf numFmtId="167" fontId="43" fillId="0" borderId="18" xfId="0" applyNumberFormat="1" applyFont="1" applyBorder="1" applyAlignment="1">
      <alignment vertical="center"/>
    </xf>
    <xf numFmtId="0" fontId="35" fillId="0" borderId="0" xfId="0" applyFont="1" applyAlignment="1">
      <alignment horizontal="left" vertical="center"/>
    </xf>
    <xf numFmtId="0" fontId="0" fillId="0" borderId="0" xfId="0" applyFont="1" applyAlignment="1">
      <alignment horizontal="left" vertical="center" wrapText="1"/>
    </xf>
    <xf numFmtId="167" fontId="0" fillId="0" borderId="0" xfId="0" applyNumberFormat="1" applyFont="1" applyAlignment="1">
      <alignment vertical="center"/>
    </xf>
  </cellXfs>
  <cellStyles count="2">
    <cellStyle name="Normal" xfId="0" builtinId="0" customBuiltin="1"/>
    <cellStyle name="Hyperlink" xfId="1" builtinId="8"/>
  </cellStyles>
  <dxfs count="0"/>
  <tableStyles count="0"/>
</styleSheet>
</file>

<file path=xl/_rels/workbook.xml.rels>&#65279;<?xml version="1.0" encoding="utf-8"?><Relationships xmlns="http://schemas.openxmlformats.org/package/2006/relationships"><Relationship Id="rId1" Type="http://schemas.openxmlformats.org/officeDocument/2006/relationships/worksheet" Target="worksheets/sheet1.xml" /><Relationship Id="rId2" Type="http://schemas.openxmlformats.org/officeDocument/2006/relationships/worksheet" Target="worksheets/sheet2.xml" /><Relationship Id="rId3" Type="http://schemas.openxmlformats.org/officeDocument/2006/relationships/worksheet" Target="worksheets/sheet3.xml" /><Relationship Id="rId4" Type="http://schemas.openxmlformats.org/officeDocument/2006/relationships/worksheet" Target="worksheets/sheet4.xml" /><Relationship Id="rId5" Type="http://schemas.openxmlformats.org/officeDocument/2006/relationships/worksheet" Target="worksheets/sheet5.xml" /><Relationship Id="rId6" Type="http://schemas.openxmlformats.org/officeDocument/2006/relationships/worksheet" Target="worksheets/sheet6.xml" /><Relationship Id="rId7" Type="http://schemas.openxmlformats.org/officeDocument/2006/relationships/worksheet" Target="worksheets/sheet7.xml" /><Relationship Id="rId8" Type="http://schemas.openxmlformats.org/officeDocument/2006/relationships/worksheet" Target="worksheets/sheet8.xml" /><Relationship Id="rId9" Type="http://schemas.openxmlformats.org/officeDocument/2006/relationships/styles" Target="styles.xml" /><Relationship Id="rId10" Type="http://schemas.openxmlformats.org/officeDocument/2006/relationships/theme" Target="theme/theme1.xml" /><Relationship Id="rId11" Type="http://schemas.openxmlformats.org/officeDocument/2006/relationships/calcChain" Target="calcChain.xml" /><Relationship Id="rId12" Type="http://schemas.openxmlformats.org/officeDocument/2006/relationships/sharedStrings" Target="sharedStrings.xml" /></Relationships>
</file>

<file path=xl/drawings/_rels/drawing1.xml.rels>&#65279;<?xml version="1.0" encoding="utf-8"?><Relationships xmlns="http://schemas.openxmlformats.org/package/2006/relationships"><Relationship Id="rId1" Type="http://schemas.openxmlformats.org/officeDocument/2006/relationships/hyperlink" Target="http://www.pro-rozpocty.cz/software-a-data/kros-4-ocenovani-a-rizeni-stavebni-vyroby/" TargetMode="External" /><Relationship Id="rId2" Type="http://schemas.openxmlformats.org/officeDocument/2006/relationships/image" Target="../media/image1.png" /></Relationships>
</file>

<file path=xl/drawings/_rels/drawing2.xml.rels>&#65279;<?xml version="1.0" encoding="utf-8"?><Relationships xmlns="http://schemas.openxmlformats.org/package/2006/relationships"><Relationship Id="rId1" Type="http://schemas.openxmlformats.org/officeDocument/2006/relationships/hyperlink" Target="http://www.pro-rozpocty.cz/software-a-data/kros-4-ocenovani-a-rizeni-stavebni-vyroby/" TargetMode="External" /><Relationship Id="rId2" Type="http://schemas.openxmlformats.org/officeDocument/2006/relationships/image" Target="../media/image1.png" /></Relationships>
</file>

<file path=xl/drawings/_rels/drawing3.xml.rels>&#65279;<?xml version="1.0" encoding="utf-8"?><Relationships xmlns="http://schemas.openxmlformats.org/package/2006/relationships"><Relationship Id="rId1" Type="http://schemas.openxmlformats.org/officeDocument/2006/relationships/hyperlink" Target="http://www.pro-rozpocty.cz/software-a-data/kros-4-ocenovani-a-rizeni-stavebni-vyroby/" TargetMode="External" /><Relationship Id="rId2" Type="http://schemas.openxmlformats.org/officeDocument/2006/relationships/image" Target="../media/image1.png" /></Relationships>
</file>

<file path=xl/drawings/_rels/drawing4.xml.rels>&#65279;<?xml version="1.0" encoding="utf-8"?><Relationships xmlns="http://schemas.openxmlformats.org/package/2006/relationships"><Relationship Id="rId1" Type="http://schemas.openxmlformats.org/officeDocument/2006/relationships/hyperlink" Target="http://www.pro-rozpocty.cz/software-a-data/kros-4-ocenovani-a-rizeni-stavebni-vyroby/" TargetMode="External" /><Relationship Id="rId2" Type="http://schemas.openxmlformats.org/officeDocument/2006/relationships/image" Target="../media/image1.png" /></Relationships>
</file>

<file path=xl/drawings/_rels/drawing5.xml.rels>&#65279;<?xml version="1.0" encoding="utf-8"?><Relationships xmlns="http://schemas.openxmlformats.org/package/2006/relationships"><Relationship Id="rId1" Type="http://schemas.openxmlformats.org/officeDocument/2006/relationships/hyperlink" Target="http://www.pro-rozpocty.cz/software-a-data/kros-4-ocenovani-a-rizeni-stavebni-vyroby/" TargetMode="External" /><Relationship Id="rId2" Type="http://schemas.openxmlformats.org/officeDocument/2006/relationships/image" Target="../media/image1.png" /></Relationships>
</file>

<file path=xl/drawings/_rels/drawing6.xml.rels>&#65279;<?xml version="1.0" encoding="utf-8"?><Relationships xmlns="http://schemas.openxmlformats.org/package/2006/relationships"><Relationship Id="rId1" Type="http://schemas.openxmlformats.org/officeDocument/2006/relationships/hyperlink" Target="http://www.pro-rozpocty.cz/software-a-data/kros-4-ocenovani-a-rizeni-stavebni-vyroby/" TargetMode="External" /><Relationship Id="rId2" Type="http://schemas.openxmlformats.org/officeDocument/2006/relationships/image" Target="../media/image1.png" /></Relationships>
</file>

<file path=xl/drawings/_rels/drawing7.xml.rels>&#65279;<?xml version="1.0" encoding="utf-8"?><Relationships xmlns="http://schemas.openxmlformats.org/package/2006/relationships"><Relationship Id="rId1" Type="http://schemas.openxmlformats.org/officeDocument/2006/relationships/hyperlink" Target="http://www.pro-rozpocty.cz/software-a-data/kros-4-ocenovani-a-rizeni-stavebni-vyroby/" TargetMode="External" /><Relationship Id="rId2" Type="http://schemas.openxmlformats.org/officeDocument/2006/relationships/image" Target="../media/image1.png" /></Relationships>
</file>

<file path=xl/drawings/_rels/drawing8.xml.rels>&#65279;<?xml version="1.0" encoding="utf-8"?><Relationships xmlns="http://schemas.openxmlformats.org/package/2006/relationships"><Relationship Id="rId1" Type="http://schemas.openxmlformats.org/officeDocument/2006/relationships/hyperlink" Target="http://www.pro-rozpocty.cz/software-a-data/kros-4-ocenovani-a-rizeni-stavebni-vyroby/" TargetMode="External" /><Relationship Id="rId2" Type="http://schemas.openxmlformats.org/officeDocument/2006/relationships/image" Target="../media/image1.png" /></Relationships>
</file>

<file path=xl/drawings/drawing1.xml><?xml version="1.0" encoding="utf-8"?>
<xdr:wsDr xmlns:xdr="http://schemas.openxmlformats.org/drawingml/2006/spreadsheetDrawing" xmlns:a="http://schemas.openxmlformats.org/drawingml/2006/main">
  <xdr:absoluteAnchor>
    <xdr:pos x="0" y="0"/>
    <xdr:ext cx="285750" cy="285750"/>
    <xdr:pic>
      <xdr:nvPicPr>
        <xdr:cNvPr id="2" name="Picture 1">
          <a:hlinkClick xmlns:r="http://schemas.openxmlformats.org/officeDocument/2006/relationships" r:id="rId1" tooltip="http://www.pro-rozpocty.cz/software-a-data/kros-4-ocenovani-a-rizeni-stavebni-vyroby/"/>
        </xdr:cNvPr>
        <xdr:cNvPicPr/>
      </xdr:nvPicPr>
      <xdr:blipFill>
        <a:blip xmlns:r="http://schemas.openxmlformats.org/officeDocument/2006/relationships" r:embed="rId2"/>
        <a:stretch>
          <a:fillRect/>
        </a:stretch>
      </xdr:blipFill>
      <xdr:spPr>
        <a:prstGeom prst="rect"/>
      </xdr:spPr>
    </xdr:pic>
    <xdr:clientData/>
  </xdr:absoluteAnchor>
</xdr:wsDr>
</file>

<file path=xl/drawings/drawing2.xml><?xml version="1.0" encoding="utf-8"?>
<xdr:wsDr xmlns:xdr="http://schemas.openxmlformats.org/drawingml/2006/spreadsheetDrawing" xmlns:a="http://schemas.openxmlformats.org/drawingml/2006/main">
  <xdr:absoluteAnchor>
    <xdr:pos x="0" y="0"/>
    <xdr:ext cx="285750" cy="285750"/>
    <xdr:pic>
      <xdr:nvPicPr>
        <xdr:cNvPr id="2" name="Picture 1">
          <a:hlinkClick xmlns:r="http://schemas.openxmlformats.org/officeDocument/2006/relationships" r:id="rId1" tooltip="http://www.pro-rozpocty.cz/software-a-data/kros-4-ocenovani-a-rizeni-stavebni-vyroby/"/>
        </xdr:cNvPr>
        <xdr:cNvPicPr/>
      </xdr:nvPicPr>
      <xdr:blipFill>
        <a:blip xmlns:r="http://schemas.openxmlformats.org/officeDocument/2006/relationships" r:embed="rId2"/>
        <a:stretch>
          <a:fillRect/>
        </a:stretch>
      </xdr:blipFill>
      <xdr:spPr>
        <a:prstGeom prst="rect"/>
      </xdr:spPr>
    </xdr:pic>
    <xdr:clientData/>
  </xdr:absoluteAnchor>
</xdr:wsDr>
</file>

<file path=xl/drawings/drawing3.xml><?xml version="1.0" encoding="utf-8"?>
<xdr:wsDr xmlns:xdr="http://schemas.openxmlformats.org/drawingml/2006/spreadsheetDrawing" xmlns:a="http://schemas.openxmlformats.org/drawingml/2006/main">
  <xdr:absoluteAnchor>
    <xdr:pos x="0" y="0"/>
    <xdr:ext cx="285750" cy="285750"/>
    <xdr:pic>
      <xdr:nvPicPr>
        <xdr:cNvPr id="2" name="Picture 1">
          <a:hlinkClick xmlns:r="http://schemas.openxmlformats.org/officeDocument/2006/relationships" r:id="rId1" tooltip="http://www.pro-rozpocty.cz/software-a-data/kros-4-ocenovani-a-rizeni-stavebni-vyroby/"/>
        </xdr:cNvPr>
        <xdr:cNvPicPr/>
      </xdr:nvPicPr>
      <xdr:blipFill>
        <a:blip xmlns:r="http://schemas.openxmlformats.org/officeDocument/2006/relationships" r:embed="rId2"/>
        <a:stretch>
          <a:fillRect/>
        </a:stretch>
      </xdr:blipFill>
      <xdr:spPr>
        <a:prstGeom prst="rect"/>
      </xdr:spPr>
    </xdr:pic>
    <xdr:clientData/>
  </xdr:absoluteAnchor>
</xdr:wsDr>
</file>

<file path=xl/drawings/drawing4.xml><?xml version="1.0" encoding="utf-8"?>
<xdr:wsDr xmlns:xdr="http://schemas.openxmlformats.org/drawingml/2006/spreadsheetDrawing" xmlns:a="http://schemas.openxmlformats.org/drawingml/2006/main">
  <xdr:absoluteAnchor>
    <xdr:pos x="0" y="0"/>
    <xdr:ext cx="285750" cy="285750"/>
    <xdr:pic>
      <xdr:nvPicPr>
        <xdr:cNvPr id="2" name="Picture 1">
          <a:hlinkClick xmlns:r="http://schemas.openxmlformats.org/officeDocument/2006/relationships" r:id="rId1" tooltip="http://www.pro-rozpocty.cz/software-a-data/kros-4-ocenovani-a-rizeni-stavebni-vyroby/"/>
        </xdr:cNvPr>
        <xdr:cNvPicPr/>
      </xdr:nvPicPr>
      <xdr:blipFill>
        <a:blip xmlns:r="http://schemas.openxmlformats.org/officeDocument/2006/relationships" r:embed="rId2"/>
        <a:stretch>
          <a:fillRect/>
        </a:stretch>
      </xdr:blipFill>
      <xdr:spPr>
        <a:prstGeom prst="rect"/>
      </xdr:spPr>
    </xdr:pic>
    <xdr:clientData/>
  </xdr:absoluteAnchor>
</xdr:wsDr>
</file>

<file path=xl/drawings/drawing5.xml><?xml version="1.0" encoding="utf-8"?>
<xdr:wsDr xmlns:xdr="http://schemas.openxmlformats.org/drawingml/2006/spreadsheetDrawing" xmlns:a="http://schemas.openxmlformats.org/drawingml/2006/main">
  <xdr:absoluteAnchor>
    <xdr:pos x="0" y="0"/>
    <xdr:ext cx="285750" cy="285750"/>
    <xdr:pic>
      <xdr:nvPicPr>
        <xdr:cNvPr id="2" name="Picture 1">
          <a:hlinkClick xmlns:r="http://schemas.openxmlformats.org/officeDocument/2006/relationships" r:id="rId1" tooltip="http://www.pro-rozpocty.cz/software-a-data/kros-4-ocenovani-a-rizeni-stavebni-vyroby/"/>
        </xdr:cNvPr>
        <xdr:cNvPicPr/>
      </xdr:nvPicPr>
      <xdr:blipFill>
        <a:blip xmlns:r="http://schemas.openxmlformats.org/officeDocument/2006/relationships" r:embed="rId2"/>
        <a:stretch>
          <a:fillRect/>
        </a:stretch>
      </xdr:blipFill>
      <xdr:spPr>
        <a:prstGeom prst="rect"/>
      </xdr:spPr>
    </xdr:pic>
    <xdr:clientData/>
  </xdr:absoluteAnchor>
</xdr:wsDr>
</file>

<file path=xl/drawings/drawing6.xml><?xml version="1.0" encoding="utf-8"?>
<xdr:wsDr xmlns:xdr="http://schemas.openxmlformats.org/drawingml/2006/spreadsheetDrawing" xmlns:a="http://schemas.openxmlformats.org/drawingml/2006/main">
  <xdr:absoluteAnchor>
    <xdr:pos x="0" y="0"/>
    <xdr:ext cx="285750" cy="285750"/>
    <xdr:pic>
      <xdr:nvPicPr>
        <xdr:cNvPr id="2" name="Picture 1">
          <a:hlinkClick xmlns:r="http://schemas.openxmlformats.org/officeDocument/2006/relationships" r:id="rId1" tooltip="http://www.pro-rozpocty.cz/software-a-data/kros-4-ocenovani-a-rizeni-stavebni-vyroby/"/>
        </xdr:cNvPr>
        <xdr:cNvPicPr/>
      </xdr:nvPicPr>
      <xdr:blipFill>
        <a:blip xmlns:r="http://schemas.openxmlformats.org/officeDocument/2006/relationships" r:embed="rId2"/>
        <a:stretch>
          <a:fillRect/>
        </a:stretch>
      </xdr:blipFill>
      <xdr:spPr>
        <a:prstGeom prst="rect"/>
      </xdr:spPr>
    </xdr:pic>
    <xdr:clientData/>
  </xdr:absoluteAnchor>
</xdr:wsDr>
</file>

<file path=xl/drawings/drawing7.xml><?xml version="1.0" encoding="utf-8"?>
<xdr:wsDr xmlns:xdr="http://schemas.openxmlformats.org/drawingml/2006/spreadsheetDrawing" xmlns:a="http://schemas.openxmlformats.org/drawingml/2006/main">
  <xdr:absoluteAnchor>
    <xdr:pos x="0" y="0"/>
    <xdr:ext cx="285750" cy="285750"/>
    <xdr:pic>
      <xdr:nvPicPr>
        <xdr:cNvPr id="2" name="Picture 1">
          <a:hlinkClick xmlns:r="http://schemas.openxmlformats.org/officeDocument/2006/relationships" r:id="rId1" tooltip="http://www.pro-rozpocty.cz/software-a-data/kros-4-ocenovani-a-rizeni-stavebni-vyroby/"/>
        </xdr:cNvPr>
        <xdr:cNvPicPr/>
      </xdr:nvPicPr>
      <xdr:blipFill>
        <a:blip xmlns:r="http://schemas.openxmlformats.org/officeDocument/2006/relationships" r:embed="rId2"/>
        <a:stretch>
          <a:fillRect/>
        </a:stretch>
      </xdr:blipFill>
      <xdr:spPr>
        <a:prstGeom prst="rect"/>
      </xdr:spPr>
    </xdr:pic>
    <xdr:clientData/>
  </xdr:absoluteAnchor>
</xdr:wsDr>
</file>

<file path=xl/drawings/drawing8.xml><?xml version="1.0" encoding="utf-8"?>
<xdr:wsDr xmlns:xdr="http://schemas.openxmlformats.org/drawingml/2006/spreadsheetDrawing" xmlns:a="http://schemas.openxmlformats.org/drawingml/2006/main">
  <xdr:absoluteAnchor>
    <xdr:pos x="0" y="0"/>
    <xdr:ext cx="286385" cy="286385"/>
    <xdr:pic>
      <xdr:nvPicPr>
        <xdr:cNvPr id="2" name="Picture 1">
          <a:hlinkClick xmlns:r="http://schemas.openxmlformats.org/officeDocument/2006/relationships" r:id="rId1" tooltip="http://www.pro-rozpocty.cz/software-a-data/kros-4-ocenovani-a-rizeni-stavebni-vyroby/"/>
        </xdr:cNvPr>
        <xdr:cNvPicPr/>
      </xdr:nvPicPr>
      <xdr:blipFill>
        <a:blip xmlns:r="http://schemas.openxmlformats.org/officeDocument/2006/relationships" r:embed="rId2"/>
        <a:stretch>
          <a:fillRect/>
        </a:stretch>
      </xdr:blipFill>
      <xdr:spPr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/>
      </a:dk1>
      <a:lt1>
        <a:sysClr val="window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  <a:tileRect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  <a:tileRect/>
        </a:gradFill>
      </a:fillStyleLst>
      <a:lnStyleLst>
        <a:ln w="9525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mpd="sng" algn="ctr">
          <a:solidFill>
            <a:schemeClr val="phClr"/>
          </a:solidFill>
          <a:prstDash val="solid"/>
        </a:ln>
        <a:ln w="38100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  <a:tileRect/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  <a:tileRect/>
        </a:gradFill>
      </a:bgFillStyleLst>
    </a:fmtScheme>
  </a:themeElements>
</a:theme>
</file>

<file path=xl/worksheets/_rels/sheet1.xml.rels>&#65279;<?xml version="1.0" encoding="utf-8"?><Relationships xmlns="http://schemas.openxmlformats.org/package/2006/relationships"><Relationship Id="rId1" Type="http://schemas.openxmlformats.org/officeDocument/2006/relationships/drawing" Target="../drawings/drawing1.xml" /></Relationships>
</file>

<file path=xl/worksheets/_rels/sheet2.xml.rels>&#65279;<?xml version="1.0" encoding="utf-8"?><Relationships xmlns="http://schemas.openxmlformats.org/package/2006/relationships"><Relationship Id="rId1" Type="http://schemas.openxmlformats.org/officeDocument/2006/relationships/hyperlink" Target="https://podminky.urs.cz/item/CS_URS_2021_02/132351102" TargetMode="External" /><Relationship Id="rId2" Type="http://schemas.openxmlformats.org/officeDocument/2006/relationships/hyperlink" Target="https://podminky.urs.cz/item/CS_URS_2021_02/162751133" TargetMode="External" /><Relationship Id="rId3" Type="http://schemas.openxmlformats.org/officeDocument/2006/relationships/hyperlink" Target="https://podminky.urs.cz/item/CS_URS_2021_02/171201201" TargetMode="External" /><Relationship Id="rId4" Type="http://schemas.openxmlformats.org/officeDocument/2006/relationships/hyperlink" Target="https://podminky.urs.cz/item/CS_URS_2021_02/174101101" TargetMode="External" /><Relationship Id="rId5" Type="http://schemas.openxmlformats.org/officeDocument/2006/relationships/hyperlink" Target="https://podminky.urs.cz/item/CS_URS_2021_02/175111101" TargetMode="External" /><Relationship Id="rId6" Type="http://schemas.openxmlformats.org/officeDocument/2006/relationships/hyperlink" Target="https://podminky.urs.cz/item/CS_URS_2021_02/181951114" TargetMode="External" /><Relationship Id="rId7" Type="http://schemas.openxmlformats.org/officeDocument/2006/relationships/hyperlink" Target="https://podminky.urs.cz/item/CS_URS_2021_02/211971110" TargetMode="External" /><Relationship Id="rId8" Type="http://schemas.openxmlformats.org/officeDocument/2006/relationships/hyperlink" Target="https://podminky.urs.cz/item/CS_URS_2021_02/212752102" TargetMode="External" /><Relationship Id="rId9" Type="http://schemas.openxmlformats.org/officeDocument/2006/relationships/hyperlink" Target="https://podminky.urs.cz/item/CS_URS_2021_02/359901211" TargetMode="External" /><Relationship Id="rId10" Type="http://schemas.openxmlformats.org/officeDocument/2006/relationships/hyperlink" Target="https://podminky.urs.cz/item/CS_URS_2021_02/451573111" TargetMode="External" /><Relationship Id="rId11" Type="http://schemas.openxmlformats.org/officeDocument/2006/relationships/hyperlink" Target="https://podminky.urs.cz/item/CS_URS_2021_02/561081121" TargetMode="External" /><Relationship Id="rId12" Type="http://schemas.openxmlformats.org/officeDocument/2006/relationships/hyperlink" Target="https://podminky.urs.cz/item/CS_URS_2021_02/564851111" TargetMode="External" /><Relationship Id="rId13" Type="http://schemas.openxmlformats.org/officeDocument/2006/relationships/hyperlink" Target="https://podminky.urs.cz/item/CS_URS_2021_02/564861111" TargetMode="External" /><Relationship Id="rId14" Type="http://schemas.openxmlformats.org/officeDocument/2006/relationships/hyperlink" Target="https://podminky.urs.cz/item/CS_URS_2021_02/564952111" TargetMode="External" /><Relationship Id="rId15" Type="http://schemas.openxmlformats.org/officeDocument/2006/relationships/hyperlink" Target="https://podminky.urs.cz/item/CS_URS_2021_02/871313121" TargetMode="External" /><Relationship Id="rId16" Type="http://schemas.openxmlformats.org/officeDocument/2006/relationships/hyperlink" Target="https://podminky.urs.cz/item/CS_URS_2021_02/877315211" TargetMode="External" /><Relationship Id="rId17" Type="http://schemas.openxmlformats.org/officeDocument/2006/relationships/hyperlink" Target="https://podminky.urs.cz/item/CS_URS_2021_02/892312121" TargetMode="External" /><Relationship Id="rId18" Type="http://schemas.openxmlformats.org/officeDocument/2006/relationships/hyperlink" Target="https://podminky.urs.cz/item/CS_URS_2021_02/895941311" TargetMode="External" /><Relationship Id="rId19" Type="http://schemas.openxmlformats.org/officeDocument/2006/relationships/hyperlink" Target="https://podminky.urs.cz/item/CS_URS_2021_02/998225111" TargetMode="External" /><Relationship Id="rId20" Type="http://schemas.openxmlformats.org/officeDocument/2006/relationships/hyperlink" Target="https://podminky.urs.cz/item/CS_URS_2021_02/998225191" TargetMode="External" /><Relationship Id="rId21" Type="http://schemas.openxmlformats.org/officeDocument/2006/relationships/drawing" Target="../drawings/drawing2.xml" /></Relationships>
</file>

<file path=xl/worksheets/_rels/sheet3.xml.rels>&#65279;<?xml version="1.0" encoding="utf-8"?><Relationships xmlns="http://schemas.openxmlformats.org/package/2006/relationships"><Relationship Id="rId1" Type="http://schemas.openxmlformats.org/officeDocument/2006/relationships/hyperlink" Target="https://podminky.urs.cz/item/CS_URS_2021_02/132351102" TargetMode="External" /><Relationship Id="rId2" Type="http://schemas.openxmlformats.org/officeDocument/2006/relationships/hyperlink" Target="https://podminky.urs.cz/item/CS_URS_2021_02/162751133" TargetMode="External" /><Relationship Id="rId3" Type="http://schemas.openxmlformats.org/officeDocument/2006/relationships/hyperlink" Target="https://podminky.urs.cz/item/CS_URS_2021_02/171201201" TargetMode="External" /><Relationship Id="rId4" Type="http://schemas.openxmlformats.org/officeDocument/2006/relationships/hyperlink" Target="https://podminky.urs.cz/item/CS_URS_2021_02/174101101" TargetMode="External" /><Relationship Id="rId5" Type="http://schemas.openxmlformats.org/officeDocument/2006/relationships/hyperlink" Target="https://podminky.urs.cz/item/CS_URS_2021_02/175111101" TargetMode="External" /><Relationship Id="rId6" Type="http://schemas.openxmlformats.org/officeDocument/2006/relationships/hyperlink" Target="https://podminky.urs.cz/item/CS_URS_2021_02/211971110" TargetMode="External" /><Relationship Id="rId7" Type="http://schemas.openxmlformats.org/officeDocument/2006/relationships/hyperlink" Target="https://podminky.urs.cz/item/CS_URS_2021_02/212750103" TargetMode="External" /><Relationship Id="rId8" Type="http://schemas.openxmlformats.org/officeDocument/2006/relationships/hyperlink" Target="https://podminky.urs.cz/item/CS_URS_2021_02/359901211" TargetMode="External" /><Relationship Id="rId9" Type="http://schemas.openxmlformats.org/officeDocument/2006/relationships/hyperlink" Target="https://podminky.urs.cz/item/CS_URS_2021_02/451573111" TargetMode="External" /><Relationship Id="rId10" Type="http://schemas.openxmlformats.org/officeDocument/2006/relationships/hyperlink" Target="https://podminky.urs.cz/item/CS_URS_2021_02/561041111" TargetMode="External" /><Relationship Id="rId11" Type="http://schemas.openxmlformats.org/officeDocument/2006/relationships/hyperlink" Target="https://podminky.urs.cz/item/CS_URS_2021_02/561081121" TargetMode="External" /><Relationship Id="rId12" Type="http://schemas.openxmlformats.org/officeDocument/2006/relationships/hyperlink" Target="https://podminky.urs.cz/item/CS_URS_2021_02/564851111" TargetMode="External" /><Relationship Id="rId13" Type="http://schemas.openxmlformats.org/officeDocument/2006/relationships/hyperlink" Target="https://podminky.urs.cz/item/CS_URS_2021_02/564861111" TargetMode="External" /><Relationship Id="rId14" Type="http://schemas.openxmlformats.org/officeDocument/2006/relationships/hyperlink" Target="https://podminky.urs.cz/item/CS_URS_2021_02/564871111" TargetMode="External" /><Relationship Id="rId15" Type="http://schemas.openxmlformats.org/officeDocument/2006/relationships/hyperlink" Target="https://podminky.urs.cz/item/CS_URS_2021_02/871313121" TargetMode="External" /><Relationship Id="rId16" Type="http://schemas.openxmlformats.org/officeDocument/2006/relationships/hyperlink" Target="https://podminky.urs.cz/item/CS_URS_2021_02/877315211" TargetMode="External" /><Relationship Id="rId17" Type="http://schemas.openxmlformats.org/officeDocument/2006/relationships/hyperlink" Target="https://podminky.urs.cz/item/CS_URS_2021_02/892312121" TargetMode="External" /><Relationship Id="rId18" Type="http://schemas.openxmlformats.org/officeDocument/2006/relationships/hyperlink" Target="https://podminky.urs.cz/item/CS_URS_2021_02/895941311" TargetMode="External" /><Relationship Id="rId19" Type="http://schemas.openxmlformats.org/officeDocument/2006/relationships/hyperlink" Target="https://podminky.urs.cz/item/CS_URS_2021_02/998225111" TargetMode="External" /><Relationship Id="rId20" Type="http://schemas.openxmlformats.org/officeDocument/2006/relationships/hyperlink" Target="https://podminky.urs.cz/item/CS_URS_2021_02/998225191" TargetMode="External" /><Relationship Id="rId21" Type="http://schemas.openxmlformats.org/officeDocument/2006/relationships/drawing" Target="../drawings/drawing3.xml" /></Relationships>
</file>

<file path=xl/worksheets/_rels/sheet4.xml.rels>&#65279;<?xml version="1.0" encoding="utf-8"?><Relationships xmlns="http://schemas.openxmlformats.org/package/2006/relationships"><Relationship Id="rId1" Type="http://schemas.openxmlformats.org/officeDocument/2006/relationships/hyperlink" Target="https://podminky.urs.cz/item/CS_URS_2021_02/132351102" TargetMode="External" /><Relationship Id="rId2" Type="http://schemas.openxmlformats.org/officeDocument/2006/relationships/hyperlink" Target="https://podminky.urs.cz/item/CS_URS_2021_02/162751133" TargetMode="External" /><Relationship Id="rId3" Type="http://schemas.openxmlformats.org/officeDocument/2006/relationships/hyperlink" Target="https://podminky.urs.cz/item/CS_URS_2021_02/171201201" TargetMode="External" /><Relationship Id="rId4" Type="http://schemas.openxmlformats.org/officeDocument/2006/relationships/hyperlink" Target="https://podminky.urs.cz/item/CS_URS_2021_02/174101101" TargetMode="External" /><Relationship Id="rId5" Type="http://schemas.openxmlformats.org/officeDocument/2006/relationships/hyperlink" Target="https://podminky.urs.cz/item/CS_URS_2021_02/175111101" TargetMode="External" /><Relationship Id="rId6" Type="http://schemas.openxmlformats.org/officeDocument/2006/relationships/hyperlink" Target="https://podminky.urs.cz/item/CS_URS_2021_02/211971110" TargetMode="External" /><Relationship Id="rId7" Type="http://schemas.openxmlformats.org/officeDocument/2006/relationships/hyperlink" Target="https://podminky.urs.cz/item/CS_URS_2021_02/212750103" TargetMode="External" /><Relationship Id="rId8" Type="http://schemas.openxmlformats.org/officeDocument/2006/relationships/hyperlink" Target="https://podminky.urs.cz/item/CS_URS_2021_02/359901211" TargetMode="External" /><Relationship Id="rId9" Type="http://schemas.openxmlformats.org/officeDocument/2006/relationships/hyperlink" Target="https://podminky.urs.cz/item/CS_URS_2021_02/451573111" TargetMode="External" /><Relationship Id="rId10" Type="http://schemas.openxmlformats.org/officeDocument/2006/relationships/hyperlink" Target="https://podminky.urs.cz/item/CS_URS_2021_02/561041111" TargetMode="External" /><Relationship Id="rId11" Type="http://schemas.openxmlformats.org/officeDocument/2006/relationships/hyperlink" Target="https://podminky.urs.cz/item/CS_URS_2021_02/561081121" TargetMode="External" /><Relationship Id="rId12" Type="http://schemas.openxmlformats.org/officeDocument/2006/relationships/hyperlink" Target="https://podminky.urs.cz/item/CS_URS_2021_02/564851111" TargetMode="External" /><Relationship Id="rId13" Type="http://schemas.openxmlformats.org/officeDocument/2006/relationships/hyperlink" Target="https://podminky.urs.cz/item/CS_URS_2021_02/564861111" TargetMode="External" /><Relationship Id="rId14" Type="http://schemas.openxmlformats.org/officeDocument/2006/relationships/hyperlink" Target="https://podminky.urs.cz/item/CS_URS_2021_02/564871111" TargetMode="External" /><Relationship Id="rId15" Type="http://schemas.openxmlformats.org/officeDocument/2006/relationships/hyperlink" Target="https://podminky.urs.cz/item/CS_URS_2021_02/871313121" TargetMode="External" /><Relationship Id="rId16" Type="http://schemas.openxmlformats.org/officeDocument/2006/relationships/hyperlink" Target="https://podminky.urs.cz/item/CS_URS_2021_02/877315211" TargetMode="External" /><Relationship Id="rId17" Type="http://schemas.openxmlformats.org/officeDocument/2006/relationships/hyperlink" Target="https://podminky.urs.cz/item/CS_URS_2021_02/892312121" TargetMode="External" /><Relationship Id="rId18" Type="http://schemas.openxmlformats.org/officeDocument/2006/relationships/hyperlink" Target="https://podminky.urs.cz/item/CS_URS_2021_02/895941311" TargetMode="External" /><Relationship Id="rId19" Type="http://schemas.openxmlformats.org/officeDocument/2006/relationships/hyperlink" Target="https://podminky.urs.cz/item/CS_URS_2021_02/998225111" TargetMode="External" /><Relationship Id="rId20" Type="http://schemas.openxmlformats.org/officeDocument/2006/relationships/hyperlink" Target="https://podminky.urs.cz/item/CS_URS_2021_02/998225191" TargetMode="External" /><Relationship Id="rId21" Type="http://schemas.openxmlformats.org/officeDocument/2006/relationships/drawing" Target="../drawings/drawing4.xml" /></Relationships>
</file>

<file path=xl/worksheets/_rels/sheet5.xml.rels>&#65279;<?xml version="1.0" encoding="utf-8"?><Relationships xmlns="http://schemas.openxmlformats.org/package/2006/relationships"><Relationship Id="rId1" Type="http://schemas.openxmlformats.org/officeDocument/2006/relationships/hyperlink" Target="https://podminky.urs.cz/item/CS_URS_2021_02/132351102" TargetMode="External" /><Relationship Id="rId2" Type="http://schemas.openxmlformats.org/officeDocument/2006/relationships/hyperlink" Target="https://podminky.urs.cz/item/CS_URS_2021_02/162751133" TargetMode="External" /><Relationship Id="rId3" Type="http://schemas.openxmlformats.org/officeDocument/2006/relationships/hyperlink" Target="https://podminky.urs.cz/item/CS_URS_2021_02/171201201" TargetMode="External" /><Relationship Id="rId4" Type="http://schemas.openxmlformats.org/officeDocument/2006/relationships/hyperlink" Target="https://podminky.urs.cz/item/CS_URS_2021_02/174101101" TargetMode="External" /><Relationship Id="rId5" Type="http://schemas.openxmlformats.org/officeDocument/2006/relationships/hyperlink" Target="https://podminky.urs.cz/item/CS_URS_2021_02/175111101" TargetMode="External" /><Relationship Id="rId6" Type="http://schemas.openxmlformats.org/officeDocument/2006/relationships/hyperlink" Target="https://podminky.urs.cz/item/CS_URS_2021_02/211971110" TargetMode="External" /><Relationship Id="rId7" Type="http://schemas.openxmlformats.org/officeDocument/2006/relationships/hyperlink" Target="https://podminky.urs.cz/item/CS_URS_2021_02/212750103" TargetMode="External" /><Relationship Id="rId8" Type="http://schemas.openxmlformats.org/officeDocument/2006/relationships/hyperlink" Target="https://podminky.urs.cz/item/CS_URS_2021_02/359901211" TargetMode="External" /><Relationship Id="rId9" Type="http://schemas.openxmlformats.org/officeDocument/2006/relationships/hyperlink" Target="https://podminky.urs.cz/item/CS_URS_2021_02/451573111" TargetMode="External" /><Relationship Id="rId10" Type="http://schemas.openxmlformats.org/officeDocument/2006/relationships/hyperlink" Target="https://podminky.urs.cz/item/CS_URS_2021_02/561041111" TargetMode="External" /><Relationship Id="rId11" Type="http://schemas.openxmlformats.org/officeDocument/2006/relationships/hyperlink" Target="https://podminky.urs.cz/item/CS_URS_2021_02/561081121" TargetMode="External" /><Relationship Id="rId12" Type="http://schemas.openxmlformats.org/officeDocument/2006/relationships/hyperlink" Target="https://podminky.urs.cz/item/CS_URS_2021_02/564851111" TargetMode="External" /><Relationship Id="rId13" Type="http://schemas.openxmlformats.org/officeDocument/2006/relationships/hyperlink" Target="https://podminky.urs.cz/item/CS_URS_2021_02/564861111" TargetMode="External" /><Relationship Id="rId14" Type="http://schemas.openxmlformats.org/officeDocument/2006/relationships/hyperlink" Target="https://podminky.urs.cz/item/CS_URS_2021_02/564871111" TargetMode="External" /><Relationship Id="rId15" Type="http://schemas.openxmlformats.org/officeDocument/2006/relationships/hyperlink" Target="https://podminky.urs.cz/item/CS_URS_2021_02/871313121" TargetMode="External" /><Relationship Id="rId16" Type="http://schemas.openxmlformats.org/officeDocument/2006/relationships/hyperlink" Target="https://podminky.urs.cz/item/CS_URS_2021_02/877315211" TargetMode="External" /><Relationship Id="rId17" Type="http://schemas.openxmlformats.org/officeDocument/2006/relationships/hyperlink" Target="https://podminky.urs.cz/item/CS_URS_2021_02/892312121" TargetMode="External" /><Relationship Id="rId18" Type="http://schemas.openxmlformats.org/officeDocument/2006/relationships/hyperlink" Target="https://podminky.urs.cz/item/CS_URS_2021_02/895941311" TargetMode="External" /><Relationship Id="rId19" Type="http://schemas.openxmlformats.org/officeDocument/2006/relationships/hyperlink" Target="https://podminky.urs.cz/item/CS_URS_2021_02/998225111" TargetMode="External" /><Relationship Id="rId20" Type="http://schemas.openxmlformats.org/officeDocument/2006/relationships/hyperlink" Target="https://podminky.urs.cz/item/CS_URS_2021_02/998225191" TargetMode="External" /><Relationship Id="rId21" Type="http://schemas.openxmlformats.org/officeDocument/2006/relationships/drawing" Target="../drawings/drawing5.xml" /></Relationships>
</file>

<file path=xl/worksheets/_rels/sheet6.xml.rels>&#65279;<?xml version="1.0" encoding="utf-8"?><Relationships xmlns="http://schemas.openxmlformats.org/package/2006/relationships"><Relationship Id="rId1" Type="http://schemas.openxmlformats.org/officeDocument/2006/relationships/hyperlink" Target="https://podminky.urs.cz/item/CS_URS_2021_02/030001000" TargetMode="External" /><Relationship Id="rId2" Type="http://schemas.openxmlformats.org/officeDocument/2006/relationships/hyperlink" Target="https://podminky.urs.cz/item/CS_URS_2021_02/060001000" TargetMode="External" /><Relationship Id="rId3" Type="http://schemas.openxmlformats.org/officeDocument/2006/relationships/hyperlink" Target="https://podminky.urs.cz/item/CS_URS_2021_02/070001000" TargetMode="External" /><Relationship Id="rId4" Type="http://schemas.openxmlformats.org/officeDocument/2006/relationships/drawing" Target="../drawings/drawing6.xml" /></Relationships>
</file>

<file path=xl/worksheets/_rels/sheet7.xml.rels>&#65279;<?xml version="1.0" encoding="utf-8"?><Relationships xmlns="http://schemas.openxmlformats.org/package/2006/relationships"><Relationship Id="rId1" Type="http://schemas.openxmlformats.org/officeDocument/2006/relationships/hyperlink" Target="https://podminky.urs.cz/item/CS_URS_2021_02/012103000" TargetMode="External" /><Relationship Id="rId2" Type="http://schemas.openxmlformats.org/officeDocument/2006/relationships/hyperlink" Target="https://podminky.urs.cz/item/CS_URS_2021_02/012203000" TargetMode="External" /><Relationship Id="rId3" Type="http://schemas.openxmlformats.org/officeDocument/2006/relationships/hyperlink" Target="https://podminky.urs.cz/item/CS_URS_2021_02/012303000" TargetMode="External" /><Relationship Id="rId4" Type="http://schemas.openxmlformats.org/officeDocument/2006/relationships/hyperlink" Target="https://podminky.urs.cz/item/CS_URS_2021_02/013254000" TargetMode="External" /><Relationship Id="rId5" Type="http://schemas.openxmlformats.org/officeDocument/2006/relationships/hyperlink" Target="https://podminky.urs.cz/item/CS_URS_2021_02/043002000" TargetMode="External" /><Relationship Id="rId6" Type="http://schemas.openxmlformats.org/officeDocument/2006/relationships/hyperlink" Target="https://podminky.urs.cz/item/CS_URS_2021_02/043154000" TargetMode="External" /><Relationship Id="rId7" Type="http://schemas.openxmlformats.org/officeDocument/2006/relationships/hyperlink" Target="https://podminky.urs.cz/item/CS_URS_2021_02/043203002" TargetMode="External" /><Relationship Id="rId8" Type="http://schemas.openxmlformats.org/officeDocument/2006/relationships/drawing" Target="../drawings/drawing7.xml" /></Relationships>
</file>

<file path=xl/worksheets/_rels/sheet8.xml.rels>&#65279;<?xml version="1.0" encoding="utf-8"?><Relationships xmlns="http://schemas.openxmlformats.org/package/2006/relationships"><Relationship Id="rId1" Type="http://schemas.openxmlformats.org/officeDocument/2006/relationships/drawing" Target="../drawings/drawing8.xml" /></Relationships>
</file>

<file path=xl/worksheets/sheet1.xml><?xml version="1.0" encoding="utf-8"?>
<worksheet xmlns:r="http://schemas.openxmlformats.org/officeDocument/2006/relationships" xmlns="http://schemas.openxmlformats.org/spreadsheetml/2006/main">
  <sheetPr>
    <pageSetUpPr fitToPage="1"/>
  </sheetPr>
  <sheetViews>
    <sheetView tabSelected="1" showGridLines="0" workbookViewId="0"/>
  </sheetViews>
  <cols>
    <col min="1" max="1" width="8.332031" style="1" customWidth="1"/>
    <col min="2" max="2" width="1.667969" style="1" customWidth="1"/>
    <col min="3" max="3" width="4.160156" style="1" customWidth="1"/>
    <col min="4" max="4" width="2.660156" style="1" customWidth="1"/>
    <col min="5" max="5" width="2.660156" style="1" customWidth="1"/>
    <col min="6" max="6" width="2.660156" style="1" customWidth="1"/>
    <col min="7" max="7" width="2.660156" style="1" customWidth="1"/>
    <col min="8" max="8" width="2.660156" style="1" customWidth="1"/>
    <col min="9" max="9" width="2.660156" style="1" customWidth="1"/>
    <col min="10" max="10" width="2.660156" style="1" customWidth="1"/>
    <col min="11" max="11" width="2.660156" style="1" customWidth="1"/>
    <col min="12" max="12" width="2.660156" style="1" customWidth="1"/>
    <col min="13" max="13" width="2.660156" style="1" customWidth="1"/>
    <col min="14" max="14" width="2.660156" style="1" customWidth="1"/>
    <col min="15" max="15" width="2.660156" style="1" customWidth="1"/>
    <col min="16" max="16" width="2.660156" style="1" customWidth="1"/>
    <col min="17" max="17" width="2.660156" style="1" customWidth="1"/>
    <col min="18" max="18" width="2.660156" style="1" customWidth="1"/>
    <col min="19" max="19" width="2.660156" style="1" customWidth="1"/>
    <col min="20" max="20" width="2.660156" style="1" customWidth="1"/>
    <col min="21" max="21" width="2.660156" style="1" customWidth="1"/>
    <col min="22" max="22" width="2.660156" style="1" customWidth="1"/>
    <col min="23" max="23" width="2.660156" style="1" customWidth="1"/>
    <col min="24" max="24" width="2.660156" style="1" customWidth="1"/>
    <col min="25" max="25" width="2.660156" style="1" customWidth="1"/>
    <col min="26" max="26" width="2.660156" style="1" customWidth="1"/>
    <col min="27" max="27" width="2.660156" style="1" customWidth="1"/>
    <col min="28" max="28" width="2.660156" style="1" customWidth="1"/>
    <col min="29" max="29" width="2.660156" style="1" customWidth="1"/>
    <col min="30" max="30" width="2.660156" style="1" customWidth="1"/>
    <col min="31" max="31" width="2.660156" style="1" customWidth="1"/>
    <col min="32" max="32" width="2.660156" style="1" customWidth="1"/>
    <col min="33" max="33" width="2.660156" style="1" customWidth="1"/>
    <col min="34" max="34" width="3.332031" style="1" customWidth="1"/>
    <col min="35" max="35" width="31.66016" style="1" customWidth="1"/>
    <col min="36" max="36" width="2.5" style="1" customWidth="1"/>
    <col min="37" max="37" width="2.5" style="1" customWidth="1"/>
    <col min="38" max="38" width="8.332031" style="1" customWidth="1"/>
    <col min="39" max="39" width="3.332031" style="1" customWidth="1"/>
    <col min="40" max="40" width="13.33203" style="1" customWidth="1"/>
    <col min="41" max="41" width="7.5" style="1" customWidth="1"/>
    <col min="42" max="42" width="4.160156" style="1" customWidth="1"/>
    <col min="43" max="43" width="15.66016" style="1" hidden="1" customWidth="1"/>
    <col min="44" max="44" width="13.66016" style="1" customWidth="1"/>
    <col min="45" max="45" width="25.83203" style="1" hidden="1" customWidth="1"/>
    <col min="46" max="46" width="25.83203" style="1" hidden="1" customWidth="1"/>
    <col min="47" max="47" width="25.83203" style="1" hidden="1" customWidth="1"/>
    <col min="48" max="48" width="21.66016" style="1" hidden="1" customWidth="1"/>
    <col min="49" max="49" width="21.66016" style="1" hidden="1" customWidth="1"/>
    <col min="50" max="50" width="25" style="1" hidden="1" customWidth="1"/>
    <col min="51" max="51" width="25" style="1" hidden="1" customWidth="1"/>
    <col min="52" max="52" width="21.66016" style="1" hidden="1" customWidth="1"/>
    <col min="53" max="53" width="19.16016" style="1" hidden="1" customWidth="1"/>
    <col min="54" max="54" width="25" style="1" hidden="1" customWidth="1"/>
    <col min="55" max="55" width="21.66016" style="1" hidden="1" customWidth="1"/>
    <col min="56" max="56" width="19.16016" style="1" hidden="1" customWidth="1"/>
    <col min="57" max="57" width="66.5" style="1" customWidth="1"/>
    <col min="71" max="71" width="9.332031" style="1" hidden="1"/>
    <col min="72" max="72" width="9.332031" style="1" hidden="1"/>
    <col min="73" max="73" width="9.332031" style="1" hidden="1"/>
    <col min="74" max="74" width="9.332031" style="1" hidden="1"/>
    <col min="75" max="75" width="9.332031" style="1" hidden="1"/>
    <col min="76" max="76" width="9.332031" style="1" hidden="1"/>
    <col min="77" max="77" width="9.332031" style="1" hidden="1"/>
    <col min="78" max="78" width="9.332031" style="1" hidden="1"/>
    <col min="79" max="79" width="9.332031" style="1" hidden="1"/>
    <col min="80" max="80" width="9.332031" style="1" hidden="1"/>
    <col min="81" max="81" width="9.332031" style="1" hidden="1"/>
    <col min="82" max="82" width="9.332031" style="1" hidden="1"/>
    <col min="83" max="83" width="9.332031" style="1" hidden="1"/>
    <col min="84" max="84" width="9.332031" style="1" hidden="1"/>
    <col min="85" max="85" width="9.332031" style="1" hidden="1"/>
    <col min="86" max="86" width="9.332031" style="1" hidden="1"/>
    <col min="87" max="87" width="9.332031" style="1" hidden="1"/>
    <col min="88" max="88" width="9.332031" style="1" hidden="1"/>
    <col min="89" max="89" width="9.332031" style="1" hidden="1"/>
    <col min="90" max="90" width="9.332031" style="1" hidden="1"/>
    <col min="91" max="91" width="9.332031" style="1" hidden="1"/>
  </cols>
  <sheetData>
    <row r="1">
      <c r="A1" s="16" t="s">
        <v>0</v>
      </c>
      <c r="AZ1" s="16" t="s">
        <v>1</v>
      </c>
      <c r="BA1" s="16" t="s">
        <v>2</v>
      </c>
      <c r="BB1" s="16" t="s">
        <v>3</v>
      </c>
      <c r="BT1" s="16" t="s">
        <v>4</v>
      </c>
      <c r="BU1" s="16" t="s">
        <v>4</v>
      </c>
      <c r="BV1" s="16" t="s">
        <v>5</v>
      </c>
    </row>
    <row r="2" s="1" customFormat="1" ht="36.96" customHeight="1">
      <c r="AR2" s="1"/>
      <c r="AS2" s="1"/>
      <c r="AT2" s="1"/>
      <c r="AU2" s="1"/>
      <c r="AV2" s="1"/>
      <c r="AW2" s="1"/>
      <c r="AX2" s="1"/>
      <c r="AY2" s="1"/>
      <c r="AZ2" s="1"/>
      <c r="BA2" s="1"/>
      <c r="BB2" s="1"/>
      <c r="BC2" s="1"/>
      <c r="BD2" s="1"/>
      <c r="BE2" s="1"/>
      <c r="BS2" s="17" t="s">
        <v>6</v>
      </c>
      <c r="BT2" s="17" t="s">
        <v>7</v>
      </c>
    </row>
    <row r="3" s="1" customFormat="1" ht="6.96" customHeight="1">
      <c r="B3" s="18"/>
      <c r="C3" s="19"/>
      <c r="D3" s="19"/>
      <c r="E3" s="19"/>
      <c r="F3" s="19"/>
      <c r="G3" s="19"/>
      <c r="H3" s="19"/>
      <c r="I3" s="19"/>
      <c r="J3" s="19"/>
      <c r="K3" s="19"/>
      <c r="L3" s="19"/>
      <c r="M3" s="19"/>
      <c r="N3" s="19"/>
      <c r="O3" s="19"/>
      <c r="P3" s="19"/>
      <c r="Q3" s="19"/>
      <c r="R3" s="19"/>
      <c r="S3" s="19"/>
      <c r="T3" s="19"/>
      <c r="U3" s="19"/>
      <c r="V3" s="19"/>
      <c r="W3" s="19"/>
      <c r="X3" s="19"/>
      <c r="Y3" s="19"/>
      <c r="Z3" s="19"/>
      <c r="AA3" s="19"/>
      <c r="AB3" s="19"/>
      <c r="AC3" s="19"/>
      <c r="AD3" s="19"/>
      <c r="AE3" s="19"/>
      <c r="AF3" s="19"/>
      <c r="AG3" s="19"/>
      <c r="AH3" s="19"/>
      <c r="AI3" s="19"/>
      <c r="AJ3" s="19"/>
      <c r="AK3" s="19"/>
      <c r="AL3" s="19"/>
      <c r="AM3" s="19"/>
      <c r="AN3" s="19"/>
      <c r="AO3" s="19"/>
      <c r="AP3" s="19"/>
      <c r="AQ3" s="19"/>
      <c r="AR3" s="20"/>
      <c r="BS3" s="17" t="s">
        <v>6</v>
      </c>
      <c r="BT3" s="17" t="s">
        <v>8</v>
      </c>
    </row>
    <row r="4" s="1" customFormat="1" ht="24.96" customHeight="1">
      <c r="B4" s="21"/>
      <c r="C4" s="22"/>
      <c r="D4" s="23" t="s">
        <v>9</v>
      </c>
      <c r="E4" s="22"/>
      <c r="F4" s="22"/>
      <c r="G4" s="22"/>
      <c r="H4" s="22"/>
      <c r="I4" s="22"/>
      <c r="J4" s="22"/>
      <c r="K4" s="22"/>
      <c r="L4" s="22"/>
      <c r="M4" s="22"/>
      <c r="N4" s="22"/>
      <c r="O4" s="22"/>
      <c r="P4" s="22"/>
      <c r="Q4" s="22"/>
      <c r="R4" s="22"/>
      <c r="S4" s="22"/>
      <c r="T4" s="22"/>
      <c r="U4" s="22"/>
      <c r="V4" s="22"/>
      <c r="W4" s="22"/>
      <c r="X4" s="22"/>
      <c r="Y4" s="22"/>
      <c r="Z4" s="22"/>
      <c r="AA4" s="22"/>
      <c r="AB4" s="22"/>
      <c r="AC4" s="22"/>
      <c r="AD4" s="22"/>
      <c r="AE4" s="22"/>
      <c r="AF4" s="22"/>
      <c r="AG4" s="22"/>
      <c r="AH4" s="22"/>
      <c r="AI4" s="22"/>
      <c r="AJ4" s="22"/>
      <c r="AK4" s="22"/>
      <c r="AL4" s="22"/>
      <c r="AM4" s="22"/>
      <c r="AN4" s="22"/>
      <c r="AO4" s="22"/>
      <c r="AP4" s="22"/>
      <c r="AQ4" s="22"/>
      <c r="AR4" s="20"/>
      <c r="AS4" s="24" t="s">
        <v>10</v>
      </c>
      <c r="BE4" s="25" t="s">
        <v>11</v>
      </c>
      <c r="BS4" s="17" t="s">
        <v>12</v>
      </c>
    </row>
    <row r="5" s="1" customFormat="1" ht="12" customHeight="1">
      <c r="B5" s="21"/>
      <c r="C5" s="22"/>
      <c r="D5" s="26" t="s">
        <v>13</v>
      </c>
      <c r="E5" s="22"/>
      <c r="F5" s="22"/>
      <c r="G5" s="22"/>
      <c r="H5" s="22"/>
      <c r="I5" s="22"/>
      <c r="J5" s="22"/>
      <c r="K5" s="27" t="s">
        <v>14</v>
      </c>
      <c r="L5" s="22"/>
      <c r="M5" s="22"/>
      <c r="N5" s="22"/>
      <c r="O5" s="22"/>
      <c r="P5" s="22"/>
      <c r="Q5" s="22"/>
      <c r="R5" s="22"/>
      <c r="S5" s="22"/>
      <c r="T5" s="22"/>
      <c r="U5" s="22"/>
      <c r="V5" s="22"/>
      <c r="W5" s="22"/>
      <c r="X5" s="22"/>
      <c r="Y5" s="22"/>
      <c r="Z5" s="22"/>
      <c r="AA5" s="22"/>
      <c r="AB5" s="22"/>
      <c r="AC5" s="22"/>
      <c r="AD5" s="22"/>
      <c r="AE5" s="22"/>
      <c r="AF5" s="22"/>
      <c r="AG5" s="22"/>
      <c r="AH5" s="22"/>
      <c r="AI5" s="22"/>
      <c r="AJ5" s="22"/>
      <c r="AK5" s="22"/>
      <c r="AL5" s="22"/>
      <c r="AM5" s="22"/>
      <c r="AN5" s="22"/>
      <c r="AO5" s="22"/>
      <c r="AP5" s="22"/>
      <c r="AQ5" s="22"/>
      <c r="AR5" s="20"/>
      <c r="BE5" s="28" t="s">
        <v>15</v>
      </c>
      <c r="BS5" s="17" t="s">
        <v>6</v>
      </c>
    </row>
    <row r="6" s="1" customFormat="1" ht="36.96" customHeight="1">
      <c r="B6" s="21"/>
      <c r="C6" s="22"/>
      <c r="D6" s="29" t="s">
        <v>16</v>
      </c>
      <c r="E6" s="22"/>
      <c r="F6" s="22"/>
      <c r="G6" s="22"/>
      <c r="H6" s="22"/>
      <c r="I6" s="22"/>
      <c r="J6" s="22"/>
      <c r="K6" s="30" t="s">
        <v>17</v>
      </c>
      <c r="L6" s="22"/>
      <c r="M6" s="22"/>
      <c r="N6" s="22"/>
      <c r="O6" s="22"/>
      <c r="P6" s="22"/>
      <c r="Q6" s="22"/>
      <c r="R6" s="22"/>
      <c r="S6" s="22"/>
      <c r="T6" s="22"/>
      <c r="U6" s="22"/>
      <c r="V6" s="22"/>
      <c r="W6" s="22"/>
      <c r="X6" s="22"/>
      <c r="Y6" s="22"/>
      <c r="Z6" s="22"/>
      <c r="AA6" s="22"/>
      <c r="AB6" s="22"/>
      <c r="AC6" s="22"/>
      <c r="AD6" s="22"/>
      <c r="AE6" s="22"/>
      <c r="AF6" s="22"/>
      <c r="AG6" s="22"/>
      <c r="AH6" s="22"/>
      <c r="AI6" s="22"/>
      <c r="AJ6" s="22"/>
      <c r="AK6" s="22"/>
      <c r="AL6" s="22"/>
      <c r="AM6" s="22"/>
      <c r="AN6" s="22"/>
      <c r="AO6" s="22"/>
      <c r="AP6" s="22"/>
      <c r="AQ6" s="22"/>
      <c r="AR6" s="20"/>
      <c r="BE6" s="31"/>
      <c r="BS6" s="17" t="s">
        <v>6</v>
      </c>
    </row>
    <row r="7" s="1" customFormat="1" ht="12" customHeight="1">
      <c r="B7" s="21"/>
      <c r="C7" s="22"/>
      <c r="D7" s="32" t="s">
        <v>18</v>
      </c>
      <c r="E7" s="22"/>
      <c r="F7" s="22"/>
      <c r="G7" s="22"/>
      <c r="H7" s="22"/>
      <c r="I7" s="22"/>
      <c r="J7" s="22"/>
      <c r="K7" s="27" t="s">
        <v>1</v>
      </c>
      <c r="L7" s="22"/>
      <c r="M7" s="22"/>
      <c r="N7" s="22"/>
      <c r="O7" s="22"/>
      <c r="P7" s="22"/>
      <c r="Q7" s="22"/>
      <c r="R7" s="22"/>
      <c r="S7" s="22"/>
      <c r="T7" s="22"/>
      <c r="U7" s="22"/>
      <c r="V7" s="22"/>
      <c r="W7" s="22"/>
      <c r="X7" s="22"/>
      <c r="Y7" s="22"/>
      <c r="Z7" s="22"/>
      <c r="AA7" s="22"/>
      <c r="AB7" s="22"/>
      <c r="AC7" s="22"/>
      <c r="AD7" s="22"/>
      <c r="AE7" s="22"/>
      <c r="AF7" s="22"/>
      <c r="AG7" s="22"/>
      <c r="AH7" s="22"/>
      <c r="AI7" s="22"/>
      <c r="AJ7" s="22"/>
      <c r="AK7" s="32" t="s">
        <v>19</v>
      </c>
      <c r="AL7" s="22"/>
      <c r="AM7" s="22"/>
      <c r="AN7" s="27" t="s">
        <v>1</v>
      </c>
      <c r="AO7" s="22"/>
      <c r="AP7" s="22"/>
      <c r="AQ7" s="22"/>
      <c r="AR7" s="20"/>
      <c r="BE7" s="31"/>
      <c r="BS7" s="17" t="s">
        <v>6</v>
      </c>
    </row>
    <row r="8" s="1" customFormat="1" ht="12" customHeight="1">
      <c r="B8" s="21"/>
      <c r="C8" s="22"/>
      <c r="D8" s="32" t="s">
        <v>20</v>
      </c>
      <c r="E8" s="22"/>
      <c r="F8" s="22"/>
      <c r="G8" s="22"/>
      <c r="H8" s="22"/>
      <c r="I8" s="22"/>
      <c r="J8" s="22"/>
      <c r="K8" s="27" t="s">
        <v>21</v>
      </c>
      <c r="L8" s="22"/>
      <c r="M8" s="22"/>
      <c r="N8" s="22"/>
      <c r="O8" s="22"/>
      <c r="P8" s="22"/>
      <c r="Q8" s="22"/>
      <c r="R8" s="22"/>
      <c r="S8" s="22"/>
      <c r="T8" s="22"/>
      <c r="U8" s="22"/>
      <c r="V8" s="22"/>
      <c r="W8" s="22"/>
      <c r="X8" s="22"/>
      <c r="Y8" s="22"/>
      <c r="Z8" s="22"/>
      <c r="AA8" s="22"/>
      <c r="AB8" s="22"/>
      <c r="AC8" s="22"/>
      <c r="AD8" s="22"/>
      <c r="AE8" s="22"/>
      <c r="AF8" s="22"/>
      <c r="AG8" s="22"/>
      <c r="AH8" s="22"/>
      <c r="AI8" s="22"/>
      <c r="AJ8" s="22"/>
      <c r="AK8" s="32" t="s">
        <v>22</v>
      </c>
      <c r="AL8" s="22"/>
      <c r="AM8" s="22"/>
      <c r="AN8" s="33" t="s">
        <v>23</v>
      </c>
      <c r="AO8" s="22"/>
      <c r="AP8" s="22"/>
      <c r="AQ8" s="22"/>
      <c r="AR8" s="20"/>
      <c r="BE8" s="31"/>
      <c r="BS8" s="17" t="s">
        <v>6</v>
      </c>
    </row>
    <row r="9" s="1" customFormat="1" ht="14.4" customHeight="1">
      <c r="B9" s="21"/>
      <c r="C9" s="22"/>
      <c r="D9" s="22"/>
      <c r="E9" s="22"/>
      <c r="F9" s="22"/>
      <c r="G9" s="22"/>
      <c r="H9" s="22"/>
      <c r="I9" s="22"/>
      <c r="J9" s="22"/>
      <c r="K9" s="22"/>
      <c r="L9" s="22"/>
      <c r="M9" s="22"/>
      <c r="N9" s="22"/>
      <c r="O9" s="22"/>
      <c r="P9" s="22"/>
      <c r="Q9" s="22"/>
      <c r="R9" s="22"/>
      <c r="S9" s="22"/>
      <c r="T9" s="22"/>
      <c r="U9" s="22"/>
      <c r="V9" s="22"/>
      <c r="W9" s="22"/>
      <c r="X9" s="22"/>
      <c r="Y9" s="22"/>
      <c r="Z9" s="22"/>
      <c r="AA9" s="22"/>
      <c r="AB9" s="22"/>
      <c r="AC9" s="22"/>
      <c r="AD9" s="22"/>
      <c r="AE9" s="22"/>
      <c r="AF9" s="22"/>
      <c r="AG9" s="22"/>
      <c r="AH9" s="22"/>
      <c r="AI9" s="22"/>
      <c r="AJ9" s="22"/>
      <c r="AK9" s="22"/>
      <c r="AL9" s="22"/>
      <c r="AM9" s="22"/>
      <c r="AN9" s="22"/>
      <c r="AO9" s="22"/>
      <c r="AP9" s="22"/>
      <c r="AQ9" s="22"/>
      <c r="AR9" s="20"/>
      <c r="BE9" s="31"/>
      <c r="BS9" s="17" t="s">
        <v>6</v>
      </c>
    </row>
    <row r="10" s="1" customFormat="1" ht="12" customHeight="1">
      <c r="B10" s="21"/>
      <c r="C10" s="22"/>
      <c r="D10" s="32" t="s">
        <v>24</v>
      </c>
      <c r="E10" s="22"/>
      <c r="F10" s="22"/>
      <c r="G10" s="22"/>
      <c r="H10" s="22"/>
      <c r="I10" s="22"/>
      <c r="J10" s="22"/>
      <c r="K10" s="22"/>
      <c r="L10" s="22"/>
      <c r="M10" s="22"/>
      <c r="N10" s="22"/>
      <c r="O10" s="22"/>
      <c r="P10" s="22"/>
      <c r="Q10" s="22"/>
      <c r="R10" s="22"/>
      <c r="S10" s="22"/>
      <c r="T10" s="22"/>
      <c r="U10" s="22"/>
      <c r="V10" s="22"/>
      <c r="W10" s="22"/>
      <c r="X10" s="22"/>
      <c r="Y10" s="22"/>
      <c r="Z10" s="22"/>
      <c r="AA10" s="22"/>
      <c r="AB10" s="22"/>
      <c r="AC10" s="22"/>
      <c r="AD10" s="22"/>
      <c r="AE10" s="22"/>
      <c r="AF10" s="22"/>
      <c r="AG10" s="22"/>
      <c r="AH10" s="22"/>
      <c r="AI10" s="22"/>
      <c r="AJ10" s="22"/>
      <c r="AK10" s="32" t="s">
        <v>25</v>
      </c>
      <c r="AL10" s="22"/>
      <c r="AM10" s="22"/>
      <c r="AN10" s="27" t="s">
        <v>26</v>
      </c>
      <c r="AO10" s="22"/>
      <c r="AP10" s="22"/>
      <c r="AQ10" s="22"/>
      <c r="AR10" s="20"/>
      <c r="BE10" s="31"/>
      <c r="BS10" s="17" t="s">
        <v>6</v>
      </c>
    </row>
    <row r="11" s="1" customFormat="1" ht="18.48" customHeight="1">
      <c r="B11" s="21"/>
      <c r="C11" s="22"/>
      <c r="D11" s="22"/>
      <c r="E11" s="27" t="s">
        <v>27</v>
      </c>
      <c r="F11" s="22"/>
      <c r="G11" s="22"/>
      <c r="H11" s="22"/>
      <c r="I11" s="22"/>
      <c r="J11" s="22"/>
      <c r="K11" s="22"/>
      <c r="L11" s="22"/>
      <c r="M11" s="22"/>
      <c r="N11" s="22"/>
      <c r="O11" s="22"/>
      <c r="P11" s="22"/>
      <c r="Q11" s="22"/>
      <c r="R11" s="22"/>
      <c r="S11" s="22"/>
      <c r="T11" s="22"/>
      <c r="U11" s="22"/>
      <c r="V11" s="22"/>
      <c r="W11" s="22"/>
      <c r="X11" s="22"/>
      <c r="Y11" s="22"/>
      <c r="Z11" s="22"/>
      <c r="AA11" s="22"/>
      <c r="AB11" s="22"/>
      <c r="AC11" s="22"/>
      <c r="AD11" s="22"/>
      <c r="AE11" s="22"/>
      <c r="AF11" s="22"/>
      <c r="AG11" s="22"/>
      <c r="AH11" s="22"/>
      <c r="AI11" s="22"/>
      <c r="AJ11" s="22"/>
      <c r="AK11" s="32" t="s">
        <v>28</v>
      </c>
      <c r="AL11" s="22"/>
      <c r="AM11" s="22"/>
      <c r="AN11" s="27" t="s">
        <v>29</v>
      </c>
      <c r="AO11" s="22"/>
      <c r="AP11" s="22"/>
      <c r="AQ11" s="22"/>
      <c r="AR11" s="20"/>
      <c r="BE11" s="31"/>
      <c r="BS11" s="17" t="s">
        <v>6</v>
      </c>
    </row>
    <row r="12" s="1" customFormat="1" ht="6.96" customHeight="1">
      <c r="B12" s="21"/>
      <c r="C12" s="22"/>
      <c r="D12" s="22"/>
      <c r="E12" s="22"/>
      <c r="F12" s="22"/>
      <c r="G12" s="22"/>
      <c r="H12" s="22"/>
      <c r="I12" s="22"/>
      <c r="J12" s="22"/>
      <c r="K12" s="22"/>
      <c r="L12" s="22"/>
      <c r="M12" s="22"/>
      <c r="N12" s="22"/>
      <c r="O12" s="22"/>
      <c r="P12" s="22"/>
      <c r="Q12" s="22"/>
      <c r="R12" s="22"/>
      <c r="S12" s="22"/>
      <c r="T12" s="22"/>
      <c r="U12" s="22"/>
      <c r="V12" s="22"/>
      <c r="W12" s="22"/>
      <c r="X12" s="22"/>
      <c r="Y12" s="22"/>
      <c r="Z12" s="22"/>
      <c r="AA12" s="22"/>
      <c r="AB12" s="22"/>
      <c r="AC12" s="22"/>
      <c r="AD12" s="22"/>
      <c r="AE12" s="22"/>
      <c r="AF12" s="22"/>
      <c r="AG12" s="22"/>
      <c r="AH12" s="22"/>
      <c r="AI12" s="22"/>
      <c r="AJ12" s="22"/>
      <c r="AK12" s="22"/>
      <c r="AL12" s="22"/>
      <c r="AM12" s="22"/>
      <c r="AN12" s="22"/>
      <c r="AO12" s="22"/>
      <c r="AP12" s="22"/>
      <c r="AQ12" s="22"/>
      <c r="AR12" s="20"/>
      <c r="BE12" s="31"/>
      <c r="BS12" s="17" t="s">
        <v>6</v>
      </c>
    </row>
    <row r="13" s="1" customFormat="1" ht="12" customHeight="1">
      <c r="B13" s="21"/>
      <c r="C13" s="22"/>
      <c r="D13" s="32" t="s">
        <v>30</v>
      </c>
      <c r="E13" s="22"/>
      <c r="F13" s="22"/>
      <c r="G13" s="22"/>
      <c r="H13" s="22"/>
      <c r="I13" s="22"/>
      <c r="J13" s="22"/>
      <c r="K13" s="22"/>
      <c r="L13" s="22"/>
      <c r="M13" s="22"/>
      <c r="N13" s="22"/>
      <c r="O13" s="22"/>
      <c r="P13" s="22"/>
      <c r="Q13" s="22"/>
      <c r="R13" s="22"/>
      <c r="S13" s="22"/>
      <c r="T13" s="22"/>
      <c r="U13" s="22"/>
      <c r="V13" s="22"/>
      <c r="W13" s="22"/>
      <c r="X13" s="22"/>
      <c r="Y13" s="22"/>
      <c r="Z13" s="22"/>
      <c r="AA13" s="22"/>
      <c r="AB13" s="22"/>
      <c r="AC13" s="22"/>
      <c r="AD13" s="22"/>
      <c r="AE13" s="22"/>
      <c r="AF13" s="22"/>
      <c r="AG13" s="22"/>
      <c r="AH13" s="22"/>
      <c r="AI13" s="22"/>
      <c r="AJ13" s="22"/>
      <c r="AK13" s="32" t="s">
        <v>25</v>
      </c>
      <c r="AL13" s="22"/>
      <c r="AM13" s="22"/>
      <c r="AN13" s="34" t="s">
        <v>31</v>
      </c>
      <c r="AO13" s="22"/>
      <c r="AP13" s="22"/>
      <c r="AQ13" s="22"/>
      <c r="AR13" s="20"/>
      <c r="BE13" s="31"/>
      <c r="BS13" s="17" t="s">
        <v>6</v>
      </c>
    </row>
    <row r="14">
      <c r="B14" s="21"/>
      <c r="C14" s="22"/>
      <c r="D14" s="22"/>
      <c r="E14" s="34" t="s">
        <v>31</v>
      </c>
      <c r="F14" s="35"/>
      <c r="G14" s="35"/>
      <c r="H14" s="35"/>
      <c r="I14" s="35"/>
      <c r="J14" s="35"/>
      <c r="K14" s="35"/>
      <c r="L14" s="35"/>
      <c r="M14" s="35"/>
      <c r="N14" s="35"/>
      <c r="O14" s="35"/>
      <c r="P14" s="35"/>
      <c r="Q14" s="35"/>
      <c r="R14" s="35"/>
      <c r="S14" s="35"/>
      <c r="T14" s="35"/>
      <c r="U14" s="35"/>
      <c r="V14" s="35"/>
      <c r="W14" s="35"/>
      <c r="X14" s="35"/>
      <c r="Y14" s="35"/>
      <c r="Z14" s="35"/>
      <c r="AA14" s="35"/>
      <c r="AB14" s="35"/>
      <c r="AC14" s="35"/>
      <c r="AD14" s="35"/>
      <c r="AE14" s="35"/>
      <c r="AF14" s="35"/>
      <c r="AG14" s="35"/>
      <c r="AH14" s="35"/>
      <c r="AI14" s="35"/>
      <c r="AJ14" s="35"/>
      <c r="AK14" s="32" t="s">
        <v>28</v>
      </c>
      <c r="AL14" s="22"/>
      <c r="AM14" s="22"/>
      <c r="AN14" s="34" t="s">
        <v>31</v>
      </c>
      <c r="AO14" s="22"/>
      <c r="AP14" s="22"/>
      <c r="AQ14" s="22"/>
      <c r="AR14" s="20"/>
      <c r="BE14" s="31"/>
      <c r="BS14" s="17" t="s">
        <v>6</v>
      </c>
    </row>
    <row r="15" s="1" customFormat="1" ht="6.96" customHeight="1">
      <c r="B15" s="21"/>
      <c r="C15" s="22"/>
      <c r="D15" s="22"/>
      <c r="E15" s="22"/>
      <c r="F15" s="22"/>
      <c r="G15" s="22"/>
      <c r="H15" s="22"/>
      <c r="I15" s="22"/>
      <c r="J15" s="22"/>
      <c r="K15" s="22"/>
      <c r="L15" s="22"/>
      <c r="M15" s="22"/>
      <c r="N15" s="22"/>
      <c r="O15" s="22"/>
      <c r="P15" s="22"/>
      <c r="Q15" s="22"/>
      <c r="R15" s="22"/>
      <c r="S15" s="22"/>
      <c r="T15" s="22"/>
      <c r="U15" s="22"/>
      <c r="V15" s="22"/>
      <c r="W15" s="22"/>
      <c r="X15" s="22"/>
      <c r="Y15" s="22"/>
      <c r="Z15" s="22"/>
      <c r="AA15" s="22"/>
      <c r="AB15" s="22"/>
      <c r="AC15" s="22"/>
      <c r="AD15" s="22"/>
      <c r="AE15" s="22"/>
      <c r="AF15" s="22"/>
      <c r="AG15" s="22"/>
      <c r="AH15" s="22"/>
      <c r="AI15" s="22"/>
      <c r="AJ15" s="22"/>
      <c r="AK15" s="22"/>
      <c r="AL15" s="22"/>
      <c r="AM15" s="22"/>
      <c r="AN15" s="22"/>
      <c r="AO15" s="22"/>
      <c r="AP15" s="22"/>
      <c r="AQ15" s="22"/>
      <c r="AR15" s="20"/>
      <c r="BE15" s="31"/>
      <c r="BS15" s="17" t="s">
        <v>4</v>
      </c>
    </row>
    <row r="16" s="1" customFormat="1" ht="12" customHeight="1">
      <c r="B16" s="21"/>
      <c r="C16" s="22"/>
      <c r="D16" s="32" t="s">
        <v>32</v>
      </c>
      <c r="E16" s="22"/>
      <c r="F16" s="22"/>
      <c r="G16" s="22"/>
      <c r="H16" s="22"/>
      <c r="I16" s="22"/>
      <c r="J16" s="22"/>
      <c r="K16" s="22"/>
      <c r="L16" s="22"/>
      <c r="M16" s="22"/>
      <c r="N16" s="22"/>
      <c r="O16" s="22"/>
      <c r="P16" s="22"/>
      <c r="Q16" s="22"/>
      <c r="R16" s="22"/>
      <c r="S16" s="22"/>
      <c r="T16" s="22"/>
      <c r="U16" s="22"/>
      <c r="V16" s="22"/>
      <c r="W16" s="22"/>
      <c r="X16" s="22"/>
      <c r="Y16" s="22"/>
      <c r="Z16" s="22"/>
      <c r="AA16" s="22"/>
      <c r="AB16" s="22"/>
      <c r="AC16" s="22"/>
      <c r="AD16" s="22"/>
      <c r="AE16" s="22"/>
      <c r="AF16" s="22"/>
      <c r="AG16" s="22"/>
      <c r="AH16" s="22"/>
      <c r="AI16" s="22"/>
      <c r="AJ16" s="22"/>
      <c r="AK16" s="32" t="s">
        <v>25</v>
      </c>
      <c r="AL16" s="22"/>
      <c r="AM16" s="22"/>
      <c r="AN16" s="27" t="s">
        <v>33</v>
      </c>
      <c r="AO16" s="22"/>
      <c r="AP16" s="22"/>
      <c r="AQ16" s="22"/>
      <c r="AR16" s="20"/>
      <c r="BE16" s="31"/>
      <c r="BS16" s="17" t="s">
        <v>4</v>
      </c>
    </row>
    <row r="17" s="1" customFormat="1" ht="18.48" customHeight="1">
      <c r="B17" s="21"/>
      <c r="C17" s="22"/>
      <c r="D17" s="22"/>
      <c r="E17" s="27" t="s">
        <v>34</v>
      </c>
      <c r="F17" s="22"/>
      <c r="G17" s="22"/>
      <c r="H17" s="22"/>
      <c r="I17" s="22"/>
      <c r="J17" s="22"/>
      <c r="K17" s="22"/>
      <c r="L17" s="22"/>
      <c r="M17" s="22"/>
      <c r="N17" s="22"/>
      <c r="O17" s="22"/>
      <c r="P17" s="22"/>
      <c r="Q17" s="22"/>
      <c r="R17" s="22"/>
      <c r="S17" s="22"/>
      <c r="T17" s="22"/>
      <c r="U17" s="22"/>
      <c r="V17" s="22"/>
      <c r="W17" s="22"/>
      <c r="X17" s="22"/>
      <c r="Y17" s="22"/>
      <c r="Z17" s="22"/>
      <c r="AA17" s="22"/>
      <c r="AB17" s="22"/>
      <c r="AC17" s="22"/>
      <c r="AD17" s="22"/>
      <c r="AE17" s="22"/>
      <c r="AF17" s="22"/>
      <c r="AG17" s="22"/>
      <c r="AH17" s="22"/>
      <c r="AI17" s="22"/>
      <c r="AJ17" s="22"/>
      <c r="AK17" s="32" t="s">
        <v>28</v>
      </c>
      <c r="AL17" s="22"/>
      <c r="AM17" s="22"/>
      <c r="AN17" s="27" t="s">
        <v>35</v>
      </c>
      <c r="AO17" s="22"/>
      <c r="AP17" s="22"/>
      <c r="AQ17" s="22"/>
      <c r="AR17" s="20"/>
      <c r="BE17" s="31"/>
      <c r="BS17" s="17" t="s">
        <v>36</v>
      </c>
    </row>
    <row r="18" s="1" customFormat="1" ht="6.96" customHeight="1">
      <c r="B18" s="21"/>
      <c r="C18" s="22"/>
      <c r="D18" s="22"/>
      <c r="E18" s="22"/>
      <c r="F18" s="22"/>
      <c r="G18" s="22"/>
      <c r="H18" s="22"/>
      <c r="I18" s="22"/>
      <c r="J18" s="22"/>
      <c r="K18" s="22"/>
      <c r="L18" s="22"/>
      <c r="M18" s="22"/>
      <c r="N18" s="22"/>
      <c r="O18" s="22"/>
      <c r="P18" s="22"/>
      <c r="Q18" s="22"/>
      <c r="R18" s="22"/>
      <c r="S18" s="22"/>
      <c r="T18" s="22"/>
      <c r="U18" s="22"/>
      <c r="V18" s="22"/>
      <c r="W18" s="22"/>
      <c r="X18" s="22"/>
      <c r="Y18" s="22"/>
      <c r="Z18" s="22"/>
      <c r="AA18" s="22"/>
      <c r="AB18" s="22"/>
      <c r="AC18" s="22"/>
      <c r="AD18" s="22"/>
      <c r="AE18" s="22"/>
      <c r="AF18" s="22"/>
      <c r="AG18" s="22"/>
      <c r="AH18" s="22"/>
      <c r="AI18" s="22"/>
      <c r="AJ18" s="22"/>
      <c r="AK18" s="22"/>
      <c r="AL18" s="22"/>
      <c r="AM18" s="22"/>
      <c r="AN18" s="22"/>
      <c r="AO18" s="22"/>
      <c r="AP18" s="22"/>
      <c r="AQ18" s="22"/>
      <c r="AR18" s="20"/>
      <c r="BE18" s="31"/>
      <c r="BS18" s="17" t="s">
        <v>6</v>
      </c>
    </row>
    <row r="19" s="1" customFormat="1" ht="12" customHeight="1">
      <c r="B19" s="21"/>
      <c r="C19" s="22"/>
      <c r="D19" s="32" t="s">
        <v>37</v>
      </c>
      <c r="E19" s="22"/>
      <c r="F19" s="22"/>
      <c r="G19" s="22"/>
      <c r="H19" s="22"/>
      <c r="I19" s="22"/>
      <c r="J19" s="22"/>
      <c r="K19" s="22"/>
      <c r="L19" s="22"/>
      <c r="M19" s="22"/>
      <c r="N19" s="22"/>
      <c r="O19" s="22"/>
      <c r="P19" s="22"/>
      <c r="Q19" s="22"/>
      <c r="R19" s="22"/>
      <c r="S19" s="22"/>
      <c r="T19" s="22"/>
      <c r="U19" s="22"/>
      <c r="V19" s="22"/>
      <c r="W19" s="22"/>
      <c r="X19" s="22"/>
      <c r="Y19" s="22"/>
      <c r="Z19" s="22"/>
      <c r="AA19" s="22"/>
      <c r="AB19" s="22"/>
      <c r="AC19" s="22"/>
      <c r="AD19" s="22"/>
      <c r="AE19" s="22"/>
      <c r="AF19" s="22"/>
      <c r="AG19" s="22"/>
      <c r="AH19" s="22"/>
      <c r="AI19" s="22"/>
      <c r="AJ19" s="22"/>
      <c r="AK19" s="32" t="s">
        <v>25</v>
      </c>
      <c r="AL19" s="22"/>
      <c r="AM19" s="22"/>
      <c r="AN19" s="27" t="s">
        <v>38</v>
      </c>
      <c r="AO19" s="22"/>
      <c r="AP19" s="22"/>
      <c r="AQ19" s="22"/>
      <c r="AR19" s="20"/>
      <c r="BE19" s="31"/>
      <c r="BS19" s="17" t="s">
        <v>6</v>
      </c>
    </row>
    <row r="20" s="1" customFormat="1" ht="18.48" customHeight="1">
      <c r="B20" s="21"/>
      <c r="C20" s="22"/>
      <c r="D20" s="22"/>
      <c r="E20" s="27" t="s">
        <v>39</v>
      </c>
      <c r="F20" s="22"/>
      <c r="G20" s="22"/>
      <c r="H20" s="22"/>
      <c r="I20" s="22"/>
      <c r="J20" s="22"/>
      <c r="K20" s="22"/>
      <c r="L20" s="22"/>
      <c r="M20" s="22"/>
      <c r="N20" s="22"/>
      <c r="O20" s="22"/>
      <c r="P20" s="22"/>
      <c r="Q20" s="22"/>
      <c r="R20" s="22"/>
      <c r="S20" s="22"/>
      <c r="T20" s="22"/>
      <c r="U20" s="22"/>
      <c r="V20" s="22"/>
      <c r="W20" s="22"/>
      <c r="X20" s="22"/>
      <c r="Y20" s="22"/>
      <c r="Z20" s="22"/>
      <c r="AA20" s="22"/>
      <c r="AB20" s="22"/>
      <c r="AC20" s="22"/>
      <c r="AD20" s="22"/>
      <c r="AE20" s="22"/>
      <c r="AF20" s="22"/>
      <c r="AG20" s="22"/>
      <c r="AH20" s="22"/>
      <c r="AI20" s="22"/>
      <c r="AJ20" s="22"/>
      <c r="AK20" s="32" t="s">
        <v>28</v>
      </c>
      <c r="AL20" s="22"/>
      <c r="AM20" s="22"/>
      <c r="AN20" s="27" t="s">
        <v>40</v>
      </c>
      <c r="AO20" s="22"/>
      <c r="AP20" s="22"/>
      <c r="AQ20" s="22"/>
      <c r="AR20" s="20"/>
      <c r="BE20" s="31"/>
      <c r="BS20" s="17" t="s">
        <v>36</v>
      </c>
    </row>
    <row r="21" s="1" customFormat="1" ht="6.96" customHeight="1">
      <c r="B21" s="21"/>
      <c r="C21" s="22"/>
      <c r="D21" s="22"/>
      <c r="E21" s="22"/>
      <c r="F21" s="22"/>
      <c r="G21" s="22"/>
      <c r="H21" s="22"/>
      <c r="I21" s="22"/>
      <c r="J21" s="22"/>
      <c r="K21" s="22"/>
      <c r="L21" s="22"/>
      <c r="M21" s="22"/>
      <c r="N21" s="22"/>
      <c r="O21" s="22"/>
      <c r="P21" s="22"/>
      <c r="Q21" s="22"/>
      <c r="R21" s="22"/>
      <c r="S21" s="22"/>
      <c r="T21" s="22"/>
      <c r="U21" s="22"/>
      <c r="V21" s="22"/>
      <c r="W21" s="22"/>
      <c r="X21" s="22"/>
      <c r="Y21" s="22"/>
      <c r="Z21" s="22"/>
      <c r="AA21" s="22"/>
      <c r="AB21" s="22"/>
      <c r="AC21" s="22"/>
      <c r="AD21" s="22"/>
      <c r="AE21" s="22"/>
      <c r="AF21" s="22"/>
      <c r="AG21" s="22"/>
      <c r="AH21" s="22"/>
      <c r="AI21" s="22"/>
      <c r="AJ21" s="22"/>
      <c r="AK21" s="22"/>
      <c r="AL21" s="22"/>
      <c r="AM21" s="22"/>
      <c r="AN21" s="22"/>
      <c r="AO21" s="22"/>
      <c r="AP21" s="22"/>
      <c r="AQ21" s="22"/>
      <c r="AR21" s="20"/>
      <c r="BE21" s="31"/>
    </row>
    <row r="22" s="1" customFormat="1" ht="12" customHeight="1">
      <c r="B22" s="21"/>
      <c r="C22" s="22"/>
      <c r="D22" s="32" t="s">
        <v>41</v>
      </c>
      <c r="E22" s="22"/>
      <c r="F22" s="22"/>
      <c r="G22" s="22"/>
      <c r="H22" s="22"/>
      <c r="I22" s="22"/>
      <c r="J22" s="22"/>
      <c r="K22" s="22"/>
      <c r="L22" s="22"/>
      <c r="M22" s="22"/>
      <c r="N22" s="22"/>
      <c r="O22" s="22"/>
      <c r="P22" s="22"/>
      <c r="Q22" s="22"/>
      <c r="R22" s="22"/>
      <c r="S22" s="22"/>
      <c r="T22" s="22"/>
      <c r="U22" s="22"/>
      <c r="V22" s="22"/>
      <c r="W22" s="22"/>
      <c r="X22" s="22"/>
      <c r="Y22" s="22"/>
      <c r="Z22" s="22"/>
      <c r="AA22" s="22"/>
      <c r="AB22" s="22"/>
      <c r="AC22" s="22"/>
      <c r="AD22" s="22"/>
      <c r="AE22" s="22"/>
      <c r="AF22" s="22"/>
      <c r="AG22" s="22"/>
      <c r="AH22" s="22"/>
      <c r="AI22" s="22"/>
      <c r="AJ22" s="22"/>
      <c r="AK22" s="22"/>
      <c r="AL22" s="22"/>
      <c r="AM22" s="22"/>
      <c r="AN22" s="22"/>
      <c r="AO22" s="22"/>
      <c r="AP22" s="22"/>
      <c r="AQ22" s="22"/>
      <c r="AR22" s="20"/>
      <c r="BE22" s="31"/>
    </row>
    <row r="23" s="1" customFormat="1" ht="16.5" customHeight="1">
      <c r="B23" s="21"/>
      <c r="C23" s="22"/>
      <c r="D23" s="22"/>
      <c r="E23" s="36" t="s">
        <v>1</v>
      </c>
      <c r="F23" s="36"/>
      <c r="G23" s="36"/>
      <c r="H23" s="36"/>
      <c r="I23" s="36"/>
      <c r="J23" s="36"/>
      <c r="K23" s="36"/>
      <c r="L23" s="36"/>
      <c r="M23" s="36"/>
      <c r="N23" s="36"/>
      <c r="O23" s="36"/>
      <c r="P23" s="36"/>
      <c r="Q23" s="36"/>
      <c r="R23" s="36"/>
      <c r="S23" s="36"/>
      <c r="T23" s="36"/>
      <c r="U23" s="36"/>
      <c r="V23" s="36"/>
      <c r="W23" s="36"/>
      <c r="X23" s="36"/>
      <c r="Y23" s="36"/>
      <c r="Z23" s="36"/>
      <c r="AA23" s="36"/>
      <c r="AB23" s="36"/>
      <c r="AC23" s="36"/>
      <c r="AD23" s="36"/>
      <c r="AE23" s="36"/>
      <c r="AF23" s="36"/>
      <c r="AG23" s="36"/>
      <c r="AH23" s="36"/>
      <c r="AI23" s="36"/>
      <c r="AJ23" s="36"/>
      <c r="AK23" s="36"/>
      <c r="AL23" s="36"/>
      <c r="AM23" s="36"/>
      <c r="AN23" s="36"/>
      <c r="AO23" s="22"/>
      <c r="AP23" s="22"/>
      <c r="AQ23" s="22"/>
      <c r="AR23" s="20"/>
      <c r="BE23" s="31"/>
    </row>
    <row r="24" s="1" customFormat="1" ht="6.96" customHeight="1">
      <c r="B24" s="21"/>
      <c r="C24" s="22"/>
      <c r="D24" s="22"/>
      <c r="E24" s="22"/>
      <c r="F24" s="22"/>
      <c r="G24" s="22"/>
      <c r="H24" s="22"/>
      <c r="I24" s="22"/>
      <c r="J24" s="22"/>
      <c r="K24" s="22"/>
      <c r="L24" s="22"/>
      <c r="M24" s="22"/>
      <c r="N24" s="22"/>
      <c r="O24" s="22"/>
      <c r="P24" s="22"/>
      <c r="Q24" s="22"/>
      <c r="R24" s="22"/>
      <c r="S24" s="22"/>
      <c r="T24" s="22"/>
      <c r="U24" s="22"/>
      <c r="V24" s="22"/>
      <c r="W24" s="22"/>
      <c r="X24" s="22"/>
      <c r="Y24" s="22"/>
      <c r="Z24" s="22"/>
      <c r="AA24" s="22"/>
      <c r="AB24" s="22"/>
      <c r="AC24" s="22"/>
      <c r="AD24" s="22"/>
      <c r="AE24" s="22"/>
      <c r="AF24" s="22"/>
      <c r="AG24" s="22"/>
      <c r="AH24" s="22"/>
      <c r="AI24" s="22"/>
      <c r="AJ24" s="22"/>
      <c r="AK24" s="22"/>
      <c r="AL24" s="22"/>
      <c r="AM24" s="22"/>
      <c r="AN24" s="22"/>
      <c r="AO24" s="22"/>
      <c r="AP24" s="22"/>
      <c r="AQ24" s="22"/>
      <c r="AR24" s="20"/>
      <c r="BE24" s="31"/>
    </row>
    <row r="25" s="1" customFormat="1" ht="6.96" customHeight="1">
      <c r="B25" s="21"/>
      <c r="C25" s="22"/>
      <c r="D25" s="37"/>
      <c r="E25" s="37"/>
      <c r="F25" s="37"/>
      <c r="G25" s="37"/>
      <c r="H25" s="37"/>
      <c r="I25" s="37"/>
      <c r="J25" s="37"/>
      <c r="K25" s="37"/>
      <c r="L25" s="37"/>
      <c r="M25" s="37"/>
      <c r="N25" s="37"/>
      <c r="O25" s="37"/>
      <c r="P25" s="37"/>
      <c r="Q25" s="37"/>
      <c r="R25" s="37"/>
      <c r="S25" s="37"/>
      <c r="T25" s="37"/>
      <c r="U25" s="37"/>
      <c r="V25" s="37"/>
      <c r="W25" s="37"/>
      <c r="X25" s="37"/>
      <c r="Y25" s="37"/>
      <c r="Z25" s="37"/>
      <c r="AA25" s="37"/>
      <c r="AB25" s="37"/>
      <c r="AC25" s="37"/>
      <c r="AD25" s="37"/>
      <c r="AE25" s="37"/>
      <c r="AF25" s="37"/>
      <c r="AG25" s="37"/>
      <c r="AH25" s="37"/>
      <c r="AI25" s="37"/>
      <c r="AJ25" s="37"/>
      <c r="AK25" s="37"/>
      <c r="AL25" s="37"/>
      <c r="AM25" s="37"/>
      <c r="AN25" s="37"/>
      <c r="AO25" s="37"/>
      <c r="AP25" s="22"/>
      <c r="AQ25" s="22"/>
      <c r="AR25" s="20"/>
      <c r="BE25" s="31"/>
    </row>
    <row r="26" s="2" customFormat="1" ht="25.92" customHeight="1">
      <c r="A26" s="38"/>
      <c r="B26" s="39"/>
      <c r="C26" s="40"/>
      <c r="D26" s="41" t="s">
        <v>42</v>
      </c>
      <c r="E26" s="42"/>
      <c r="F26" s="42"/>
      <c r="G26" s="42"/>
      <c r="H26" s="42"/>
      <c r="I26" s="42"/>
      <c r="J26" s="42"/>
      <c r="K26" s="42"/>
      <c r="L26" s="42"/>
      <c r="M26" s="42"/>
      <c r="N26" s="42"/>
      <c r="O26" s="42"/>
      <c r="P26" s="42"/>
      <c r="Q26" s="42"/>
      <c r="R26" s="42"/>
      <c r="S26" s="42"/>
      <c r="T26" s="42"/>
      <c r="U26" s="42"/>
      <c r="V26" s="42"/>
      <c r="W26" s="42"/>
      <c r="X26" s="42"/>
      <c r="Y26" s="42"/>
      <c r="Z26" s="42"/>
      <c r="AA26" s="42"/>
      <c r="AB26" s="42"/>
      <c r="AC26" s="42"/>
      <c r="AD26" s="42"/>
      <c r="AE26" s="42"/>
      <c r="AF26" s="42"/>
      <c r="AG26" s="42"/>
      <c r="AH26" s="42"/>
      <c r="AI26" s="42"/>
      <c r="AJ26" s="42"/>
      <c r="AK26" s="43">
        <f>ROUND(AG94,2)</f>
        <v>0</v>
      </c>
      <c r="AL26" s="42"/>
      <c r="AM26" s="42"/>
      <c r="AN26" s="42"/>
      <c r="AO26" s="42"/>
      <c r="AP26" s="40"/>
      <c r="AQ26" s="40"/>
      <c r="AR26" s="44"/>
      <c r="BE26" s="31"/>
    </row>
    <row r="27" s="2" customFormat="1" ht="6.96" customHeight="1">
      <c r="A27" s="38"/>
      <c r="B27" s="39"/>
      <c r="C27" s="40"/>
      <c r="D27" s="40"/>
      <c r="E27" s="40"/>
      <c r="F27" s="40"/>
      <c r="G27" s="40"/>
      <c r="H27" s="40"/>
      <c r="I27" s="40"/>
      <c r="J27" s="40"/>
      <c r="K27" s="40"/>
      <c r="L27" s="40"/>
      <c r="M27" s="40"/>
      <c r="N27" s="40"/>
      <c r="O27" s="40"/>
      <c r="P27" s="40"/>
      <c r="Q27" s="40"/>
      <c r="R27" s="40"/>
      <c r="S27" s="40"/>
      <c r="T27" s="40"/>
      <c r="U27" s="40"/>
      <c r="V27" s="40"/>
      <c r="W27" s="40"/>
      <c r="X27" s="40"/>
      <c r="Y27" s="40"/>
      <c r="Z27" s="40"/>
      <c r="AA27" s="40"/>
      <c r="AB27" s="40"/>
      <c r="AC27" s="40"/>
      <c r="AD27" s="40"/>
      <c r="AE27" s="40"/>
      <c r="AF27" s="40"/>
      <c r="AG27" s="40"/>
      <c r="AH27" s="40"/>
      <c r="AI27" s="40"/>
      <c r="AJ27" s="40"/>
      <c r="AK27" s="40"/>
      <c r="AL27" s="40"/>
      <c r="AM27" s="40"/>
      <c r="AN27" s="40"/>
      <c r="AO27" s="40"/>
      <c r="AP27" s="40"/>
      <c r="AQ27" s="40"/>
      <c r="AR27" s="44"/>
      <c r="BE27" s="31"/>
    </row>
    <row r="28" s="2" customFormat="1">
      <c r="A28" s="38"/>
      <c r="B28" s="39"/>
      <c r="C28" s="40"/>
      <c r="D28" s="40"/>
      <c r="E28" s="40"/>
      <c r="F28" s="40"/>
      <c r="G28" s="40"/>
      <c r="H28" s="40"/>
      <c r="I28" s="40"/>
      <c r="J28" s="40"/>
      <c r="K28" s="40"/>
      <c r="L28" s="45" t="s">
        <v>43</v>
      </c>
      <c r="M28" s="45"/>
      <c r="N28" s="45"/>
      <c r="O28" s="45"/>
      <c r="P28" s="45"/>
      <c r="Q28" s="40"/>
      <c r="R28" s="40"/>
      <c r="S28" s="40"/>
      <c r="T28" s="40"/>
      <c r="U28" s="40"/>
      <c r="V28" s="40"/>
      <c r="W28" s="45" t="s">
        <v>44</v>
      </c>
      <c r="X28" s="45"/>
      <c r="Y28" s="45"/>
      <c r="Z28" s="45"/>
      <c r="AA28" s="45"/>
      <c r="AB28" s="45"/>
      <c r="AC28" s="45"/>
      <c r="AD28" s="45"/>
      <c r="AE28" s="45"/>
      <c r="AF28" s="40"/>
      <c r="AG28" s="40"/>
      <c r="AH28" s="40"/>
      <c r="AI28" s="40"/>
      <c r="AJ28" s="40"/>
      <c r="AK28" s="45" t="s">
        <v>45</v>
      </c>
      <c r="AL28" s="45"/>
      <c r="AM28" s="45"/>
      <c r="AN28" s="45"/>
      <c r="AO28" s="45"/>
      <c r="AP28" s="40"/>
      <c r="AQ28" s="40"/>
      <c r="AR28" s="44"/>
      <c r="BE28" s="31"/>
    </row>
    <row r="29" s="3" customFormat="1" ht="14.4" customHeight="1">
      <c r="A29" s="3"/>
      <c r="B29" s="46"/>
      <c r="C29" s="47"/>
      <c r="D29" s="32" t="s">
        <v>46</v>
      </c>
      <c r="E29" s="47"/>
      <c r="F29" s="32" t="s">
        <v>47</v>
      </c>
      <c r="G29" s="47"/>
      <c r="H29" s="47"/>
      <c r="I29" s="47"/>
      <c r="J29" s="47"/>
      <c r="K29" s="47"/>
      <c r="L29" s="48">
        <v>0.20999999999999999</v>
      </c>
      <c r="M29" s="47"/>
      <c r="N29" s="47"/>
      <c r="O29" s="47"/>
      <c r="P29" s="47"/>
      <c r="Q29" s="47"/>
      <c r="R29" s="47"/>
      <c r="S29" s="47"/>
      <c r="T29" s="47"/>
      <c r="U29" s="47"/>
      <c r="V29" s="47"/>
      <c r="W29" s="49">
        <f>ROUND(AZ94, 2)</f>
        <v>0</v>
      </c>
      <c r="X29" s="47"/>
      <c r="Y29" s="47"/>
      <c r="Z29" s="47"/>
      <c r="AA29" s="47"/>
      <c r="AB29" s="47"/>
      <c r="AC29" s="47"/>
      <c r="AD29" s="47"/>
      <c r="AE29" s="47"/>
      <c r="AF29" s="47"/>
      <c r="AG29" s="47"/>
      <c r="AH29" s="47"/>
      <c r="AI29" s="47"/>
      <c r="AJ29" s="47"/>
      <c r="AK29" s="49">
        <f>ROUND(AV94, 2)</f>
        <v>0</v>
      </c>
      <c r="AL29" s="47"/>
      <c r="AM29" s="47"/>
      <c r="AN29" s="47"/>
      <c r="AO29" s="47"/>
      <c r="AP29" s="47"/>
      <c r="AQ29" s="47"/>
      <c r="AR29" s="50"/>
      <c r="BE29" s="51"/>
    </row>
    <row r="30" s="3" customFormat="1" ht="14.4" customHeight="1">
      <c r="A30" s="3"/>
      <c r="B30" s="46"/>
      <c r="C30" s="47"/>
      <c r="D30" s="47"/>
      <c r="E30" s="47"/>
      <c r="F30" s="32" t="s">
        <v>48</v>
      </c>
      <c r="G30" s="47"/>
      <c r="H30" s="47"/>
      <c r="I30" s="47"/>
      <c r="J30" s="47"/>
      <c r="K30" s="47"/>
      <c r="L30" s="48">
        <v>0.14999999999999999</v>
      </c>
      <c r="M30" s="47"/>
      <c r="N30" s="47"/>
      <c r="O30" s="47"/>
      <c r="P30" s="47"/>
      <c r="Q30" s="47"/>
      <c r="R30" s="47"/>
      <c r="S30" s="47"/>
      <c r="T30" s="47"/>
      <c r="U30" s="47"/>
      <c r="V30" s="47"/>
      <c r="W30" s="49">
        <f>ROUND(BA94, 2)</f>
        <v>0</v>
      </c>
      <c r="X30" s="47"/>
      <c r="Y30" s="47"/>
      <c r="Z30" s="47"/>
      <c r="AA30" s="47"/>
      <c r="AB30" s="47"/>
      <c r="AC30" s="47"/>
      <c r="AD30" s="47"/>
      <c r="AE30" s="47"/>
      <c r="AF30" s="47"/>
      <c r="AG30" s="47"/>
      <c r="AH30" s="47"/>
      <c r="AI30" s="47"/>
      <c r="AJ30" s="47"/>
      <c r="AK30" s="49">
        <f>ROUND(AW94, 2)</f>
        <v>0</v>
      </c>
      <c r="AL30" s="47"/>
      <c r="AM30" s="47"/>
      <c r="AN30" s="47"/>
      <c r="AO30" s="47"/>
      <c r="AP30" s="47"/>
      <c r="AQ30" s="47"/>
      <c r="AR30" s="50"/>
      <c r="BE30" s="51"/>
    </row>
    <row r="31" hidden="1" s="3" customFormat="1" ht="14.4" customHeight="1">
      <c r="A31" s="3"/>
      <c r="B31" s="46"/>
      <c r="C31" s="47"/>
      <c r="D31" s="47"/>
      <c r="E31" s="47"/>
      <c r="F31" s="32" t="s">
        <v>49</v>
      </c>
      <c r="G31" s="47"/>
      <c r="H31" s="47"/>
      <c r="I31" s="47"/>
      <c r="J31" s="47"/>
      <c r="K31" s="47"/>
      <c r="L31" s="48">
        <v>0.20999999999999999</v>
      </c>
      <c r="M31" s="47"/>
      <c r="N31" s="47"/>
      <c r="O31" s="47"/>
      <c r="P31" s="47"/>
      <c r="Q31" s="47"/>
      <c r="R31" s="47"/>
      <c r="S31" s="47"/>
      <c r="T31" s="47"/>
      <c r="U31" s="47"/>
      <c r="V31" s="47"/>
      <c r="W31" s="49">
        <f>ROUND(BB94, 2)</f>
        <v>0</v>
      </c>
      <c r="X31" s="47"/>
      <c r="Y31" s="47"/>
      <c r="Z31" s="47"/>
      <c r="AA31" s="47"/>
      <c r="AB31" s="47"/>
      <c r="AC31" s="47"/>
      <c r="AD31" s="47"/>
      <c r="AE31" s="47"/>
      <c r="AF31" s="47"/>
      <c r="AG31" s="47"/>
      <c r="AH31" s="47"/>
      <c r="AI31" s="47"/>
      <c r="AJ31" s="47"/>
      <c r="AK31" s="49">
        <v>0</v>
      </c>
      <c r="AL31" s="47"/>
      <c r="AM31" s="47"/>
      <c r="AN31" s="47"/>
      <c r="AO31" s="47"/>
      <c r="AP31" s="47"/>
      <c r="AQ31" s="47"/>
      <c r="AR31" s="50"/>
      <c r="BE31" s="51"/>
    </row>
    <row r="32" hidden="1" s="3" customFormat="1" ht="14.4" customHeight="1">
      <c r="A32" s="3"/>
      <c r="B32" s="46"/>
      <c r="C32" s="47"/>
      <c r="D32" s="47"/>
      <c r="E32" s="47"/>
      <c r="F32" s="32" t="s">
        <v>50</v>
      </c>
      <c r="G32" s="47"/>
      <c r="H32" s="47"/>
      <c r="I32" s="47"/>
      <c r="J32" s="47"/>
      <c r="K32" s="47"/>
      <c r="L32" s="48">
        <v>0.14999999999999999</v>
      </c>
      <c r="M32" s="47"/>
      <c r="N32" s="47"/>
      <c r="O32" s="47"/>
      <c r="P32" s="47"/>
      <c r="Q32" s="47"/>
      <c r="R32" s="47"/>
      <c r="S32" s="47"/>
      <c r="T32" s="47"/>
      <c r="U32" s="47"/>
      <c r="V32" s="47"/>
      <c r="W32" s="49">
        <f>ROUND(BC94, 2)</f>
        <v>0</v>
      </c>
      <c r="X32" s="47"/>
      <c r="Y32" s="47"/>
      <c r="Z32" s="47"/>
      <c r="AA32" s="47"/>
      <c r="AB32" s="47"/>
      <c r="AC32" s="47"/>
      <c r="AD32" s="47"/>
      <c r="AE32" s="47"/>
      <c r="AF32" s="47"/>
      <c r="AG32" s="47"/>
      <c r="AH32" s="47"/>
      <c r="AI32" s="47"/>
      <c r="AJ32" s="47"/>
      <c r="AK32" s="49">
        <v>0</v>
      </c>
      <c r="AL32" s="47"/>
      <c r="AM32" s="47"/>
      <c r="AN32" s="47"/>
      <c r="AO32" s="47"/>
      <c r="AP32" s="47"/>
      <c r="AQ32" s="47"/>
      <c r="AR32" s="50"/>
      <c r="BE32" s="51"/>
    </row>
    <row r="33" hidden="1" s="3" customFormat="1" ht="14.4" customHeight="1">
      <c r="A33" s="3"/>
      <c r="B33" s="46"/>
      <c r="C33" s="47"/>
      <c r="D33" s="47"/>
      <c r="E33" s="47"/>
      <c r="F33" s="32" t="s">
        <v>51</v>
      </c>
      <c r="G33" s="47"/>
      <c r="H33" s="47"/>
      <c r="I33" s="47"/>
      <c r="J33" s="47"/>
      <c r="K33" s="47"/>
      <c r="L33" s="48">
        <v>0</v>
      </c>
      <c r="M33" s="47"/>
      <c r="N33" s="47"/>
      <c r="O33" s="47"/>
      <c r="P33" s="47"/>
      <c r="Q33" s="47"/>
      <c r="R33" s="47"/>
      <c r="S33" s="47"/>
      <c r="T33" s="47"/>
      <c r="U33" s="47"/>
      <c r="V33" s="47"/>
      <c r="W33" s="49">
        <f>ROUND(BD94, 2)</f>
        <v>0</v>
      </c>
      <c r="X33" s="47"/>
      <c r="Y33" s="47"/>
      <c r="Z33" s="47"/>
      <c r="AA33" s="47"/>
      <c r="AB33" s="47"/>
      <c r="AC33" s="47"/>
      <c r="AD33" s="47"/>
      <c r="AE33" s="47"/>
      <c r="AF33" s="47"/>
      <c r="AG33" s="47"/>
      <c r="AH33" s="47"/>
      <c r="AI33" s="47"/>
      <c r="AJ33" s="47"/>
      <c r="AK33" s="49">
        <v>0</v>
      </c>
      <c r="AL33" s="47"/>
      <c r="AM33" s="47"/>
      <c r="AN33" s="47"/>
      <c r="AO33" s="47"/>
      <c r="AP33" s="47"/>
      <c r="AQ33" s="47"/>
      <c r="AR33" s="50"/>
      <c r="BE33" s="51"/>
    </row>
    <row r="34" s="2" customFormat="1" ht="6.96" customHeight="1">
      <c r="A34" s="38"/>
      <c r="B34" s="39"/>
      <c r="C34" s="40"/>
      <c r="D34" s="40"/>
      <c r="E34" s="40"/>
      <c r="F34" s="40"/>
      <c r="G34" s="40"/>
      <c r="H34" s="40"/>
      <c r="I34" s="40"/>
      <c r="J34" s="40"/>
      <c r="K34" s="40"/>
      <c r="L34" s="40"/>
      <c r="M34" s="40"/>
      <c r="N34" s="40"/>
      <c r="O34" s="40"/>
      <c r="P34" s="40"/>
      <c r="Q34" s="40"/>
      <c r="R34" s="40"/>
      <c r="S34" s="40"/>
      <c r="T34" s="40"/>
      <c r="U34" s="40"/>
      <c r="V34" s="40"/>
      <c r="W34" s="40"/>
      <c r="X34" s="40"/>
      <c r="Y34" s="40"/>
      <c r="Z34" s="40"/>
      <c r="AA34" s="40"/>
      <c r="AB34" s="40"/>
      <c r="AC34" s="40"/>
      <c r="AD34" s="40"/>
      <c r="AE34" s="40"/>
      <c r="AF34" s="40"/>
      <c r="AG34" s="40"/>
      <c r="AH34" s="40"/>
      <c r="AI34" s="40"/>
      <c r="AJ34" s="40"/>
      <c r="AK34" s="40"/>
      <c r="AL34" s="40"/>
      <c r="AM34" s="40"/>
      <c r="AN34" s="40"/>
      <c r="AO34" s="40"/>
      <c r="AP34" s="40"/>
      <c r="AQ34" s="40"/>
      <c r="AR34" s="44"/>
      <c r="BE34" s="31"/>
    </row>
    <row r="35" s="2" customFormat="1" ht="25.92" customHeight="1">
      <c r="A35" s="38"/>
      <c r="B35" s="39"/>
      <c r="C35" s="52"/>
      <c r="D35" s="53" t="s">
        <v>52</v>
      </c>
      <c r="E35" s="54"/>
      <c r="F35" s="54"/>
      <c r="G35" s="54"/>
      <c r="H35" s="54"/>
      <c r="I35" s="54"/>
      <c r="J35" s="54"/>
      <c r="K35" s="54"/>
      <c r="L35" s="54"/>
      <c r="M35" s="54"/>
      <c r="N35" s="54"/>
      <c r="O35" s="54"/>
      <c r="P35" s="54"/>
      <c r="Q35" s="54"/>
      <c r="R35" s="54"/>
      <c r="S35" s="54"/>
      <c r="T35" s="55" t="s">
        <v>53</v>
      </c>
      <c r="U35" s="54"/>
      <c r="V35" s="54"/>
      <c r="W35" s="54"/>
      <c r="X35" s="56" t="s">
        <v>54</v>
      </c>
      <c r="Y35" s="54"/>
      <c r="Z35" s="54"/>
      <c r="AA35" s="54"/>
      <c r="AB35" s="54"/>
      <c r="AC35" s="54"/>
      <c r="AD35" s="54"/>
      <c r="AE35" s="54"/>
      <c r="AF35" s="54"/>
      <c r="AG35" s="54"/>
      <c r="AH35" s="54"/>
      <c r="AI35" s="54"/>
      <c r="AJ35" s="54"/>
      <c r="AK35" s="57">
        <f>SUM(AK26:AK33)</f>
        <v>0</v>
      </c>
      <c r="AL35" s="54"/>
      <c r="AM35" s="54"/>
      <c r="AN35" s="54"/>
      <c r="AO35" s="58"/>
      <c r="AP35" s="52"/>
      <c r="AQ35" s="52"/>
      <c r="AR35" s="44"/>
      <c r="BE35" s="38"/>
    </row>
    <row r="36" s="2" customFormat="1" ht="6.96" customHeight="1">
      <c r="A36" s="38"/>
      <c r="B36" s="39"/>
      <c r="C36" s="40"/>
      <c r="D36" s="40"/>
      <c r="E36" s="40"/>
      <c r="F36" s="40"/>
      <c r="G36" s="40"/>
      <c r="H36" s="40"/>
      <c r="I36" s="40"/>
      <c r="J36" s="40"/>
      <c r="K36" s="40"/>
      <c r="L36" s="40"/>
      <c r="M36" s="40"/>
      <c r="N36" s="40"/>
      <c r="O36" s="40"/>
      <c r="P36" s="40"/>
      <c r="Q36" s="40"/>
      <c r="R36" s="40"/>
      <c r="S36" s="40"/>
      <c r="T36" s="40"/>
      <c r="U36" s="40"/>
      <c r="V36" s="40"/>
      <c r="W36" s="40"/>
      <c r="X36" s="40"/>
      <c r="Y36" s="40"/>
      <c r="Z36" s="40"/>
      <c r="AA36" s="40"/>
      <c r="AB36" s="40"/>
      <c r="AC36" s="40"/>
      <c r="AD36" s="40"/>
      <c r="AE36" s="40"/>
      <c r="AF36" s="40"/>
      <c r="AG36" s="40"/>
      <c r="AH36" s="40"/>
      <c r="AI36" s="40"/>
      <c r="AJ36" s="40"/>
      <c r="AK36" s="40"/>
      <c r="AL36" s="40"/>
      <c r="AM36" s="40"/>
      <c r="AN36" s="40"/>
      <c r="AO36" s="40"/>
      <c r="AP36" s="40"/>
      <c r="AQ36" s="40"/>
      <c r="AR36" s="44"/>
      <c r="BE36" s="38"/>
    </row>
    <row r="37" s="2" customFormat="1" ht="14.4" customHeight="1">
      <c r="A37" s="38"/>
      <c r="B37" s="39"/>
      <c r="C37" s="40"/>
      <c r="D37" s="40"/>
      <c r="E37" s="40"/>
      <c r="F37" s="40"/>
      <c r="G37" s="40"/>
      <c r="H37" s="40"/>
      <c r="I37" s="40"/>
      <c r="J37" s="40"/>
      <c r="K37" s="40"/>
      <c r="L37" s="40"/>
      <c r="M37" s="40"/>
      <c r="N37" s="40"/>
      <c r="O37" s="40"/>
      <c r="P37" s="40"/>
      <c r="Q37" s="40"/>
      <c r="R37" s="40"/>
      <c r="S37" s="40"/>
      <c r="T37" s="40"/>
      <c r="U37" s="40"/>
      <c r="V37" s="40"/>
      <c r="W37" s="40"/>
      <c r="X37" s="40"/>
      <c r="Y37" s="40"/>
      <c r="Z37" s="40"/>
      <c r="AA37" s="40"/>
      <c r="AB37" s="40"/>
      <c r="AC37" s="40"/>
      <c r="AD37" s="40"/>
      <c r="AE37" s="40"/>
      <c r="AF37" s="40"/>
      <c r="AG37" s="40"/>
      <c r="AH37" s="40"/>
      <c r="AI37" s="40"/>
      <c r="AJ37" s="40"/>
      <c r="AK37" s="40"/>
      <c r="AL37" s="40"/>
      <c r="AM37" s="40"/>
      <c r="AN37" s="40"/>
      <c r="AO37" s="40"/>
      <c r="AP37" s="40"/>
      <c r="AQ37" s="40"/>
      <c r="AR37" s="44"/>
      <c r="BE37" s="38"/>
    </row>
    <row r="38" s="1" customFormat="1" ht="14.4" customHeight="1">
      <c r="B38" s="21"/>
      <c r="C38" s="22"/>
      <c r="D38" s="22"/>
      <c r="E38" s="22"/>
      <c r="F38" s="22"/>
      <c r="G38" s="22"/>
      <c r="H38" s="22"/>
      <c r="I38" s="22"/>
      <c r="J38" s="22"/>
      <c r="K38" s="22"/>
      <c r="L38" s="22"/>
      <c r="M38" s="22"/>
      <c r="N38" s="22"/>
      <c r="O38" s="22"/>
      <c r="P38" s="22"/>
      <c r="Q38" s="22"/>
      <c r="R38" s="22"/>
      <c r="S38" s="22"/>
      <c r="T38" s="22"/>
      <c r="U38" s="22"/>
      <c r="V38" s="22"/>
      <c r="W38" s="22"/>
      <c r="X38" s="22"/>
      <c r="Y38" s="22"/>
      <c r="Z38" s="22"/>
      <c r="AA38" s="22"/>
      <c r="AB38" s="22"/>
      <c r="AC38" s="22"/>
      <c r="AD38" s="22"/>
      <c r="AE38" s="22"/>
      <c r="AF38" s="22"/>
      <c r="AG38" s="22"/>
      <c r="AH38" s="22"/>
      <c r="AI38" s="22"/>
      <c r="AJ38" s="22"/>
      <c r="AK38" s="22"/>
      <c r="AL38" s="22"/>
      <c r="AM38" s="22"/>
      <c r="AN38" s="22"/>
      <c r="AO38" s="22"/>
      <c r="AP38" s="22"/>
      <c r="AQ38" s="22"/>
      <c r="AR38" s="20"/>
    </row>
    <row r="39" s="1" customFormat="1" ht="14.4" customHeight="1">
      <c r="B39" s="21"/>
      <c r="C39" s="22"/>
      <c r="D39" s="22"/>
      <c r="E39" s="22"/>
      <c r="F39" s="22"/>
      <c r="G39" s="22"/>
      <c r="H39" s="22"/>
      <c r="I39" s="22"/>
      <c r="J39" s="22"/>
      <c r="K39" s="22"/>
      <c r="L39" s="22"/>
      <c r="M39" s="22"/>
      <c r="N39" s="22"/>
      <c r="O39" s="22"/>
      <c r="P39" s="22"/>
      <c r="Q39" s="22"/>
      <c r="R39" s="22"/>
      <c r="S39" s="22"/>
      <c r="T39" s="22"/>
      <c r="U39" s="22"/>
      <c r="V39" s="22"/>
      <c r="W39" s="22"/>
      <c r="X39" s="22"/>
      <c r="Y39" s="22"/>
      <c r="Z39" s="22"/>
      <c r="AA39" s="22"/>
      <c r="AB39" s="22"/>
      <c r="AC39" s="22"/>
      <c r="AD39" s="22"/>
      <c r="AE39" s="22"/>
      <c r="AF39" s="22"/>
      <c r="AG39" s="22"/>
      <c r="AH39" s="22"/>
      <c r="AI39" s="22"/>
      <c r="AJ39" s="22"/>
      <c r="AK39" s="22"/>
      <c r="AL39" s="22"/>
      <c r="AM39" s="22"/>
      <c r="AN39" s="22"/>
      <c r="AO39" s="22"/>
      <c r="AP39" s="22"/>
      <c r="AQ39" s="22"/>
      <c r="AR39" s="20"/>
    </row>
    <row r="40" s="1" customFormat="1" ht="14.4" customHeight="1">
      <c r="B40" s="21"/>
      <c r="C40" s="22"/>
      <c r="D40" s="22"/>
      <c r="E40" s="22"/>
      <c r="F40" s="22"/>
      <c r="G40" s="22"/>
      <c r="H40" s="22"/>
      <c r="I40" s="22"/>
      <c r="J40" s="22"/>
      <c r="K40" s="22"/>
      <c r="L40" s="22"/>
      <c r="M40" s="22"/>
      <c r="N40" s="22"/>
      <c r="O40" s="22"/>
      <c r="P40" s="22"/>
      <c r="Q40" s="22"/>
      <c r="R40" s="22"/>
      <c r="S40" s="22"/>
      <c r="T40" s="22"/>
      <c r="U40" s="22"/>
      <c r="V40" s="22"/>
      <c r="W40" s="22"/>
      <c r="X40" s="22"/>
      <c r="Y40" s="22"/>
      <c r="Z40" s="22"/>
      <c r="AA40" s="22"/>
      <c r="AB40" s="22"/>
      <c r="AC40" s="22"/>
      <c r="AD40" s="22"/>
      <c r="AE40" s="22"/>
      <c r="AF40" s="22"/>
      <c r="AG40" s="22"/>
      <c r="AH40" s="22"/>
      <c r="AI40" s="22"/>
      <c r="AJ40" s="22"/>
      <c r="AK40" s="22"/>
      <c r="AL40" s="22"/>
      <c r="AM40" s="22"/>
      <c r="AN40" s="22"/>
      <c r="AO40" s="22"/>
      <c r="AP40" s="22"/>
      <c r="AQ40" s="22"/>
      <c r="AR40" s="20"/>
    </row>
    <row r="41" s="1" customFormat="1" ht="14.4" customHeight="1">
      <c r="B41" s="21"/>
      <c r="C41" s="22"/>
      <c r="D41" s="22"/>
      <c r="E41" s="22"/>
      <c r="F41" s="22"/>
      <c r="G41" s="22"/>
      <c r="H41" s="22"/>
      <c r="I41" s="22"/>
      <c r="J41" s="22"/>
      <c r="K41" s="22"/>
      <c r="L41" s="22"/>
      <c r="M41" s="22"/>
      <c r="N41" s="22"/>
      <c r="O41" s="22"/>
      <c r="P41" s="22"/>
      <c r="Q41" s="22"/>
      <c r="R41" s="22"/>
      <c r="S41" s="22"/>
      <c r="T41" s="22"/>
      <c r="U41" s="22"/>
      <c r="V41" s="22"/>
      <c r="W41" s="22"/>
      <c r="X41" s="22"/>
      <c r="Y41" s="22"/>
      <c r="Z41" s="22"/>
      <c r="AA41" s="22"/>
      <c r="AB41" s="22"/>
      <c r="AC41" s="22"/>
      <c r="AD41" s="22"/>
      <c r="AE41" s="22"/>
      <c r="AF41" s="22"/>
      <c r="AG41" s="22"/>
      <c r="AH41" s="22"/>
      <c r="AI41" s="22"/>
      <c r="AJ41" s="22"/>
      <c r="AK41" s="22"/>
      <c r="AL41" s="22"/>
      <c r="AM41" s="22"/>
      <c r="AN41" s="22"/>
      <c r="AO41" s="22"/>
      <c r="AP41" s="22"/>
      <c r="AQ41" s="22"/>
      <c r="AR41" s="20"/>
    </row>
    <row r="42" s="1" customFormat="1" ht="14.4" customHeight="1">
      <c r="B42" s="21"/>
      <c r="C42" s="22"/>
      <c r="D42" s="22"/>
      <c r="E42" s="22"/>
      <c r="F42" s="22"/>
      <c r="G42" s="22"/>
      <c r="H42" s="22"/>
      <c r="I42" s="22"/>
      <c r="J42" s="22"/>
      <c r="K42" s="22"/>
      <c r="L42" s="22"/>
      <c r="M42" s="22"/>
      <c r="N42" s="22"/>
      <c r="O42" s="22"/>
      <c r="P42" s="22"/>
      <c r="Q42" s="22"/>
      <c r="R42" s="22"/>
      <c r="S42" s="22"/>
      <c r="T42" s="22"/>
      <c r="U42" s="22"/>
      <c r="V42" s="22"/>
      <c r="W42" s="22"/>
      <c r="X42" s="22"/>
      <c r="Y42" s="22"/>
      <c r="Z42" s="22"/>
      <c r="AA42" s="22"/>
      <c r="AB42" s="22"/>
      <c r="AC42" s="22"/>
      <c r="AD42" s="22"/>
      <c r="AE42" s="22"/>
      <c r="AF42" s="22"/>
      <c r="AG42" s="22"/>
      <c r="AH42" s="22"/>
      <c r="AI42" s="22"/>
      <c r="AJ42" s="22"/>
      <c r="AK42" s="22"/>
      <c r="AL42" s="22"/>
      <c r="AM42" s="22"/>
      <c r="AN42" s="22"/>
      <c r="AO42" s="22"/>
      <c r="AP42" s="22"/>
      <c r="AQ42" s="22"/>
      <c r="AR42" s="20"/>
    </row>
    <row r="43" s="1" customFormat="1" ht="14.4" customHeight="1">
      <c r="B43" s="21"/>
      <c r="C43" s="22"/>
      <c r="D43" s="22"/>
      <c r="E43" s="22"/>
      <c r="F43" s="22"/>
      <c r="G43" s="22"/>
      <c r="H43" s="22"/>
      <c r="I43" s="22"/>
      <c r="J43" s="22"/>
      <c r="K43" s="22"/>
      <c r="L43" s="22"/>
      <c r="M43" s="22"/>
      <c r="N43" s="22"/>
      <c r="O43" s="22"/>
      <c r="P43" s="22"/>
      <c r="Q43" s="22"/>
      <c r="R43" s="22"/>
      <c r="S43" s="22"/>
      <c r="T43" s="22"/>
      <c r="U43" s="22"/>
      <c r="V43" s="22"/>
      <c r="W43" s="22"/>
      <c r="X43" s="22"/>
      <c r="Y43" s="22"/>
      <c r="Z43" s="22"/>
      <c r="AA43" s="22"/>
      <c r="AB43" s="22"/>
      <c r="AC43" s="22"/>
      <c r="AD43" s="22"/>
      <c r="AE43" s="22"/>
      <c r="AF43" s="22"/>
      <c r="AG43" s="22"/>
      <c r="AH43" s="22"/>
      <c r="AI43" s="22"/>
      <c r="AJ43" s="22"/>
      <c r="AK43" s="22"/>
      <c r="AL43" s="22"/>
      <c r="AM43" s="22"/>
      <c r="AN43" s="22"/>
      <c r="AO43" s="22"/>
      <c r="AP43" s="22"/>
      <c r="AQ43" s="22"/>
      <c r="AR43" s="20"/>
    </row>
    <row r="44" s="1" customFormat="1" ht="14.4" customHeight="1">
      <c r="B44" s="21"/>
      <c r="C44" s="22"/>
      <c r="D44" s="22"/>
      <c r="E44" s="22"/>
      <c r="F44" s="22"/>
      <c r="G44" s="22"/>
      <c r="H44" s="22"/>
      <c r="I44" s="22"/>
      <c r="J44" s="22"/>
      <c r="K44" s="22"/>
      <c r="L44" s="22"/>
      <c r="M44" s="22"/>
      <c r="N44" s="22"/>
      <c r="O44" s="22"/>
      <c r="P44" s="22"/>
      <c r="Q44" s="22"/>
      <c r="R44" s="22"/>
      <c r="S44" s="22"/>
      <c r="T44" s="22"/>
      <c r="U44" s="22"/>
      <c r="V44" s="22"/>
      <c r="W44" s="22"/>
      <c r="X44" s="22"/>
      <c r="Y44" s="22"/>
      <c r="Z44" s="22"/>
      <c r="AA44" s="22"/>
      <c r="AB44" s="22"/>
      <c r="AC44" s="22"/>
      <c r="AD44" s="22"/>
      <c r="AE44" s="22"/>
      <c r="AF44" s="22"/>
      <c r="AG44" s="22"/>
      <c r="AH44" s="22"/>
      <c r="AI44" s="22"/>
      <c r="AJ44" s="22"/>
      <c r="AK44" s="22"/>
      <c r="AL44" s="22"/>
      <c r="AM44" s="22"/>
      <c r="AN44" s="22"/>
      <c r="AO44" s="22"/>
      <c r="AP44" s="22"/>
      <c r="AQ44" s="22"/>
      <c r="AR44" s="20"/>
    </row>
    <row r="45" s="1" customFormat="1" ht="14.4" customHeight="1">
      <c r="B45" s="21"/>
      <c r="C45" s="22"/>
      <c r="D45" s="22"/>
      <c r="E45" s="22"/>
      <c r="F45" s="22"/>
      <c r="G45" s="22"/>
      <c r="H45" s="22"/>
      <c r="I45" s="22"/>
      <c r="J45" s="22"/>
      <c r="K45" s="22"/>
      <c r="L45" s="22"/>
      <c r="M45" s="22"/>
      <c r="N45" s="22"/>
      <c r="O45" s="22"/>
      <c r="P45" s="22"/>
      <c r="Q45" s="22"/>
      <c r="R45" s="22"/>
      <c r="S45" s="22"/>
      <c r="T45" s="22"/>
      <c r="U45" s="22"/>
      <c r="V45" s="22"/>
      <c r="W45" s="22"/>
      <c r="X45" s="22"/>
      <c r="Y45" s="22"/>
      <c r="Z45" s="22"/>
      <c r="AA45" s="22"/>
      <c r="AB45" s="22"/>
      <c r="AC45" s="22"/>
      <c r="AD45" s="22"/>
      <c r="AE45" s="22"/>
      <c r="AF45" s="22"/>
      <c r="AG45" s="22"/>
      <c r="AH45" s="22"/>
      <c r="AI45" s="22"/>
      <c r="AJ45" s="22"/>
      <c r="AK45" s="22"/>
      <c r="AL45" s="22"/>
      <c r="AM45" s="22"/>
      <c r="AN45" s="22"/>
      <c r="AO45" s="22"/>
      <c r="AP45" s="22"/>
      <c r="AQ45" s="22"/>
      <c r="AR45" s="20"/>
    </row>
    <row r="46" s="1" customFormat="1" ht="14.4" customHeight="1">
      <c r="B46" s="21"/>
      <c r="C46" s="22"/>
      <c r="D46" s="22"/>
      <c r="E46" s="22"/>
      <c r="F46" s="22"/>
      <c r="G46" s="22"/>
      <c r="H46" s="22"/>
      <c r="I46" s="22"/>
      <c r="J46" s="22"/>
      <c r="K46" s="22"/>
      <c r="L46" s="22"/>
      <c r="M46" s="22"/>
      <c r="N46" s="22"/>
      <c r="O46" s="22"/>
      <c r="P46" s="22"/>
      <c r="Q46" s="22"/>
      <c r="R46" s="22"/>
      <c r="S46" s="22"/>
      <c r="T46" s="22"/>
      <c r="U46" s="22"/>
      <c r="V46" s="22"/>
      <c r="W46" s="22"/>
      <c r="X46" s="22"/>
      <c r="Y46" s="22"/>
      <c r="Z46" s="22"/>
      <c r="AA46" s="22"/>
      <c r="AB46" s="22"/>
      <c r="AC46" s="22"/>
      <c r="AD46" s="22"/>
      <c r="AE46" s="22"/>
      <c r="AF46" s="22"/>
      <c r="AG46" s="22"/>
      <c r="AH46" s="22"/>
      <c r="AI46" s="22"/>
      <c r="AJ46" s="22"/>
      <c r="AK46" s="22"/>
      <c r="AL46" s="22"/>
      <c r="AM46" s="22"/>
      <c r="AN46" s="22"/>
      <c r="AO46" s="22"/>
      <c r="AP46" s="22"/>
      <c r="AQ46" s="22"/>
      <c r="AR46" s="20"/>
    </row>
    <row r="47" s="1" customFormat="1" ht="14.4" customHeight="1">
      <c r="B47" s="21"/>
      <c r="C47" s="22"/>
      <c r="D47" s="22"/>
      <c r="E47" s="22"/>
      <c r="F47" s="22"/>
      <c r="G47" s="22"/>
      <c r="H47" s="22"/>
      <c r="I47" s="22"/>
      <c r="J47" s="22"/>
      <c r="K47" s="22"/>
      <c r="L47" s="22"/>
      <c r="M47" s="22"/>
      <c r="N47" s="22"/>
      <c r="O47" s="22"/>
      <c r="P47" s="22"/>
      <c r="Q47" s="22"/>
      <c r="R47" s="22"/>
      <c r="S47" s="22"/>
      <c r="T47" s="22"/>
      <c r="U47" s="22"/>
      <c r="V47" s="22"/>
      <c r="W47" s="22"/>
      <c r="X47" s="22"/>
      <c r="Y47" s="22"/>
      <c r="Z47" s="22"/>
      <c r="AA47" s="22"/>
      <c r="AB47" s="22"/>
      <c r="AC47" s="22"/>
      <c r="AD47" s="22"/>
      <c r="AE47" s="22"/>
      <c r="AF47" s="22"/>
      <c r="AG47" s="22"/>
      <c r="AH47" s="22"/>
      <c r="AI47" s="22"/>
      <c r="AJ47" s="22"/>
      <c r="AK47" s="22"/>
      <c r="AL47" s="22"/>
      <c r="AM47" s="22"/>
      <c r="AN47" s="22"/>
      <c r="AO47" s="22"/>
      <c r="AP47" s="22"/>
      <c r="AQ47" s="22"/>
      <c r="AR47" s="20"/>
    </row>
    <row r="48" s="1" customFormat="1" ht="14.4" customHeight="1">
      <c r="B48" s="21"/>
      <c r="C48" s="22"/>
      <c r="D48" s="22"/>
      <c r="E48" s="22"/>
      <c r="F48" s="22"/>
      <c r="G48" s="22"/>
      <c r="H48" s="22"/>
      <c r="I48" s="22"/>
      <c r="J48" s="22"/>
      <c r="K48" s="22"/>
      <c r="L48" s="22"/>
      <c r="M48" s="22"/>
      <c r="N48" s="22"/>
      <c r="O48" s="22"/>
      <c r="P48" s="22"/>
      <c r="Q48" s="22"/>
      <c r="R48" s="22"/>
      <c r="S48" s="22"/>
      <c r="T48" s="22"/>
      <c r="U48" s="22"/>
      <c r="V48" s="22"/>
      <c r="W48" s="22"/>
      <c r="X48" s="22"/>
      <c r="Y48" s="22"/>
      <c r="Z48" s="22"/>
      <c r="AA48" s="22"/>
      <c r="AB48" s="22"/>
      <c r="AC48" s="22"/>
      <c r="AD48" s="22"/>
      <c r="AE48" s="22"/>
      <c r="AF48" s="22"/>
      <c r="AG48" s="22"/>
      <c r="AH48" s="22"/>
      <c r="AI48" s="22"/>
      <c r="AJ48" s="22"/>
      <c r="AK48" s="22"/>
      <c r="AL48" s="22"/>
      <c r="AM48" s="22"/>
      <c r="AN48" s="22"/>
      <c r="AO48" s="22"/>
      <c r="AP48" s="22"/>
      <c r="AQ48" s="22"/>
      <c r="AR48" s="20"/>
    </row>
    <row r="49" s="2" customFormat="1" ht="14.4" customHeight="1">
      <c r="B49" s="59"/>
      <c r="C49" s="60"/>
      <c r="D49" s="61" t="s">
        <v>55</v>
      </c>
      <c r="E49" s="62"/>
      <c r="F49" s="62"/>
      <c r="G49" s="62"/>
      <c r="H49" s="62"/>
      <c r="I49" s="62"/>
      <c r="J49" s="62"/>
      <c r="K49" s="62"/>
      <c r="L49" s="62"/>
      <c r="M49" s="62"/>
      <c r="N49" s="62"/>
      <c r="O49" s="62"/>
      <c r="P49" s="62"/>
      <c r="Q49" s="62"/>
      <c r="R49" s="62"/>
      <c r="S49" s="62"/>
      <c r="T49" s="62"/>
      <c r="U49" s="62"/>
      <c r="V49" s="62"/>
      <c r="W49" s="62"/>
      <c r="X49" s="62"/>
      <c r="Y49" s="62"/>
      <c r="Z49" s="62"/>
      <c r="AA49" s="62"/>
      <c r="AB49" s="62"/>
      <c r="AC49" s="62"/>
      <c r="AD49" s="62"/>
      <c r="AE49" s="62"/>
      <c r="AF49" s="62"/>
      <c r="AG49" s="62"/>
      <c r="AH49" s="61" t="s">
        <v>56</v>
      </c>
      <c r="AI49" s="62"/>
      <c r="AJ49" s="62"/>
      <c r="AK49" s="62"/>
      <c r="AL49" s="62"/>
      <c r="AM49" s="62"/>
      <c r="AN49" s="62"/>
      <c r="AO49" s="62"/>
      <c r="AP49" s="60"/>
      <c r="AQ49" s="60"/>
      <c r="AR49" s="63"/>
    </row>
    <row r="50">
      <c r="B50" s="21"/>
      <c r="C50" s="22"/>
      <c r="D50" s="22"/>
      <c r="E50" s="22"/>
      <c r="F50" s="22"/>
      <c r="G50" s="22"/>
      <c r="H50" s="22"/>
      <c r="I50" s="22"/>
      <c r="J50" s="22"/>
      <c r="K50" s="22"/>
      <c r="L50" s="22"/>
      <c r="M50" s="22"/>
      <c r="N50" s="22"/>
      <c r="O50" s="22"/>
      <c r="P50" s="22"/>
      <c r="Q50" s="22"/>
      <c r="R50" s="22"/>
      <c r="S50" s="22"/>
      <c r="T50" s="22"/>
      <c r="U50" s="22"/>
      <c r="V50" s="22"/>
      <c r="W50" s="22"/>
      <c r="X50" s="22"/>
      <c r="Y50" s="22"/>
      <c r="Z50" s="22"/>
      <c r="AA50" s="22"/>
      <c r="AB50" s="22"/>
      <c r="AC50" s="22"/>
      <c r="AD50" s="22"/>
      <c r="AE50" s="22"/>
      <c r="AF50" s="22"/>
      <c r="AG50" s="22"/>
      <c r="AH50" s="22"/>
      <c r="AI50" s="22"/>
      <c r="AJ50" s="22"/>
      <c r="AK50" s="22"/>
      <c r="AL50" s="22"/>
      <c r="AM50" s="22"/>
      <c r="AN50" s="22"/>
      <c r="AO50" s="22"/>
      <c r="AP50" s="22"/>
      <c r="AQ50" s="22"/>
      <c r="AR50" s="20"/>
    </row>
    <row r="51">
      <c r="B51" s="21"/>
      <c r="C51" s="22"/>
      <c r="D51" s="22"/>
      <c r="E51" s="22"/>
      <c r="F51" s="22"/>
      <c r="G51" s="22"/>
      <c r="H51" s="22"/>
      <c r="I51" s="22"/>
      <c r="J51" s="22"/>
      <c r="K51" s="22"/>
      <c r="L51" s="22"/>
      <c r="M51" s="22"/>
      <c r="N51" s="22"/>
      <c r="O51" s="22"/>
      <c r="P51" s="22"/>
      <c r="Q51" s="22"/>
      <c r="R51" s="22"/>
      <c r="S51" s="22"/>
      <c r="T51" s="22"/>
      <c r="U51" s="22"/>
      <c r="V51" s="22"/>
      <c r="W51" s="22"/>
      <c r="X51" s="22"/>
      <c r="Y51" s="22"/>
      <c r="Z51" s="22"/>
      <c r="AA51" s="22"/>
      <c r="AB51" s="22"/>
      <c r="AC51" s="22"/>
      <c r="AD51" s="22"/>
      <c r="AE51" s="22"/>
      <c r="AF51" s="22"/>
      <c r="AG51" s="22"/>
      <c r="AH51" s="22"/>
      <c r="AI51" s="22"/>
      <c r="AJ51" s="22"/>
      <c r="AK51" s="22"/>
      <c r="AL51" s="22"/>
      <c r="AM51" s="22"/>
      <c r="AN51" s="22"/>
      <c r="AO51" s="22"/>
      <c r="AP51" s="22"/>
      <c r="AQ51" s="22"/>
      <c r="AR51" s="20"/>
    </row>
    <row r="52">
      <c r="B52" s="21"/>
      <c r="C52" s="22"/>
      <c r="D52" s="22"/>
      <c r="E52" s="22"/>
      <c r="F52" s="22"/>
      <c r="G52" s="22"/>
      <c r="H52" s="22"/>
      <c r="I52" s="22"/>
      <c r="J52" s="22"/>
      <c r="K52" s="22"/>
      <c r="L52" s="22"/>
      <c r="M52" s="22"/>
      <c r="N52" s="22"/>
      <c r="O52" s="22"/>
      <c r="P52" s="22"/>
      <c r="Q52" s="22"/>
      <c r="R52" s="22"/>
      <c r="S52" s="22"/>
      <c r="T52" s="22"/>
      <c r="U52" s="22"/>
      <c r="V52" s="22"/>
      <c r="W52" s="22"/>
      <c r="X52" s="22"/>
      <c r="Y52" s="22"/>
      <c r="Z52" s="22"/>
      <c r="AA52" s="22"/>
      <c r="AB52" s="22"/>
      <c r="AC52" s="22"/>
      <c r="AD52" s="22"/>
      <c r="AE52" s="22"/>
      <c r="AF52" s="22"/>
      <c r="AG52" s="22"/>
      <c r="AH52" s="22"/>
      <c r="AI52" s="22"/>
      <c r="AJ52" s="22"/>
      <c r="AK52" s="22"/>
      <c r="AL52" s="22"/>
      <c r="AM52" s="22"/>
      <c r="AN52" s="22"/>
      <c r="AO52" s="22"/>
      <c r="AP52" s="22"/>
      <c r="AQ52" s="22"/>
      <c r="AR52" s="20"/>
    </row>
    <row r="53">
      <c r="B53" s="21"/>
      <c r="C53" s="22"/>
      <c r="D53" s="22"/>
      <c r="E53" s="22"/>
      <c r="F53" s="22"/>
      <c r="G53" s="22"/>
      <c r="H53" s="22"/>
      <c r="I53" s="22"/>
      <c r="J53" s="22"/>
      <c r="K53" s="22"/>
      <c r="L53" s="22"/>
      <c r="M53" s="22"/>
      <c r="N53" s="22"/>
      <c r="O53" s="22"/>
      <c r="P53" s="22"/>
      <c r="Q53" s="22"/>
      <c r="R53" s="22"/>
      <c r="S53" s="22"/>
      <c r="T53" s="22"/>
      <c r="U53" s="22"/>
      <c r="V53" s="22"/>
      <c r="W53" s="22"/>
      <c r="X53" s="22"/>
      <c r="Y53" s="22"/>
      <c r="Z53" s="22"/>
      <c r="AA53" s="22"/>
      <c r="AB53" s="22"/>
      <c r="AC53" s="22"/>
      <c r="AD53" s="22"/>
      <c r="AE53" s="22"/>
      <c r="AF53" s="22"/>
      <c r="AG53" s="22"/>
      <c r="AH53" s="22"/>
      <c r="AI53" s="22"/>
      <c r="AJ53" s="22"/>
      <c r="AK53" s="22"/>
      <c r="AL53" s="22"/>
      <c r="AM53" s="22"/>
      <c r="AN53" s="22"/>
      <c r="AO53" s="22"/>
      <c r="AP53" s="22"/>
      <c r="AQ53" s="22"/>
      <c r="AR53" s="20"/>
    </row>
    <row r="54">
      <c r="B54" s="21"/>
      <c r="C54" s="22"/>
      <c r="D54" s="22"/>
      <c r="E54" s="22"/>
      <c r="F54" s="22"/>
      <c r="G54" s="22"/>
      <c r="H54" s="22"/>
      <c r="I54" s="22"/>
      <c r="J54" s="22"/>
      <c r="K54" s="22"/>
      <c r="L54" s="22"/>
      <c r="M54" s="22"/>
      <c r="N54" s="22"/>
      <c r="O54" s="22"/>
      <c r="P54" s="22"/>
      <c r="Q54" s="22"/>
      <c r="R54" s="22"/>
      <c r="S54" s="22"/>
      <c r="T54" s="22"/>
      <c r="U54" s="22"/>
      <c r="V54" s="22"/>
      <c r="W54" s="22"/>
      <c r="X54" s="22"/>
      <c r="Y54" s="22"/>
      <c r="Z54" s="22"/>
      <c r="AA54" s="22"/>
      <c r="AB54" s="22"/>
      <c r="AC54" s="22"/>
      <c r="AD54" s="22"/>
      <c r="AE54" s="22"/>
      <c r="AF54" s="22"/>
      <c r="AG54" s="22"/>
      <c r="AH54" s="22"/>
      <c r="AI54" s="22"/>
      <c r="AJ54" s="22"/>
      <c r="AK54" s="22"/>
      <c r="AL54" s="22"/>
      <c r="AM54" s="22"/>
      <c r="AN54" s="22"/>
      <c r="AO54" s="22"/>
      <c r="AP54" s="22"/>
      <c r="AQ54" s="22"/>
      <c r="AR54" s="20"/>
    </row>
    <row r="55">
      <c r="B55" s="21"/>
      <c r="C55" s="22"/>
      <c r="D55" s="22"/>
      <c r="E55" s="22"/>
      <c r="F55" s="22"/>
      <c r="G55" s="22"/>
      <c r="H55" s="22"/>
      <c r="I55" s="22"/>
      <c r="J55" s="22"/>
      <c r="K55" s="22"/>
      <c r="L55" s="22"/>
      <c r="M55" s="22"/>
      <c r="N55" s="22"/>
      <c r="O55" s="22"/>
      <c r="P55" s="22"/>
      <c r="Q55" s="22"/>
      <c r="R55" s="22"/>
      <c r="S55" s="22"/>
      <c r="T55" s="22"/>
      <c r="U55" s="22"/>
      <c r="V55" s="22"/>
      <c r="W55" s="22"/>
      <c r="X55" s="22"/>
      <c r="Y55" s="22"/>
      <c r="Z55" s="22"/>
      <c r="AA55" s="22"/>
      <c r="AB55" s="22"/>
      <c r="AC55" s="22"/>
      <c r="AD55" s="22"/>
      <c r="AE55" s="22"/>
      <c r="AF55" s="22"/>
      <c r="AG55" s="22"/>
      <c r="AH55" s="22"/>
      <c r="AI55" s="22"/>
      <c r="AJ55" s="22"/>
      <c r="AK55" s="22"/>
      <c r="AL55" s="22"/>
      <c r="AM55" s="22"/>
      <c r="AN55" s="22"/>
      <c r="AO55" s="22"/>
      <c r="AP55" s="22"/>
      <c r="AQ55" s="22"/>
      <c r="AR55" s="20"/>
    </row>
    <row r="56">
      <c r="B56" s="21"/>
      <c r="C56" s="22"/>
      <c r="D56" s="22"/>
      <c r="E56" s="22"/>
      <c r="F56" s="22"/>
      <c r="G56" s="22"/>
      <c r="H56" s="22"/>
      <c r="I56" s="22"/>
      <c r="J56" s="22"/>
      <c r="K56" s="22"/>
      <c r="L56" s="22"/>
      <c r="M56" s="22"/>
      <c r="N56" s="22"/>
      <c r="O56" s="22"/>
      <c r="P56" s="22"/>
      <c r="Q56" s="22"/>
      <c r="R56" s="22"/>
      <c r="S56" s="22"/>
      <c r="T56" s="22"/>
      <c r="U56" s="22"/>
      <c r="V56" s="22"/>
      <c r="W56" s="22"/>
      <c r="X56" s="22"/>
      <c r="Y56" s="22"/>
      <c r="Z56" s="22"/>
      <c r="AA56" s="22"/>
      <c r="AB56" s="22"/>
      <c r="AC56" s="22"/>
      <c r="AD56" s="22"/>
      <c r="AE56" s="22"/>
      <c r="AF56" s="22"/>
      <c r="AG56" s="22"/>
      <c r="AH56" s="22"/>
      <c r="AI56" s="22"/>
      <c r="AJ56" s="22"/>
      <c r="AK56" s="22"/>
      <c r="AL56" s="22"/>
      <c r="AM56" s="22"/>
      <c r="AN56" s="22"/>
      <c r="AO56" s="22"/>
      <c r="AP56" s="22"/>
      <c r="AQ56" s="22"/>
      <c r="AR56" s="20"/>
    </row>
    <row r="57">
      <c r="B57" s="21"/>
      <c r="C57" s="22"/>
      <c r="D57" s="22"/>
      <c r="E57" s="22"/>
      <c r="F57" s="22"/>
      <c r="G57" s="22"/>
      <c r="H57" s="22"/>
      <c r="I57" s="22"/>
      <c r="J57" s="22"/>
      <c r="K57" s="22"/>
      <c r="L57" s="22"/>
      <c r="M57" s="22"/>
      <c r="N57" s="22"/>
      <c r="O57" s="22"/>
      <c r="P57" s="22"/>
      <c r="Q57" s="22"/>
      <c r="R57" s="22"/>
      <c r="S57" s="22"/>
      <c r="T57" s="22"/>
      <c r="U57" s="22"/>
      <c r="V57" s="22"/>
      <c r="W57" s="22"/>
      <c r="X57" s="22"/>
      <c r="Y57" s="22"/>
      <c r="Z57" s="22"/>
      <c r="AA57" s="22"/>
      <c r="AB57" s="22"/>
      <c r="AC57" s="22"/>
      <c r="AD57" s="22"/>
      <c r="AE57" s="22"/>
      <c r="AF57" s="22"/>
      <c r="AG57" s="22"/>
      <c r="AH57" s="22"/>
      <c r="AI57" s="22"/>
      <c r="AJ57" s="22"/>
      <c r="AK57" s="22"/>
      <c r="AL57" s="22"/>
      <c r="AM57" s="22"/>
      <c r="AN57" s="22"/>
      <c r="AO57" s="22"/>
      <c r="AP57" s="22"/>
      <c r="AQ57" s="22"/>
      <c r="AR57" s="20"/>
    </row>
    <row r="58">
      <c r="B58" s="21"/>
      <c r="C58" s="22"/>
      <c r="D58" s="22"/>
      <c r="E58" s="22"/>
      <c r="F58" s="22"/>
      <c r="G58" s="22"/>
      <c r="H58" s="22"/>
      <c r="I58" s="22"/>
      <c r="J58" s="22"/>
      <c r="K58" s="22"/>
      <c r="L58" s="22"/>
      <c r="M58" s="22"/>
      <c r="N58" s="22"/>
      <c r="O58" s="22"/>
      <c r="P58" s="22"/>
      <c r="Q58" s="22"/>
      <c r="R58" s="22"/>
      <c r="S58" s="22"/>
      <c r="T58" s="22"/>
      <c r="U58" s="22"/>
      <c r="V58" s="22"/>
      <c r="W58" s="22"/>
      <c r="X58" s="22"/>
      <c r="Y58" s="22"/>
      <c r="Z58" s="22"/>
      <c r="AA58" s="22"/>
      <c r="AB58" s="22"/>
      <c r="AC58" s="22"/>
      <c r="AD58" s="22"/>
      <c r="AE58" s="22"/>
      <c r="AF58" s="22"/>
      <c r="AG58" s="22"/>
      <c r="AH58" s="22"/>
      <c r="AI58" s="22"/>
      <c r="AJ58" s="22"/>
      <c r="AK58" s="22"/>
      <c r="AL58" s="22"/>
      <c r="AM58" s="22"/>
      <c r="AN58" s="22"/>
      <c r="AO58" s="22"/>
      <c r="AP58" s="22"/>
      <c r="AQ58" s="22"/>
      <c r="AR58" s="20"/>
    </row>
    <row r="59">
      <c r="B59" s="21"/>
      <c r="C59" s="22"/>
      <c r="D59" s="22"/>
      <c r="E59" s="22"/>
      <c r="F59" s="22"/>
      <c r="G59" s="22"/>
      <c r="H59" s="22"/>
      <c r="I59" s="22"/>
      <c r="J59" s="22"/>
      <c r="K59" s="22"/>
      <c r="L59" s="22"/>
      <c r="M59" s="22"/>
      <c r="N59" s="22"/>
      <c r="O59" s="22"/>
      <c r="P59" s="22"/>
      <c r="Q59" s="22"/>
      <c r="R59" s="22"/>
      <c r="S59" s="22"/>
      <c r="T59" s="22"/>
      <c r="U59" s="22"/>
      <c r="V59" s="22"/>
      <c r="W59" s="22"/>
      <c r="X59" s="22"/>
      <c r="Y59" s="22"/>
      <c r="Z59" s="22"/>
      <c r="AA59" s="22"/>
      <c r="AB59" s="22"/>
      <c r="AC59" s="22"/>
      <c r="AD59" s="22"/>
      <c r="AE59" s="22"/>
      <c r="AF59" s="22"/>
      <c r="AG59" s="22"/>
      <c r="AH59" s="22"/>
      <c r="AI59" s="22"/>
      <c r="AJ59" s="22"/>
      <c r="AK59" s="22"/>
      <c r="AL59" s="22"/>
      <c r="AM59" s="22"/>
      <c r="AN59" s="22"/>
      <c r="AO59" s="22"/>
      <c r="AP59" s="22"/>
      <c r="AQ59" s="22"/>
      <c r="AR59" s="20"/>
    </row>
    <row r="60" s="2" customFormat="1">
      <c r="A60" s="38"/>
      <c r="B60" s="39"/>
      <c r="C60" s="40"/>
      <c r="D60" s="64" t="s">
        <v>57</v>
      </c>
      <c r="E60" s="42"/>
      <c r="F60" s="42"/>
      <c r="G60" s="42"/>
      <c r="H60" s="42"/>
      <c r="I60" s="42"/>
      <c r="J60" s="42"/>
      <c r="K60" s="42"/>
      <c r="L60" s="42"/>
      <c r="M60" s="42"/>
      <c r="N60" s="42"/>
      <c r="O60" s="42"/>
      <c r="P60" s="42"/>
      <c r="Q60" s="42"/>
      <c r="R60" s="42"/>
      <c r="S60" s="42"/>
      <c r="T60" s="42"/>
      <c r="U60" s="42"/>
      <c r="V60" s="64" t="s">
        <v>58</v>
      </c>
      <c r="W60" s="42"/>
      <c r="X60" s="42"/>
      <c r="Y60" s="42"/>
      <c r="Z60" s="42"/>
      <c r="AA60" s="42"/>
      <c r="AB60" s="42"/>
      <c r="AC60" s="42"/>
      <c r="AD60" s="42"/>
      <c r="AE60" s="42"/>
      <c r="AF60" s="42"/>
      <c r="AG60" s="42"/>
      <c r="AH60" s="64" t="s">
        <v>57</v>
      </c>
      <c r="AI60" s="42"/>
      <c r="AJ60" s="42"/>
      <c r="AK60" s="42"/>
      <c r="AL60" s="42"/>
      <c r="AM60" s="64" t="s">
        <v>58</v>
      </c>
      <c r="AN60" s="42"/>
      <c r="AO60" s="42"/>
      <c r="AP60" s="40"/>
      <c r="AQ60" s="40"/>
      <c r="AR60" s="44"/>
      <c r="BE60" s="38"/>
    </row>
    <row r="61">
      <c r="B61" s="21"/>
      <c r="C61" s="22"/>
      <c r="D61" s="22"/>
      <c r="E61" s="22"/>
      <c r="F61" s="22"/>
      <c r="G61" s="22"/>
      <c r="H61" s="22"/>
      <c r="I61" s="22"/>
      <c r="J61" s="22"/>
      <c r="K61" s="22"/>
      <c r="L61" s="22"/>
      <c r="M61" s="22"/>
      <c r="N61" s="22"/>
      <c r="O61" s="22"/>
      <c r="P61" s="22"/>
      <c r="Q61" s="22"/>
      <c r="R61" s="22"/>
      <c r="S61" s="22"/>
      <c r="T61" s="22"/>
      <c r="U61" s="22"/>
      <c r="V61" s="22"/>
      <c r="W61" s="22"/>
      <c r="X61" s="22"/>
      <c r="Y61" s="22"/>
      <c r="Z61" s="22"/>
      <c r="AA61" s="22"/>
      <c r="AB61" s="22"/>
      <c r="AC61" s="22"/>
      <c r="AD61" s="22"/>
      <c r="AE61" s="22"/>
      <c r="AF61" s="22"/>
      <c r="AG61" s="22"/>
      <c r="AH61" s="22"/>
      <c r="AI61" s="22"/>
      <c r="AJ61" s="22"/>
      <c r="AK61" s="22"/>
      <c r="AL61" s="22"/>
      <c r="AM61" s="22"/>
      <c r="AN61" s="22"/>
      <c r="AO61" s="22"/>
      <c r="AP61" s="22"/>
      <c r="AQ61" s="22"/>
      <c r="AR61" s="20"/>
    </row>
    <row r="62">
      <c r="B62" s="21"/>
      <c r="C62" s="22"/>
      <c r="D62" s="22"/>
      <c r="E62" s="22"/>
      <c r="F62" s="22"/>
      <c r="G62" s="22"/>
      <c r="H62" s="22"/>
      <c r="I62" s="22"/>
      <c r="J62" s="22"/>
      <c r="K62" s="22"/>
      <c r="L62" s="22"/>
      <c r="M62" s="22"/>
      <c r="N62" s="22"/>
      <c r="O62" s="22"/>
      <c r="P62" s="22"/>
      <c r="Q62" s="22"/>
      <c r="R62" s="22"/>
      <c r="S62" s="22"/>
      <c r="T62" s="22"/>
      <c r="U62" s="22"/>
      <c r="V62" s="22"/>
      <c r="W62" s="22"/>
      <c r="X62" s="22"/>
      <c r="Y62" s="22"/>
      <c r="Z62" s="22"/>
      <c r="AA62" s="22"/>
      <c r="AB62" s="22"/>
      <c r="AC62" s="22"/>
      <c r="AD62" s="22"/>
      <c r="AE62" s="22"/>
      <c r="AF62" s="22"/>
      <c r="AG62" s="22"/>
      <c r="AH62" s="22"/>
      <c r="AI62" s="22"/>
      <c r="AJ62" s="22"/>
      <c r="AK62" s="22"/>
      <c r="AL62" s="22"/>
      <c r="AM62" s="22"/>
      <c r="AN62" s="22"/>
      <c r="AO62" s="22"/>
      <c r="AP62" s="22"/>
      <c r="AQ62" s="22"/>
      <c r="AR62" s="20"/>
    </row>
    <row r="63">
      <c r="B63" s="21"/>
      <c r="C63" s="22"/>
      <c r="D63" s="22"/>
      <c r="E63" s="22"/>
      <c r="F63" s="22"/>
      <c r="G63" s="22"/>
      <c r="H63" s="22"/>
      <c r="I63" s="22"/>
      <c r="J63" s="22"/>
      <c r="K63" s="22"/>
      <c r="L63" s="22"/>
      <c r="M63" s="22"/>
      <c r="N63" s="22"/>
      <c r="O63" s="22"/>
      <c r="P63" s="22"/>
      <c r="Q63" s="22"/>
      <c r="R63" s="22"/>
      <c r="S63" s="22"/>
      <c r="T63" s="22"/>
      <c r="U63" s="22"/>
      <c r="V63" s="22"/>
      <c r="W63" s="22"/>
      <c r="X63" s="22"/>
      <c r="Y63" s="22"/>
      <c r="Z63" s="22"/>
      <c r="AA63" s="22"/>
      <c r="AB63" s="22"/>
      <c r="AC63" s="22"/>
      <c r="AD63" s="22"/>
      <c r="AE63" s="22"/>
      <c r="AF63" s="22"/>
      <c r="AG63" s="22"/>
      <c r="AH63" s="22"/>
      <c r="AI63" s="22"/>
      <c r="AJ63" s="22"/>
      <c r="AK63" s="22"/>
      <c r="AL63" s="22"/>
      <c r="AM63" s="22"/>
      <c r="AN63" s="22"/>
      <c r="AO63" s="22"/>
      <c r="AP63" s="22"/>
      <c r="AQ63" s="22"/>
      <c r="AR63" s="20"/>
    </row>
    <row r="64" s="2" customFormat="1">
      <c r="A64" s="38"/>
      <c r="B64" s="39"/>
      <c r="C64" s="40"/>
      <c r="D64" s="61" t="s">
        <v>59</v>
      </c>
      <c r="E64" s="65"/>
      <c r="F64" s="65"/>
      <c r="G64" s="65"/>
      <c r="H64" s="65"/>
      <c r="I64" s="65"/>
      <c r="J64" s="65"/>
      <c r="K64" s="65"/>
      <c r="L64" s="65"/>
      <c r="M64" s="65"/>
      <c r="N64" s="65"/>
      <c r="O64" s="65"/>
      <c r="P64" s="65"/>
      <c r="Q64" s="65"/>
      <c r="R64" s="65"/>
      <c r="S64" s="65"/>
      <c r="T64" s="65"/>
      <c r="U64" s="65"/>
      <c r="V64" s="65"/>
      <c r="W64" s="65"/>
      <c r="X64" s="65"/>
      <c r="Y64" s="65"/>
      <c r="Z64" s="65"/>
      <c r="AA64" s="65"/>
      <c r="AB64" s="65"/>
      <c r="AC64" s="65"/>
      <c r="AD64" s="65"/>
      <c r="AE64" s="65"/>
      <c r="AF64" s="65"/>
      <c r="AG64" s="65"/>
      <c r="AH64" s="61" t="s">
        <v>60</v>
      </c>
      <c r="AI64" s="65"/>
      <c r="AJ64" s="65"/>
      <c r="AK64" s="65"/>
      <c r="AL64" s="65"/>
      <c r="AM64" s="65"/>
      <c r="AN64" s="65"/>
      <c r="AO64" s="65"/>
      <c r="AP64" s="40"/>
      <c r="AQ64" s="40"/>
      <c r="AR64" s="44"/>
      <c r="BE64" s="38"/>
    </row>
    <row r="65">
      <c r="B65" s="21"/>
      <c r="C65" s="22"/>
      <c r="D65" s="22"/>
      <c r="E65" s="22"/>
      <c r="F65" s="22"/>
      <c r="G65" s="22"/>
      <c r="H65" s="22"/>
      <c r="I65" s="22"/>
      <c r="J65" s="22"/>
      <c r="K65" s="22"/>
      <c r="L65" s="22"/>
      <c r="M65" s="22"/>
      <c r="N65" s="22"/>
      <c r="O65" s="22"/>
      <c r="P65" s="22"/>
      <c r="Q65" s="22"/>
      <c r="R65" s="22"/>
      <c r="S65" s="22"/>
      <c r="T65" s="22"/>
      <c r="U65" s="22"/>
      <c r="V65" s="22"/>
      <c r="W65" s="22"/>
      <c r="X65" s="22"/>
      <c r="Y65" s="22"/>
      <c r="Z65" s="22"/>
      <c r="AA65" s="22"/>
      <c r="AB65" s="22"/>
      <c r="AC65" s="22"/>
      <c r="AD65" s="22"/>
      <c r="AE65" s="22"/>
      <c r="AF65" s="22"/>
      <c r="AG65" s="22"/>
      <c r="AH65" s="22"/>
      <c r="AI65" s="22"/>
      <c r="AJ65" s="22"/>
      <c r="AK65" s="22"/>
      <c r="AL65" s="22"/>
      <c r="AM65" s="22"/>
      <c r="AN65" s="22"/>
      <c r="AO65" s="22"/>
      <c r="AP65" s="22"/>
      <c r="AQ65" s="22"/>
      <c r="AR65" s="20"/>
    </row>
    <row r="66">
      <c r="B66" s="21"/>
      <c r="C66" s="22"/>
      <c r="D66" s="22"/>
      <c r="E66" s="22"/>
      <c r="F66" s="22"/>
      <c r="G66" s="22"/>
      <c r="H66" s="22"/>
      <c r="I66" s="22"/>
      <c r="J66" s="22"/>
      <c r="K66" s="22"/>
      <c r="L66" s="22"/>
      <c r="M66" s="22"/>
      <c r="N66" s="22"/>
      <c r="O66" s="22"/>
      <c r="P66" s="22"/>
      <c r="Q66" s="22"/>
      <c r="R66" s="22"/>
      <c r="S66" s="22"/>
      <c r="T66" s="22"/>
      <c r="U66" s="22"/>
      <c r="V66" s="22"/>
      <c r="W66" s="22"/>
      <c r="X66" s="22"/>
      <c r="Y66" s="22"/>
      <c r="Z66" s="22"/>
      <c r="AA66" s="22"/>
      <c r="AB66" s="22"/>
      <c r="AC66" s="22"/>
      <c r="AD66" s="22"/>
      <c r="AE66" s="22"/>
      <c r="AF66" s="22"/>
      <c r="AG66" s="22"/>
      <c r="AH66" s="22"/>
      <c r="AI66" s="22"/>
      <c r="AJ66" s="22"/>
      <c r="AK66" s="22"/>
      <c r="AL66" s="22"/>
      <c r="AM66" s="22"/>
      <c r="AN66" s="22"/>
      <c r="AO66" s="22"/>
      <c r="AP66" s="22"/>
      <c r="AQ66" s="22"/>
      <c r="AR66" s="20"/>
    </row>
    <row r="67">
      <c r="B67" s="21"/>
      <c r="C67" s="22"/>
      <c r="D67" s="22"/>
      <c r="E67" s="22"/>
      <c r="F67" s="22"/>
      <c r="G67" s="22"/>
      <c r="H67" s="22"/>
      <c r="I67" s="22"/>
      <c r="J67" s="22"/>
      <c r="K67" s="22"/>
      <c r="L67" s="22"/>
      <c r="M67" s="22"/>
      <c r="N67" s="22"/>
      <c r="O67" s="22"/>
      <c r="P67" s="22"/>
      <c r="Q67" s="22"/>
      <c r="R67" s="22"/>
      <c r="S67" s="22"/>
      <c r="T67" s="22"/>
      <c r="U67" s="22"/>
      <c r="V67" s="22"/>
      <c r="W67" s="22"/>
      <c r="X67" s="22"/>
      <c r="Y67" s="22"/>
      <c r="Z67" s="22"/>
      <c r="AA67" s="22"/>
      <c r="AB67" s="22"/>
      <c r="AC67" s="22"/>
      <c r="AD67" s="22"/>
      <c r="AE67" s="22"/>
      <c r="AF67" s="22"/>
      <c r="AG67" s="22"/>
      <c r="AH67" s="22"/>
      <c r="AI67" s="22"/>
      <c r="AJ67" s="22"/>
      <c r="AK67" s="22"/>
      <c r="AL67" s="22"/>
      <c r="AM67" s="22"/>
      <c r="AN67" s="22"/>
      <c r="AO67" s="22"/>
      <c r="AP67" s="22"/>
      <c r="AQ67" s="22"/>
      <c r="AR67" s="20"/>
    </row>
    <row r="68">
      <c r="B68" s="21"/>
      <c r="C68" s="22"/>
      <c r="D68" s="22"/>
      <c r="E68" s="22"/>
      <c r="F68" s="22"/>
      <c r="G68" s="22"/>
      <c r="H68" s="22"/>
      <c r="I68" s="22"/>
      <c r="J68" s="22"/>
      <c r="K68" s="22"/>
      <c r="L68" s="22"/>
      <c r="M68" s="22"/>
      <c r="N68" s="22"/>
      <c r="O68" s="22"/>
      <c r="P68" s="22"/>
      <c r="Q68" s="22"/>
      <c r="R68" s="22"/>
      <c r="S68" s="22"/>
      <c r="T68" s="22"/>
      <c r="U68" s="22"/>
      <c r="V68" s="22"/>
      <c r="W68" s="22"/>
      <c r="X68" s="22"/>
      <c r="Y68" s="22"/>
      <c r="Z68" s="22"/>
      <c r="AA68" s="22"/>
      <c r="AB68" s="22"/>
      <c r="AC68" s="22"/>
      <c r="AD68" s="22"/>
      <c r="AE68" s="22"/>
      <c r="AF68" s="22"/>
      <c r="AG68" s="22"/>
      <c r="AH68" s="22"/>
      <c r="AI68" s="22"/>
      <c r="AJ68" s="22"/>
      <c r="AK68" s="22"/>
      <c r="AL68" s="22"/>
      <c r="AM68" s="22"/>
      <c r="AN68" s="22"/>
      <c r="AO68" s="22"/>
      <c r="AP68" s="22"/>
      <c r="AQ68" s="22"/>
      <c r="AR68" s="20"/>
    </row>
    <row r="69">
      <c r="B69" s="21"/>
      <c r="C69" s="22"/>
      <c r="D69" s="22"/>
      <c r="E69" s="22"/>
      <c r="F69" s="22"/>
      <c r="G69" s="22"/>
      <c r="H69" s="22"/>
      <c r="I69" s="22"/>
      <c r="J69" s="22"/>
      <c r="K69" s="22"/>
      <c r="L69" s="22"/>
      <c r="M69" s="22"/>
      <c r="N69" s="22"/>
      <c r="O69" s="22"/>
      <c r="P69" s="22"/>
      <c r="Q69" s="22"/>
      <c r="R69" s="22"/>
      <c r="S69" s="22"/>
      <c r="T69" s="22"/>
      <c r="U69" s="22"/>
      <c r="V69" s="22"/>
      <c r="W69" s="22"/>
      <c r="X69" s="22"/>
      <c r="Y69" s="22"/>
      <c r="Z69" s="22"/>
      <c r="AA69" s="22"/>
      <c r="AB69" s="22"/>
      <c r="AC69" s="22"/>
      <c r="AD69" s="22"/>
      <c r="AE69" s="22"/>
      <c r="AF69" s="22"/>
      <c r="AG69" s="22"/>
      <c r="AH69" s="22"/>
      <c r="AI69" s="22"/>
      <c r="AJ69" s="22"/>
      <c r="AK69" s="22"/>
      <c r="AL69" s="22"/>
      <c r="AM69" s="22"/>
      <c r="AN69" s="22"/>
      <c r="AO69" s="22"/>
      <c r="AP69" s="22"/>
      <c r="AQ69" s="22"/>
      <c r="AR69" s="20"/>
    </row>
    <row r="70">
      <c r="B70" s="21"/>
      <c r="C70" s="22"/>
      <c r="D70" s="22"/>
      <c r="E70" s="22"/>
      <c r="F70" s="22"/>
      <c r="G70" s="22"/>
      <c r="H70" s="22"/>
      <c r="I70" s="22"/>
      <c r="J70" s="22"/>
      <c r="K70" s="22"/>
      <c r="L70" s="22"/>
      <c r="M70" s="22"/>
      <c r="N70" s="22"/>
      <c r="O70" s="22"/>
      <c r="P70" s="22"/>
      <c r="Q70" s="22"/>
      <c r="R70" s="22"/>
      <c r="S70" s="22"/>
      <c r="T70" s="22"/>
      <c r="U70" s="22"/>
      <c r="V70" s="22"/>
      <c r="W70" s="22"/>
      <c r="X70" s="22"/>
      <c r="Y70" s="22"/>
      <c r="Z70" s="22"/>
      <c r="AA70" s="22"/>
      <c r="AB70" s="22"/>
      <c r="AC70" s="22"/>
      <c r="AD70" s="22"/>
      <c r="AE70" s="22"/>
      <c r="AF70" s="22"/>
      <c r="AG70" s="22"/>
      <c r="AH70" s="22"/>
      <c r="AI70" s="22"/>
      <c r="AJ70" s="22"/>
      <c r="AK70" s="22"/>
      <c r="AL70" s="22"/>
      <c r="AM70" s="22"/>
      <c r="AN70" s="22"/>
      <c r="AO70" s="22"/>
      <c r="AP70" s="22"/>
      <c r="AQ70" s="22"/>
      <c r="AR70" s="20"/>
    </row>
    <row r="71">
      <c r="B71" s="21"/>
      <c r="C71" s="22"/>
      <c r="D71" s="22"/>
      <c r="E71" s="22"/>
      <c r="F71" s="22"/>
      <c r="G71" s="22"/>
      <c r="H71" s="22"/>
      <c r="I71" s="22"/>
      <c r="J71" s="22"/>
      <c r="K71" s="22"/>
      <c r="L71" s="22"/>
      <c r="M71" s="22"/>
      <c r="N71" s="22"/>
      <c r="O71" s="22"/>
      <c r="P71" s="22"/>
      <c r="Q71" s="22"/>
      <c r="R71" s="22"/>
      <c r="S71" s="22"/>
      <c r="T71" s="22"/>
      <c r="U71" s="22"/>
      <c r="V71" s="22"/>
      <c r="W71" s="22"/>
      <c r="X71" s="22"/>
      <c r="Y71" s="22"/>
      <c r="Z71" s="22"/>
      <c r="AA71" s="22"/>
      <c r="AB71" s="22"/>
      <c r="AC71" s="22"/>
      <c r="AD71" s="22"/>
      <c r="AE71" s="22"/>
      <c r="AF71" s="22"/>
      <c r="AG71" s="22"/>
      <c r="AH71" s="22"/>
      <c r="AI71" s="22"/>
      <c r="AJ71" s="22"/>
      <c r="AK71" s="22"/>
      <c r="AL71" s="22"/>
      <c r="AM71" s="22"/>
      <c r="AN71" s="22"/>
      <c r="AO71" s="22"/>
      <c r="AP71" s="22"/>
      <c r="AQ71" s="22"/>
      <c r="AR71" s="20"/>
    </row>
    <row r="72">
      <c r="B72" s="21"/>
      <c r="C72" s="22"/>
      <c r="D72" s="22"/>
      <c r="E72" s="22"/>
      <c r="F72" s="22"/>
      <c r="G72" s="22"/>
      <c r="H72" s="22"/>
      <c r="I72" s="22"/>
      <c r="J72" s="22"/>
      <c r="K72" s="22"/>
      <c r="L72" s="22"/>
      <c r="M72" s="22"/>
      <c r="N72" s="22"/>
      <c r="O72" s="22"/>
      <c r="P72" s="22"/>
      <c r="Q72" s="22"/>
      <c r="R72" s="22"/>
      <c r="S72" s="22"/>
      <c r="T72" s="22"/>
      <c r="U72" s="22"/>
      <c r="V72" s="22"/>
      <c r="W72" s="22"/>
      <c r="X72" s="22"/>
      <c r="Y72" s="22"/>
      <c r="Z72" s="22"/>
      <c r="AA72" s="22"/>
      <c r="AB72" s="22"/>
      <c r="AC72" s="22"/>
      <c r="AD72" s="22"/>
      <c r="AE72" s="22"/>
      <c r="AF72" s="22"/>
      <c r="AG72" s="22"/>
      <c r="AH72" s="22"/>
      <c r="AI72" s="22"/>
      <c r="AJ72" s="22"/>
      <c r="AK72" s="22"/>
      <c r="AL72" s="22"/>
      <c r="AM72" s="22"/>
      <c r="AN72" s="22"/>
      <c r="AO72" s="22"/>
      <c r="AP72" s="22"/>
      <c r="AQ72" s="22"/>
      <c r="AR72" s="20"/>
    </row>
    <row r="73">
      <c r="B73" s="21"/>
      <c r="C73" s="22"/>
      <c r="D73" s="22"/>
      <c r="E73" s="22"/>
      <c r="F73" s="22"/>
      <c r="G73" s="22"/>
      <c r="H73" s="22"/>
      <c r="I73" s="22"/>
      <c r="J73" s="22"/>
      <c r="K73" s="22"/>
      <c r="L73" s="22"/>
      <c r="M73" s="22"/>
      <c r="N73" s="22"/>
      <c r="O73" s="22"/>
      <c r="P73" s="22"/>
      <c r="Q73" s="22"/>
      <c r="R73" s="22"/>
      <c r="S73" s="22"/>
      <c r="T73" s="22"/>
      <c r="U73" s="22"/>
      <c r="V73" s="22"/>
      <c r="W73" s="22"/>
      <c r="X73" s="22"/>
      <c r="Y73" s="22"/>
      <c r="Z73" s="22"/>
      <c r="AA73" s="22"/>
      <c r="AB73" s="22"/>
      <c r="AC73" s="22"/>
      <c r="AD73" s="22"/>
      <c r="AE73" s="22"/>
      <c r="AF73" s="22"/>
      <c r="AG73" s="22"/>
      <c r="AH73" s="22"/>
      <c r="AI73" s="22"/>
      <c r="AJ73" s="22"/>
      <c r="AK73" s="22"/>
      <c r="AL73" s="22"/>
      <c r="AM73" s="22"/>
      <c r="AN73" s="22"/>
      <c r="AO73" s="22"/>
      <c r="AP73" s="22"/>
      <c r="AQ73" s="22"/>
      <c r="AR73" s="20"/>
    </row>
    <row r="74">
      <c r="B74" s="21"/>
      <c r="C74" s="22"/>
      <c r="D74" s="22"/>
      <c r="E74" s="22"/>
      <c r="F74" s="22"/>
      <c r="G74" s="22"/>
      <c r="H74" s="22"/>
      <c r="I74" s="22"/>
      <c r="J74" s="22"/>
      <c r="K74" s="22"/>
      <c r="L74" s="22"/>
      <c r="M74" s="22"/>
      <c r="N74" s="22"/>
      <c r="O74" s="22"/>
      <c r="P74" s="22"/>
      <c r="Q74" s="22"/>
      <c r="R74" s="22"/>
      <c r="S74" s="22"/>
      <c r="T74" s="22"/>
      <c r="U74" s="22"/>
      <c r="V74" s="22"/>
      <c r="W74" s="22"/>
      <c r="X74" s="22"/>
      <c r="Y74" s="22"/>
      <c r="Z74" s="22"/>
      <c r="AA74" s="22"/>
      <c r="AB74" s="22"/>
      <c r="AC74" s="22"/>
      <c r="AD74" s="22"/>
      <c r="AE74" s="22"/>
      <c r="AF74" s="22"/>
      <c r="AG74" s="22"/>
      <c r="AH74" s="22"/>
      <c r="AI74" s="22"/>
      <c r="AJ74" s="22"/>
      <c r="AK74" s="22"/>
      <c r="AL74" s="22"/>
      <c r="AM74" s="22"/>
      <c r="AN74" s="22"/>
      <c r="AO74" s="22"/>
      <c r="AP74" s="22"/>
      <c r="AQ74" s="22"/>
      <c r="AR74" s="20"/>
    </row>
    <row r="75" s="2" customFormat="1">
      <c r="A75" s="38"/>
      <c r="B75" s="39"/>
      <c r="C75" s="40"/>
      <c r="D75" s="64" t="s">
        <v>57</v>
      </c>
      <c r="E75" s="42"/>
      <c r="F75" s="42"/>
      <c r="G75" s="42"/>
      <c r="H75" s="42"/>
      <c r="I75" s="42"/>
      <c r="J75" s="42"/>
      <c r="K75" s="42"/>
      <c r="L75" s="42"/>
      <c r="M75" s="42"/>
      <c r="N75" s="42"/>
      <c r="O75" s="42"/>
      <c r="P75" s="42"/>
      <c r="Q75" s="42"/>
      <c r="R75" s="42"/>
      <c r="S75" s="42"/>
      <c r="T75" s="42"/>
      <c r="U75" s="42"/>
      <c r="V75" s="64" t="s">
        <v>58</v>
      </c>
      <c r="W75" s="42"/>
      <c r="X75" s="42"/>
      <c r="Y75" s="42"/>
      <c r="Z75" s="42"/>
      <c r="AA75" s="42"/>
      <c r="AB75" s="42"/>
      <c r="AC75" s="42"/>
      <c r="AD75" s="42"/>
      <c r="AE75" s="42"/>
      <c r="AF75" s="42"/>
      <c r="AG75" s="42"/>
      <c r="AH75" s="64" t="s">
        <v>57</v>
      </c>
      <c r="AI75" s="42"/>
      <c r="AJ75" s="42"/>
      <c r="AK75" s="42"/>
      <c r="AL75" s="42"/>
      <c r="AM75" s="64" t="s">
        <v>58</v>
      </c>
      <c r="AN75" s="42"/>
      <c r="AO75" s="42"/>
      <c r="AP75" s="40"/>
      <c r="AQ75" s="40"/>
      <c r="AR75" s="44"/>
      <c r="BE75" s="38"/>
    </row>
    <row r="76" s="2" customFormat="1">
      <c r="A76" s="38"/>
      <c r="B76" s="39"/>
      <c r="C76" s="40"/>
      <c r="D76" s="40"/>
      <c r="E76" s="40"/>
      <c r="F76" s="40"/>
      <c r="G76" s="40"/>
      <c r="H76" s="40"/>
      <c r="I76" s="40"/>
      <c r="J76" s="40"/>
      <c r="K76" s="40"/>
      <c r="L76" s="40"/>
      <c r="M76" s="40"/>
      <c r="N76" s="40"/>
      <c r="O76" s="40"/>
      <c r="P76" s="40"/>
      <c r="Q76" s="40"/>
      <c r="R76" s="40"/>
      <c r="S76" s="40"/>
      <c r="T76" s="40"/>
      <c r="U76" s="40"/>
      <c r="V76" s="40"/>
      <c r="W76" s="40"/>
      <c r="X76" s="40"/>
      <c r="Y76" s="40"/>
      <c r="Z76" s="40"/>
      <c r="AA76" s="40"/>
      <c r="AB76" s="40"/>
      <c r="AC76" s="40"/>
      <c r="AD76" s="40"/>
      <c r="AE76" s="40"/>
      <c r="AF76" s="40"/>
      <c r="AG76" s="40"/>
      <c r="AH76" s="40"/>
      <c r="AI76" s="40"/>
      <c r="AJ76" s="40"/>
      <c r="AK76" s="40"/>
      <c r="AL76" s="40"/>
      <c r="AM76" s="40"/>
      <c r="AN76" s="40"/>
      <c r="AO76" s="40"/>
      <c r="AP76" s="40"/>
      <c r="AQ76" s="40"/>
      <c r="AR76" s="44"/>
      <c r="BE76" s="38"/>
    </row>
    <row r="77" s="2" customFormat="1" ht="6.96" customHeight="1">
      <c r="A77" s="38"/>
      <c r="B77" s="66"/>
      <c r="C77" s="67"/>
      <c r="D77" s="67"/>
      <c r="E77" s="67"/>
      <c r="F77" s="67"/>
      <c r="G77" s="67"/>
      <c r="H77" s="67"/>
      <c r="I77" s="67"/>
      <c r="J77" s="67"/>
      <c r="K77" s="67"/>
      <c r="L77" s="67"/>
      <c r="M77" s="67"/>
      <c r="N77" s="67"/>
      <c r="O77" s="67"/>
      <c r="P77" s="67"/>
      <c r="Q77" s="67"/>
      <c r="R77" s="67"/>
      <c r="S77" s="67"/>
      <c r="T77" s="67"/>
      <c r="U77" s="67"/>
      <c r="V77" s="67"/>
      <c r="W77" s="67"/>
      <c r="X77" s="67"/>
      <c r="Y77" s="67"/>
      <c r="Z77" s="67"/>
      <c r="AA77" s="67"/>
      <c r="AB77" s="67"/>
      <c r="AC77" s="67"/>
      <c r="AD77" s="67"/>
      <c r="AE77" s="67"/>
      <c r="AF77" s="67"/>
      <c r="AG77" s="67"/>
      <c r="AH77" s="67"/>
      <c r="AI77" s="67"/>
      <c r="AJ77" s="67"/>
      <c r="AK77" s="67"/>
      <c r="AL77" s="67"/>
      <c r="AM77" s="67"/>
      <c r="AN77" s="67"/>
      <c r="AO77" s="67"/>
      <c r="AP77" s="67"/>
      <c r="AQ77" s="67"/>
      <c r="AR77" s="44"/>
      <c r="BE77" s="38"/>
    </row>
    <row r="81" s="2" customFormat="1" ht="6.96" customHeight="1">
      <c r="A81" s="38"/>
      <c r="B81" s="68"/>
      <c r="C81" s="69"/>
      <c r="D81" s="69"/>
      <c r="E81" s="69"/>
      <c r="F81" s="69"/>
      <c r="G81" s="69"/>
      <c r="H81" s="69"/>
      <c r="I81" s="69"/>
      <c r="J81" s="69"/>
      <c r="K81" s="69"/>
      <c r="L81" s="69"/>
      <c r="M81" s="69"/>
      <c r="N81" s="69"/>
      <c r="O81" s="69"/>
      <c r="P81" s="69"/>
      <c r="Q81" s="69"/>
      <c r="R81" s="69"/>
      <c r="S81" s="69"/>
      <c r="T81" s="69"/>
      <c r="U81" s="69"/>
      <c r="V81" s="69"/>
      <c r="W81" s="69"/>
      <c r="X81" s="69"/>
      <c r="Y81" s="69"/>
      <c r="Z81" s="69"/>
      <c r="AA81" s="69"/>
      <c r="AB81" s="69"/>
      <c r="AC81" s="69"/>
      <c r="AD81" s="69"/>
      <c r="AE81" s="69"/>
      <c r="AF81" s="69"/>
      <c r="AG81" s="69"/>
      <c r="AH81" s="69"/>
      <c r="AI81" s="69"/>
      <c r="AJ81" s="69"/>
      <c r="AK81" s="69"/>
      <c r="AL81" s="69"/>
      <c r="AM81" s="69"/>
      <c r="AN81" s="69"/>
      <c r="AO81" s="69"/>
      <c r="AP81" s="69"/>
      <c r="AQ81" s="69"/>
      <c r="AR81" s="44"/>
      <c r="BE81" s="38"/>
    </row>
    <row r="82" s="2" customFormat="1" ht="24.96" customHeight="1">
      <c r="A82" s="38"/>
      <c r="B82" s="39"/>
      <c r="C82" s="23" t="s">
        <v>61</v>
      </c>
      <c r="D82" s="40"/>
      <c r="E82" s="40"/>
      <c r="F82" s="40"/>
      <c r="G82" s="40"/>
      <c r="H82" s="40"/>
      <c r="I82" s="40"/>
      <c r="J82" s="40"/>
      <c r="K82" s="40"/>
      <c r="L82" s="40"/>
      <c r="M82" s="40"/>
      <c r="N82" s="40"/>
      <c r="O82" s="40"/>
      <c r="P82" s="40"/>
      <c r="Q82" s="40"/>
      <c r="R82" s="40"/>
      <c r="S82" s="40"/>
      <c r="T82" s="40"/>
      <c r="U82" s="40"/>
      <c r="V82" s="40"/>
      <c r="W82" s="40"/>
      <c r="X82" s="40"/>
      <c r="Y82" s="40"/>
      <c r="Z82" s="40"/>
      <c r="AA82" s="40"/>
      <c r="AB82" s="40"/>
      <c r="AC82" s="40"/>
      <c r="AD82" s="40"/>
      <c r="AE82" s="40"/>
      <c r="AF82" s="40"/>
      <c r="AG82" s="40"/>
      <c r="AH82" s="40"/>
      <c r="AI82" s="40"/>
      <c r="AJ82" s="40"/>
      <c r="AK82" s="40"/>
      <c r="AL82" s="40"/>
      <c r="AM82" s="40"/>
      <c r="AN82" s="40"/>
      <c r="AO82" s="40"/>
      <c r="AP82" s="40"/>
      <c r="AQ82" s="40"/>
      <c r="AR82" s="44"/>
      <c r="BE82" s="38"/>
    </row>
    <row r="83" s="2" customFormat="1" ht="6.96" customHeight="1">
      <c r="A83" s="38"/>
      <c r="B83" s="39"/>
      <c r="C83" s="40"/>
      <c r="D83" s="40"/>
      <c r="E83" s="40"/>
      <c r="F83" s="40"/>
      <c r="G83" s="40"/>
      <c r="H83" s="40"/>
      <c r="I83" s="40"/>
      <c r="J83" s="40"/>
      <c r="K83" s="40"/>
      <c r="L83" s="40"/>
      <c r="M83" s="40"/>
      <c r="N83" s="40"/>
      <c r="O83" s="40"/>
      <c r="P83" s="40"/>
      <c r="Q83" s="40"/>
      <c r="R83" s="40"/>
      <c r="S83" s="40"/>
      <c r="T83" s="40"/>
      <c r="U83" s="40"/>
      <c r="V83" s="40"/>
      <c r="W83" s="40"/>
      <c r="X83" s="40"/>
      <c r="Y83" s="40"/>
      <c r="Z83" s="40"/>
      <c r="AA83" s="40"/>
      <c r="AB83" s="40"/>
      <c r="AC83" s="40"/>
      <c r="AD83" s="40"/>
      <c r="AE83" s="40"/>
      <c r="AF83" s="40"/>
      <c r="AG83" s="40"/>
      <c r="AH83" s="40"/>
      <c r="AI83" s="40"/>
      <c r="AJ83" s="40"/>
      <c r="AK83" s="40"/>
      <c r="AL83" s="40"/>
      <c r="AM83" s="40"/>
      <c r="AN83" s="40"/>
      <c r="AO83" s="40"/>
      <c r="AP83" s="40"/>
      <c r="AQ83" s="40"/>
      <c r="AR83" s="44"/>
      <c r="BE83" s="38"/>
    </row>
    <row r="84" s="4" customFormat="1" ht="12" customHeight="1">
      <c r="A84" s="4"/>
      <c r="B84" s="70"/>
      <c r="C84" s="32" t="s">
        <v>13</v>
      </c>
      <c r="D84" s="71"/>
      <c r="E84" s="71"/>
      <c r="F84" s="71"/>
      <c r="G84" s="71"/>
      <c r="H84" s="71"/>
      <c r="I84" s="71"/>
      <c r="J84" s="71"/>
      <c r="K84" s="71"/>
      <c r="L84" s="71" t="str">
        <f>K5</f>
        <v>0</v>
      </c>
      <c r="M84" s="71"/>
      <c r="N84" s="71"/>
      <c r="O84" s="71"/>
      <c r="P84" s="71"/>
      <c r="Q84" s="71"/>
      <c r="R84" s="71"/>
      <c r="S84" s="71"/>
      <c r="T84" s="71"/>
      <c r="U84" s="71"/>
      <c r="V84" s="71"/>
      <c r="W84" s="71"/>
      <c r="X84" s="71"/>
      <c r="Y84" s="71"/>
      <c r="Z84" s="71"/>
      <c r="AA84" s="71"/>
      <c r="AB84" s="71"/>
      <c r="AC84" s="71"/>
      <c r="AD84" s="71"/>
      <c r="AE84" s="71"/>
      <c r="AF84" s="71"/>
      <c r="AG84" s="71"/>
      <c r="AH84" s="71"/>
      <c r="AI84" s="71"/>
      <c r="AJ84" s="71"/>
      <c r="AK84" s="71"/>
      <c r="AL84" s="71"/>
      <c r="AM84" s="71"/>
      <c r="AN84" s="71"/>
      <c r="AO84" s="71"/>
      <c r="AP84" s="71"/>
      <c r="AQ84" s="71"/>
      <c r="AR84" s="72"/>
      <c r="BE84" s="4"/>
    </row>
    <row r="85" s="5" customFormat="1" ht="36.96" customHeight="1">
      <c r="A85" s="5"/>
      <c r="B85" s="73"/>
      <c r="C85" s="74" t="s">
        <v>16</v>
      </c>
      <c r="D85" s="75"/>
      <c r="E85" s="75"/>
      <c r="F85" s="75"/>
      <c r="G85" s="75"/>
      <c r="H85" s="75"/>
      <c r="I85" s="75"/>
      <c r="J85" s="75"/>
      <c r="K85" s="75"/>
      <c r="L85" s="76" t="str">
        <f>K6</f>
        <v>Zástavba lokality Broumov - Spořilov, komunikace a VO_nerozdělené</v>
      </c>
      <c r="M85" s="75"/>
      <c r="N85" s="75"/>
      <c r="O85" s="75"/>
      <c r="P85" s="75"/>
      <c r="Q85" s="75"/>
      <c r="R85" s="75"/>
      <c r="S85" s="75"/>
      <c r="T85" s="75"/>
      <c r="U85" s="75"/>
      <c r="V85" s="75"/>
      <c r="W85" s="75"/>
      <c r="X85" s="75"/>
      <c r="Y85" s="75"/>
      <c r="Z85" s="75"/>
      <c r="AA85" s="75"/>
      <c r="AB85" s="75"/>
      <c r="AC85" s="75"/>
      <c r="AD85" s="75"/>
      <c r="AE85" s="75"/>
      <c r="AF85" s="75"/>
      <c r="AG85" s="75"/>
      <c r="AH85" s="75"/>
      <c r="AI85" s="75"/>
      <c r="AJ85" s="75"/>
      <c r="AK85" s="75"/>
      <c r="AL85" s="75"/>
      <c r="AM85" s="75"/>
      <c r="AN85" s="75"/>
      <c r="AO85" s="75"/>
      <c r="AP85" s="75"/>
      <c r="AQ85" s="75"/>
      <c r="AR85" s="77"/>
      <c r="BE85" s="5"/>
    </row>
    <row r="86" s="2" customFormat="1" ht="6.96" customHeight="1">
      <c r="A86" s="38"/>
      <c r="B86" s="39"/>
      <c r="C86" s="40"/>
      <c r="D86" s="40"/>
      <c r="E86" s="40"/>
      <c r="F86" s="40"/>
      <c r="G86" s="40"/>
      <c r="H86" s="40"/>
      <c r="I86" s="40"/>
      <c r="J86" s="40"/>
      <c r="K86" s="40"/>
      <c r="L86" s="40"/>
      <c r="M86" s="40"/>
      <c r="N86" s="40"/>
      <c r="O86" s="40"/>
      <c r="P86" s="40"/>
      <c r="Q86" s="40"/>
      <c r="R86" s="40"/>
      <c r="S86" s="40"/>
      <c r="T86" s="40"/>
      <c r="U86" s="40"/>
      <c r="V86" s="40"/>
      <c r="W86" s="40"/>
      <c r="X86" s="40"/>
      <c r="Y86" s="40"/>
      <c r="Z86" s="40"/>
      <c r="AA86" s="40"/>
      <c r="AB86" s="40"/>
      <c r="AC86" s="40"/>
      <c r="AD86" s="40"/>
      <c r="AE86" s="40"/>
      <c r="AF86" s="40"/>
      <c r="AG86" s="40"/>
      <c r="AH86" s="40"/>
      <c r="AI86" s="40"/>
      <c r="AJ86" s="40"/>
      <c r="AK86" s="40"/>
      <c r="AL86" s="40"/>
      <c r="AM86" s="40"/>
      <c r="AN86" s="40"/>
      <c r="AO86" s="40"/>
      <c r="AP86" s="40"/>
      <c r="AQ86" s="40"/>
      <c r="AR86" s="44"/>
      <c r="BE86" s="38"/>
    </row>
    <row r="87" s="2" customFormat="1" ht="12" customHeight="1">
      <c r="A87" s="38"/>
      <c r="B87" s="39"/>
      <c r="C87" s="32" t="s">
        <v>20</v>
      </c>
      <c r="D87" s="40"/>
      <c r="E87" s="40"/>
      <c r="F87" s="40"/>
      <c r="G87" s="40"/>
      <c r="H87" s="40"/>
      <c r="I87" s="40"/>
      <c r="J87" s="40"/>
      <c r="K87" s="40"/>
      <c r="L87" s="78" t="str">
        <f>IF(K8="","",K8)</f>
        <v xml:space="preserve"> </v>
      </c>
      <c r="M87" s="40"/>
      <c r="N87" s="40"/>
      <c r="O87" s="40"/>
      <c r="P87" s="40"/>
      <c r="Q87" s="40"/>
      <c r="R87" s="40"/>
      <c r="S87" s="40"/>
      <c r="T87" s="40"/>
      <c r="U87" s="40"/>
      <c r="V87" s="40"/>
      <c r="W87" s="40"/>
      <c r="X87" s="40"/>
      <c r="Y87" s="40"/>
      <c r="Z87" s="40"/>
      <c r="AA87" s="40"/>
      <c r="AB87" s="40"/>
      <c r="AC87" s="40"/>
      <c r="AD87" s="40"/>
      <c r="AE87" s="40"/>
      <c r="AF87" s="40"/>
      <c r="AG87" s="40"/>
      <c r="AH87" s="40"/>
      <c r="AI87" s="32" t="s">
        <v>22</v>
      </c>
      <c r="AJ87" s="40"/>
      <c r="AK87" s="40"/>
      <c r="AL87" s="40"/>
      <c r="AM87" s="79" t="str">
        <f>IF(AN8= "","",AN8)</f>
        <v>7. 12. 2021</v>
      </c>
      <c r="AN87" s="79"/>
      <c r="AO87" s="40"/>
      <c r="AP87" s="40"/>
      <c r="AQ87" s="40"/>
      <c r="AR87" s="44"/>
      <c r="BE87" s="38"/>
    </row>
    <row r="88" s="2" customFormat="1" ht="6.96" customHeight="1">
      <c r="A88" s="38"/>
      <c r="B88" s="39"/>
      <c r="C88" s="40"/>
      <c r="D88" s="40"/>
      <c r="E88" s="40"/>
      <c r="F88" s="40"/>
      <c r="G88" s="40"/>
      <c r="H88" s="40"/>
      <c r="I88" s="40"/>
      <c r="J88" s="40"/>
      <c r="K88" s="40"/>
      <c r="L88" s="40"/>
      <c r="M88" s="40"/>
      <c r="N88" s="40"/>
      <c r="O88" s="40"/>
      <c r="P88" s="40"/>
      <c r="Q88" s="40"/>
      <c r="R88" s="40"/>
      <c r="S88" s="40"/>
      <c r="T88" s="40"/>
      <c r="U88" s="40"/>
      <c r="V88" s="40"/>
      <c r="W88" s="40"/>
      <c r="X88" s="40"/>
      <c r="Y88" s="40"/>
      <c r="Z88" s="40"/>
      <c r="AA88" s="40"/>
      <c r="AB88" s="40"/>
      <c r="AC88" s="40"/>
      <c r="AD88" s="40"/>
      <c r="AE88" s="40"/>
      <c r="AF88" s="40"/>
      <c r="AG88" s="40"/>
      <c r="AH88" s="40"/>
      <c r="AI88" s="40"/>
      <c r="AJ88" s="40"/>
      <c r="AK88" s="40"/>
      <c r="AL88" s="40"/>
      <c r="AM88" s="40"/>
      <c r="AN88" s="40"/>
      <c r="AO88" s="40"/>
      <c r="AP88" s="40"/>
      <c r="AQ88" s="40"/>
      <c r="AR88" s="44"/>
      <c r="BE88" s="38"/>
    </row>
    <row r="89" s="2" customFormat="1" ht="25.65" customHeight="1">
      <c r="A89" s="38"/>
      <c r="B89" s="39"/>
      <c r="C89" s="32" t="s">
        <v>24</v>
      </c>
      <c r="D89" s="40"/>
      <c r="E89" s="40"/>
      <c r="F89" s="40"/>
      <c r="G89" s="40"/>
      <c r="H89" s="40"/>
      <c r="I89" s="40"/>
      <c r="J89" s="40"/>
      <c r="K89" s="40"/>
      <c r="L89" s="71" t="str">
        <f>IF(E11= "","",E11)</f>
        <v>Město Broumov,Třída Masarykova 239,550 01 Broumov</v>
      </c>
      <c r="M89" s="40"/>
      <c r="N89" s="40"/>
      <c r="O89" s="40"/>
      <c r="P89" s="40"/>
      <c r="Q89" s="40"/>
      <c r="R89" s="40"/>
      <c r="S89" s="40"/>
      <c r="T89" s="40"/>
      <c r="U89" s="40"/>
      <c r="V89" s="40"/>
      <c r="W89" s="40"/>
      <c r="X89" s="40"/>
      <c r="Y89" s="40"/>
      <c r="Z89" s="40"/>
      <c r="AA89" s="40"/>
      <c r="AB89" s="40"/>
      <c r="AC89" s="40"/>
      <c r="AD89" s="40"/>
      <c r="AE89" s="40"/>
      <c r="AF89" s="40"/>
      <c r="AG89" s="40"/>
      <c r="AH89" s="40"/>
      <c r="AI89" s="32" t="s">
        <v>32</v>
      </c>
      <c r="AJ89" s="40"/>
      <c r="AK89" s="40"/>
      <c r="AL89" s="40"/>
      <c r="AM89" s="80" t="str">
        <f>IF(E17="","",E17)</f>
        <v>Ing. Adam Beneš,Žďárky 224, 549 37 Žďárky</v>
      </c>
      <c r="AN89" s="71"/>
      <c r="AO89" s="71"/>
      <c r="AP89" s="71"/>
      <c r="AQ89" s="40"/>
      <c r="AR89" s="44"/>
      <c r="AS89" s="81" t="s">
        <v>62</v>
      </c>
      <c r="AT89" s="82"/>
      <c r="AU89" s="83"/>
      <c r="AV89" s="83"/>
      <c r="AW89" s="83"/>
      <c r="AX89" s="83"/>
      <c r="AY89" s="83"/>
      <c r="AZ89" s="83"/>
      <c r="BA89" s="83"/>
      <c r="BB89" s="83"/>
      <c r="BC89" s="83"/>
      <c r="BD89" s="84"/>
      <c r="BE89" s="38"/>
    </row>
    <row r="90" s="2" customFormat="1" ht="15.15" customHeight="1">
      <c r="A90" s="38"/>
      <c r="B90" s="39"/>
      <c r="C90" s="32" t="s">
        <v>30</v>
      </c>
      <c r="D90" s="40"/>
      <c r="E90" s="40"/>
      <c r="F90" s="40"/>
      <c r="G90" s="40"/>
      <c r="H90" s="40"/>
      <c r="I90" s="40"/>
      <c r="J90" s="40"/>
      <c r="K90" s="40"/>
      <c r="L90" s="71" t="str">
        <f>IF(E14= "Vyplň údaj","",E14)</f>
        <v/>
      </c>
      <c r="M90" s="40"/>
      <c r="N90" s="40"/>
      <c r="O90" s="40"/>
      <c r="P90" s="40"/>
      <c r="Q90" s="40"/>
      <c r="R90" s="40"/>
      <c r="S90" s="40"/>
      <c r="T90" s="40"/>
      <c r="U90" s="40"/>
      <c r="V90" s="40"/>
      <c r="W90" s="40"/>
      <c r="X90" s="40"/>
      <c r="Y90" s="40"/>
      <c r="Z90" s="40"/>
      <c r="AA90" s="40"/>
      <c r="AB90" s="40"/>
      <c r="AC90" s="40"/>
      <c r="AD90" s="40"/>
      <c r="AE90" s="40"/>
      <c r="AF90" s="40"/>
      <c r="AG90" s="40"/>
      <c r="AH90" s="40"/>
      <c r="AI90" s="32" t="s">
        <v>37</v>
      </c>
      <c r="AJ90" s="40"/>
      <c r="AK90" s="40"/>
      <c r="AL90" s="40"/>
      <c r="AM90" s="80" t="str">
        <f>IF(E20="","",E20)</f>
        <v>TMI Building s.r.o.</v>
      </c>
      <c r="AN90" s="71"/>
      <c r="AO90" s="71"/>
      <c r="AP90" s="71"/>
      <c r="AQ90" s="40"/>
      <c r="AR90" s="44"/>
      <c r="AS90" s="85"/>
      <c r="AT90" s="86"/>
      <c r="AU90" s="87"/>
      <c r="AV90" s="87"/>
      <c r="AW90" s="87"/>
      <c r="AX90" s="87"/>
      <c r="AY90" s="87"/>
      <c r="AZ90" s="87"/>
      <c r="BA90" s="87"/>
      <c r="BB90" s="87"/>
      <c r="BC90" s="87"/>
      <c r="BD90" s="88"/>
      <c r="BE90" s="38"/>
    </row>
    <row r="91" s="2" customFormat="1" ht="10.8" customHeight="1">
      <c r="A91" s="38"/>
      <c r="B91" s="39"/>
      <c r="C91" s="40"/>
      <c r="D91" s="40"/>
      <c r="E91" s="40"/>
      <c r="F91" s="40"/>
      <c r="G91" s="40"/>
      <c r="H91" s="40"/>
      <c r="I91" s="40"/>
      <c r="J91" s="40"/>
      <c r="K91" s="40"/>
      <c r="L91" s="40"/>
      <c r="M91" s="40"/>
      <c r="N91" s="40"/>
      <c r="O91" s="40"/>
      <c r="P91" s="40"/>
      <c r="Q91" s="40"/>
      <c r="R91" s="40"/>
      <c r="S91" s="40"/>
      <c r="T91" s="40"/>
      <c r="U91" s="40"/>
      <c r="V91" s="40"/>
      <c r="W91" s="40"/>
      <c r="X91" s="40"/>
      <c r="Y91" s="40"/>
      <c r="Z91" s="40"/>
      <c r="AA91" s="40"/>
      <c r="AB91" s="40"/>
      <c r="AC91" s="40"/>
      <c r="AD91" s="40"/>
      <c r="AE91" s="40"/>
      <c r="AF91" s="40"/>
      <c r="AG91" s="40"/>
      <c r="AH91" s="40"/>
      <c r="AI91" s="40"/>
      <c r="AJ91" s="40"/>
      <c r="AK91" s="40"/>
      <c r="AL91" s="40"/>
      <c r="AM91" s="40"/>
      <c r="AN91" s="40"/>
      <c r="AO91" s="40"/>
      <c r="AP91" s="40"/>
      <c r="AQ91" s="40"/>
      <c r="AR91" s="44"/>
      <c r="AS91" s="89"/>
      <c r="AT91" s="90"/>
      <c r="AU91" s="91"/>
      <c r="AV91" s="91"/>
      <c r="AW91" s="91"/>
      <c r="AX91" s="91"/>
      <c r="AY91" s="91"/>
      <c r="AZ91" s="91"/>
      <c r="BA91" s="91"/>
      <c r="BB91" s="91"/>
      <c r="BC91" s="91"/>
      <c r="BD91" s="92"/>
      <c r="BE91" s="38"/>
    </row>
    <row r="92" s="2" customFormat="1" ht="29.28" customHeight="1">
      <c r="A92" s="38"/>
      <c r="B92" s="39"/>
      <c r="C92" s="93" t="s">
        <v>63</v>
      </c>
      <c r="D92" s="94"/>
      <c r="E92" s="94"/>
      <c r="F92" s="94"/>
      <c r="G92" s="94"/>
      <c r="H92" s="95"/>
      <c r="I92" s="96" t="s">
        <v>64</v>
      </c>
      <c r="J92" s="94"/>
      <c r="K92" s="94"/>
      <c r="L92" s="94"/>
      <c r="M92" s="94"/>
      <c r="N92" s="94"/>
      <c r="O92" s="94"/>
      <c r="P92" s="94"/>
      <c r="Q92" s="94"/>
      <c r="R92" s="94"/>
      <c r="S92" s="94"/>
      <c r="T92" s="94"/>
      <c r="U92" s="94"/>
      <c r="V92" s="94"/>
      <c r="W92" s="94"/>
      <c r="X92" s="94"/>
      <c r="Y92" s="94"/>
      <c r="Z92" s="94"/>
      <c r="AA92" s="94"/>
      <c r="AB92" s="94"/>
      <c r="AC92" s="94"/>
      <c r="AD92" s="94"/>
      <c r="AE92" s="94"/>
      <c r="AF92" s="94"/>
      <c r="AG92" s="97" t="s">
        <v>65</v>
      </c>
      <c r="AH92" s="94"/>
      <c r="AI92" s="94"/>
      <c r="AJ92" s="94"/>
      <c r="AK92" s="94"/>
      <c r="AL92" s="94"/>
      <c r="AM92" s="94"/>
      <c r="AN92" s="96" t="s">
        <v>66</v>
      </c>
      <c r="AO92" s="94"/>
      <c r="AP92" s="98"/>
      <c r="AQ92" s="99" t="s">
        <v>67</v>
      </c>
      <c r="AR92" s="44"/>
      <c r="AS92" s="100" t="s">
        <v>68</v>
      </c>
      <c r="AT92" s="101" t="s">
        <v>69</v>
      </c>
      <c r="AU92" s="101" t="s">
        <v>70</v>
      </c>
      <c r="AV92" s="101" t="s">
        <v>71</v>
      </c>
      <c r="AW92" s="101" t="s">
        <v>72</v>
      </c>
      <c r="AX92" s="101" t="s">
        <v>73</v>
      </c>
      <c r="AY92" s="101" t="s">
        <v>74</v>
      </c>
      <c r="AZ92" s="101" t="s">
        <v>75</v>
      </c>
      <c r="BA92" s="101" t="s">
        <v>76</v>
      </c>
      <c r="BB92" s="101" t="s">
        <v>77</v>
      </c>
      <c r="BC92" s="101" t="s">
        <v>78</v>
      </c>
      <c r="BD92" s="102" t="s">
        <v>79</v>
      </c>
      <c r="BE92" s="38"/>
    </row>
    <row r="93" s="2" customFormat="1" ht="10.8" customHeight="1">
      <c r="A93" s="38"/>
      <c r="B93" s="39"/>
      <c r="C93" s="40"/>
      <c r="D93" s="40"/>
      <c r="E93" s="40"/>
      <c r="F93" s="40"/>
      <c r="G93" s="40"/>
      <c r="H93" s="40"/>
      <c r="I93" s="40"/>
      <c r="J93" s="40"/>
      <c r="K93" s="40"/>
      <c r="L93" s="40"/>
      <c r="M93" s="40"/>
      <c r="N93" s="40"/>
      <c r="O93" s="40"/>
      <c r="P93" s="40"/>
      <c r="Q93" s="40"/>
      <c r="R93" s="40"/>
      <c r="S93" s="40"/>
      <c r="T93" s="40"/>
      <c r="U93" s="40"/>
      <c r="V93" s="40"/>
      <c r="W93" s="40"/>
      <c r="X93" s="40"/>
      <c r="Y93" s="40"/>
      <c r="Z93" s="40"/>
      <c r="AA93" s="40"/>
      <c r="AB93" s="40"/>
      <c r="AC93" s="40"/>
      <c r="AD93" s="40"/>
      <c r="AE93" s="40"/>
      <c r="AF93" s="40"/>
      <c r="AG93" s="40"/>
      <c r="AH93" s="40"/>
      <c r="AI93" s="40"/>
      <c r="AJ93" s="40"/>
      <c r="AK93" s="40"/>
      <c r="AL93" s="40"/>
      <c r="AM93" s="40"/>
      <c r="AN93" s="40"/>
      <c r="AO93" s="40"/>
      <c r="AP93" s="40"/>
      <c r="AQ93" s="40"/>
      <c r="AR93" s="44"/>
      <c r="AS93" s="103"/>
      <c r="AT93" s="104"/>
      <c r="AU93" s="104"/>
      <c r="AV93" s="104"/>
      <c r="AW93" s="104"/>
      <c r="AX93" s="104"/>
      <c r="AY93" s="104"/>
      <c r="AZ93" s="104"/>
      <c r="BA93" s="104"/>
      <c r="BB93" s="104"/>
      <c r="BC93" s="104"/>
      <c r="BD93" s="105"/>
      <c r="BE93" s="38"/>
    </row>
    <row r="94" s="6" customFormat="1" ht="32.4" customHeight="1">
      <c r="A94" s="6"/>
      <c r="B94" s="106"/>
      <c r="C94" s="107" t="s">
        <v>80</v>
      </c>
      <c r="D94" s="108"/>
      <c r="E94" s="108"/>
      <c r="F94" s="108"/>
      <c r="G94" s="108"/>
      <c r="H94" s="108"/>
      <c r="I94" s="108"/>
      <c r="J94" s="108"/>
      <c r="K94" s="108"/>
      <c r="L94" s="108"/>
      <c r="M94" s="108"/>
      <c r="N94" s="108"/>
      <c r="O94" s="108"/>
      <c r="P94" s="108"/>
      <c r="Q94" s="108"/>
      <c r="R94" s="108"/>
      <c r="S94" s="108"/>
      <c r="T94" s="108"/>
      <c r="U94" s="108"/>
      <c r="V94" s="108"/>
      <c r="W94" s="108"/>
      <c r="X94" s="108"/>
      <c r="Y94" s="108"/>
      <c r="Z94" s="108"/>
      <c r="AA94" s="108"/>
      <c r="AB94" s="108"/>
      <c r="AC94" s="108"/>
      <c r="AD94" s="108"/>
      <c r="AE94" s="108"/>
      <c r="AF94" s="108"/>
      <c r="AG94" s="109">
        <f>ROUND(AG95+AG96+AG98+AG100+AG102+AG103,2)</f>
        <v>0</v>
      </c>
      <c r="AH94" s="109"/>
      <c r="AI94" s="109"/>
      <c r="AJ94" s="109"/>
      <c r="AK94" s="109"/>
      <c r="AL94" s="109"/>
      <c r="AM94" s="109"/>
      <c r="AN94" s="110">
        <f>SUM(AG94,AT94)</f>
        <v>0</v>
      </c>
      <c r="AO94" s="110"/>
      <c r="AP94" s="110"/>
      <c r="AQ94" s="111" t="s">
        <v>1</v>
      </c>
      <c r="AR94" s="112"/>
      <c r="AS94" s="113">
        <f>ROUND(AS95+AS96+AS98+AS100+AS102+AS103,2)</f>
        <v>0</v>
      </c>
      <c r="AT94" s="114">
        <f>ROUND(SUM(AV94:AW94),2)</f>
        <v>0</v>
      </c>
      <c r="AU94" s="115">
        <f>ROUND(AU95+AU96+AU98+AU100+AU102+AU103,5)</f>
        <v>0</v>
      </c>
      <c r="AV94" s="114">
        <f>ROUND(AZ94*L29,2)</f>
        <v>0</v>
      </c>
      <c r="AW94" s="114">
        <f>ROUND(BA94*L30,2)</f>
        <v>0</v>
      </c>
      <c r="AX94" s="114">
        <f>ROUND(BB94*L29,2)</f>
        <v>0</v>
      </c>
      <c r="AY94" s="114">
        <f>ROUND(BC94*L30,2)</f>
        <v>0</v>
      </c>
      <c r="AZ94" s="114">
        <f>ROUND(AZ95+AZ96+AZ98+AZ100+AZ102+AZ103,2)</f>
        <v>0</v>
      </c>
      <c r="BA94" s="114">
        <f>ROUND(BA95+BA96+BA98+BA100+BA102+BA103,2)</f>
        <v>0</v>
      </c>
      <c r="BB94" s="114">
        <f>ROUND(BB95+BB96+BB98+BB100+BB102+BB103,2)</f>
        <v>0</v>
      </c>
      <c r="BC94" s="114">
        <f>ROUND(BC95+BC96+BC98+BC100+BC102+BC103,2)</f>
        <v>0</v>
      </c>
      <c r="BD94" s="116">
        <f>ROUND(BD95+BD96+BD98+BD100+BD102+BD103,2)</f>
        <v>0</v>
      </c>
      <c r="BE94" s="6"/>
      <c r="BS94" s="117" t="s">
        <v>81</v>
      </c>
      <c r="BT94" s="117" t="s">
        <v>14</v>
      </c>
      <c r="BU94" s="118" t="s">
        <v>82</v>
      </c>
      <c r="BV94" s="117" t="s">
        <v>83</v>
      </c>
      <c r="BW94" s="117" t="s">
        <v>5</v>
      </c>
      <c r="BX94" s="117" t="s">
        <v>84</v>
      </c>
      <c r="CL94" s="117" t="s">
        <v>1</v>
      </c>
    </row>
    <row r="95" s="7" customFormat="1" ht="16.5" customHeight="1">
      <c r="A95" s="119" t="s">
        <v>85</v>
      </c>
      <c r="B95" s="120"/>
      <c r="C95" s="121"/>
      <c r="D95" s="122" t="s">
        <v>86</v>
      </c>
      <c r="E95" s="122"/>
      <c r="F95" s="122"/>
      <c r="G95" s="122"/>
      <c r="H95" s="122"/>
      <c r="I95" s="123"/>
      <c r="J95" s="122" t="s">
        <v>87</v>
      </c>
      <c r="K95" s="122"/>
      <c r="L95" s="122"/>
      <c r="M95" s="122"/>
      <c r="N95" s="122"/>
      <c r="O95" s="122"/>
      <c r="P95" s="122"/>
      <c r="Q95" s="122"/>
      <c r="R95" s="122"/>
      <c r="S95" s="122"/>
      <c r="T95" s="122"/>
      <c r="U95" s="122"/>
      <c r="V95" s="122"/>
      <c r="W95" s="122"/>
      <c r="X95" s="122"/>
      <c r="Y95" s="122"/>
      <c r="Z95" s="122"/>
      <c r="AA95" s="122"/>
      <c r="AB95" s="122"/>
      <c r="AC95" s="122"/>
      <c r="AD95" s="122"/>
      <c r="AE95" s="122"/>
      <c r="AF95" s="122"/>
      <c r="AG95" s="124">
        <f>'SO 102 - Komunikace Osa B...'!J30</f>
        <v>0</v>
      </c>
      <c r="AH95" s="123"/>
      <c r="AI95" s="123"/>
      <c r="AJ95" s="123"/>
      <c r="AK95" s="123"/>
      <c r="AL95" s="123"/>
      <c r="AM95" s="123"/>
      <c r="AN95" s="124">
        <f>SUM(AG95,AT95)</f>
        <v>0</v>
      </c>
      <c r="AO95" s="123"/>
      <c r="AP95" s="123"/>
      <c r="AQ95" s="125" t="s">
        <v>88</v>
      </c>
      <c r="AR95" s="126"/>
      <c r="AS95" s="127">
        <v>0</v>
      </c>
      <c r="AT95" s="128">
        <f>ROUND(SUM(AV95:AW95),2)</f>
        <v>0</v>
      </c>
      <c r="AU95" s="129">
        <f>'SO 102 - Komunikace Osa B...'!P124</f>
        <v>0</v>
      </c>
      <c r="AV95" s="128">
        <f>'SO 102 - Komunikace Osa B...'!J33</f>
        <v>0</v>
      </c>
      <c r="AW95" s="128">
        <f>'SO 102 - Komunikace Osa B...'!J34</f>
        <v>0</v>
      </c>
      <c r="AX95" s="128">
        <f>'SO 102 - Komunikace Osa B...'!J35</f>
        <v>0</v>
      </c>
      <c r="AY95" s="128">
        <f>'SO 102 - Komunikace Osa B...'!J36</f>
        <v>0</v>
      </c>
      <c r="AZ95" s="128">
        <f>'SO 102 - Komunikace Osa B...'!F33</f>
        <v>0</v>
      </c>
      <c r="BA95" s="128">
        <f>'SO 102 - Komunikace Osa B...'!F34</f>
        <v>0</v>
      </c>
      <c r="BB95" s="128">
        <f>'SO 102 - Komunikace Osa B...'!F35</f>
        <v>0</v>
      </c>
      <c r="BC95" s="128">
        <f>'SO 102 - Komunikace Osa B...'!F36</f>
        <v>0</v>
      </c>
      <c r="BD95" s="130">
        <f>'SO 102 - Komunikace Osa B...'!F37</f>
        <v>0</v>
      </c>
      <c r="BE95" s="7"/>
      <c r="BT95" s="131" t="s">
        <v>89</v>
      </c>
      <c r="BV95" s="131" t="s">
        <v>83</v>
      </c>
      <c r="BW95" s="131" t="s">
        <v>90</v>
      </c>
      <c r="BX95" s="131" t="s">
        <v>5</v>
      </c>
      <c r="CL95" s="131" t="s">
        <v>1</v>
      </c>
      <c r="CM95" s="131" t="s">
        <v>91</v>
      </c>
    </row>
    <row r="96" s="7" customFormat="1" ht="24.75" customHeight="1">
      <c r="A96" s="7"/>
      <c r="B96" s="120"/>
      <c r="C96" s="121"/>
      <c r="D96" s="122" t="s">
        <v>92</v>
      </c>
      <c r="E96" s="122"/>
      <c r="F96" s="122"/>
      <c r="G96" s="122"/>
      <c r="H96" s="122"/>
      <c r="I96" s="123"/>
      <c r="J96" s="122" t="s">
        <v>93</v>
      </c>
      <c r="K96" s="122"/>
      <c r="L96" s="122"/>
      <c r="M96" s="122"/>
      <c r="N96" s="122"/>
      <c r="O96" s="122"/>
      <c r="P96" s="122"/>
      <c r="Q96" s="122"/>
      <c r="R96" s="122"/>
      <c r="S96" s="122"/>
      <c r="T96" s="122"/>
      <c r="U96" s="122"/>
      <c r="V96" s="122"/>
      <c r="W96" s="122"/>
      <c r="X96" s="122"/>
      <c r="Y96" s="122"/>
      <c r="Z96" s="122"/>
      <c r="AA96" s="122"/>
      <c r="AB96" s="122"/>
      <c r="AC96" s="122"/>
      <c r="AD96" s="122"/>
      <c r="AE96" s="122"/>
      <c r="AF96" s="122"/>
      <c r="AG96" s="132">
        <f>ROUND(AG97,2)</f>
        <v>0</v>
      </c>
      <c r="AH96" s="123"/>
      <c r="AI96" s="123"/>
      <c r="AJ96" s="123"/>
      <c r="AK96" s="123"/>
      <c r="AL96" s="123"/>
      <c r="AM96" s="123"/>
      <c r="AN96" s="124">
        <f>SUM(AG96,AT96)</f>
        <v>0</v>
      </c>
      <c r="AO96" s="123"/>
      <c r="AP96" s="123"/>
      <c r="AQ96" s="125" t="s">
        <v>88</v>
      </c>
      <c r="AR96" s="126"/>
      <c r="AS96" s="127">
        <f>ROUND(AS97,2)</f>
        <v>0</v>
      </c>
      <c r="AT96" s="128">
        <f>ROUND(SUM(AV96:AW96),2)</f>
        <v>0</v>
      </c>
      <c r="AU96" s="129">
        <f>ROUND(AU97,5)</f>
        <v>0</v>
      </c>
      <c r="AV96" s="128">
        <f>ROUND(AZ96*L29,2)</f>
        <v>0</v>
      </c>
      <c r="AW96" s="128">
        <f>ROUND(BA96*L30,2)</f>
        <v>0</v>
      </c>
      <c r="AX96" s="128">
        <f>ROUND(BB96*L29,2)</f>
        <v>0</v>
      </c>
      <c r="AY96" s="128">
        <f>ROUND(BC96*L30,2)</f>
        <v>0</v>
      </c>
      <c r="AZ96" s="128">
        <f>ROUND(AZ97,2)</f>
        <v>0</v>
      </c>
      <c r="BA96" s="128">
        <f>ROUND(BA97,2)</f>
        <v>0</v>
      </c>
      <c r="BB96" s="128">
        <f>ROUND(BB97,2)</f>
        <v>0</v>
      </c>
      <c r="BC96" s="128">
        <f>ROUND(BC97,2)</f>
        <v>0</v>
      </c>
      <c r="BD96" s="130">
        <f>ROUND(BD97,2)</f>
        <v>0</v>
      </c>
      <c r="BE96" s="7"/>
      <c r="BS96" s="131" t="s">
        <v>81</v>
      </c>
      <c r="BT96" s="131" t="s">
        <v>89</v>
      </c>
      <c r="BU96" s="131" t="s">
        <v>82</v>
      </c>
      <c r="BV96" s="131" t="s">
        <v>83</v>
      </c>
      <c r="BW96" s="131" t="s">
        <v>94</v>
      </c>
      <c r="BX96" s="131" t="s">
        <v>5</v>
      </c>
      <c r="CL96" s="131" t="s">
        <v>1</v>
      </c>
      <c r="CM96" s="131" t="s">
        <v>91</v>
      </c>
    </row>
    <row r="97" s="4" customFormat="1" ht="23.25" customHeight="1">
      <c r="A97" s="119" t="s">
        <v>85</v>
      </c>
      <c r="B97" s="70"/>
      <c r="C97" s="133"/>
      <c r="D97" s="133"/>
      <c r="E97" s="134" t="s">
        <v>95</v>
      </c>
      <c r="F97" s="134"/>
      <c r="G97" s="134"/>
      <c r="H97" s="134"/>
      <c r="I97" s="134"/>
      <c r="J97" s="133"/>
      <c r="K97" s="134" t="s">
        <v>96</v>
      </c>
      <c r="L97" s="134"/>
      <c r="M97" s="134"/>
      <c r="N97" s="134"/>
      <c r="O97" s="134"/>
      <c r="P97" s="134"/>
      <c r="Q97" s="134"/>
      <c r="R97" s="134"/>
      <c r="S97" s="134"/>
      <c r="T97" s="134"/>
      <c r="U97" s="134"/>
      <c r="V97" s="134"/>
      <c r="W97" s="134"/>
      <c r="X97" s="134"/>
      <c r="Y97" s="134"/>
      <c r="Z97" s="134"/>
      <c r="AA97" s="134"/>
      <c r="AB97" s="134"/>
      <c r="AC97" s="134"/>
      <c r="AD97" s="134"/>
      <c r="AE97" s="134"/>
      <c r="AF97" s="134"/>
      <c r="AG97" s="135">
        <f>'SO 103.1 - Sanace pláně, ...'!J32</f>
        <v>0</v>
      </c>
      <c r="AH97" s="133"/>
      <c r="AI97" s="133"/>
      <c r="AJ97" s="133"/>
      <c r="AK97" s="133"/>
      <c r="AL97" s="133"/>
      <c r="AM97" s="133"/>
      <c r="AN97" s="135">
        <f>SUM(AG97,AT97)</f>
        <v>0</v>
      </c>
      <c r="AO97" s="133"/>
      <c r="AP97" s="133"/>
      <c r="AQ97" s="136" t="s">
        <v>97</v>
      </c>
      <c r="AR97" s="72"/>
      <c r="AS97" s="137">
        <v>0</v>
      </c>
      <c r="AT97" s="138">
        <f>ROUND(SUM(AV97:AW97),2)</f>
        <v>0</v>
      </c>
      <c r="AU97" s="139">
        <f>'SO 103.1 - Sanace pláně, ...'!P128</f>
        <v>0</v>
      </c>
      <c r="AV97" s="138">
        <f>'SO 103.1 - Sanace pláně, ...'!J35</f>
        <v>0</v>
      </c>
      <c r="AW97" s="138">
        <f>'SO 103.1 - Sanace pláně, ...'!J36</f>
        <v>0</v>
      </c>
      <c r="AX97" s="138">
        <f>'SO 103.1 - Sanace pláně, ...'!J37</f>
        <v>0</v>
      </c>
      <c r="AY97" s="138">
        <f>'SO 103.1 - Sanace pláně, ...'!J38</f>
        <v>0</v>
      </c>
      <c r="AZ97" s="138">
        <f>'SO 103.1 - Sanace pláně, ...'!F35</f>
        <v>0</v>
      </c>
      <c r="BA97" s="138">
        <f>'SO 103.1 - Sanace pláně, ...'!F36</f>
        <v>0</v>
      </c>
      <c r="BB97" s="138">
        <f>'SO 103.1 - Sanace pláně, ...'!F37</f>
        <v>0</v>
      </c>
      <c r="BC97" s="138">
        <f>'SO 103.1 - Sanace pláně, ...'!F38</f>
        <v>0</v>
      </c>
      <c r="BD97" s="140">
        <f>'SO 103.1 - Sanace pláně, ...'!F39</f>
        <v>0</v>
      </c>
      <c r="BE97" s="4"/>
      <c r="BT97" s="141" t="s">
        <v>91</v>
      </c>
      <c r="BV97" s="141" t="s">
        <v>83</v>
      </c>
      <c r="BW97" s="141" t="s">
        <v>98</v>
      </c>
      <c r="BX97" s="141" t="s">
        <v>94</v>
      </c>
      <c r="CL97" s="141" t="s">
        <v>1</v>
      </c>
    </row>
    <row r="98" s="7" customFormat="1" ht="24.75" customHeight="1">
      <c r="A98" s="7"/>
      <c r="B98" s="120"/>
      <c r="C98" s="121"/>
      <c r="D98" s="122" t="s">
        <v>99</v>
      </c>
      <c r="E98" s="122"/>
      <c r="F98" s="122"/>
      <c r="G98" s="122"/>
      <c r="H98" s="122"/>
      <c r="I98" s="123"/>
      <c r="J98" s="122" t="s">
        <v>100</v>
      </c>
      <c r="K98" s="122"/>
      <c r="L98" s="122"/>
      <c r="M98" s="122"/>
      <c r="N98" s="122"/>
      <c r="O98" s="122"/>
      <c r="P98" s="122"/>
      <c r="Q98" s="122"/>
      <c r="R98" s="122"/>
      <c r="S98" s="122"/>
      <c r="T98" s="122"/>
      <c r="U98" s="122"/>
      <c r="V98" s="122"/>
      <c r="W98" s="122"/>
      <c r="X98" s="122"/>
      <c r="Y98" s="122"/>
      <c r="Z98" s="122"/>
      <c r="AA98" s="122"/>
      <c r="AB98" s="122"/>
      <c r="AC98" s="122"/>
      <c r="AD98" s="122"/>
      <c r="AE98" s="122"/>
      <c r="AF98" s="122"/>
      <c r="AG98" s="132">
        <f>ROUND(AG99,2)</f>
        <v>0</v>
      </c>
      <c r="AH98" s="123"/>
      <c r="AI98" s="123"/>
      <c r="AJ98" s="123"/>
      <c r="AK98" s="123"/>
      <c r="AL98" s="123"/>
      <c r="AM98" s="123"/>
      <c r="AN98" s="124">
        <f>SUM(AG98,AT98)</f>
        <v>0</v>
      </c>
      <c r="AO98" s="123"/>
      <c r="AP98" s="123"/>
      <c r="AQ98" s="125" t="s">
        <v>88</v>
      </c>
      <c r="AR98" s="126"/>
      <c r="AS98" s="127">
        <f>ROUND(AS99,2)</f>
        <v>0</v>
      </c>
      <c r="AT98" s="128">
        <f>ROUND(SUM(AV98:AW98),2)</f>
        <v>0</v>
      </c>
      <c r="AU98" s="129">
        <f>ROUND(AU99,5)</f>
        <v>0</v>
      </c>
      <c r="AV98" s="128">
        <f>ROUND(AZ98*L29,2)</f>
        <v>0</v>
      </c>
      <c r="AW98" s="128">
        <f>ROUND(BA98*L30,2)</f>
        <v>0</v>
      </c>
      <c r="AX98" s="128">
        <f>ROUND(BB98*L29,2)</f>
        <v>0</v>
      </c>
      <c r="AY98" s="128">
        <f>ROUND(BC98*L30,2)</f>
        <v>0</v>
      </c>
      <c r="AZ98" s="128">
        <f>ROUND(AZ99,2)</f>
        <v>0</v>
      </c>
      <c r="BA98" s="128">
        <f>ROUND(BA99,2)</f>
        <v>0</v>
      </c>
      <c r="BB98" s="128">
        <f>ROUND(BB99,2)</f>
        <v>0</v>
      </c>
      <c r="BC98" s="128">
        <f>ROUND(BC99,2)</f>
        <v>0</v>
      </c>
      <c r="BD98" s="130">
        <f>ROUND(BD99,2)</f>
        <v>0</v>
      </c>
      <c r="BE98" s="7"/>
      <c r="BS98" s="131" t="s">
        <v>81</v>
      </c>
      <c r="BT98" s="131" t="s">
        <v>89</v>
      </c>
      <c r="BU98" s="131" t="s">
        <v>82</v>
      </c>
      <c r="BV98" s="131" t="s">
        <v>83</v>
      </c>
      <c r="BW98" s="131" t="s">
        <v>101</v>
      </c>
      <c r="BX98" s="131" t="s">
        <v>5</v>
      </c>
      <c r="CL98" s="131" t="s">
        <v>1</v>
      </c>
      <c r="CM98" s="131" t="s">
        <v>91</v>
      </c>
    </row>
    <row r="99" s="4" customFormat="1" ht="23.25" customHeight="1">
      <c r="A99" s="119" t="s">
        <v>85</v>
      </c>
      <c r="B99" s="70"/>
      <c r="C99" s="133"/>
      <c r="D99" s="133"/>
      <c r="E99" s="134" t="s">
        <v>102</v>
      </c>
      <c r="F99" s="134"/>
      <c r="G99" s="134"/>
      <c r="H99" s="134"/>
      <c r="I99" s="134"/>
      <c r="J99" s="133"/>
      <c r="K99" s="134" t="s">
        <v>96</v>
      </c>
      <c r="L99" s="134"/>
      <c r="M99" s="134"/>
      <c r="N99" s="134"/>
      <c r="O99" s="134"/>
      <c r="P99" s="134"/>
      <c r="Q99" s="134"/>
      <c r="R99" s="134"/>
      <c r="S99" s="134"/>
      <c r="T99" s="134"/>
      <c r="U99" s="134"/>
      <c r="V99" s="134"/>
      <c r="W99" s="134"/>
      <c r="X99" s="134"/>
      <c r="Y99" s="134"/>
      <c r="Z99" s="134"/>
      <c r="AA99" s="134"/>
      <c r="AB99" s="134"/>
      <c r="AC99" s="134"/>
      <c r="AD99" s="134"/>
      <c r="AE99" s="134"/>
      <c r="AF99" s="134"/>
      <c r="AG99" s="135">
        <f>'SO 104.1 - Sanace pláně, ...'!J32</f>
        <v>0</v>
      </c>
      <c r="AH99" s="133"/>
      <c r="AI99" s="133"/>
      <c r="AJ99" s="133"/>
      <c r="AK99" s="133"/>
      <c r="AL99" s="133"/>
      <c r="AM99" s="133"/>
      <c r="AN99" s="135">
        <f>SUM(AG99,AT99)</f>
        <v>0</v>
      </c>
      <c r="AO99" s="133"/>
      <c r="AP99" s="133"/>
      <c r="AQ99" s="136" t="s">
        <v>97</v>
      </c>
      <c r="AR99" s="72"/>
      <c r="AS99" s="137">
        <v>0</v>
      </c>
      <c r="AT99" s="138">
        <f>ROUND(SUM(AV99:AW99),2)</f>
        <v>0</v>
      </c>
      <c r="AU99" s="139">
        <f>'SO 104.1 - Sanace pláně, ...'!P128</f>
        <v>0</v>
      </c>
      <c r="AV99" s="138">
        <f>'SO 104.1 - Sanace pláně, ...'!J35</f>
        <v>0</v>
      </c>
      <c r="AW99" s="138">
        <f>'SO 104.1 - Sanace pláně, ...'!J36</f>
        <v>0</v>
      </c>
      <c r="AX99" s="138">
        <f>'SO 104.1 - Sanace pláně, ...'!J37</f>
        <v>0</v>
      </c>
      <c r="AY99" s="138">
        <f>'SO 104.1 - Sanace pláně, ...'!J38</f>
        <v>0</v>
      </c>
      <c r="AZ99" s="138">
        <f>'SO 104.1 - Sanace pláně, ...'!F35</f>
        <v>0</v>
      </c>
      <c r="BA99" s="138">
        <f>'SO 104.1 - Sanace pláně, ...'!F36</f>
        <v>0</v>
      </c>
      <c r="BB99" s="138">
        <f>'SO 104.1 - Sanace pláně, ...'!F37</f>
        <v>0</v>
      </c>
      <c r="BC99" s="138">
        <f>'SO 104.1 - Sanace pláně, ...'!F38</f>
        <v>0</v>
      </c>
      <c r="BD99" s="140">
        <f>'SO 104.1 - Sanace pláně, ...'!F39</f>
        <v>0</v>
      </c>
      <c r="BE99" s="4"/>
      <c r="BT99" s="141" t="s">
        <v>91</v>
      </c>
      <c r="BV99" s="141" t="s">
        <v>83</v>
      </c>
      <c r="BW99" s="141" t="s">
        <v>103</v>
      </c>
      <c r="BX99" s="141" t="s">
        <v>101</v>
      </c>
      <c r="CL99" s="141" t="s">
        <v>1</v>
      </c>
    </row>
    <row r="100" s="7" customFormat="1" ht="24.75" customHeight="1">
      <c r="A100" s="7"/>
      <c r="B100" s="120"/>
      <c r="C100" s="121"/>
      <c r="D100" s="122" t="s">
        <v>104</v>
      </c>
      <c r="E100" s="122"/>
      <c r="F100" s="122"/>
      <c r="G100" s="122"/>
      <c r="H100" s="122"/>
      <c r="I100" s="123"/>
      <c r="J100" s="122" t="s">
        <v>105</v>
      </c>
      <c r="K100" s="122"/>
      <c r="L100" s="122"/>
      <c r="M100" s="122"/>
      <c r="N100" s="122"/>
      <c r="O100" s="122"/>
      <c r="P100" s="122"/>
      <c r="Q100" s="122"/>
      <c r="R100" s="122"/>
      <c r="S100" s="122"/>
      <c r="T100" s="122"/>
      <c r="U100" s="122"/>
      <c r="V100" s="122"/>
      <c r="W100" s="122"/>
      <c r="X100" s="122"/>
      <c r="Y100" s="122"/>
      <c r="Z100" s="122"/>
      <c r="AA100" s="122"/>
      <c r="AB100" s="122"/>
      <c r="AC100" s="122"/>
      <c r="AD100" s="122"/>
      <c r="AE100" s="122"/>
      <c r="AF100" s="122"/>
      <c r="AG100" s="132">
        <f>ROUND(AG101,2)</f>
        <v>0</v>
      </c>
      <c r="AH100" s="123"/>
      <c r="AI100" s="123"/>
      <c r="AJ100" s="123"/>
      <c r="AK100" s="123"/>
      <c r="AL100" s="123"/>
      <c r="AM100" s="123"/>
      <c r="AN100" s="124">
        <f>SUM(AG100,AT100)</f>
        <v>0</v>
      </c>
      <c r="AO100" s="123"/>
      <c r="AP100" s="123"/>
      <c r="AQ100" s="125" t="s">
        <v>88</v>
      </c>
      <c r="AR100" s="126"/>
      <c r="AS100" s="127">
        <f>ROUND(AS101,2)</f>
        <v>0</v>
      </c>
      <c r="AT100" s="128">
        <f>ROUND(SUM(AV100:AW100),2)</f>
        <v>0</v>
      </c>
      <c r="AU100" s="129">
        <f>ROUND(AU101,5)</f>
        <v>0</v>
      </c>
      <c r="AV100" s="128">
        <f>ROUND(AZ100*L29,2)</f>
        <v>0</v>
      </c>
      <c r="AW100" s="128">
        <f>ROUND(BA100*L30,2)</f>
        <v>0</v>
      </c>
      <c r="AX100" s="128">
        <f>ROUND(BB100*L29,2)</f>
        <v>0</v>
      </c>
      <c r="AY100" s="128">
        <f>ROUND(BC100*L30,2)</f>
        <v>0</v>
      </c>
      <c r="AZ100" s="128">
        <f>ROUND(AZ101,2)</f>
        <v>0</v>
      </c>
      <c r="BA100" s="128">
        <f>ROUND(BA101,2)</f>
        <v>0</v>
      </c>
      <c r="BB100" s="128">
        <f>ROUND(BB101,2)</f>
        <v>0</v>
      </c>
      <c r="BC100" s="128">
        <f>ROUND(BC101,2)</f>
        <v>0</v>
      </c>
      <c r="BD100" s="130">
        <f>ROUND(BD101,2)</f>
        <v>0</v>
      </c>
      <c r="BE100" s="7"/>
      <c r="BS100" s="131" t="s">
        <v>81</v>
      </c>
      <c r="BT100" s="131" t="s">
        <v>89</v>
      </c>
      <c r="BU100" s="131" t="s">
        <v>82</v>
      </c>
      <c r="BV100" s="131" t="s">
        <v>83</v>
      </c>
      <c r="BW100" s="131" t="s">
        <v>106</v>
      </c>
      <c r="BX100" s="131" t="s">
        <v>5</v>
      </c>
      <c r="CL100" s="131" t="s">
        <v>1</v>
      </c>
      <c r="CM100" s="131" t="s">
        <v>91</v>
      </c>
    </row>
    <row r="101" s="4" customFormat="1" ht="23.25" customHeight="1">
      <c r="A101" s="119" t="s">
        <v>85</v>
      </c>
      <c r="B101" s="70"/>
      <c r="C101" s="133"/>
      <c r="D101" s="133"/>
      <c r="E101" s="134" t="s">
        <v>107</v>
      </c>
      <c r="F101" s="134"/>
      <c r="G101" s="134"/>
      <c r="H101" s="134"/>
      <c r="I101" s="134"/>
      <c r="J101" s="133"/>
      <c r="K101" s="134" t="s">
        <v>96</v>
      </c>
      <c r="L101" s="134"/>
      <c r="M101" s="134"/>
      <c r="N101" s="134"/>
      <c r="O101" s="134"/>
      <c r="P101" s="134"/>
      <c r="Q101" s="134"/>
      <c r="R101" s="134"/>
      <c r="S101" s="134"/>
      <c r="T101" s="134"/>
      <c r="U101" s="134"/>
      <c r="V101" s="134"/>
      <c r="W101" s="134"/>
      <c r="X101" s="134"/>
      <c r="Y101" s="134"/>
      <c r="Z101" s="134"/>
      <c r="AA101" s="134"/>
      <c r="AB101" s="134"/>
      <c r="AC101" s="134"/>
      <c r="AD101" s="134"/>
      <c r="AE101" s="134"/>
      <c r="AF101" s="134"/>
      <c r="AG101" s="135">
        <f>'SO 105.1 - Sanace pláně, ...'!J32</f>
        <v>0</v>
      </c>
      <c r="AH101" s="133"/>
      <c r="AI101" s="133"/>
      <c r="AJ101" s="133"/>
      <c r="AK101" s="133"/>
      <c r="AL101" s="133"/>
      <c r="AM101" s="133"/>
      <c r="AN101" s="135">
        <f>SUM(AG101,AT101)</f>
        <v>0</v>
      </c>
      <c r="AO101" s="133"/>
      <c r="AP101" s="133"/>
      <c r="AQ101" s="136" t="s">
        <v>97</v>
      </c>
      <c r="AR101" s="72"/>
      <c r="AS101" s="137">
        <v>0</v>
      </c>
      <c r="AT101" s="138">
        <f>ROUND(SUM(AV101:AW101),2)</f>
        <v>0</v>
      </c>
      <c r="AU101" s="139">
        <f>'SO 105.1 - Sanace pláně, ...'!P128</f>
        <v>0</v>
      </c>
      <c r="AV101" s="138">
        <f>'SO 105.1 - Sanace pláně, ...'!J35</f>
        <v>0</v>
      </c>
      <c r="AW101" s="138">
        <f>'SO 105.1 - Sanace pláně, ...'!J36</f>
        <v>0</v>
      </c>
      <c r="AX101" s="138">
        <f>'SO 105.1 - Sanace pláně, ...'!J37</f>
        <v>0</v>
      </c>
      <c r="AY101" s="138">
        <f>'SO 105.1 - Sanace pláně, ...'!J38</f>
        <v>0</v>
      </c>
      <c r="AZ101" s="138">
        <f>'SO 105.1 - Sanace pláně, ...'!F35</f>
        <v>0</v>
      </c>
      <c r="BA101" s="138">
        <f>'SO 105.1 - Sanace pláně, ...'!F36</f>
        <v>0</v>
      </c>
      <c r="BB101" s="138">
        <f>'SO 105.1 - Sanace pláně, ...'!F37</f>
        <v>0</v>
      </c>
      <c r="BC101" s="138">
        <f>'SO 105.1 - Sanace pláně, ...'!F38</f>
        <v>0</v>
      </c>
      <c r="BD101" s="140">
        <f>'SO 105.1 - Sanace pláně, ...'!F39</f>
        <v>0</v>
      </c>
      <c r="BE101" s="4"/>
      <c r="BT101" s="141" t="s">
        <v>91</v>
      </c>
      <c r="BV101" s="141" t="s">
        <v>83</v>
      </c>
      <c r="BW101" s="141" t="s">
        <v>108</v>
      </c>
      <c r="BX101" s="141" t="s">
        <v>106</v>
      </c>
      <c r="CL101" s="141" t="s">
        <v>1</v>
      </c>
    </row>
    <row r="102" s="7" customFormat="1" ht="16.5" customHeight="1">
      <c r="A102" s="119" t="s">
        <v>85</v>
      </c>
      <c r="B102" s="120"/>
      <c r="C102" s="121"/>
      <c r="D102" s="122" t="s">
        <v>109</v>
      </c>
      <c r="E102" s="122"/>
      <c r="F102" s="122"/>
      <c r="G102" s="122"/>
      <c r="H102" s="122"/>
      <c r="I102" s="123"/>
      <c r="J102" s="122" t="s">
        <v>110</v>
      </c>
      <c r="K102" s="122"/>
      <c r="L102" s="122"/>
      <c r="M102" s="122"/>
      <c r="N102" s="122"/>
      <c r="O102" s="122"/>
      <c r="P102" s="122"/>
      <c r="Q102" s="122"/>
      <c r="R102" s="122"/>
      <c r="S102" s="122"/>
      <c r="T102" s="122"/>
      <c r="U102" s="122"/>
      <c r="V102" s="122"/>
      <c r="W102" s="122"/>
      <c r="X102" s="122"/>
      <c r="Y102" s="122"/>
      <c r="Z102" s="122"/>
      <c r="AA102" s="122"/>
      <c r="AB102" s="122"/>
      <c r="AC102" s="122"/>
      <c r="AD102" s="122"/>
      <c r="AE102" s="122"/>
      <c r="AF102" s="122"/>
      <c r="AG102" s="124">
        <f>'VRN - Vedlejší rozpočtové...'!J30</f>
        <v>0</v>
      </c>
      <c r="AH102" s="123"/>
      <c r="AI102" s="123"/>
      <c r="AJ102" s="123"/>
      <c r="AK102" s="123"/>
      <c r="AL102" s="123"/>
      <c r="AM102" s="123"/>
      <c r="AN102" s="124">
        <f>SUM(AG102,AT102)</f>
        <v>0</v>
      </c>
      <c r="AO102" s="123"/>
      <c r="AP102" s="123"/>
      <c r="AQ102" s="125" t="s">
        <v>88</v>
      </c>
      <c r="AR102" s="126"/>
      <c r="AS102" s="127">
        <v>0</v>
      </c>
      <c r="AT102" s="128">
        <f>ROUND(SUM(AV102:AW102),2)</f>
        <v>0</v>
      </c>
      <c r="AU102" s="129">
        <f>'VRN - Vedlejší rozpočtové...'!P120</f>
        <v>0</v>
      </c>
      <c r="AV102" s="128">
        <f>'VRN - Vedlejší rozpočtové...'!J33</f>
        <v>0</v>
      </c>
      <c r="AW102" s="128">
        <f>'VRN - Vedlejší rozpočtové...'!J34</f>
        <v>0</v>
      </c>
      <c r="AX102" s="128">
        <f>'VRN - Vedlejší rozpočtové...'!J35</f>
        <v>0</v>
      </c>
      <c r="AY102" s="128">
        <f>'VRN - Vedlejší rozpočtové...'!J36</f>
        <v>0</v>
      </c>
      <c r="AZ102" s="128">
        <f>'VRN - Vedlejší rozpočtové...'!F33</f>
        <v>0</v>
      </c>
      <c r="BA102" s="128">
        <f>'VRN - Vedlejší rozpočtové...'!F34</f>
        <v>0</v>
      </c>
      <c r="BB102" s="128">
        <f>'VRN - Vedlejší rozpočtové...'!F35</f>
        <v>0</v>
      </c>
      <c r="BC102" s="128">
        <f>'VRN - Vedlejší rozpočtové...'!F36</f>
        <v>0</v>
      </c>
      <c r="BD102" s="130">
        <f>'VRN - Vedlejší rozpočtové...'!F37</f>
        <v>0</v>
      </c>
      <c r="BE102" s="7"/>
      <c r="BT102" s="131" t="s">
        <v>89</v>
      </c>
      <c r="BV102" s="131" t="s">
        <v>83</v>
      </c>
      <c r="BW102" s="131" t="s">
        <v>111</v>
      </c>
      <c r="BX102" s="131" t="s">
        <v>5</v>
      </c>
      <c r="CL102" s="131" t="s">
        <v>1</v>
      </c>
      <c r="CM102" s="131" t="s">
        <v>91</v>
      </c>
    </row>
    <row r="103" s="7" customFormat="1" ht="16.5" customHeight="1">
      <c r="A103" s="119" t="s">
        <v>85</v>
      </c>
      <c r="B103" s="120"/>
      <c r="C103" s="121"/>
      <c r="D103" s="122" t="s">
        <v>112</v>
      </c>
      <c r="E103" s="122"/>
      <c r="F103" s="122"/>
      <c r="G103" s="122"/>
      <c r="H103" s="122"/>
      <c r="I103" s="123"/>
      <c r="J103" s="122" t="s">
        <v>113</v>
      </c>
      <c r="K103" s="122"/>
      <c r="L103" s="122"/>
      <c r="M103" s="122"/>
      <c r="N103" s="122"/>
      <c r="O103" s="122"/>
      <c r="P103" s="122"/>
      <c r="Q103" s="122"/>
      <c r="R103" s="122"/>
      <c r="S103" s="122"/>
      <c r="T103" s="122"/>
      <c r="U103" s="122"/>
      <c r="V103" s="122"/>
      <c r="W103" s="122"/>
      <c r="X103" s="122"/>
      <c r="Y103" s="122"/>
      <c r="Z103" s="122"/>
      <c r="AA103" s="122"/>
      <c r="AB103" s="122"/>
      <c r="AC103" s="122"/>
      <c r="AD103" s="122"/>
      <c r="AE103" s="122"/>
      <c r="AF103" s="122"/>
      <c r="AG103" s="124">
        <f>'ON - Ostatní náklady'!J30</f>
        <v>0</v>
      </c>
      <c r="AH103" s="123"/>
      <c r="AI103" s="123"/>
      <c r="AJ103" s="123"/>
      <c r="AK103" s="123"/>
      <c r="AL103" s="123"/>
      <c r="AM103" s="123"/>
      <c r="AN103" s="124">
        <f>SUM(AG103,AT103)</f>
        <v>0</v>
      </c>
      <c r="AO103" s="123"/>
      <c r="AP103" s="123"/>
      <c r="AQ103" s="125" t="s">
        <v>88</v>
      </c>
      <c r="AR103" s="126"/>
      <c r="AS103" s="142">
        <v>0</v>
      </c>
      <c r="AT103" s="143">
        <f>ROUND(SUM(AV103:AW103),2)</f>
        <v>0</v>
      </c>
      <c r="AU103" s="144">
        <f>'ON - Ostatní náklady'!P119</f>
        <v>0</v>
      </c>
      <c r="AV103" s="143">
        <f>'ON - Ostatní náklady'!J33</f>
        <v>0</v>
      </c>
      <c r="AW103" s="143">
        <f>'ON - Ostatní náklady'!J34</f>
        <v>0</v>
      </c>
      <c r="AX103" s="143">
        <f>'ON - Ostatní náklady'!J35</f>
        <v>0</v>
      </c>
      <c r="AY103" s="143">
        <f>'ON - Ostatní náklady'!J36</f>
        <v>0</v>
      </c>
      <c r="AZ103" s="143">
        <f>'ON - Ostatní náklady'!F33</f>
        <v>0</v>
      </c>
      <c r="BA103" s="143">
        <f>'ON - Ostatní náklady'!F34</f>
        <v>0</v>
      </c>
      <c r="BB103" s="143">
        <f>'ON - Ostatní náklady'!F35</f>
        <v>0</v>
      </c>
      <c r="BC103" s="143">
        <f>'ON - Ostatní náklady'!F36</f>
        <v>0</v>
      </c>
      <c r="BD103" s="145">
        <f>'ON - Ostatní náklady'!F37</f>
        <v>0</v>
      </c>
      <c r="BE103" s="7"/>
      <c r="BT103" s="131" t="s">
        <v>89</v>
      </c>
      <c r="BV103" s="131" t="s">
        <v>83</v>
      </c>
      <c r="BW103" s="131" t="s">
        <v>114</v>
      </c>
      <c r="BX103" s="131" t="s">
        <v>5</v>
      </c>
      <c r="CL103" s="131" t="s">
        <v>1</v>
      </c>
      <c r="CM103" s="131" t="s">
        <v>91</v>
      </c>
    </row>
    <row r="104" s="2" customFormat="1" ht="30" customHeight="1">
      <c r="A104" s="38"/>
      <c r="B104" s="39"/>
      <c r="C104" s="40"/>
      <c r="D104" s="40"/>
      <c r="E104" s="40"/>
      <c r="F104" s="40"/>
      <c r="G104" s="40"/>
      <c r="H104" s="40"/>
      <c r="I104" s="40"/>
      <c r="J104" s="40"/>
      <c r="K104" s="40"/>
      <c r="L104" s="40"/>
      <c r="M104" s="40"/>
      <c r="N104" s="40"/>
      <c r="O104" s="40"/>
      <c r="P104" s="40"/>
      <c r="Q104" s="40"/>
      <c r="R104" s="40"/>
      <c r="S104" s="40"/>
      <c r="T104" s="40"/>
      <c r="U104" s="40"/>
      <c r="V104" s="40"/>
      <c r="W104" s="40"/>
      <c r="X104" s="40"/>
      <c r="Y104" s="40"/>
      <c r="Z104" s="40"/>
      <c r="AA104" s="40"/>
      <c r="AB104" s="40"/>
      <c r="AC104" s="40"/>
      <c r="AD104" s="40"/>
      <c r="AE104" s="40"/>
      <c r="AF104" s="40"/>
      <c r="AG104" s="40"/>
      <c r="AH104" s="40"/>
      <c r="AI104" s="40"/>
      <c r="AJ104" s="40"/>
      <c r="AK104" s="40"/>
      <c r="AL104" s="40"/>
      <c r="AM104" s="40"/>
      <c r="AN104" s="40"/>
      <c r="AO104" s="40"/>
      <c r="AP104" s="40"/>
      <c r="AQ104" s="40"/>
      <c r="AR104" s="44"/>
      <c r="AS104" s="38"/>
      <c r="AT104" s="38"/>
      <c r="AU104" s="38"/>
      <c r="AV104" s="38"/>
      <c r="AW104" s="38"/>
      <c r="AX104" s="38"/>
      <c r="AY104" s="38"/>
      <c r="AZ104" s="38"/>
      <c r="BA104" s="38"/>
      <c r="BB104" s="38"/>
      <c r="BC104" s="38"/>
      <c r="BD104" s="38"/>
      <c r="BE104" s="38"/>
    </row>
    <row r="105" s="2" customFormat="1" ht="6.96" customHeight="1">
      <c r="A105" s="38"/>
      <c r="B105" s="66"/>
      <c r="C105" s="67"/>
      <c r="D105" s="67"/>
      <c r="E105" s="67"/>
      <c r="F105" s="67"/>
      <c r="G105" s="67"/>
      <c r="H105" s="67"/>
      <c r="I105" s="67"/>
      <c r="J105" s="67"/>
      <c r="K105" s="67"/>
      <c r="L105" s="67"/>
      <c r="M105" s="67"/>
      <c r="N105" s="67"/>
      <c r="O105" s="67"/>
      <c r="P105" s="67"/>
      <c r="Q105" s="67"/>
      <c r="R105" s="67"/>
      <c r="S105" s="67"/>
      <c r="T105" s="67"/>
      <c r="U105" s="67"/>
      <c r="V105" s="67"/>
      <c r="W105" s="67"/>
      <c r="X105" s="67"/>
      <c r="Y105" s="67"/>
      <c r="Z105" s="67"/>
      <c r="AA105" s="67"/>
      <c r="AB105" s="67"/>
      <c r="AC105" s="67"/>
      <c r="AD105" s="67"/>
      <c r="AE105" s="67"/>
      <c r="AF105" s="67"/>
      <c r="AG105" s="67"/>
      <c r="AH105" s="67"/>
      <c r="AI105" s="67"/>
      <c r="AJ105" s="67"/>
      <c r="AK105" s="67"/>
      <c r="AL105" s="67"/>
      <c r="AM105" s="67"/>
      <c r="AN105" s="67"/>
      <c r="AO105" s="67"/>
      <c r="AP105" s="67"/>
      <c r="AQ105" s="67"/>
      <c r="AR105" s="44"/>
      <c r="AS105" s="38"/>
      <c r="AT105" s="38"/>
      <c r="AU105" s="38"/>
      <c r="AV105" s="38"/>
      <c r="AW105" s="38"/>
      <c r="AX105" s="38"/>
      <c r="AY105" s="38"/>
      <c r="AZ105" s="38"/>
      <c r="BA105" s="38"/>
      <c r="BB105" s="38"/>
      <c r="BC105" s="38"/>
      <c r="BD105" s="38"/>
      <c r="BE105" s="38"/>
    </row>
  </sheetData>
  <sheetProtection sheet="1" formatColumns="0" formatRows="0" objects="1" scenarios="1" spinCount="100000" saltValue="uwh7mjMZeYvFbjpNGq/gGfCMRS4bm458uRgedWtUbaOx6NPvJQxhmz2fY8ckJp4s9eKzfC4ZiPjLdKRycz0/ZQ==" hashValue="TvrB7oo1V6VbBWXuIdSEiPuwjvA9iksqJyQqcdlCX9zdYj3VRmuVz8dPCyyARGzQpizXFfaWWmiZC9EdY1Nhlg==" algorithmName="SHA-512" password="CC35"/>
  <mergeCells count="74">
    <mergeCell ref="L85:AO85"/>
    <mergeCell ref="AM87:AN87"/>
    <mergeCell ref="AM89:AP89"/>
    <mergeCell ref="AS89:AT91"/>
    <mergeCell ref="AM90:AP90"/>
    <mergeCell ref="C92:G92"/>
    <mergeCell ref="AG92:AM92"/>
    <mergeCell ref="AN92:AP92"/>
    <mergeCell ref="I92:AF92"/>
    <mergeCell ref="AN95:AP95"/>
    <mergeCell ref="D95:H95"/>
    <mergeCell ref="J95:AF95"/>
    <mergeCell ref="AG95:AM95"/>
    <mergeCell ref="D96:H96"/>
    <mergeCell ref="J96:AF96"/>
    <mergeCell ref="AN96:AP96"/>
    <mergeCell ref="AG96:AM96"/>
    <mergeCell ref="K97:AF97"/>
    <mergeCell ref="AN97:AP97"/>
    <mergeCell ref="E97:I97"/>
    <mergeCell ref="AG97:AM97"/>
    <mergeCell ref="AG98:AM98"/>
    <mergeCell ref="AN98:AP98"/>
    <mergeCell ref="D98:H98"/>
    <mergeCell ref="J98:AF98"/>
    <mergeCell ref="AN99:AP99"/>
    <mergeCell ref="AG99:AM99"/>
    <mergeCell ref="E99:I99"/>
    <mergeCell ref="K99:AF99"/>
    <mergeCell ref="AN100:AP100"/>
    <mergeCell ref="AG100:AM100"/>
    <mergeCell ref="D100:H100"/>
    <mergeCell ref="J100:AF100"/>
    <mergeCell ref="AN101:AP101"/>
    <mergeCell ref="AG101:AM101"/>
    <mergeCell ref="E101:I101"/>
    <mergeCell ref="K101:AF101"/>
    <mergeCell ref="AN102:AP102"/>
    <mergeCell ref="AG102:AM102"/>
    <mergeCell ref="D102:H102"/>
    <mergeCell ref="J102:AF102"/>
    <mergeCell ref="AN103:AP103"/>
    <mergeCell ref="AG103:AM103"/>
    <mergeCell ref="D103:H103"/>
    <mergeCell ref="J103:AF103"/>
    <mergeCell ref="AG94:AM94"/>
    <mergeCell ref="AN94:AP94"/>
    <mergeCell ref="BE5:BE34"/>
    <mergeCell ref="K5:AO5"/>
    <mergeCell ref="K6:AO6"/>
    <mergeCell ref="E14:AJ14"/>
    <mergeCell ref="E23:AN23"/>
    <mergeCell ref="AK26:AO26"/>
    <mergeCell ref="L28:P28"/>
    <mergeCell ref="W28:AE28"/>
    <mergeCell ref="AK28:AO28"/>
    <mergeCell ref="AK29:AO29"/>
    <mergeCell ref="W29:AE29"/>
    <mergeCell ref="L29:P29"/>
    <mergeCell ref="W30:AE30"/>
    <mergeCell ref="AK30:AO30"/>
    <mergeCell ref="L30:P30"/>
    <mergeCell ref="W31:AE31"/>
    <mergeCell ref="L31:P31"/>
    <mergeCell ref="AK31:AO31"/>
    <mergeCell ref="L32:P32"/>
    <mergeCell ref="W32:AE32"/>
    <mergeCell ref="AK32:AO32"/>
    <mergeCell ref="L33:P33"/>
    <mergeCell ref="W33:AE33"/>
    <mergeCell ref="AK33:AO33"/>
    <mergeCell ref="AK35:AO35"/>
    <mergeCell ref="X35:AB35"/>
    <mergeCell ref="AR2:BE2"/>
  </mergeCells>
  <hyperlinks>
    <hyperlink ref="A95" location="'SO 102 - Komunikace Osa B...'!C2" display="/"/>
    <hyperlink ref="A97" location="'SO 103.1 - Sanace pláně, ...'!C2" display="/"/>
    <hyperlink ref="A99" location="'SO 104.1 - Sanace pláně, ...'!C2" display="/"/>
    <hyperlink ref="A101" location="'SO 105.1 - Sanace pláně, ...'!C2" display="/"/>
    <hyperlink ref="A102" location="'VRN - Vedlejší rozpočtové...'!C2" display="/"/>
    <hyperlink ref="A103" location="'ON - Ostatní náklady'!C2" display="/"/>
  </hyperlinks>
  <pageMargins left="0.39375" right="0.39375" top="0.39375" bottom="0.39375" header="0" footer="0"/>
  <pageSetup paperSize="9" orientation="portrait" blackAndWhite="1" fitToHeight="100"/>
  <headerFooter>
    <oddFooter>&amp;CStrana &amp;P z &amp;N</oddFooter>
  </headerFooter>
  <drawing r:id="rId1"/>
</worksheet>
</file>

<file path=xl/worksheets/sheet2.xml><?xml version="1.0" encoding="utf-8"?>
<worksheet xmlns:r="http://schemas.openxmlformats.org/officeDocument/2006/relationships" xmlns="http://schemas.openxmlformats.org/spreadsheetml/2006/main">
  <sheetPr>
    <pageSetUpPr fitToPage="1"/>
  </sheetPr>
  <sheetViews>
    <sheetView showGridLines="0" workbookViewId="0"/>
  </sheetViews>
  <cols>
    <col min="1" max="1" width="8.332031" style="1" customWidth="1"/>
    <col min="2" max="2" width="1.171875" style="1" customWidth="1"/>
    <col min="3" max="3" width="4.160156" style="1" customWidth="1"/>
    <col min="4" max="4" width="4.332031" style="1" customWidth="1"/>
    <col min="5" max="5" width="17.16016" style="1" customWidth="1"/>
    <col min="6" max="6" width="50.83203" style="1" customWidth="1"/>
    <col min="7" max="7" width="7.5" style="1" customWidth="1"/>
    <col min="8" max="8" width="14" style="1" customWidth="1"/>
    <col min="9" max="9" width="15.83203" style="1" customWidth="1"/>
    <col min="10" max="10" width="22.33203" style="1" customWidth="1"/>
    <col min="11" max="11" width="22.33203" style="1" customWidth="1"/>
    <col min="12" max="12" width="9.332031" style="1" customWidth="1"/>
    <col min="13" max="13" width="10.83203" style="1" hidden="1" customWidth="1"/>
    <col min="14" max="14" width="9.332031" style="1" hidden="1"/>
    <col min="15" max="15" width="14.16016" style="1" hidden="1" customWidth="1"/>
    <col min="16" max="16" width="14.16016" style="1" hidden="1" customWidth="1"/>
    <col min="17" max="17" width="14.16016" style="1" hidden="1" customWidth="1"/>
    <col min="18" max="18" width="14.16016" style="1" hidden="1" customWidth="1"/>
    <col min="19" max="19" width="14.16016" style="1" hidden="1" customWidth="1"/>
    <col min="20" max="20" width="14.16016" style="1" hidden="1" customWidth="1"/>
    <col min="21" max="21" width="16.33203" style="1" hidden="1" customWidth="1"/>
    <col min="22" max="22" width="12.33203" style="1" customWidth="1"/>
    <col min="23" max="23" width="16.33203" style="1" customWidth="1"/>
    <col min="24" max="24" width="12.33203" style="1" customWidth="1"/>
    <col min="25" max="25" width="15" style="1" customWidth="1"/>
    <col min="26" max="26" width="11" style="1" customWidth="1"/>
    <col min="27" max="27" width="15" style="1" customWidth="1"/>
    <col min="28" max="28" width="16.33203" style="1" customWidth="1"/>
    <col min="29" max="29" width="11" style="1" customWidth="1"/>
    <col min="30" max="30" width="15" style="1" customWidth="1"/>
    <col min="31" max="31" width="16.33203" style="1" customWidth="1"/>
    <col min="44" max="44" width="9.332031" style="1" hidden="1"/>
    <col min="45" max="45" width="9.332031" style="1" hidden="1"/>
    <col min="46" max="46" width="9.332031" style="1" hidden="1"/>
    <col min="47" max="47" width="9.332031" style="1" hidden="1"/>
    <col min="48" max="48" width="9.332031" style="1" hidden="1"/>
    <col min="49" max="49" width="9.332031" style="1" hidden="1"/>
    <col min="50" max="50" width="9.332031" style="1" hidden="1"/>
    <col min="51" max="51" width="9.332031" style="1" hidden="1"/>
    <col min="52" max="52" width="9.332031" style="1" hidden="1"/>
    <col min="53" max="53" width="9.332031" style="1" hidden="1"/>
    <col min="54" max="54" width="9.332031" style="1" hidden="1"/>
    <col min="55" max="55" width="9.332031" style="1" hidden="1"/>
    <col min="56" max="56" width="9.332031" style="1" hidden="1"/>
    <col min="57" max="57" width="9.332031" style="1" hidden="1"/>
    <col min="58" max="58" width="9.332031" style="1" hidden="1"/>
    <col min="59" max="59" width="9.332031" style="1" hidden="1"/>
    <col min="60" max="60" width="9.332031" style="1" hidden="1"/>
    <col min="61" max="61" width="9.332031" style="1" hidden="1"/>
    <col min="62" max="62" width="9.332031" style="1" hidden="1"/>
    <col min="63" max="63" width="9.332031" style="1" hidden="1"/>
    <col min="64" max="64" width="9.332031" style="1" hidden="1"/>
    <col min="65" max="65" width="9.332031" style="1" hidden="1"/>
  </cols>
  <sheetData>
    <row r="2" s="1" customFormat="1" ht="36.96" customHeight="1">
      <c r="L2" s="1"/>
      <c r="M2" s="1"/>
      <c r="N2" s="1"/>
      <c r="O2" s="1"/>
      <c r="P2" s="1"/>
      <c r="Q2" s="1"/>
      <c r="R2" s="1"/>
      <c r="S2" s="1"/>
      <c r="T2" s="1"/>
      <c r="U2" s="1"/>
      <c r="V2" s="1"/>
      <c r="AT2" s="17" t="s">
        <v>90</v>
      </c>
      <c r="AZ2" s="146" t="s">
        <v>115</v>
      </c>
      <c r="BA2" s="146" t="s">
        <v>115</v>
      </c>
      <c r="BB2" s="146" t="s">
        <v>116</v>
      </c>
      <c r="BC2" s="146" t="s">
        <v>117</v>
      </c>
      <c r="BD2" s="146" t="s">
        <v>91</v>
      </c>
    </row>
    <row r="3" s="1" customFormat="1" ht="6.96" customHeight="1">
      <c r="B3" s="147"/>
      <c r="C3" s="148"/>
      <c r="D3" s="148"/>
      <c r="E3" s="148"/>
      <c r="F3" s="148"/>
      <c r="G3" s="148"/>
      <c r="H3" s="148"/>
      <c r="I3" s="148"/>
      <c r="J3" s="148"/>
      <c r="K3" s="148"/>
      <c r="L3" s="20"/>
      <c r="AT3" s="17" t="s">
        <v>91</v>
      </c>
      <c r="AZ3" s="146" t="s">
        <v>118</v>
      </c>
      <c r="BA3" s="146" t="s">
        <v>119</v>
      </c>
      <c r="BB3" s="146" t="s">
        <v>120</v>
      </c>
      <c r="BC3" s="146" t="s">
        <v>121</v>
      </c>
      <c r="BD3" s="146" t="s">
        <v>91</v>
      </c>
    </row>
    <row r="4" s="1" customFormat="1" ht="24.96" customHeight="1">
      <c r="B4" s="20"/>
      <c r="D4" s="149" t="s">
        <v>122</v>
      </c>
      <c r="L4" s="20"/>
      <c r="M4" s="150" t="s">
        <v>10</v>
      </c>
      <c r="AT4" s="17" t="s">
        <v>4</v>
      </c>
      <c r="AZ4" s="146" t="s">
        <v>123</v>
      </c>
      <c r="BA4" s="146" t="s">
        <v>123</v>
      </c>
      <c r="BB4" s="146" t="s">
        <v>116</v>
      </c>
      <c r="BC4" s="146" t="s">
        <v>124</v>
      </c>
      <c r="BD4" s="146" t="s">
        <v>91</v>
      </c>
    </row>
    <row r="5" s="1" customFormat="1" ht="6.96" customHeight="1">
      <c r="B5" s="20"/>
      <c r="L5" s="20"/>
      <c r="AZ5" s="146" t="s">
        <v>125</v>
      </c>
      <c r="BA5" s="146" t="s">
        <v>126</v>
      </c>
      <c r="BB5" s="146" t="s">
        <v>116</v>
      </c>
      <c r="BC5" s="146" t="s">
        <v>127</v>
      </c>
      <c r="BD5" s="146" t="s">
        <v>91</v>
      </c>
    </row>
    <row r="6" s="1" customFormat="1" ht="12" customHeight="1">
      <c r="B6" s="20"/>
      <c r="D6" s="151" t="s">
        <v>16</v>
      </c>
      <c r="L6" s="20"/>
      <c r="AZ6" s="146" t="s">
        <v>128</v>
      </c>
      <c r="BA6" s="146" t="s">
        <v>129</v>
      </c>
      <c r="BB6" s="146" t="s">
        <v>120</v>
      </c>
      <c r="BC6" s="146" t="s">
        <v>130</v>
      </c>
      <c r="BD6" s="146" t="s">
        <v>91</v>
      </c>
    </row>
    <row r="7" s="1" customFormat="1" ht="16.5" customHeight="1">
      <c r="B7" s="20"/>
      <c r="E7" s="152" t="str">
        <f>'Rekapitulace stavby'!K6</f>
        <v>Zástavba lokality Broumov - Spořilov, komunikace a VO_nerozdělené</v>
      </c>
      <c r="F7" s="151"/>
      <c r="G7" s="151"/>
      <c r="H7" s="151"/>
      <c r="L7" s="20"/>
      <c r="AZ7" s="146" t="s">
        <v>131</v>
      </c>
      <c r="BA7" s="146" t="s">
        <v>132</v>
      </c>
      <c r="BB7" s="146" t="s">
        <v>133</v>
      </c>
      <c r="BC7" s="146" t="s">
        <v>134</v>
      </c>
      <c r="BD7" s="146" t="s">
        <v>91</v>
      </c>
    </row>
    <row r="8" s="2" customFormat="1" ht="12" customHeight="1">
      <c r="A8" s="38"/>
      <c r="B8" s="44"/>
      <c r="C8" s="38"/>
      <c r="D8" s="151" t="s">
        <v>135</v>
      </c>
      <c r="E8" s="38"/>
      <c r="F8" s="38"/>
      <c r="G8" s="38"/>
      <c r="H8" s="38"/>
      <c r="I8" s="38"/>
      <c r="J8" s="38"/>
      <c r="K8" s="38"/>
      <c r="L8" s="63"/>
      <c r="S8" s="38"/>
      <c r="T8" s="38"/>
      <c r="U8" s="38"/>
      <c r="V8" s="38"/>
      <c r="W8" s="38"/>
      <c r="X8" s="38"/>
      <c r="Y8" s="38"/>
      <c r="Z8" s="38"/>
      <c r="AA8" s="38"/>
      <c r="AB8" s="38"/>
      <c r="AC8" s="38"/>
      <c r="AD8" s="38"/>
      <c r="AE8" s="38"/>
      <c r="AZ8" s="146" t="s">
        <v>136</v>
      </c>
      <c r="BA8" s="146" t="s">
        <v>137</v>
      </c>
      <c r="BB8" s="146" t="s">
        <v>120</v>
      </c>
      <c r="BC8" s="146" t="s">
        <v>130</v>
      </c>
      <c r="BD8" s="146" t="s">
        <v>91</v>
      </c>
    </row>
    <row r="9" s="2" customFormat="1" ht="16.5" customHeight="1">
      <c r="A9" s="38"/>
      <c r="B9" s="44"/>
      <c r="C9" s="38"/>
      <c r="D9" s="38"/>
      <c r="E9" s="153" t="s">
        <v>138</v>
      </c>
      <c r="F9" s="38"/>
      <c r="G9" s="38"/>
      <c r="H9" s="38"/>
      <c r="I9" s="38"/>
      <c r="J9" s="38"/>
      <c r="K9" s="38"/>
      <c r="L9" s="63"/>
      <c r="S9" s="38"/>
      <c r="T9" s="38"/>
      <c r="U9" s="38"/>
      <c r="V9" s="38"/>
      <c r="W9" s="38"/>
      <c r="X9" s="38"/>
      <c r="Y9" s="38"/>
      <c r="Z9" s="38"/>
      <c r="AA9" s="38"/>
      <c r="AB9" s="38"/>
      <c r="AC9" s="38"/>
      <c r="AD9" s="38"/>
      <c r="AE9" s="38"/>
      <c r="AZ9" s="146" t="s">
        <v>139</v>
      </c>
      <c r="BA9" s="146" t="s">
        <v>139</v>
      </c>
      <c r="BB9" s="146" t="s">
        <v>116</v>
      </c>
      <c r="BC9" s="146" t="s">
        <v>140</v>
      </c>
      <c r="BD9" s="146" t="s">
        <v>91</v>
      </c>
    </row>
    <row r="10" s="2" customFormat="1">
      <c r="A10" s="38"/>
      <c r="B10" s="44"/>
      <c r="C10" s="38"/>
      <c r="D10" s="38"/>
      <c r="E10" s="38"/>
      <c r="F10" s="38"/>
      <c r="G10" s="38"/>
      <c r="H10" s="38"/>
      <c r="I10" s="38"/>
      <c r="J10" s="38"/>
      <c r="K10" s="38"/>
      <c r="L10" s="63"/>
      <c r="S10" s="38"/>
      <c r="T10" s="38"/>
      <c r="U10" s="38"/>
      <c r="V10" s="38"/>
      <c r="W10" s="38"/>
      <c r="X10" s="38"/>
      <c r="Y10" s="38"/>
      <c r="Z10" s="38"/>
      <c r="AA10" s="38"/>
      <c r="AB10" s="38"/>
      <c r="AC10" s="38"/>
      <c r="AD10" s="38"/>
      <c r="AE10" s="38"/>
    </row>
    <row r="11" s="2" customFormat="1" ht="12" customHeight="1">
      <c r="A11" s="38"/>
      <c r="B11" s="44"/>
      <c r="C11" s="38"/>
      <c r="D11" s="151" t="s">
        <v>18</v>
      </c>
      <c r="E11" s="38"/>
      <c r="F11" s="141" t="s">
        <v>1</v>
      </c>
      <c r="G11" s="38"/>
      <c r="H11" s="38"/>
      <c r="I11" s="151" t="s">
        <v>19</v>
      </c>
      <c r="J11" s="141" t="s">
        <v>1</v>
      </c>
      <c r="K11" s="38"/>
      <c r="L11" s="63"/>
      <c r="S11" s="38"/>
      <c r="T11" s="38"/>
      <c r="U11" s="38"/>
      <c r="V11" s="38"/>
      <c r="W11" s="38"/>
      <c r="X11" s="38"/>
      <c r="Y11" s="38"/>
      <c r="Z11" s="38"/>
      <c r="AA11" s="38"/>
      <c r="AB11" s="38"/>
      <c r="AC11" s="38"/>
      <c r="AD11" s="38"/>
      <c r="AE11" s="38"/>
    </row>
    <row r="12" s="2" customFormat="1" ht="12" customHeight="1">
      <c r="A12" s="38"/>
      <c r="B12" s="44"/>
      <c r="C12" s="38"/>
      <c r="D12" s="151" t="s">
        <v>20</v>
      </c>
      <c r="E12" s="38"/>
      <c r="F12" s="141" t="s">
        <v>21</v>
      </c>
      <c r="G12" s="38"/>
      <c r="H12" s="38"/>
      <c r="I12" s="151" t="s">
        <v>22</v>
      </c>
      <c r="J12" s="154" t="str">
        <f>'Rekapitulace stavby'!AN8</f>
        <v>7. 12. 2021</v>
      </c>
      <c r="K12" s="38"/>
      <c r="L12" s="63"/>
      <c r="S12" s="38"/>
      <c r="T12" s="38"/>
      <c r="U12" s="38"/>
      <c r="V12" s="38"/>
      <c r="W12" s="38"/>
      <c r="X12" s="38"/>
      <c r="Y12" s="38"/>
      <c r="Z12" s="38"/>
      <c r="AA12" s="38"/>
      <c r="AB12" s="38"/>
      <c r="AC12" s="38"/>
      <c r="AD12" s="38"/>
      <c r="AE12" s="38"/>
    </row>
    <row r="13" s="2" customFormat="1" ht="10.8" customHeight="1">
      <c r="A13" s="38"/>
      <c r="B13" s="44"/>
      <c r="C13" s="38"/>
      <c r="D13" s="38"/>
      <c r="E13" s="38"/>
      <c r="F13" s="38"/>
      <c r="G13" s="38"/>
      <c r="H13" s="38"/>
      <c r="I13" s="38"/>
      <c r="J13" s="38"/>
      <c r="K13" s="38"/>
      <c r="L13" s="63"/>
      <c r="S13" s="38"/>
      <c r="T13" s="38"/>
      <c r="U13" s="38"/>
      <c r="V13" s="38"/>
      <c r="W13" s="38"/>
      <c r="X13" s="38"/>
      <c r="Y13" s="38"/>
      <c r="Z13" s="38"/>
      <c r="AA13" s="38"/>
      <c r="AB13" s="38"/>
      <c r="AC13" s="38"/>
      <c r="AD13" s="38"/>
      <c r="AE13" s="38"/>
    </row>
    <row r="14" s="2" customFormat="1" ht="12" customHeight="1">
      <c r="A14" s="38"/>
      <c r="B14" s="44"/>
      <c r="C14" s="38"/>
      <c r="D14" s="151" t="s">
        <v>24</v>
      </c>
      <c r="E14" s="38"/>
      <c r="F14" s="38"/>
      <c r="G14" s="38"/>
      <c r="H14" s="38"/>
      <c r="I14" s="151" t="s">
        <v>25</v>
      </c>
      <c r="J14" s="141" t="s">
        <v>26</v>
      </c>
      <c r="K14" s="38"/>
      <c r="L14" s="63"/>
      <c r="S14" s="38"/>
      <c r="T14" s="38"/>
      <c r="U14" s="38"/>
      <c r="V14" s="38"/>
      <c r="W14" s="38"/>
      <c r="X14" s="38"/>
      <c r="Y14" s="38"/>
      <c r="Z14" s="38"/>
      <c r="AA14" s="38"/>
      <c r="AB14" s="38"/>
      <c r="AC14" s="38"/>
      <c r="AD14" s="38"/>
      <c r="AE14" s="38"/>
    </row>
    <row r="15" s="2" customFormat="1" ht="18" customHeight="1">
      <c r="A15" s="38"/>
      <c r="B15" s="44"/>
      <c r="C15" s="38"/>
      <c r="D15" s="38"/>
      <c r="E15" s="141" t="s">
        <v>27</v>
      </c>
      <c r="F15" s="38"/>
      <c r="G15" s="38"/>
      <c r="H15" s="38"/>
      <c r="I15" s="151" t="s">
        <v>28</v>
      </c>
      <c r="J15" s="141" t="s">
        <v>29</v>
      </c>
      <c r="K15" s="38"/>
      <c r="L15" s="63"/>
      <c r="S15" s="38"/>
      <c r="T15" s="38"/>
      <c r="U15" s="38"/>
      <c r="V15" s="38"/>
      <c r="W15" s="38"/>
      <c r="X15" s="38"/>
      <c r="Y15" s="38"/>
      <c r="Z15" s="38"/>
      <c r="AA15" s="38"/>
      <c r="AB15" s="38"/>
      <c r="AC15" s="38"/>
      <c r="AD15" s="38"/>
      <c r="AE15" s="38"/>
    </row>
    <row r="16" s="2" customFormat="1" ht="6.96" customHeight="1">
      <c r="A16" s="38"/>
      <c r="B16" s="44"/>
      <c r="C16" s="38"/>
      <c r="D16" s="38"/>
      <c r="E16" s="38"/>
      <c r="F16" s="38"/>
      <c r="G16" s="38"/>
      <c r="H16" s="38"/>
      <c r="I16" s="38"/>
      <c r="J16" s="38"/>
      <c r="K16" s="38"/>
      <c r="L16" s="63"/>
      <c r="S16" s="38"/>
      <c r="T16" s="38"/>
      <c r="U16" s="38"/>
      <c r="V16" s="38"/>
      <c r="W16" s="38"/>
      <c r="X16" s="38"/>
      <c r="Y16" s="38"/>
      <c r="Z16" s="38"/>
      <c r="AA16" s="38"/>
      <c r="AB16" s="38"/>
      <c r="AC16" s="38"/>
      <c r="AD16" s="38"/>
      <c r="AE16" s="38"/>
    </row>
    <row r="17" s="2" customFormat="1" ht="12" customHeight="1">
      <c r="A17" s="38"/>
      <c r="B17" s="44"/>
      <c r="C17" s="38"/>
      <c r="D17" s="151" t="s">
        <v>30</v>
      </c>
      <c r="E17" s="38"/>
      <c r="F17" s="38"/>
      <c r="G17" s="38"/>
      <c r="H17" s="38"/>
      <c r="I17" s="151" t="s">
        <v>25</v>
      </c>
      <c r="J17" s="33" t="str">
        <f>'Rekapitulace stavby'!AN13</f>
        <v>Vyplň údaj</v>
      </c>
      <c r="K17" s="38"/>
      <c r="L17" s="63"/>
      <c r="S17" s="38"/>
      <c r="T17" s="38"/>
      <c r="U17" s="38"/>
      <c r="V17" s="38"/>
      <c r="W17" s="38"/>
      <c r="X17" s="38"/>
      <c r="Y17" s="38"/>
      <c r="Z17" s="38"/>
      <c r="AA17" s="38"/>
      <c r="AB17" s="38"/>
      <c r="AC17" s="38"/>
      <c r="AD17" s="38"/>
      <c r="AE17" s="38"/>
    </row>
    <row r="18" s="2" customFormat="1" ht="18" customHeight="1">
      <c r="A18" s="38"/>
      <c r="B18" s="44"/>
      <c r="C18" s="38"/>
      <c r="D18" s="38"/>
      <c r="E18" s="33" t="str">
        <f>'Rekapitulace stavby'!E14</f>
        <v>Vyplň údaj</v>
      </c>
      <c r="F18" s="141"/>
      <c r="G18" s="141"/>
      <c r="H18" s="141"/>
      <c r="I18" s="151" t="s">
        <v>28</v>
      </c>
      <c r="J18" s="33" t="str">
        <f>'Rekapitulace stavby'!AN14</f>
        <v>Vyplň údaj</v>
      </c>
      <c r="K18" s="38"/>
      <c r="L18" s="63"/>
      <c r="S18" s="38"/>
      <c r="T18" s="38"/>
      <c r="U18" s="38"/>
      <c r="V18" s="38"/>
      <c r="W18" s="38"/>
      <c r="X18" s="38"/>
      <c r="Y18" s="38"/>
      <c r="Z18" s="38"/>
      <c r="AA18" s="38"/>
      <c r="AB18" s="38"/>
      <c r="AC18" s="38"/>
      <c r="AD18" s="38"/>
      <c r="AE18" s="38"/>
    </row>
    <row r="19" s="2" customFormat="1" ht="6.96" customHeight="1">
      <c r="A19" s="38"/>
      <c r="B19" s="44"/>
      <c r="C19" s="38"/>
      <c r="D19" s="38"/>
      <c r="E19" s="38"/>
      <c r="F19" s="38"/>
      <c r="G19" s="38"/>
      <c r="H19" s="38"/>
      <c r="I19" s="38"/>
      <c r="J19" s="38"/>
      <c r="K19" s="38"/>
      <c r="L19" s="63"/>
      <c r="S19" s="38"/>
      <c r="T19" s="38"/>
      <c r="U19" s="38"/>
      <c r="V19" s="38"/>
      <c r="W19" s="38"/>
      <c r="X19" s="38"/>
      <c r="Y19" s="38"/>
      <c r="Z19" s="38"/>
      <c r="AA19" s="38"/>
      <c r="AB19" s="38"/>
      <c r="AC19" s="38"/>
      <c r="AD19" s="38"/>
      <c r="AE19" s="38"/>
    </row>
    <row r="20" s="2" customFormat="1" ht="12" customHeight="1">
      <c r="A20" s="38"/>
      <c r="B20" s="44"/>
      <c r="C20" s="38"/>
      <c r="D20" s="151" t="s">
        <v>32</v>
      </c>
      <c r="E20" s="38"/>
      <c r="F20" s="38"/>
      <c r="G20" s="38"/>
      <c r="H20" s="38"/>
      <c r="I20" s="151" t="s">
        <v>25</v>
      </c>
      <c r="J20" s="141" t="s">
        <v>33</v>
      </c>
      <c r="K20" s="38"/>
      <c r="L20" s="63"/>
      <c r="S20" s="38"/>
      <c r="T20" s="38"/>
      <c r="U20" s="38"/>
      <c r="V20" s="38"/>
      <c r="W20" s="38"/>
      <c r="X20" s="38"/>
      <c r="Y20" s="38"/>
      <c r="Z20" s="38"/>
      <c r="AA20" s="38"/>
      <c r="AB20" s="38"/>
      <c r="AC20" s="38"/>
      <c r="AD20" s="38"/>
      <c r="AE20" s="38"/>
    </row>
    <row r="21" s="2" customFormat="1" ht="18" customHeight="1">
      <c r="A21" s="38"/>
      <c r="B21" s="44"/>
      <c r="C21" s="38"/>
      <c r="D21" s="38"/>
      <c r="E21" s="141" t="s">
        <v>34</v>
      </c>
      <c r="F21" s="38"/>
      <c r="G21" s="38"/>
      <c r="H21" s="38"/>
      <c r="I21" s="151" t="s">
        <v>28</v>
      </c>
      <c r="J21" s="141" t="s">
        <v>35</v>
      </c>
      <c r="K21" s="38"/>
      <c r="L21" s="63"/>
      <c r="S21" s="38"/>
      <c r="T21" s="38"/>
      <c r="U21" s="38"/>
      <c r="V21" s="38"/>
      <c r="W21" s="38"/>
      <c r="X21" s="38"/>
      <c r="Y21" s="38"/>
      <c r="Z21" s="38"/>
      <c r="AA21" s="38"/>
      <c r="AB21" s="38"/>
      <c r="AC21" s="38"/>
      <c r="AD21" s="38"/>
      <c r="AE21" s="38"/>
    </row>
    <row r="22" s="2" customFormat="1" ht="6.96" customHeight="1">
      <c r="A22" s="38"/>
      <c r="B22" s="44"/>
      <c r="C22" s="38"/>
      <c r="D22" s="38"/>
      <c r="E22" s="38"/>
      <c r="F22" s="38"/>
      <c r="G22" s="38"/>
      <c r="H22" s="38"/>
      <c r="I22" s="38"/>
      <c r="J22" s="38"/>
      <c r="K22" s="38"/>
      <c r="L22" s="63"/>
      <c r="S22" s="38"/>
      <c r="T22" s="38"/>
      <c r="U22" s="38"/>
      <c r="V22" s="38"/>
      <c r="W22" s="38"/>
      <c r="X22" s="38"/>
      <c r="Y22" s="38"/>
      <c r="Z22" s="38"/>
      <c r="AA22" s="38"/>
      <c r="AB22" s="38"/>
      <c r="AC22" s="38"/>
      <c r="AD22" s="38"/>
      <c r="AE22" s="38"/>
    </row>
    <row r="23" s="2" customFormat="1" ht="12" customHeight="1">
      <c r="A23" s="38"/>
      <c r="B23" s="44"/>
      <c r="C23" s="38"/>
      <c r="D23" s="151" t="s">
        <v>37</v>
      </c>
      <c r="E23" s="38"/>
      <c r="F23" s="38"/>
      <c r="G23" s="38"/>
      <c r="H23" s="38"/>
      <c r="I23" s="151" t="s">
        <v>25</v>
      </c>
      <c r="J23" s="141" t="s">
        <v>38</v>
      </c>
      <c r="K23" s="38"/>
      <c r="L23" s="63"/>
      <c r="S23" s="38"/>
      <c r="T23" s="38"/>
      <c r="U23" s="38"/>
      <c r="V23" s="38"/>
      <c r="W23" s="38"/>
      <c r="X23" s="38"/>
      <c r="Y23" s="38"/>
      <c r="Z23" s="38"/>
      <c r="AA23" s="38"/>
      <c r="AB23" s="38"/>
      <c r="AC23" s="38"/>
      <c r="AD23" s="38"/>
      <c r="AE23" s="38"/>
    </row>
    <row r="24" s="2" customFormat="1" ht="18" customHeight="1">
      <c r="A24" s="38"/>
      <c r="B24" s="44"/>
      <c r="C24" s="38"/>
      <c r="D24" s="38"/>
      <c r="E24" s="141" t="s">
        <v>39</v>
      </c>
      <c r="F24" s="38"/>
      <c r="G24" s="38"/>
      <c r="H24" s="38"/>
      <c r="I24" s="151" t="s">
        <v>28</v>
      </c>
      <c r="J24" s="141" t="s">
        <v>40</v>
      </c>
      <c r="K24" s="38"/>
      <c r="L24" s="63"/>
      <c r="S24" s="38"/>
      <c r="T24" s="38"/>
      <c r="U24" s="38"/>
      <c r="V24" s="38"/>
      <c r="W24" s="38"/>
      <c r="X24" s="38"/>
      <c r="Y24" s="38"/>
      <c r="Z24" s="38"/>
      <c r="AA24" s="38"/>
      <c r="AB24" s="38"/>
      <c r="AC24" s="38"/>
      <c r="AD24" s="38"/>
      <c r="AE24" s="38"/>
    </row>
    <row r="25" s="2" customFormat="1" ht="6.96" customHeight="1">
      <c r="A25" s="38"/>
      <c r="B25" s="44"/>
      <c r="C25" s="38"/>
      <c r="D25" s="38"/>
      <c r="E25" s="38"/>
      <c r="F25" s="38"/>
      <c r="G25" s="38"/>
      <c r="H25" s="38"/>
      <c r="I25" s="38"/>
      <c r="J25" s="38"/>
      <c r="K25" s="38"/>
      <c r="L25" s="63"/>
      <c r="S25" s="38"/>
      <c r="T25" s="38"/>
      <c r="U25" s="38"/>
      <c r="V25" s="38"/>
      <c r="W25" s="38"/>
      <c r="X25" s="38"/>
      <c r="Y25" s="38"/>
      <c r="Z25" s="38"/>
      <c r="AA25" s="38"/>
      <c r="AB25" s="38"/>
      <c r="AC25" s="38"/>
      <c r="AD25" s="38"/>
      <c r="AE25" s="38"/>
    </row>
    <row r="26" s="2" customFormat="1" ht="12" customHeight="1">
      <c r="A26" s="38"/>
      <c r="B26" s="44"/>
      <c r="C26" s="38"/>
      <c r="D26" s="151" t="s">
        <v>41</v>
      </c>
      <c r="E26" s="38"/>
      <c r="F26" s="38"/>
      <c r="G26" s="38"/>
      <c r="H26" s="38"/>
      <c r="I26" s="38"/>
      <c r="J26" s="38"/>
      <c r="K26" s="38"/>
      <c r="L26" s="63"/>
      <c r="S26" s="38"/>
      <c r="T26" s="38"/>
      <c r="U26" s="38"/>
      <c r="V26" s="38"/>
      <c r="W26" s="38"/>
      <c r="X26" s="38"/>
      <c r="Y26" s="38"/>
      <c r="Z26" s="38"/>
      <c r="AA26" s="38"/>
      <c r="AB26" s="38"/>
      <c r="AC26" s="38"/>
      <c r="AD26" s="38"/>
      <c r="AE26" s="38"/>
    </row>
    <row r="27" s="8" customFormat="1" ht="16.5" customHeight="1">
      <c r="A27" s="155"/>
      <c r="B27" s="156"/>
      <c r="C27" s="155"/>
      <c r="D27" s="155"/>
      <c r="E27" s="157" t="s">
        <v>1</v>
      </c>
      <c r="F27" s="157"/>
      <c r="G27" s="157"/>
      <c r="H27" s="157"/>
      <c r="I27" s="155"/>
      <c r="J27" s="155"/>
      <c r="K27" s="155"/>
      <c r="L27" s="158"/>
      <c r="S27" s="155"/>
      <c r="T27" s="155"/>
      <c r="U27" s="155"/>
      <c r="V27" s="155"/>
      <c r="W27" s="155"/>
      <c r="X27" s="155"/>
      <c r="Y27" s="155"/>
      <c r="Z27" s="155"/>
      <c r="AA27" s="155"/>
      <c r="AB27" s="155"/>
      <c r="AC27" s="155"/>
      <c r="AD27" s="155"/>
      <c r="AE27" s="155"/>
    </row>
    <row r="28" s="2" customFormat="1" ht="6.96" customHeight="1">
      <c r="A28" s="38"/>
      <c r="B28" s="44"/>
      <c r="C28" s="38"/>
      <c r="D28" s="38"/>
      <c r="E28" s="38"/>
      <c r="F28" s="38"/>
      <c r="G28" s="38"/>
      <c r="H28" s="38"/>
      <c r="I28" s="38"/>
      <c r="J28" s="38"/>
      <c r="K28" s="38"/>
      <c r="L28" s="63"/>
      <c r="S28" s="38"/>
      <c r="T28" s="38"/>
      <c r="U28" s="38"/>
      <c r="V28" s="38"/>
      <c r="W28" s="38"/>
      <c r="X28" s="38"/>
      <c r="Y28" s="38"/>
      <c r="Z28" s="38"/>
      <c r="AA28" s="38"/>
      <c r="AB28" s="38"/>
      <c r="AC28" s="38"/>
      <c r="AD28" s="38"/>
      <c r="AE28" s="38"/>
    </row>
    <row r="29" s="2" customFormat="1" ht="6.96" customHeight="1">
      <c r="A29" s="38"/>
      <c r="B29" s="44"/>
      <c r="C29" s="38"/>
      <c r="D29" s="159"/>
      <c r="E29" s="159"/>
      <c r="F29" s="159"/>
      <c r="G29" s="159"/>
      <c r="H29" s="159"/>
      <c r="I29" s="159"/>
      <c r="J29" s="159"/>
      <c r="K29" s="159"/>
      <c r="L29" s="63"/>
      <c r="S29" s="38"/>
      <c r="T29" s="38"/>
      <c r="U29" s="38"/>
      <c r="V29" s="38"/>
      <c r="W29" s="38"/>
      <c r="X29" s="38"/>
      <c r="Y29" s="38"/>
      <c r="Z29" s="38"/>
      <c r="AA29" s="38"/>
      <c r="AB29" s="38"/>
      <c r="AC29" s="38"/>
      <c r="AD29" s="38"/>
      <c r="AE29" s="38"/>
    </row>
    <row r="30" s="2" customFormat="1" ht="25.44" customHeight="1">
      <c r="A30" s="38"/>
      <c r="B30" s="44"/>
      <c r="C30" s="38"/>
      <c r="D30" s="160" t="s">
        <v>42</v>
      </c>
      <c r="E30" s="38"/>
      <c r="F30" s="38"/>
      <c r="G30" s="38"/>
      <c r="H30" s="38"/>
      <c r="I30" s="38"/>
      <c r="J30" s="161">
        <f>ROUND(J124, 2)</f>
        <v>0</v>
      </c>
      <c r="K30" s="38"/>
      <c r="L30" s="63"/>
      <c r="S30" s="38"/>
      <c r="T30" s="38"/>
      <c r="U30" s="38"/>
      <c r="V30" s="38"/>
      <c r="W30" s="38"/>
      <c r="X30" s="38"/>
      <c r="Y30" s="38"/>
      <c r="Z30" s="38"/>
      <c r="AA30" s="38"/>
      <c r="AB30" s="38"/>
      <c r="AC30" s="38"/>
      <c r="AD30" s="38"/>
      <c r="AE30" s="38"/>
    </row>
    <row r="31" s="2" customFormat="1" ht="6.96" customHeight="1">
      <c r="A31" s="38"/>
      <c r="B31" s="44"/>
      <c r="C31" s="38"/>
      <c r="D31" s="159"/>
      <c r="E31" s="159"/>
      <c r="F31" s="159"/>
      <c r="G31" s="159"/>
      <c r="H31" s="159"/>
      <c r="I31" s="159"/>
      <c r="J31" s="159"/>
      <c r="K31" s="159"/>
      <c r="L31" s="63"/>
      <c r="S31" s="38"/>
      <c r="T31" s="38"/>
      <c r="U31" s="38"/>
      <c r="V31" s="38"/>
      <c r="W31" s="38"/>
      <c r="X31" s="38"/>
      <c r="Y31" s="38"/>
      <c r="Z31" s="38"/>
      <c r="AA31" s="38"/>
      <c r="AB31" s="38"/>
      <c r="AC31" s="38"/>
      <c r="AD31" s="38"/>
      <c r="AE31" s="38"/>
    </row>
    <row r="32" s="2" customFormat="1" ht="14.4" customHeight="1">
      <c r="A32" s="38"/>
      <c r="B32" s="44"/>
      <c r="C32" s="38"/>
      <c r="D32" s="38"/>
      <c r="E32" s="38"/>
      <c r="F32" s="162" t="s">
        <v>44</v>
      </c>
      <c r="G32" s="38"/>
      <c r="H32" s="38"/>
      <c r="I32" s="162" t="s">
        <v>43</v>
      </c>
      <c r="J32" s="162" t="s">
        <v>45</v>
      </c>
      <c r="K32" s="38"/>
      <c r="L32" s="63"/>
      <c r="S32" s="38"/>
      <c r="T32" s="38"/>
      <c r="U32" s="38"/>
      <c r="V32" s="38"/>
      <c r="W32" s="38"/>
      <c r="X32" s="38"/>
      <c r="Y32" s="38"/>
      <c r="Z32" s="38"/>
      <c r="AA32" s="38"/>
      <c r="AB32" s="38"/>
      <c r="AC32" s="38"/>
      <c r="AD32" s="38"/>
      <c r="AE32" s="38"/>
    </row>
    <row r="33" s="2" customFormat="1" ht="14.4" customHeight="1">
      <c r="A33" s="38"/>
      <c r="B33" s="44"/>
      <c r="C33" s="38"/>
      <c r="D33" s="163" t="s">
        <v>46</v>
      </c>
      <c r="E33" s="151" t="s">
        <v>47</v>
      </c>
      <c r="F33" s="164">
        <f>ROUND((SUM(BE124:BE292)),  2)</f>
        <v>0</v>
      </c>
      <c r="G33" s="38"/>
      <c r="H33" s="38"/>
      <c r="I33" s="165">
        <v>0.20999999999999999</v>
      </c>
      <c r="J33" s="164">
        <f>ROUND(((SUM(BE124:BE292))*I33),  2)</f>
        <v>0</v>
      </c>
      <c r="K33" s="38"/>
      <c r="L33" s="63"/>
      <c r="S33" s="38"/>
      <c r="T33" s="38"/>
      <c r="U33" s="38"/>
      <c r="V33" s="38"/>
      <c r="W33" s="38"/>
      <c r="X33" s="38"/>
      <c r="Y33" s="38"/>
      <c r="Z33" s="38"/>
      <c r="AA33" s="38"/>
      <c r="AB33" s="38"/>
      <c r="AC33" s="38"/>
      <c r="AD33" s="38"/>
      <c r="AE33" s="38"/>
    </row>
    <row r="34" s="2" customFormat="1" ht="14.4" customHeight="1">
      <c r="A34" s="38"/>
      <c r="B34" s="44"/>
      <c r="C34" s="38"/>
      <c r="D34" s="38"/>
      <c r="E34" s="151" t="s">
        <v>48</v>
      </c>
      <c r="F34" s="164">
        <f>ROUND((SUM(BF124:BF292)),  2)</f>
        <v>0</v>
      </c>
      <c r="G34" s="38"/>
      <c r="H34" s="38"/>
      <c r="I34" s="165">
        <v>0.14999999999999999</v>
      </c>
      <c r="J34" s="164">
        <f>ROUND(((SUM(BF124:BF292))*I34),  2)</f>
        <v>0</v>
      </c>
      <c r="K34" s="38"/>
      <c r="L34" s="63"/>
      <c r="S34" s="38"/>
      <c r="T34" s="38"/>
      <c r="U34" s="38"/>
      <c r="V34" s="38"/>
      <c r="W34" s="38"/>
      <c r="X34" s="38"/>
      <c r="Y34" s="38"/>
      <c r="Z34" s="38"/>
      <c r="AA34" s="38"/>
      <c r="AB34" s="38"/>
      <c r="AC34" s="38"/>
      <c r="AD34" s="38"/>
      <c r="AE34" s="38"/>
    </row>
    <row r="35" hidden="1" s="2" customFormat="1" ht="14.4" customHeight="1">
      <c r="A35" s="38"/>
      <c r="B35" s="44"/>
      <c r="C35" s="38"/>
      <c r="D35" s="38"/>
      <c r="E35" s="151" t="s">
        <v>49</v>
      </c>
      <c r="F35" s="164">
        <f>ROUND((SUM(BG124:BG292)),  2)</f>
        <v>0</v>
      </c>
      <c r="G35" s="38"/>
      <c r="H35" s="38"/>
      <c r="I35" s="165">
        <v>0.20999999999999999</v>
      </c>
      <c r="J35" s="164">
        <f>0</f>
        <v>0</v>
      </c>
      <c r="K35" s="38"/>
      <c r="L35" s="63"/>
      <c r="S35" s="38"/>
      <c r="T35" s="38"/>
      <c r="U35" s="38"/>
      <c r="V35" s="38"/>
      <c r="W35" s="38"/>
      <c r="X35" s="38"/>
      <c r="Y35" s="38"/>
      <c r="Z35" s="38"/>
      <c r="AA35" s="38"/>
      <c r="AB35" s="38"/>
      <c r="AC35" s="38"/>
      <c r="AD35" s="38"/>
      <c r="AE35" s="38"/>
    </row>
    <row r="36" hidden="1" s="2" customFormat="1" ht="14.4" customHeight="1">
      <c r="A36" s="38"/>
      <c r="B36" s="44"/>
      <c r="C36" s="38"/>
      <c r="D36" s="38"/>
      <c r="E36" s="151" t="s">
        <v>50</v>
      </c>
      <c r="F36" s="164">
        <f>ROUND((SUM(BH124:BH292)),  2)</f>
        <v>0</v>
      </c>
      <c r="G36" s="38"/>
      <c r="H36" s="38"/>
      <c r="I36" s="165">
        <v>0.14999999999999999</v>
      </c>
      <c r="J36" s="164">
        <f>0</f>
        <v>0</v>
      </c>
      <c r="K36" s="38"/>
      <c r="L36" s="63"/>
      <c r="S36" s="38"/>
      <c r="T36" s="38"/>
      <c r="U36" s="38"/>
      <c r="V36" s="38"/>
      <c r="W36" s="38"/>
      <c r="X36" s="38"/>
      <c r="Y36" s="38"/>
      <c r="Z36" s="38"/>
      <c r="AA36" s="38"/>
      <c r="AB36" s="38"/>
      <c r="AC36" s="38"/>
      <c r="AD36" s="38"/>
      <c r="AE36" s="38"/>
    </row>
    <row r="37" hidden="1" s="2" customFormat="1" ht="14.4" customHeight="1">
      <c r="A37" s="38"/>
      <c r="B37" s="44"/>
      <c r="C37" s="38"/>
      <c r="D37" s="38"/>
      <c r="E37" s="151" t="s">
        <v>51</v>
      </c>
      <c r="F37" s="164">
        <f>ROUND((SUM(BI124:BI292)),  2)</f>
        <v>0</v>
      </c>
      <c r="G37" s="38"/>
      <c r="H37" s="38"/>
      <c r="I37" s="165">
        <v>0</v>
      </c>
      <c r="J37" s="164">
        <f>0</f>
        <v>0</v>
      </c>
      <c r="K37" s="38"/>
      <c r="L37" s="63"/>
      <c r="S37" s="38"/>
      <c r="T37" s="38"/>
      <c r="U37" s="38"/>
      <c r="V37" s="38"/>
      <c r="W37" s="38"/>
      <c r="X37" s="38"/>
      <c r="Y37" s="38"/>
      <c r="Z37" s="38"/>
      <c r="AA37" s="38"/>
      <c r="AB37" s="38"/>
      <c r="AC37" s="38"/>
      <c r="AD37" s="38"/>
      <c r="AE37" s="38"/>
    </row>
    <row r="38" s="2" customFormat="1" ht="6.96" customHeight="1">
      <c r="A38" s="38"/>
      <c r="B38" s="44"/>
      <c r="C38" s="38"/>
      <c r="D38" s="38"/>
      <c r="E38" s="38"/>
      <c r="F38" s="38"/>
      <c r="G38" s="38"/>
      <c r="H38" s="38"/>
      <c r="I38" s="38"/>
      <c r="J38" s="38"/>
      <c r="K38" s="38"/>
      <c r="L38" s="63"/>
      <c r="S38" s="38"/>
      <c r="T38" s="38"/>
      <c r="U38" s="38"/>
      <c r="V38" s="38"/>
      <c r="W38" s="38"/>
      <c r="X38" s="38"/>
      <c r="Y38" s="38"/>
      <c r="Z38" s="38"/>
      <c r="AA38" s="38"/>
      <c r="AB38" s="38"/>
      <c r="AC38" s="38"/>
      <c r="AD38" s="38"/>
      <c r="AE38" s="38"/>
    </row>
    <row r="39" s="2" customFormat="1" ht="25.44" customHeight="1">
      <c r="A39" s="38"/>
      <c r="B39" s="44"/>
      <c r="C39" s="166"/>
      <c r="D39" s="167" t="s">
        <v>52</v>
      </c>
      <c r="E39" s="168"/>
      <c r="F39" s="168"/>
      <c r="G39" s="169" t="s">
        <v>53</v>
      </c>
      <c r="H39" s="170" t="s">
        <v>54</v>
      </c>
      <c r="I39" s="168"/>
      <c r="J39" s="171">
        <f>SUM(J30:J37)</f>
        <v>0</v>
      </c>
      <c r="K39" s="172"/>
      <c r="L39" s="63"/>
      <c r="S39" s="38"/>
      <c r="T39" s="38"/>
      <c r="U39" s="38"/>
      <c r="V39" s="38"/>
      <c r="W39" s="38"/>
      <c r="X39" s="38"/>
      <c r="Y39" s="38"/>
      <c r="Z39" s="38"/>
      <c r="AA39" s="38"/>
      <c r="AB39" s="38"/>
      <c r="AC39" s="38"/>
      <c r="AD39" s="38"/>
      <c r="AE39" s="38"/>
    </row>
    <row r="40" s="2" customFormat="1" ht="14.4" customHeight="1">
      <c r="A40" s="38"/>
      <c r="B40" s="44"/>
      <c r="C40" s="38"/>
      <c r="D40" s="38"/>
      <c r="E40" s="38"/>
      <c r="F40" s="38"/>
      <c r="G40" s="38"/>
      <c r="H40" s="38"/>
      <c r="I40" s="38"/>
      <c r="J40" s="38"/>
      <c r="K40" s="38"/>
      <c r="L40" s="63"/>
      <c r="S40" s="38"/>
      <c r="T40" s="38"/>
      <c r="U40" s="38"/>
      <c r="V40" s="38"/>
      <c r="W40" s="38"/>
      <c r="X40" s="38"/>
      <c r="Y40" s="38"/>
      <c r="Z40" s="38"/>
      <c r="AA40" s="38"/>
      <c r="AB40" s="38"/>
      <c r="AC40" s="38"/>
      <c r="AD40" s="38"/>
      <c r="AE40" s="38"/>
    </row>
    <row r="41" s="1" customFormat="1" ht="14.4" customHeight="1">
      <c r="B41" s="20"/>
      <c r="L41" s="20"/>
    </row>
    <row r="42" s="1" customFormat="1" ht="14.4" customHeight="1">
      <c r="B42" s="20"/>
      <c r="L42" s="20"/>
    </row>
    <row r="43" s="1" customFormat="1" ht="14.4" customHeight="1">
      <c r="B43" s="20"/>
      <c r="L43" s="20"/>
    </row>
    <row r="44" s="1" customFormat="1" ht="14.4" customHeight="1">
      <c r="B44" s="20"/>
      <c r="L44" s="20"/>
    </row>
    <row r="45" s="1" customFormat="1" ht="14.4" customHeight="1">
      <c r="B45" s="20"/>
      <c r="L45" s="20"/>
    </row>
    <row r="46" s="1" customFormat="1" ht="14.4" customHeight="1">
      <c r="B46" s="20"/>
      <c r="L46" s="20"/>
    </row>
    <row r="47" s="1" customFormat="1" ht="14.4" customHeight="1">
      <c r="B47" s="20"/>
      <c r="L47" s="20"/>
    </row>
    <row r="48" s="1" customFormat="1" ht="14.4" customHeight="1">
      <c r="B48" s="20"/>
      <c r="L48" s="20"/>
    </row>
    <row r="49" s="1" customFormat="1" ht="14.4" customHeight="1">
      <c r="B49" s="20"/>
      <c r="L49" s="20"/>
    </row>
    <row r="50" s="2" customFormat="1" ht="14.4" customHeight="1">
      <c r="B50" s="63"/>
      <c r="D50" s="173" t="s">
        <v>55</v>
      </c>
      <c r="E50" s="174"/>
      <c r="F50" s="174"/>
      <c r="G50" s="173" t="s">
        <v>56</v>
      </c>
      <c r="H50" s="174"/>
      <c r="I50" s="174"/>
      <c r="J50" s="174"/>
      <c r="K50" s="174"/>
      <c r="L50" s="63"/>
    </row>
    <row r="51">
      <c r="B51" s="20"/>
      <c r="L51" s="20"/>
    </row>
    <row r="52">
      <c r="B52" s="20"/>
      <c r="L52" s="20"/>
    </row>
    <row r="53">
      <c r="B53" s="20"/>
      <c r="L53" s="20"/>
    </row>
    <row r="54">
      <c r="B54" s="20"/>
      <c r="L54" s="20"/>
    </row>
    <row r="55">
      <c r="B55" s="20"/>
      <c r="L55" s="20"/>
    </row>
    <row r="56">
      <c r="B56" s="20"/>
      <c r="L56" s="20"/>
    </row>
    <row r="57">
      <c r="B57" s="20"/>
      <c r="L57" s="20"/>
    </row>
    <row r="58">
      <c r="B58" s="20"/>
      <c r="L58" s="20"/>
    </row>
    <row r="59">
      <c r="B59" s="20"/>
      <c r="L59" s="20"/>
    </row>
    <row r="60">
      <c r="B60" s="20"/>
      <c r="L60" s="20"/>
    </row>
    <row r="61" s="2" customFormat="1">
      <c r="A61" s="38"/>
      <c r="B61" s="44"/>
      <c r="C61" s="38"/>
      <c r="D61" s="175" t="s">
        <v>57</v>
      </c>
      <c r="E61" s="176"/>
      <c r="F61" s="177" t="s">
        <v>58</v>
      </c>
      <c r="G61" s="175" t="s">
        <v>57</v>
      </c>
      <c r="H61" s="176"/>
      <c r="I61" s="176"/>
      <c r="J61" s="178" t="s">
        <v>58</v>
      </c>
      <c r="K61" s="176"/>
      <c r="L61" s="63"/>
      <c r="S61" s="38"/>
      <c r="T61" s="38"/>
      <c r="U61" s="38"/>
      <c r="V61" s="38"/>
      <c r="W61" s="38"/>
      <c r="X61" s="38"/>
      <c r="Y61" s="38"/>
      <c r="Z61" s="38"/>
      <c r="AA61" s="38"/>
      <c r="AB61" s="38"/>
      <c r="AC61" s="38"/>
      <c r="AD61" s="38"/>
      <c r="AE61" s="38"/>
    </row>
    <row r="62">
      <c r="B62" s="20"/>
      <c r="L62" s="20"/>
    </row>
    <row r="63">
      <c r="B63" s="20"/>
      <c r="L63" s="20"/>
    </row>
    <row r="64">
      <c r="B64" s="20"/>
      <c r="L64" s="20"/>
    </row>
    <row r="65" s="2" customFormat="1">
      <c r="A65" s="38"/>
      <c r="B65" s="44"/>
      <c r="C65" s="38"/>
      <c r="D65" s="173" t="s">
        <v>59</v>
      </c>
      <c r="E65" s="179"/>
      <c r="F65" s="179"/>
      <c r="G65" s="173" t="s">
        <v>60</v>
      </c>
      <c r="H65" s="179"/>
      <c r="I65" s="179"/>
      <c r="J65" s="179"/>
      <c r="K65" s="179"/>
      <c r="L65" s="63"/>
      <c r="S65" s="38"/>
      <c r="T65" s="38"/>
      <c r="U65" s="38"/>
      <c r="V65" s="38"/>
      <c r="W65" s="38"/>
      <c r="X65" s="38"/>
      <c r="Y65" s="38"/>
      <c r="Z65" s="38"/>
      <c r="AA65" s="38"/>
      <c r="AB65" s="38"/>
      <c r="AC65" s="38"/>
      <c r="AD65" s="38"/>
      <c r="AE65" s="38"/>
    </row>
    <row r="66">
      <c r="B66" s="20"/>
      <c r="L66" s="20"/>
    </row>
    <row r="67">
      <c r="B67" s="20"/>
      <c r="L67" s="20"/>
    </row>
    <row r="68">
      <c r="B68" s="20"/>
      <c r="L68" s="20"/>
    </row>
    <row r="69">
      <c r="B69" s="20"/>
      <c r="L69" s="20"/>
    </row>
    <row r="70">
      <c r="B70" s="20"/>
      <c r="L70" s="20"/>
    </row>
    <row r="71">
      <c r="B71" s="20"/>
      <c r="L71" s="20"/>
    </row>
    <row r="72">
      <c r="B72" s="20"/>
      <c r="L72" s="20"/>
    </row>
    <row r="73">
      <c r="B73" s="20"/>
      <c r="L73" s="20"/>
    </row>
    <row r="74">
      <c r="B74" s="20"/>
      <c r="L74" s="20"/>
    </row>
    <row r="75">
      <c r="B75" s="20"/>
      <c r="L75" s="20"/>
    </row>
    <row r="76" s="2" customFormat="1">
      <c r="A76" s="38"/>
      <c r="B76" s="44"/>
      <c r="C76" s="38"/>
      <c r="D76" s="175" t="s">
        <v>57</v>
      </c>
      <c r="E76" s="176"/>
      <c r="F76" s="177" t="s">
        <v>58</v>
      </c>
      <c r="G76" s="175" t="s">
        <v>57</v>
      </c>
      <c r="H76" s="176"/>
      <c r="I76" s="176"/>
      <c r="J76" s="178" t="s">
        <v>58</v>
      </c>
      <c r="K76" s="176"/>
      <c r="L76" s="63"/>
      <c r="S76" s="38"/>
      <c r="T76" s="38"/>
      <c r="U76" s="38"/>
      <c r="V76" s="38"/>
      <c r="W76" s="38"/>
      <c r="X76" s="38"/>
      <c r="Y76" s="38"/>
      <c r="Z76" s="38"/>
      <c r="AA76" s="38"/>
      <c r="AB76" s="38"/>
      <c r="AC76" s="38"/>
      <c r="AD76" s="38"/>
      <c r="AE76" s="38"/>
    </row>
    <row r="77" s="2" customFormat="1" ht="14.4" customHeight="1">
      <c r="A77" s="38"/>
      <c r="B77" s="180"/>
      <c r="C77" s="181"/>
      <c r="D77" s="181"/>
      <c r="E77" s="181"/>
      <c r="F77" s="181"/>
      <c r="G77" s="181"/>
      <c r="H77" s="181"/>
      <c r="I77" s="181"/>
      <c r="J77" s="181"/>
      <c r="K77" s="181"/>
      <c r="L77" s="63"/>
      <c r="S77" s="38"/>
      <c r="T77" s="38"/>
      <c r="U77" s="38"/>
      <c r="V77" s="38"/>
      <c r="W77" s="38"/>
      <c r="X77" s="38"/>
      <c r="Y77" s="38"/>
      <c r="Z77" s="38"/>
      <c r="AA77" s="38"/>
      <c r="AB77" s="38"/>
      <c r="AC77" s="38"/>
      <c r="AD77" s="38"/>
      <c r="AE77" s="38"/>
    </row>
    <row r="81" s="2" customFormat="1" ht="6.96" customHeight="1">
      <c r="A81" s="38"/>
      <c r="B81" s="182"/>
      <c r="C81" s="183"/>
      <c r="D81" s="183"/>
      <c r="E81" s="183"/>
      <c r="F81" s="183"/>
      <c r="G81" s="183"/>
      <c r="H81" s="183"/>
      <c r="I81" s="183"/>
      <c r="J81" s="183"/>
      <c r="K81" s="183"/>
      <c r="L81" s="63"/>
      <c r="S81" s="38"/>
      <c r="T81" s="38"/>
      <c r="U81" s="38"/>
      <c r="V81" s="38"/>
      <c r="W81" s="38"/>
      <c r="X81" s="38"/>
      <c r="Y81" s="38"/>
      <c r="Z81" s="38"/>
      <c r="AA81" s="38"/>
      <c r="AB81" s="38"/>
      <c r="AC81" s="38"/>
      <c r="AD81" s="38"/>
      <c r="AE81" s="38"/>
    </row>
    <row r="82" s="2" customFormat="1" ht="24.96" customHeight="1">
      <c r="A82" s="38"/>
      <c r="B82" s="39"/>
      <c r="C82" s="23" t="s">
        <v>141</v>
      </c>
      <c r="D82" s="40"/>
      <c r="E82" s="40"/>
      <c r="F82" s="40"/>
      <c r="G82" s="40"/>
      <c r="H82" s="40"/>
      <c r="I82" s="40"/>
      <c r="J82" s="40"/>
      <c r="K82" s="40"/>
      <c r="L82" s="63"/>
      <c r="S82" s="38"/>
      <c r="T82" s="38"/>
      <c r="U82" s="38"/>
      <c r="V82" s="38"/>
      <c r="W82" s="38"/>
      <c r="X82" s="38"/>
      <c r="Y82" s="38"/>
      <c r="Z82" s="38"/>
      <c r="AA82" s="38"/>
      <c r="AB82" s="38"/>
      <c r="AC82" s="38"/>
      <c r="AD82" s="38"/>
      <c r="AE82" s="38"/>
    </row>
    <row r="83" s="2" customFormat="1" ht="6.96" customHeight="1">
      <c r="A83" s="38"/>
      <c r="B83" s="39"/>
      <c r="C83" s="40"/>
      <c r="D83" s="40"/>
      <c r="E83" s="40"/>
      <c r="F83" s="40"/>
      <c r="G83" s="40"/>
      <c r="H83" s="40"/>
      <c r="I83" s="40"/>
      <c r="J83" s="40"/>
      <c r="K83" s="40"/>
      <c r="L83" s="63"/>
      <c r="S83" s="38"/>
      <c r="T83" s="38"/>
      <c r="U83" s="38"/>
      <c r="V83" s="38"/>
      <c r="W83" s="38"/>
      <c r="X83" s="38"/>
      <c r="Y83" s="38"/>
      <c r="Z83" s="38"/>
      <c r="AA83" s="38"/>
      <c r="AB83" s="38"/>
      <c r="AC83" s="38"/>
      <c r="AD83" s="38"/>
      <c r="AE83" s="38"/>
    </row>
    <row r="84" s="2" customFormat="1" ht="12" customHeight="1">
      <c r="A84" s="38"/>
      <c r="B84" s="39"/>
      <c r="C84" s="32" t="s">
        <v>16</v>
      </c>
      <c r="D84" s="40"/>
      <c r="E84" s="40"/>
      <c r="F84" s="40"/>
      <c r="G84" s="40"/>
      <c r="H84" s="40"/>
      <c r="I84" s="40"/>
      <c r="J84" s="40"/>
      <c r="K84" s="40"/>
      <c r="L84" s="63"/>
      <c r="S84" s="38"/>
      <c r="T84" s="38"/>
      <c r="U84" s="38"/>
      <c r="V84" s="38"/>
      <c r="W84" s="38"/>
      <c r="X84" s="38"/>
      <c r="Y84" s="38"/>
      <c r="Z84" s="38"/>
      <c r="AA84" s="38"/>
      <c r="AB84" s="38"/>
      <c r="AC84" s="38"/>
      <c r="AD84" s="38"/>
      <c r="AE84" s="38"/>
    </row>
    <row r="85" s="2" customFormat="1" ht="16.5" customHeight="1">
      <c r="A85" s="38"/>
      <c r="B85" s="39"/>
      <c r="C85" s="40"/>
      <c r="D85" s="40"/>
      <c r="E85" s="184" t="str">
        <f>E7</f>
        <v>Zástavba lokality Broumov - Spořilov, komunikace a VO_nerozdělené</v>
      </c>
      <c r="F85" s="32"/>
      <c r="G85" s="32"/>
      <c r="H85" s="32"/>
      <c r="I85" s="40"/>
      <c r="J85" s="40"/>
      <c r="K85" s="40"/>
      <c r="L85" s="63"/>
      <c r="S85" s="38"/>
      <c r="T85" s="38"/>
      <c r="U85" s="38"/>
      <c r="V85" s="38"/>
      <c r="W85" s="38"/>
      <c r="X85" s="38"/>
      <c r="Y85" s="38"/>
      <c r="Z85" s="38"/>
      <c r="AA85" s="38"/>
      <c r="AB85" s="38"/>
      <c r="AC85" s="38"/>
      <c r="AD85" s="38"/>
      <c r="AE85" s="38"/>
    </row>
    <row r="86" s="2" customFormat="1" ht="12" customHeight="1">
      <c r="A86" s="38"/>
      <c r="B86" s="39"/>
      <c r="C86" s="32" t="s">
        <v>135</v>
      </c>
      <c r="D86" s="40"/>
      <c r="E86" s="40"/>
      <c r="F86" s="40"/>
      <c r="G86" s="40"/>
      <c r="H86" s="40"/>
      <c r="I86" s="40"/>
      <c r="J86" s="40"/>
      <c r="K86" s="40"/>
      <c r="L86" s="63"/>
      <c r="S86" s="38"/>
      <c r="T86" s="38"/>
      <c r="U86" s="38"/>
      <c r="V86" s="38"/>
      <c r="W86" s="38"/>
      <c r="X86" s="38"/>
      <c r="Y86" s="38"/>
      <c r="Z86" s="38"/>
      <c r="AA86" s="38"/>
      <c r="AB86" s="38"/>
      <c r="AC86" s="38"/>
      <c r="AD86" s="38"/>
      <c r="AE86" s="38"/>
    </row>
    <row r="87" s="2" customFormat="1" ht="16.5" customHeight="1">
      <c r="A87" s="38"/>
      <c r="B87" s="39"/>
      <c r="C87" s="40"/>
      <c r="D87" s="40"/>
      <c r="E87" s="76" t="str">
        <f>E9</f>
        <v>SO 102 - Komunikace Osa B - ul. Pionýrská</v>
      </c>
      <c r="F87" s="40"/>
      <c r="G87" s="40"/>
      <c r="H87" s="40"/>
      <c r="I87" s="40"/>
      <c r="J87" s="40"/>
      <c r="K87" s="40"/>
      <c r="L87" s="63"/>
      <c r="S87" s="38"/>
      <c r="T87" s="38"/>
      <c r="U87" s="38"/>
      <c r="V87" s="38"/>
      <c r="W87" s="38"/>
      <c r="X87" s="38"/>
      <c r="Y87" s="38"/>
      <c r="Z87" s="38"/>
      <c r="AA87" s="38"/>
      <c r="AB87" s="38"/>
      <c r="AC87" s="38"/>
      <c r="AD87" s="38"/>
      <c r="AE87" s="38"/>
    </row>
    <row r="88" s="2" customFormat="1" ht="6.96" customHeight="1">
      <c r="A88" s="38"/>
      <c r="B88" s="39"/>
      <c r="C88" s="40"/>
      <c r="D88" s="40"/>
      <c r="E88" s="40"/>
      <c r="F88" s="40"/>
      <c r="G88" s="40"/>
      <c r="H88" s="40"/>
      <c r="I88" s="40"/>
      <c r="J88" s="40"/>
      <c r="K88" s="40"/>
      <c r="L88" s="63"/>
      <c r="S88" s="38"/>
      <c r="T88" s="38"/>
      <c r="U88" s="38"/>
      <c r="V88" s="38"/>
      <c r="W88" s="38"/>
      <c r="X88" s="38"/>
      <c r="Y88" s="38"/>
      <c r="Z88" s="38"/>
      <c r="AA88" s="38"/>
      <c r="AB88" s="38"/>
      <c r="AC88" s="38"/>
      <c r="AD88" s="38"/>
      <c r="AE88" s="38"/>
    </row>
    <row r="89" s="2" customFormat="1" ht="12" customHeight="1">
      <c r="A89" s="38"/>
      <c r="B89" s="39"/>
      <c r="C89" s="32" t="s">
        <v>20</v>
      </c>
      <c r="D89" s="40"/>
      <c r="E89" s="40"/>
      <c r="F89" s="27" t="str">
        <f>F12</f>
        <v xml:space="preserve"> </v>
      </c>
      <c r="G89" s="40"/>
      <c r="H89" s="40"/>
      <c r="I89" s="32" t="s">
        <v>22</v>
      </c>
      <c r="J89" s="79" t="str">
        <f>IF(J12="","",J12)</f>
        <v>7. 12. 2021</v>
      </c>
      <c r="K89" s="40"/>
      <c r="L89" s="63"/>
      <c r="S89" s="38"/>
      <c r="T89" s="38"/>
      <c r="U89" s="38"/>
      <c r="V89" s="38"/>
      <c r="W89" s="38"/>
      <c r="X89" s="38"/>
      <c r="Y89" s="38"/>
      <c r="Z89" s="38"/>
      <c r="AA89" s="38"/>
      <c r="AB89" s="38"/>
      <c r="AC89" s="38"/>
      <c r="AD89" s="38"/>
      <c r="AE89" s="38"/>
    </row>
    <row r="90" s="2" customFormat="1" ht="6.96" customHeight="1">
      <c r="A90" s="38"/>
      <c r="B90" s="39"/>
      <c r="C90" s="40"/>
      <c r="D90" s="40"/>
      <c r="E90" s="40"/>
      <c r="F90" s="40"/>
      <c r="G90" s="40"/>
      <c r="H90" s="40"/>
      <c r="I90" s="40"/>
      <c r="J90" s="40"/>
      <c r="K90" s="40"/>
      <c r="L90" s="63"/>
      <c r="S90" s="38"/>
      <c r="T90" s="38"/>
      <c r="U90" s="38"/>
      <c r="V90" s="38"/>
      <c r="W90" s="38"/>
      <c r="X90" s="38"/>
      <c r="Y90" s="38"/>
      <c r="Z90" s="38"/>
      <c r="AA90" s="38"/>
      <c r="AB90" s="38"/>
      <c r="AC90" s="38"/>
      <c r="AD90" s="38"/>
      <c r="AE90" s="38"/>
    </row>
    <row r="91" s="2" customFormat="1" ht="40.05" customHeight="1">
      <c r="A91" s="38"/>
      <c r="B91" s="39"/>
      <c r="C91" s="32" t="s">
        <v>24</v>
      </c>
      <c r="D91" s="40"/>
      <c r="E91" s="40"/>
      <c r="F91" s="27" t="str">
        <f>E15</f>
        <v>Město Broumov,Třída Masarykova 239,550 01 Broumov</v>
      </c>
      <c r="G91" s="40"/>
      <c r="H91" s="40"/>
      <c r="I91" s="32" t="s">
        <v>32</v>
      </c>
      <c r="J91" s="36" t="str">
        <f>E21</f>
        <v>Ing. Adam Beneš,Žďárky 224, 549 37 Žďárky</v>
      </c>
      <c r="K91" s="40"/>
      <c r="L91" s="63"/>
      <c r="S91" s="38"/>
      <c r="T91" s="38"/>
      <c r="U91" s="38"/>
      <c r="V91" s="38"/>
      <c r="W91" s="38"/>
      <c r="X91" s="38"/>
      <c r="Y91" s="38"/>
      <c r="Z91" s="38"/>
      <c r="AA91" s="38"/>
      <c r="AB91" s="38"/>
      <c r="AC91" s="38"/>
      <c r="AD91" s="38"/>
      <c r="AE91" s="38"/>
    </row>
    <row r="92" s="2" customFormat="1" ht="15.15" customHeight="1">
      <c r="A92" s="38"/>
      <c r="B92" s="39"/>
      <c r="C92" s="32" t="s">
        <v>30</v>
      </c>
      <c r="D92" s="40"/>
      <c r="E92" s="40"/>
      <c r="F92" s="27" t="str">
        <f>IF(E18="","",E18)</f>
        <v>Vyplň údaj</v>
      </c>
      <c r="G92" s="40"/>
      <c r="H92" s="40"/>
      <c r="I92" s="32" t="s">
        <v>37</v>
      </c>
      <c r="J92" s="36" t="str">
        <f>E24</f>
        <v>TMI Building s.r.o.</v>
      </c>
      <c r="K92" s="40"/>
      <c r="L92" s="63"/>
      <c r="S92" s="38"/>
      <c r="T92" s="38"/>
      <c r="U92" s="38"/>
      <c r="V92" s="38"/>
      <c r="W92" s="38"/>
      <c r="X92" s="38"/>
      <c r="Y92" s="38"/>
      <c r="Z92" s="38"/>
      <c r="AA92" s="38"/>
      <c r="AB92" s="38"/>
      <c r="AC92" s="38"/>
      <c r="AD92" s="38"/>
      <c r="AE92" s="38"/>
    </row>
    <row r="93" s="2" customFormat="1" ht="10.32" customHeight="1">
      <c r="A93" s="38"/>
      <c r="B93" s="39"/>
      <c r="C93" s="40"/>
      <c r="D93" s="40"/>
      <c r="E93" s="40"/>
      <c r="F93" s="40"/>
      <c r="G93" s="40"/>
      <c r="H93" s="40"/>
      <c r="I93" s="40"/>
      <c r="J93" s="40"/>
      <c r="K93" s="40"/>
      <c r="L93" s="63"/>
      <c r="S93" s="38"/>
      <c r="T93" s="38"/>
      <c r="U93" s="38"/>
      <c r="V93" s="38"/>
      <c r="W93" s="38"/>
      <c r="X93" s="38"/>
      <c r="Y93" s="38"/>
      <c r="Z93" s="38"/>
      <c r="AA93" s="38"/>
      <c r="AB93" s="38"/>
      <c r="AC93" s="38"/>
      <c r="AD93" s="38"/>
      <c r="AE93" s="38"/>
    </row>
    <row r="94" s="2" customFormat="1" ht="29.28" customHeight="1">
      <c r="A94" s="38"/>
      <c r="B94" s="39"/>
      <c r="C94" s="185" t="s">
        <v>142</v>
      </c>
      <c r="D94" s="186"/>
      <c r="E94" s="186"/>
      <c r="F94" s="186"/>
      <c r="G94" s="186"/>
      <c r="H94" s="186"/>
      <c r="I94" s="186"/>
      <c r="J94" s="187" t="s">
        <v>143</v>
      </c>
      <c r="K94" s="186"/>
      <c r="L94" s="63"/>
      <c r="S94" s="38"/>
      <c r="T94" s="38"/>
      <c r="U94" s="38"/>
      <c r="V94" s="38"/>
      <c r="W94" s="38"/>
      <c r="X94" s="38"/>
      <c r="Y94" s="38"/>
      <c r="Z94" s="38"/>
      <c r="AA94" s="38"/>
      <c r="AB94" s="38"/>
      <c r="AC94" s="38"/>
      <c r="AD94" s="38"/>
      <c r="AE94" s="38"/>
    </row>
    <row r="95" s="2" customFormat="1" ht="10.32" customHeight="1">
      <c r="A95" s="38"/>
      <c r="B95" s="39"/>
      <c r="C95" s="40"/>
      <c r="D95" s="40"/>
      <c r="E95" s="40"/>
      <c r="F95" s="40"/>
      <c r="G95" s="40"/>
      <c r="H95" s="40"/>
      <c r="I95" s="40"/>
      <c r="J95" s="40"/>
      <c r="K95" s="40"/>
      <c r="L95" s="63"/>
      <c r="S95" s="38"/>
      <c r="T95" s="38"/>
      <c r="U95" s="38"/>
      <c r="V95" s="38"/>
      <c r="W95" s="38"/>
      <c r="X95" s="38"/>
      <c r="Y95" s="38"/>
      <c r="Z95" s="38"/>
      <c r="AA95" s="38"/>
      <c r="AB95" s="38"/>
      <c r="AC95" s="38"/>
      <c r="AD95" s="38"/>
      <c r="AE95" s="38"/>
    </row>
    <row r="96" s="2" customFormat="1" ht="22.8" customHeight="1">
      <c r="A96" s="38"/>
      <c r="B96" s="39"/>
      <c r="C96" s="188" t="s">
        <v>144</v>
      </c>
      <c r="D96" s="40"/>
      <c r="E96" s="40"/>
      <c r="F96" s="40"/>
      <c r="G96" s="40"/>
      <c r="H96" s="40"/>
      <c r="I96" s="40"/>
      <c r="J96" s="110">
        <f>J124</f>
        <v>0</v>
      </c>
      <c r="K96" s="40"/>
      <c r="L96" s="63"/>
      <c r="S96" s="38"/>
      <c r="T96" s="38"/>
      <c r="U96" s="38"/>
      <c r="V96" s="38"/>
      <c r="W96" s="38"/>
      <c r="X96" s="38"/>
      <c r="Y96" s="38"/>
      <c r="Z96" s="38"/>
      <c r="AA96" s="38"/>
      <c r="AB96" s="38"/>
      <c r="AC96" s="38"/>
      <c r="AD96" s="38"/>
      <c r="AE96" s="38"/>
      <c r="AU96" s="17" t="s">
        <v>145</v>
      </c>
    </row>
    <row r="97" s="9" customFormat="1" ht="24.96" customHeight="1">
      <c r="A97" s="9"/>
      <c r="B97" s="189"/>
      <c r="C97" s="190"/>
      <c r="D97" s="191" t="s">
        <v>146</v>
      </c>
      <c r="E97" s="192"/>
      <c r="F97" s="192"/>
      <c r="G97" s="192"/>
      <c r="H97" s="192"/>
      <c r="I97" s="192"/>
      <c r="J97" s="193">
        <f>J125</f>
        <v>0</v>
      </c>
      <c r="K97" s="190"/>
      <c r="L97" s="194"/>
      <c r="S97" s="9"/>
      <c r="T97" s="9"/>
      <c r="U97" s="9"/>
      <c r="V97" s="9"/>
      <c r="W97" s="9"/>
      <c r="X97" s="9"/>
      <c r="Y97" s="9"/>
      <c r="Z97" s="9"/>
      <c r="AA97" s="9"/>
      <c r="AB97" s="9"/>
      <c r="AC97" s="9"/>
      <c r="AD97" s="9"/>
      <c r="AE97" s="9"/>
    </row>
    <row r="98" s="10" customFormat="1" ht="19.92" customHeight="1">
      <c r="A98" s="10"/>
      <c r="B98" s="195"/>
      <c r="C98" s="133"/>
      <c r="D98" s="196" t="s">
        <v>147</v>
      </c>
      <c r="E98" s="197"/>
      <c r="F98" s="197"/>
      <c r="G98" s="197"/>
      <c r="H98" s="197"/>
      <c r="I98" s="197"/>
      <c r="J98" s="198">
        <f>J126</f>
        <v>0</v>
      </c>
      <c r="K98" s="133"/>
      <c r="L98" s="199"/>
      <c r="S98" s="10"/>
      <c r="T98" s="10"/>
      <c r="U98" s="10"/>
      <c r="V98" s="10"/>
      <c r="W98" s="10"/>
      <c r="X98" s="10"/>
      <c r="Y98" s="10"/>
      <c r="Z98" s="10"/>
      <c r="AA98" s="10"/>
      <c r="AB98" s="10"/>
      <c r="AC98" s="10"/>
      <c r="AD98" s="10"/>
      <c r="AE98" s="10"/>
    </row>
    <row r="99" s="10" customFormat="1" ht="19.92" customHeight="1">
      <c r="A99" s="10"/>
      <c r="B99" s="195"/>
      <c r="C99" s="133"/>
      <c r="D99" s="196" t="s">
        <v>148</v>
      </c>
      <c r="E99" s="197"/>
      <c r="F99" s="197"/>
      <c r="G99" s="197"/>
      <c r="H99" s="197"/>
      <c r="I99" s="197"/>
      <c r="J99" s="198">
        <f>J174</f>
        <v>0</v>
      </c>
      <c r="K99" s="133"/>
      <c r="L99" s="199"/>
      <c r="S99" s="10"/>
      <c r="T99" s="10"/>
      <c r="U99" s="10"/>
      <c r="V99" s="10"/>
      <c r="W99" s="10"/>
      <c r="X99" s="10"/>
      <c r="Y99" s="10"/>
      <c r="Z99" s="10"/>
      <c r="AA99" s="10"/>
      <c r="AB99" s="10"/>
      <c r="AC99" s="10"/>
      <c r="AD99" s="10"/>
      <c r="AE99" s="10"/>
    </row>
    <row r="100" s="10" customFormat="1" ht="19.92" customHeight="1">
      <c r="A100" s="10"/>
      <c r="B100" s="195"/>
      <c r="C100" s="133"/>
      <c r="D100" s="196" t="s">
        <v>149</v>
      </c>
      <c r="E100" s="197"/>
      <c r="F100" s="197"/>
      <c r="G100" s="197"/>
      <c r="H100" s="197"/>
      <c r="I100" s="197"/>
      <c r="J100" s="198">
        <f>J192</f>
        <v>0</v>
      </c>
      <c r="K100" s="133"/>
      <c r="L100" s="199"/>
      <c r="S100" s="10"/>
      <c r="T100" s="10"/>
      <c r="U100" s="10"/>
      <c r="V100" s="10"/>
      <c r="W100" s="10"/>
      <c r="X100" s="10"/>
      <c r="Y100" s="10"/>
      <c r="Z100" s="10"/>
      <c r="AA100" s="10"/>
      <c r="AB100" s="10"/>
      <c r="AC100" s="10"/>
      <c r="AD100" s="10"/>
      <c r="AE100" s="10"/>
    </row>
    <row r="101" s="10" customFormat="1" ht="19.92" customHeight="1">
      <c r="A101" s="10"/>
      <c r="B101" s="195"/>
      <c r="C101" s="133"/>
      <c r="D101" s="196" t="s">
        <v>150</v>
      </c>
      <c r="E101" s="197"/>
      <c r="F101" s="197"/>
      <c r="G101" s="197"/>
      <c r="H101" s="197"/>
      <c r="I101" s="197"/>
      <c r="J101" s="198">
        <f>J199</f>
        <v>0</v>
      </c>
      <c r="K101" s="133"/>
      <c r="L101" s="199"/>
      <c r="S101" s="10"/>
      <c r="T101" s="10"/>
      <c r="U101" s="10"/>
      <c r="V101" s="10"/>
      <c r="W101" s="10"/>
      <c r="X101" s="10"/>
      <c r="Y101" s="10"/>
      <c r="Z101" s="10"/>
      <c r="AA101" s="10"/>
      <c r="AB101" s="10"/>
      <c r="AC101" s="10"/>
      <c r="AD101" s="10"/>
      <c r="AE101" s="10"/>
    </row>
    <row r="102" s="10" customFormat="1" ht="19.92" customHeight="1">
      <c r="A102" s="10"/>
      <c r="B102" s="195"/>
      <c r="C102" s="133"/>
      <c r="D102" s="196" t="s">
        <v>151</v>
      </c>
      <c r="E102" s="197"/>
      <c r="F102" s="197"/>
      <c r="G102" s="197"/>
      <c r="H102" s="197"/>
      <c r="I102" s="197"/>
      <c r="J102" s="198">
        <f>J206</f>
        <v>0</v>
      </c>
      <c r="K102" s="133"/>
      <c r="L102" s="199"/>
      <c r="S102" s="10"/>
      <c r="T102" s="10"/>
      <c r="U102" s="10"/>
      <c r="V102" s="10"/>
      <c r="W102" s="10"/>
      <c r="X102" s="10"/>
      <c r="Y102" s="10"/>
      <c r="Z102" s="10"/>
      <c r="AA102" s="10"/>
      <c r="AB102" s="10"/>
      <c r="AC102" s="10"/>
      <c r="AD102" s="10"/>
      <c r="AE102" s="10"/>
    </row>
    <row r="103" s="10" customFormat="1" ht="19.92" customHeight="1">
      <c r="A103" s="10"/>
      <c r="B103" s="195"/>
      <c r="C103" s="133"/>
      <c r="D103" s="196" t="s">
        <v>152</v>
      </c>
      <c r="E103" s="197"/>
      <c r="F103" s="197"/>
      <c r="G103" s="197"/>
      <c r="H103" s="197"/>
      <c r="I103" s="197"/>
      <c r="J103" s="198">
        <f>J237</f>
        <v>0</v>
      </c>
      <c r="K103" s="133"/>
      <c r="L103" s="199"/>
      <c r="S103" s="10"/>
      <c r="T103" s="10"/>
      <c r="U103" s="10"/>
      <c r="V103" s="10"/>
      <c r="W103" s="10"/>
      <c r="X103" s="10"/>
      <c r="Y103" s="10"/>
      <c r="Z103" s="10"/>
      <c r="AA103" s="10"/>
      <c r="AB103" s="10"/>
      <c r="AC103" s="10"/>
      <c r="AD103" s="10"/>
      <c r="AE103" s="10"/>
    </row>
    <row r="104" s="10" customFormat="1" ht="19.92" customHeight="1">
      <c r="A104" s="10"/>
      <c r="B104" s="195"/>
      <c r="C104" s="133"/>
      <c r="D104" s="196" t="s">
        <v>153</v>
      </c>
      <c r="E104" s="197"/>
      <c r="F104" s="197"/>
      <c r="G104" s="197"/>
      <c r="H104" s="197"/>
      <c r="I104" s="197"/>
      <c r="J104" s="198">
        <f>J284</f>
        <v>0</v>
      </c>
      <c r="K104" s="133"/>
      <c r="L104" s="199"/>
      <c r="S104" s="10"/>
      <c r="T104" s="10"/>
      <c r="U104" s="10"/>
      <c r="V104" s="10"/>
      <c r="W104" s="10"/>
      <c r="X104" s="10"/>
      <c r="Y104" s="10"/>
      <c r="Z104" s="10"/>
      <c r="AA104" s="10"/>
      <c r="AB104" s="10"/>
      <c r="AC104" s="10"/>
      <c r="AD104" s="10"/>
      <c r="AE104" s="10"/>
    </row>
    <row r="105" s="2" customFormat="1" ht="21.84" customHeight="1">
      <c r="A105" s="38"/>
      <c r="B105" s="39"/>
      <c r="C105" s="40"/>
      <c r="D105" s="40"/>
      <c r="E105" s="40"/>
      <c r="F105" s="40"/>
      <c r="G105" s="40"/>
      <c r="H105" s="40"/>
      <c r="I105" s="40"/>
      <c r="J105" s="40"/>
      <c r="K105" s="40"/>
      <c r="L105" s="63"/>
      <c r="S105" s="38"/>
      <c r="T105" s="38"/>
      <c r="U105" s="38"/>
      <c r="V105" s="38"/>
      <c r="W105" s="38"/>
      <c r="X105" s="38"/>
      <c r="Y105" s="38"/>
      <c r="Z105" s="38"/>
      <c r="AA105" s="38"/>
      <c r="AB105" s="38"/>
      <c r="AC105" s="38"/>
      <c r="AD105" s="38"/>
      <c r="AE105" s="38"/>
    </row>
    <row r="106" s="2" customFormat="1" ht="6.96" customHeight="1">
      <c r="A106" s="38"/>
      <c r="B106" s="66"/>
      <c r="C106" s="67"/>
      <c r="D106" s="67"/>
      <c r="E106" s="67"/>
      <c r="F106" s="67"/>
      <c r="G106" s="67"/>
      <c r="H106" s="67"/>
      <c r="I106" s="67"/>
      <c r="J106" s="67"/>
      <c r="K106" s="67"/>
      <c r="L106" s="63"/>
      <c r="S106" s="38"/>
      <c r="T106" s="38"/>
      <c r="U106" s="38"/>
      <c r="V106" s="38"/>
      <c r="W106" s="38"/>
      <c r="X106" s="38"/>
      <c r="Y106" s="38"/>
      <c r="Z106" s="38"/>
      <c r="AA106" s="38"/>
      <c r="AB106" s="38"/>
      <c r="AC106" s="38"/>
      <c r="AD106" s="38"/>
      <c r="AE106" s="38"/>
    </row>
    <row r="110" s="2" customFormat="1" ht="6.96" customHeight="1">
      <c r="A110" s="38"/>
      <c r="B110" s="68"/>
      <c r="C110" s="69"/>
      <c r="D110" s="69"/>
      <c r="E110" s="69"/>
      <c r="F110" s="69"/>
      <c r="G110" s="69"/>
      <c r="H110" s="69"/>
      <c r="I110" s="69"/>
      <c r="J110" s="69"/>
      <c r="K110" s="69"/>
      <c r="L110" s="63"/>
      <c r="S110" s="38"/>
      <c r="T110" s="38"/>
      <c r="U110" s="38"/>
      <c r="V110" s="38"/>
      <c r="W110" s="38"/>
      <c r="X110" s="38"/>
      <c r="Y110" s="38"/>
      <c r="Z110" s="38"/>
      <c r="AA110" s="38"/>
      <c r="AB110" s="38"/>
      <c r="AC110" s="38"/>
      <c r="AD110" s="38"/>
      <c r="AE110" s="38"/>
    </row>
    <row r="111" s="2" customFormat="1" ht="24.96" customHeight="1">
      <c r="A111" s="38"/>
      <c r="B111" s="39"/>
      <c r="C111" s="23" t="s">
        <v>154</v>
      </c>
      <c r="D111" s="40"/>
      <c r="E111" s="40"/>
      <c r="F111" s="40"/>
      <c r="G111" s="40"/>
      <c r="H111" s="40"/>
      <c r="I111" s="40"/>
      <c r="J111" s="40"/>
      <c r="K111" s="40"/>
      <c r="L111" s="63"/>
      <c r="S111" s="38"/>
      <c r="T111" s="38"/>
      <c r="U111" s="38"/>
      <c r="V111" s="38"/>
      <c r="W111" s="38"/>
      <c r="X111" s="38"/>
      <c r="Y111" s="38"/>
      <c r="Z111" s="38"/>
      <c r="AA111" s="38"/>
      <c r="AB111" s="38"/>
      <c r="AC111" s="38"/>
      <c r="AD111" s="38"/>
      <c r="AE111" s="38"/>
    </row>
    <row r="112" s="2" customFormat="1" ht="6.96" customHeight="1">
      <c r="A112" s="38"/>
      <c r="B112" s="39"/>
      <c r="C112" s="40"/>
      <c r="D112" s="40"/>
      <c r="E112" s="40"/>
      <c r="F112" s="40"/>
      <c r="G112" s="40"/>
      <c r="H112" s="40"/>
      <c r="I112" s="40"/>
      <c r="J112" s="40"/>
      <c r="K112" s="40"/>
      <c r="L112" s="63"/>
      <c r="S112" s="38"/>
      <c r="T112" s="38"/>
      <c r="U112" s="38"/>
      <c r="V112" s="38"/>
      <c r="W112" s="38"/>
      <c r="X112" s="38"/>
      <c r="Y112" s="38"/>
      <c r="Z112" s="38"/>
      <c r="AA112" s="38"/>
      <c r="AB112" s="38"/>
      <c r="AC112" s="38"/>
      <c r="AD112" s="38"/>
      <c r="AE112" s="38"/>
    </row>
    <row r="113" s="2" customFormat="1" ht="12" customHeight="1">
      <c r="A113" s="38"/>
      <c r="B113" s="39"/>
      <c r="C113" s="32" t="s">
        <v>16</v>
      </c>
      <c r="D113" s="40"/>
      <c r="E113" s="40"/>
      <c r="F113" s="40"/>
      <c r="G113" s="40"/>
      <c r="H113" s="40"/>
      <c r="I113" s="40"/>
      <c r="J113" s="40"/>
      <c r="K113" s="40"/>
      <c r="L113" s="63"/>
      <c r="S113" s="38"/>
      <c r="T113" s="38"/>
      <c r="U113" s="38"/>
      <c r="V113" s="38"/>
      <c r="W113" s="38"/>
      <c r="X113" s="38"/>
      <c r="Y113" s="38"/>
      <c r="Z113" s="38"/>
      <c r="AA113" s="38"/>
      <c r="AB113" s="38"/>
      <c r="AC113" s="38"/>
      <c r="AD113" s="38"/>
      <c r="AE113" s="38"/>
    </row>
    <row r="114" s="2" customFormat="1" ht="16.5" customHeight="1">
      <c r="A114" s="38"/>
      <c r="B114" s="39"/>
      <c r="C114" s="40"/>
      <c r="D114" s="40"/>
      <c r="E114" s="184" t="str">
        <f>E7</f>
        <v>Zástavba lokality Broumov - Spořilov, komunikace a VO_nerozdělené</v>
      </c>
      <c r="F114" s="32"/>
      <c r="G114" s="32"/>
      <c r="H114" s="32"/>
      <c r="I114" s="40"/>
      <c r="J114" s="40"/>
      <c r="K114" s="40"/>
      <c r="L114" s="63"/>
      <c r="S114" s="38"/>
      <c r="T114" s="38"/>
      <c r="U114" s="38"/>
      <c r="V114" s="38"/>
      <c r="W114" s="38"/>
      <c r="X114" s="38"/>
      <c r="Y114" s="38"/>
      <c r="Z114" s="38"/>
      <c r="AA114" s="38"/>
      <c r="AB114" s="38"/>
      <c r="AC114" s="38"/>
      <c r="AD114" s="38"/>
      <c r="AE114" s="38"/>
    </row>
    <row r="115" s="2" customFormat="1" ht="12" customHeight="1">
      <c r="A115" s="38"/>
      <c r="B115" s="39"/>
      <c r="C115" s="32" t="s">
        <v>135</v>
      </c>
      <c r="D115" s="40"/>
      <c r="E115" s="40"/>
      <c r="F115" s="40"/>
      <c r="G115" s="40"/>
      <c r="H115" s="40"/>
      <c r="I115" s="40"/>
      <c r="J115" s="40"/>
      <c r="K115" s="40"/>
      <c r="L115" s="63"/>
      <c r="S115" s="38"/>
      <c r="T115" s="38"/>
      <c r="U115" s="38"/>
      <c r="V115" s="38"/>
      <c r="W115" s="38"/>
      <c r="X115" s="38"/>
      <c r="Y115" s="38"/>
      <c r="Z115" s="38"/>
      <c r="AA115" s="38"/>
      <c r="AB115" s="38"/>
      <c r="AC115" s="38"/>
      <c r="AD115" s="38"/>
      <c r="AE115" s="38"/>
    </row>
    <row r="116" s="2" customFormat="1" ht="16.5" customHeight="1">
      <c r="A116" s="38"/>
      <c r="B116" s="39"/>
      <c r="C116" s="40"/>
      <c r="D116" s="40"/>
      <c r="E116" s="76" t="str">
        <f>E9</f>
        <v>SO 102 - Komunikace Osa B - ul. Pionýrská</v>
      </c>
      <c r="F116" s="40"/>
      <c r="G116" s="40"/>
      <c r="H116" s="40"/>
      <c r="I116" s="40"/>
      <c r="J116" s="40"/>
      <c r="K116" s="40"/>
      <c r="L116" s="63"/>
      <c r="S116" s="38"/>
      <c r="T116" s="38"/>
      <c r="U116" s="38"/>
      <c r="V116" s="38"/>
      <c r="W116" s="38"/>
      <c r="X116" s="38"/>
      <c r="Y116" s="38"/>
      <c r="Z116" s="38"/>
      <c r="AA116" s="38"/>
      <c r="AB116" s="38"/>
      <c r="AC116" s="38"/>
      <c r="AD116" s="38"/>
      <c r="AE116" s="38"/>
    </row>
    <row r="117" s="2" customFormat="1" ht="6.96" customHeight="1">
      <c r="A117" s="38"/>
      <c r="B117" s="39"/>
      <c r="C117" s="40"/>
      <c r="D117" s="40"/>
      <c r="E117" s="40"/>
      <c r="F117" s="40"/>
      <c r="G117" s="40"/>
      <c r="H117" s="40"/>
      <c r="I117" s="40"/>
      <c r="J117" s="40"/>
      <c r="K117" s="40"/>
      <c r="L117" s="63"/>
      <c r="S117" s="38"/>
      <c r="T117" s="38"/>
      <c r="U117" s="38"/>
      <c r="V117" s="38"/>
      <c r="W117" s="38"/>
      <c r="X117" s="38"/>
      <c r="Y117" s="38"/>
      <c r="Z117" s="38"/>
      <c r="AA117" s="38"/>
      <c r="AB117" s="38"/>
      <c r="AC117" s="38"/>
      <c r="AD117" s="38"/>
      <c r="AE117" s="38"/>
    </row>
    <row r="118" s="2" customFormat="1" ht="12" customHeight="1">
      <c r="A118" s="38"/>
      <c r="B118" s="39"/>
      <c r="C118" s="32" t="s">
        <v>20</v>
      </c>
      <c r="D118" s="40"/>
      <c r="E118" s="40"/>
      <c r="F118" s="27" t="str">
        <f>F12</f>
        <v xml:space="preserve"> </v>
      </c>
      <c r="G118" s="40"/>
      <c r="H118" s="40"/>
      <c r="I118" s="32" t="s">
        <v>22</v>
      </c>
      <c r="J118" s="79" t="str">
        <f>IF(J12="","",J12)</f>
        <v>7. 12. 2021</v>
      </c>
      <c r="K118" s="40"/>
      <c r="L118" s="63"/>
      <c r="S118" s="38"/>
      <c r="T118" s="38"/>
      <c r="U118" s="38"/>
      <c r="V118" s="38"/>
      <c r="W118" s="38"/>
      <c r="X118" s="38"/>
      <c r="Y118" s="38"/>
      <c r="Z118" s="38"/>
      <c r="AA118" s="38"/>
      <c r="AB118" s="38"/>
      <c r="AC118" s="38"/>
      <c r="AD118" s="38"/>
      <c r="AE118" s="38"/>
    </row>
    <row r="119" s="2" customFormat="1" ht="6.96" customHeight="1">
      <c r="A119" s="38"/>
      <c r="B119" s="39"/>
      <c r="C119" s="40"/>
      <c r="D119" s="40"/>
      <c r="E119" s="40"/>
      <c r="F119" s="40"/>
      <c r="G119" s="40"/>
      <c r="H119" s="40"/>
      <c r="I119" s="40"/>
      <c r="J119" s="40"/>
      <c r="K119" s="40"/>
      <c r="L119" s="63"/>
      <c r="S119" s="38"/>
      <c r="T119" s="38"/>
      <c r="U119" s="38"/>
      <c r="V119" s="38"/>
      <c r="W119" s="38"/>
      <c r="X119" s="38"/>
      <c r="Y119" s="38"/>
      <c r="Z119" s="38"/>
      <c r="AA119" s="38"/>
      <c r="AB119" s="38"/>
      <c r="AC119" s="38"/>
      <c r="AD119" s="38"/>
      <c r="AE119" s="38"/>
    </row>
    <row r="120" s="2" customFormat="1" ht="40.05" customHeight="1">
      <c r="A120" s="38"/>
      <c r="B120" s="39"/>
      <c r="C120" s="32" t="s">
        <v>24</v>
      </c>
      <c r="D120" s="40"/>
      <c r="E120" s="40"/>
      <c r="F120" s="27" t="str">
        <f>E15</f>
        <v>Město Broumov,Třída Masarykova 239,550 01 Broumov</v>
      </c>
      <c r="G120" s="40"/>
      <c r="H120" s="40"/>
      <c r="I120" s="32" t="s">
        <v>32</v>
      </c>
      <c r="J120" s="36" t="str">
        <f>E21</f>
        <v>Ing. Adam Beneš,Žďárky 224, 549 37 Žďárky</v>
      </c>
      <c r="K120" s="40"/>
      <c r="L120" s="63"/>
      <c r="S120" s="38"/>
      <c r="T120" s="38"/>
      <c r="U120" s="38"/>
      <c r="V120" s="38"/>
      <c r="W120" s="38"/>
      <c r="X120" s="38"/>
      <c r="Y120" s="38"/>
      <c r="Z120" s="38"/>
      <c r="AA120" s="38"/>
      <c r="AB120" s="38"/>
      <c r="AC120" s="38"/>
      <c r="AD120" s="38"/>
      <c r="AE120" s="38"/>
    </row>
    <row r="121" s="2" customFormat="1" ht="15.15" customHeight="1">
      <c r="A121" s="38"/>
      <c r="B121" s="39"/>
      <c r="C121" s="32" t="s">
        <v>30</v>
      </c>
      <c r="D121" s="40"/>
      <c r="E121" s="40"/>
      <c r="F121" s="27" t="str">
        <f>IF(E18="","",E18)</f>
        <v>Vyplň údaj</v>
      </c>
      <c r="G121" s="40"/>
      <c r="H121" s="40"/>
      <c r="I121" s="32" t="s">
        <v>37</v>
      </c>
      <c r="J121" s="36" t="str">
        <f>E24</f>
        <v>TMI Building s.r.o.</v>
      </c>
      <c r="K121" s="40"/>
      <c r="L121" s="63"/>
      <c r="S121" s="38"/>
      <c r="T121" s="38"/>
      <c r="U121" s="38"/>
      <c r="V121" s="38"/>
      <c r="W121" s="38"/>
      <c r="X121" s="38"/>
      <c r="Y121" s="38"/>
      <c r="Z121" s="38"/>
      <c r="AA121" s="38"/>
      <c r="AB121" s="38"/>
      <c r="AC121" s="38"/>
      <c r="AD121" s="38"/>
      <c r="AE121" s="38"/>
    </row>
    <row r="122" s="2" customFormat="1" ht="10.32" customHeight="1">
      <c r="A122" s="38"/>
      <c r="B122" s="39"/>
      <c r="C122" s="40"/>
      <c r="D122" s="40"/>
      <c r="E122" s="40"/>
      <c r="F122" s="40"/>
      <c r="G122" s="40"/>
      <c r="H122" s="40"/>
      <c r="I122" s="40"/>
      <c r="J122" s="40"/>
      <c r="K122" s="40"/>
      <c r="L122" s="63"/>
      <c r="S122" s="38"/>
      <c r="T122" s="38"/>
      <c r="U122" s="38"/>
      <c r="V122" s="38"/>
      <c r="W122" s="38"/>
      <c r="X122" s="38"/>
      <c r="Y122" s="38"/>
      <c r="Z122" s="38"/>
      <c r="AA122" s="38"/>
      <c r="AB122" s="38"/>
      <c r="AC122" s="38"/>
      <c r="AD122" s="38"/>
      <c r="AE122" s="38"/>
    </row>
    <row r="123" s="11" customFormat="1" ht="29.28" customHeight="1">
      <c r="A123" s="200"/>
      <c r="B123" s="201"/>
      <c r="C123" s="202" t="s">
        <v>155</v>
      </c>
      <c r="D123" s="203" t="s">
        <v>67</v>
      </c>
      <c r="E123" s="203" t="s">
        <v>63</v>
      </c>
      <c r="F123" s="203" t="s">
        <v>64</v>
      </c>
      <c r="G123" s="203" t="s">
        <v>156</v>
      </c>
      <c r="H123" s="203" t="s">
        <v>157</v>
      </c>
      <c r="I123" s="203" t="s">
        <v>158</v>
      </c>
      <c r="J123" s="203" t="s">
        <v>143</v>
      </c>
      <c r="K123" s="204" t="s">
        <v>159</v>
      </c>
      <c r="L123" s="205"/>
      <c r="M123" s="100" t="s">
        <v>1</v>
      </c>
      <c r="N123" s="101" t="s">
        <v>46</v>
      </c>
      <c r="O123" s="101" t="s">
        <v>160</v>
      </c>
      <c r="P123" s="101" t="s">
        <v>161</v>
      </c>
      <c r="Q123" s="101" t="s">
        <v>162</v>
      </c>
      <c r="R123" s="101" t="s">
        <v>163</v>
      </c>
      <c r="S123" s="101" t="s">
        <v>164</v>
      </c>
      <c r="T123" s="102" t="s">
        <v>165</v>
      </c>
      <c r="U123" s="200"/>
      <c r="V123" s="200"/>
      <c r="W123" s="200"/>
      <c r="X123" s="200"/>
      <c r="Y123" s="200"/>
      <c r="Z123" s="200"/>
      <c r="AA123" s="200"/>
      <c r="AB123" s="200"/>
      <c r="AC123" s="200"/>
      <c r="AD123" s="200"/>
      <c r="AE123" s="200"/>
    </row>
    <row r="124" s="2" customFormat="1" ht="22.8" customHeight="1">
      <c r="A124" s="38"/>
      <c r="B124" s="39"/>
      <c r="C124" s="107" t="s">
        <v>166</v>
      </c>
      <c r="D124" s="40"/>
      <c r="E124" s="40"/>
      <c r="F124" s="40"/>
      <c r="G124" s="40"/>
      <c r="H124" s="40"/>
      <c r="I124" s="40"/>
      <c r="J124" s="206">
        <f>BK124</f>
        <v>0</v>
      </c>
      <c r="K124" s="40"/>
      <c r="L124" s="44"/>
      <c r="M124" s="103"/>
      <c r="N124" s="207"/>
      <c r="O124" s="104"/>
      <c r="P124" s="208">
        <f>P125</f>
        <v>0</v>
      </c>
      <c r="Q124" s="104"/>
      <c r="R124" s="208">
        <f>R125</f>
        <v>147.4324192</v>
      </c>
      <c r="S124" s="104"/>
      <c r="T124" s="209">
        <f>T125</f>
        <v>0</v>
      </c>
      <c r="U124" s="38"/>
      <c r="V124" s="38"/>
      <c r="W124" s="38"/>
      <c r="X124" s="38"/>
      <c r="Y124" s="38"/>
      <c r="Z124" s="38"/>
      <c r="AA124" s="38"/>
      <c r="AB124" s="38"/>
      <c r="AC124" s="38"/>
      <c r="AD124" s="38"/>
      <c r="AE124" s="38"/>
      <c r="AT124" s="17" t="s">
        <v>81</v>
      </c>
      <c r="AU124" s="17" t="s">
        <v>145</v>
      </c>
      <c r="BK124" s="210">
        <f>BK125</f>
        <v>0</v>
      </c>
    </row>
    <row r="125" s="12" customFormat="1" ht="25.92" customHeight="1">
      <c r="A125" s="12"/>
      <c r="B125" s="211"/>
      <c r="C125" s="212"/>
      <c r="D125" s="213" t="s">
        <v>81</v>
      </c>
      <c r="E125" s="214" t="s">
        <v>167</v>
      </c>
      <c r="F125" s="214" t="s">
        <v>168</v>
      </c>
      <c r="G125" s="212"/>
      <c r="H125" s="212"/>
      <c r="I125" s="215"/>
      <c r="J125" s="216">
        <f>BK125</f>
        <v>0</v>
      </c>
      <c r="K125" s="212"/>
      <c r="L125" s="217"/>
      <c r="M125" s="218"/>
      <c r="N125" s="219"/>
      <c r="O125" s="219"/>
      <c r="P125" s="220">
        <f>P126+P174+P192+P199+P206+P237+P284</f>
        <v>0</v>
      </c>
      <c r="Q125" s="219"/>
      <c r="R125" s="220">
        <f>R126+R174+R192+R199+R206+R237+R284</f>
        <v>147.4324192</v>
      </c>
      <c r="S125" s="219"/>
      <c r="T125" s="221">
        <f>T126+T174+T192+T199+T206+T237+T284</f>
        <v>0</v>
      </c>
      <c r="U125" s="12"/>
      <c r="V125" s="12"/>
      <c r="W125" s="12"/>
      <c r="X125" s="12"/>
      <c r="Y125" s="12"/>
      <c r="Z125" s="12"/>
      <c r="AA125" s="12"/>
      <c r="AB125" s="12"/>
      <c r="AC125" s="12"/>
      <c r="AD125" s="12"/>
      <c r="AE125" s="12"/>
      <c r="AR125" s="222" t="s">
        <v>89</v>
      </c>
      <c r="AT125" s="223" t="s">
        <v>81</v>
      </c>
      <c r="AU125" s="223" t="s">
        <v>14</v>
      </c>
      <c r="AY125" s="222" t="s">
        <v>169</v>
      </c>
      <c r="BK125" s="224">
        <f>BK126+BK174+BK192+BK199+BK206+BK237+BK284</f>
        <v>0</v>
      </c>
    </row>
    <row r="126" s="12" customFormat="1" ht="22.8" customHeight="1">
      <c r="A126" s="12"/>
      <c r="B126" s="211"/>
      <c r="C126" s="212"/>
      <c r="D126" s="213" t="s">
        <v>81</v>
      </c>
      <c r="E126" s="225" t="s">
        <v>89</v>
      </c>
      <c r="F126" s="225" t="s">
        <v>170</v>
      </c>
      <c r="G126" s="212"/>
      <c r="H126" s="212"/>
      <c r="I126" s="215"/>
      <c r="J126" s="226">
        <f>BK126</f>
        <v>0</v>
      </c>
      <c r="K126" s="212"/>
      <c r="L126" s="217"/>
      <c r="M126" s="218"/>
      <c r="N126" s="219"/>
      <c r="O126" s="219"/>
      <c r="P126" s="220">
        <f>SUM(P127:P173)</f>
        <v>0</v>
      </c>
      <c r="Q126" s="219"/>
      <c r="R126" s="220">
        <f>SUM(R127:R173)</f>
        <v>88.878</v>
      </c>
      <c r="S126" s="219"/>
      <c r="T126" s="221">
        <f>SUM(T127:T173)</f>
        <v>0</v>
      </c>
      <c r="U126" s="12"/>
      <c r="V126" s="12"/>
      <c r="W126" s="12"/>
      <c r="X126" s="12"/>
      <c r="Y126" s="12"/>
      <c r="Z126" s="12"/>
      <c r="AA126" s="12"/>
      <c r="AB126" s="12"/>
      <c r="AC126" s="12"/>
      <c r="AD126" s="12"/>
      <c r="AE126" s="12"/>
      <c r="AR126" s="222" t="s">
        <v>89</v>
      </c>
      <c r="AT126" s="223" t="s">
        <v>81</v>
      </c>
      <c r="AU126" s="223" t="s">
        <v>89</v>
      </c>
      <c r="AY126" s="222" t="s">
        <v>169</v>
      </c>
      <c r="BK126" s="224">
        <f>SUM(BK127:BK173)</f>
        <v>0</v>
      </c>
    </row>
    <row r="127" s="2" customFormat="1" ht="33" customHeight="1">
      <c r="A127" s="38"/>
      <c r="B127" s="39"/>
      <c r="C127" s="227" t="s">
        <v>89</v>
      </c>
      <c r="D127" s="227" t="s">
        <v>171</v>
      </c>
      <c r="E127" s="228" t="s">
        <v>172</v>
      </c>
      <c r="F127" s="229" t="s">
        <v>173</v>
      </c>
      <c r="G127" s="230" t="s">
        <v>116</v>
      </c>
      <c r="H127" s="231">
        <v>37.439999999999998</v>
      </c>
      <c r="I127" s="232"/>
      <c r="J127" s="233">
        <f>ROUND(I127*H127,2)</f>
        <v>0</v>
      </c>
      <c r="K127" s="229" t="s">
        <v>174</v>
      </c>
      <c r="L127" s="44"/>
      <c r="M127" s="234" t="s">
        <v>1</v>
      </c>
      <c r="N127" s="235" t="s">
        <v>47</v>
      </c>
      <c r="O127" s="91"/>
      <c r="P127" s="236">
        <f>O127*H127</f>
        <v>0</v>
      </c>
      <c r="Q127" s="236">
        <v>0</v>
      </c>
      <c r="R127" s="236">
        <f>Q127*H127</f>
        <v>0</v>
      </c>
      <c r="S127" s="236">
        <v>0</v>
      </c>
      <c r="T127" s="237">
        <f>S127*H127</f>
        <v>0</v>
      </c>
      <c r="U127" s="38"/>
      <c r="V127" s="38"/>
      <c r="W127" s="38"/>
      <c r="X127" s="38"/>
      <c r="Y127" s="38"/>
      <c r="Z127" s="38"/>
      <c r="AA127" s="38"/>
      <c r="AB127" s="38"/>
      <c r="AC127" s="38"/>
      <c r="AD127" s="38"/>
      <c r="AE127" s="38"/>
      <c r="AR127" s="238" t="s">
        <v>175</v>
      </c>
      <c r="AT127" s="238" t="s">
        <v>171</v>
      </c>
      <c r="AU127" s="238" t="s">
        <v>91</v>
      </c>
      <c r="AY127" s="17" t="s">
        <v>169</v>
      </c>
      <c r="BE127" s="239">
        <f>IF(N127="základní",J127,0)</f>
        <v>0</v>
      </c>
      <c r="BF127" s="239">
        <f>IF(N127="snížená",J127,0)</f>
        <v>0</v>
      </c>
      <c r="BG127" s="239">
        <f>IF(N127="zákl. přenesená",J127,0)</f>
        <v>0</v>
      </c>
      <c r="BH127" s="239">
        <f>IF(N127="sníž. přenesená",J127,0)</f>
        <v>0</v>
      </c>
      <c r="BI127" s="239">
        <f>IF(N127="nulová",J127,0)</f>
        <v>0</v>
      </c>
      <c r="BJ127" s="17" t="s">
        <v>89</v>
      </c>
      <c r="BK127" s="239">
        <f>ROUND(I127*H127,2)</f>
        <v>0</v>
      </c>
      <c r="BL127" s="17" t="s">
        <v>175</v>
      </c>
      <c r="BM127" s="238" t="s">
        <v>176</v>
      </c>
    </row>
    <row r="128" s="2" customFormat="1">
      <c r="A128" s="38"/>
      <c r="B128" s="39"/>
      <c r="C128" s="40"/>
      <c r="D128" s="240" t="s">
        <v>177</v>
      </c>
      <c r="E128" s="40"/>
      <c r="F128" s="241" t="s">
        <v>178</v>
      </c>
      <c r="G128" s="40"/>
      <c r="H128" s="40"/>
      <c r="I128" s="242"/>
      <c r="J128" s="40"/>
      <c r="K128" s="40"/>
      <c r="L128" s="44"/>
      <c r="M128" s="243"/>
      <c r="N128" s="244"/>
      <c r="O128" s="91"/>
      <c r="P128" s="91"/>
      <c r="Q128" s="91"/>
      <c r="R128" s="91"/>
      <c r="S128" s="91"/>
      <c r="T128" s="92"/>
      <c r="U128" s="38"/>
      <c r="V128" s="38"/>
      <c r="W128" s="38"/>
      <c r="X128" s="38"/>
      <c r="Y128" s="38"/>
      <c r="Z128" s="38"/>
      <c r="AA128" s="38"/>
      <c r="AB128" s="38"/>
      <c r="AC128" s="38"/>
      <c r="AD128" s="38"/>
      <c r="AE128" s="38"/>
      <c r="AT128" s="17" t="s">
        <v>177</v>
      </c>
      <c r="AU128" s="17" t="s">
        <v>91</v>
      </c>
    </row>
    <row r="129" s="2" customFormat="1">
      <c r="A129" s="38"/>
      <c r="B129" s="39"/>
      <c r="C129" s="40"/>
      <c r="D129" s="245" t="s">
        <v>179</v>
      </c>
      <c r="E129" s="40"/>
      <c r="F129" s="246" t="s">
        <v>180</v>
      </c>
      <c r="G129" s="40"/>
      <c r="H129" s="40"/>
      <c r="I129" s="242"/>
      <c r="J129" s="40"/>
      <c r="K129" s="40"/>
      <c r="L129" s="44"/>
      <c r="M129" s="243"/>
      <c r="N129" s="244"/>
      <c r="O129" s="91"/>
      <c r="P129" s="91"/>
      <c r="Q129" s="91"/>
      <c r="R129" s="91"/>
      <c r="S129" s="91"/>
      <c r="T129" s="92"/>
      <c r="U129" s="38"/>
      <c r="V129" s="38"/>
      <c r="W129" s="38"/>
      <c r="X129" s="38"/>
      <c r="Y129" s="38"/>
      <c r="Z129" s="38"/>
      <c r="AA129" s="38"/>
      <c r="AB129" s="38"/>
      <c r="AC129" s="38"/>
      <c r="AD129" s="38"/>
      <c r="AE129" s="38"/>
      <c r="AT129" s="17" t="s">
        <v>179</v>
      </c>
      <c r="AU129" s="17" t="s">
        <v>91</v>
      </c>
    </row>
    <row r="130" s="13" customFormat="1">
      <c r="A130" s="13"/>
      <c r="B130" s="247"/>
      <c r="C130" s="248"/>
      <c r="D130" s="240" t="s">
        <v>181</v>
      </c>
      <c r="E130" s="249" t="s">
        <v>1</v>
      </c>
      <c r="F130" s="250" t="s">
        <v>182</v>
      </c>
      <c r="G130" s="248"/>
      <c r="H130" s="251">
        <v>23.280000000000001</v>
      </c>
      <c r="I130" s="252"/>
      <c r="J130" s="248"/>
      <c r="K130" s="248"/>
      <c r="L130" s="253"/>
      <c r="M130" s="254"/>
      <c r="N130" s="255"/>
      <c r="O130" s="255"/>
      <c r="P130" s="255"/>
      <c r="Q130" s="255"/>
      <c r="R130" s="255"/>
      <c r="S130" s="255"/>
      <c r="T130" s="256"/>
      <c r="U130" s="13"/>
      <c r="V130" s="13"/>
      <c r="W130" s="13"/>
      <c r="X130" s="13"/>
      <c r="Y130" s="13"/>
      <c r="Z130" s="13"/>
      <c r="AA130" s="13"/>
      <c r="AB130" s="13"/>
      <c r="AC130" s="13"/>
      <c r="AD130" s="13"/>
      <c r="AE130" s="13"/>
      <c r="AT130" s="257" t="s">
        <v>181</v>
      </c>
      <c r="AU130" s="257" t="s">
        <v>91</v>
      </c>
      <c r="AV130" s="13" t="s">
        <v>91</v>
      </c>
      <c r="AW130" s="13" t="s">
        <v>36</v>
      </c>
      <c r="AX130" s="13" t="s">
        <v>14</v>
      </c>
      <c r="AY130" s="257" t="s">
        <v>169</v>
      </c>
    </row>
    <row r="131" s="13" customFormat="1">
      <c r="A131" s="13"/>
      <c r="B131" s="247"/>
      <c r="C131" s="248"/>
      <c r="D131" s="240" t="s">
        <v>181</v>
      </c>
      <c r="E131" s="249" t="s">
        <v>1</v>
      </c>
      <c r="F131" s="250" t="s">
        <v>183</v>
      </c>
      <c r="G131" s="248"/>
      <c r="H131" s="251">
        <v>14.16</v>
      </c>
      <c r="I131" s="252"/>
      <c r="J131" s="248"/>
      <c r="K131" s="248"/>
      <c r="L131" s="253"/>
      <c r="M131" s="254"/>
      <c r="N131" s="255"/>
      <c r="O131" s="255"/>
      <c r="P131" s="255"/>
      <c r="Q131" s="255"/>
      <c r="R131" s="255"/>
      <c r="S131" s="255"/>
      <c r="T131" s="256"/>
      <c r="U131" s="13"/>
      <c r="V131" s="13"/>
      <c r="W131" s="13"/>
      <c r="X131" s="13"/>
      <c r="Y131" s="13"/>
      <c r="Z131" s="13"/>
      <c r="AA131" s="13"/>
      <c r="AB131" s="13"/>
      <c r="AC131" s="13"/>
      <c r="AD131" s="13"/>
      <c r="AE131" s="13"/>
      <c r="AT131" s="257" t="s">
        <v>181</v>
      </c>
      <c r="AU131" s="257" t="s">
        <v>91</v>
      </c>
      <c r="AV131" s="13" t="s">
        <v>91</v>
      </c>
      <c r="AW131" s="13" t="s">
        <v>36</v>
      </c>
      <c r="AX131" s="13" t="s">
        <v>14</v>
      </c>
      <c r="AY131" s="257" t="s">
        <v>169</v>
      </c>
    </row>
    <row r="132" s="14" customFormat="1">
      <c r="A132" s="14"/>
      <c r="B132" s="258"/>
      <c r="C132" s="259"/>
      <c r="D132" s="240" t="s">
        <v>181</v>
      </c>
      <c r="E132" s="260" t="s">
        <v>1</v>
      </c>
      <c r="F132" s="261" t="s">
        <v>184</v>
      </c>
      <c r="G132" s="259"/>
      <c r="H132" s="262">
        <v>37.439999999999998</v>
      </c>
      <c r="I132" s="263"/>
      <c r="J132" s="259"/>
      <c r="K132" s="259"/>
      <c r="L132" s="264"/>
      <c r="M132" s="265"/>
      <c r="N132" s="266"/>
      <c r="O132" s="266"/>
      <c r="P132" s="266"/>
      <c r="Q132" s="266"/>
      <c r="R132" s="266"/>
      <c r="S132" s="266"/>
      <c r="T132" s="267"/>
      <c r="U132" s="14"/>
      <c r="V132" s="14"/>
      <c r="W132" s="14"/>
      <c r="X132" s="14"/>
      <c r="Y132" s="14"/>
      <c r="Z132" s="14"/>
      <c r="AA132" s="14"/>
      <c r="AB132" s="14"/>
      <c r="AC132" s="14"/>
      <c r="AD132" s="14"/>
      <c r="AE132" s="14"/>
      <c r="AT132" s="268" t="s">
        <v>181</v>
      </c>
      <c r="AU132" s="268" t="s">
        <v>91</v>
      </c>
      <c r="AV132" s="14" t="s">
        <v>175</v>
      </c>
      <c r="AW132" s="14" t="s">
        <v>36</v>
      </c>
      <c r="AX132" s="14" t="s">
        <v>89</v>
      </c>
      <c r="AY132" s="268" t="s">
        <v>169</v>
      </c>
    </row>
    <row r="133" s="2" customFormat="1" ht="37.8" customHeight="1">
      <c r="A133" s="38"/>
      <c r="B133" s="39"/>
      <c r="C133" s="227" t="s">
        <v>91</v>
      </c>
      <c r="D133" s="227" t="s">
        <v>171</v>
      </c>
      <c r="E133" s="228" t="s">
        <v>185</v>
      </c>
      <c r="F133" s="229" t="s">
        <v>186</v>
      </c>
      <c r="G133" s="230" t="s">
        <v>116</v>
      </c>
      <c r="H133" s="231">
        <v>37.439999999999998</v>
      </c>
      <c r="I133" s="232"/>
      <c r="J133" s="233">
        <f>ROUND(I133*H133,2)</f>
        <v>0</v>
      </c>
      <c r="K133" s="229" t="s">
        <v>174</v>
      </c>
      <c r="L133" s="44"/>
      <c r="M133" s="234" t="s">
        <v>1</v>
      </c>
      <c r="N133" s="235" t="s">
        <v>47</v>
      </c>
      <c r="O133" s="91"/>
      <c r="P133" s="236">
        <f>O133*H133</f>
        <v>0</v>
      </c>
      <c r="Q133" s="236">
        <v>0</v>
      </c>
      <c r="R133" s="236">
        <f>Q133*H133</f>
        <v>0</v>
      </c>
      <c r="S133" s="236">
        <v>0</v>
      </c>
      <c r="T133" s="237">
        <f>S133*H133</f>
        <v>0</v>
      </c>
      <c r="U133" s="38"/>
      <c r="V133" s="38"/>
      <c r="W133" s="38"/>
      <c r="X133" s="38"/>
      <c r="Y133" s="38"/>
      <c r="Z133" s="38"/>
      <c r="AA133" s="38"/>
      <c r="AB133" s="38"/>
      <c r="AC133" s="38"/>
      <c r="AD133" s="38"/>
      <c r="AE133" s="38"/>
      <c r="AR133" s="238" t="s">
        <v>175</v>
      </c>
      <c r="AT133" s="238" t="s">
        <v>171</v>
      </c>
      <c r="AU133" s="238" t="s">
        <v>91</v>
      </c>
      <c r="AY133" s="17" t="s">
        <v>169</v>
      </c>
      <c r="BE133" s="239">
        <f>IF(N133="základní",J133,0)</f>
        <v>0</v>
      </c>
      <c r="BF133" s="239">
        <f>IF(N133="snížená",J133,0)</f>
        <v>0</v>
      </c>
      <c r="BG133" s="239">
        <f>IF(N133="zákl. přenesená",J133,0)</f>
        <v>0</v>
      </c>
      <c r="BH133" s="239">
        <f>IF(N133="sníž. přenesená",J133,0)</f>
        <v>0</v>
      </c>
      <c r="BI133" s="239">
        <f>IF(N133="nulová",J133,0)</f>
        <v>0</v>
      </c>
      <c r="BJ133" s="17" t="s">
        <v>89</v>
      </c>
      <c r="BK133" s="239">
        <f>ROUND(I133*H133,2)</f>
        <v>0</v>
      </c>
      <c r="BL133" s="17" t="s">
        <v>175</v>
      </c>
      <c r="BM133" s="238" t="s">
        <v>187</v>
      </c>
    </row>
    <row r="134" s="2" customFormat="1">
      <c r="A134" s="38"/>
      <c r="B134" s="39"/>
      <c r="C134" s="40"/>
      <c r="D134" s="240" t="s">
        <v>177</v>
      </c>
      <c r="E134" s="40"/>
      <c r="F134" s="241" t="s">
        <v>188</v>
      </c>
      <c r="G134" s="40"/>
      <c r="H134" s="40"/>
      <c r="I134" s="242"/>
      <c r="J134" s="40"/>
      <c r="K134" s="40"/>
      <c r="L134" s="44"/>
      <c r="M134" s="243"/>
      <c r="N134" s="244"/>
      <c r="O134" s="91"/>
      <c r="P134" s="91"/>
      <c r="Q134" s="91"/>
      <c r="R134" s="91"/>
      <c r="S134" s="91"/>
      <c r="T134" s="92"/>
      <c r="U134" s="38"/>
      <c r="V134" s="38"/>
      <c r="W134" s="38"/>
      <c r="X134" s="38"/>
      <c r="Y134" s="38"/>
      <c r="Z134" s="38"/>
      <c r="AA134" s="38"/>
      <c r="AB134" s="38"/>
      <c r="AC134" s="38"/>
      <c r="AD134" s="38"/>
      <c r="AE134" s="38"/>
      <c r="AT134" s="17" t="s">
        <v>177</v>
      </c>
      <c r="AU134" s="17" t="s">
        <v>91</v>
      </c>
    </row>
    <row r="135" s="2" customFormat="1">
      <c r="A135" s="38"/>
      <c r="B135" s="39"/>
      <c r="C135" s="40"/>
      <c r="D135" s="245" t="s">
        <v>179</v>
      </c>
      <c r="E135" s="40"/>
      <c r="F135" s="246" t="s">
        <v>189</v>
      </c>
      <c r="G135" s="40"/>
      <c r="H135" s="40"/>
      <c r="I135" s="242"/>
      <c r="J135" s="40"/>
      <c r="K135" s="40"/>
      <c r="L135" s="44"/>
      <c r="M135" s="243"/>
      <c r="N135" s="244"/>
      <c r="O135" s="91"/>
      <c r="P135" s="91"/>
      <c r="Q135" s="91"/>
      <c r="R135" s="91"/>
      <c r="S135" s="91"/>
      <c r="T135" s="92"/>
      <c r="U135" s="38"/>
      <c r="V135" s="38"/>
      <c r="W135" s="38"/>
      <c r="X135" s="38"/>
      <c r="Y135" s="38"/>
      <c r="Z135" s="38"/>
      <c r="AA135" s="38"/>
      <c r="AB135" s="38"/>
      <c r="AC135" s="38"/>
      <c r="AD135" s="38"/>
      <c r="AE135" s="38"/>
      <c r="AT135" s="17" t="s">
        <v>179</v>
      </c>
      <c r="AU135" s="17" t="s">
        <v>91</v>
      </c>
    </row>
    <row r="136" s="13" customFormat="1">
      <c r="A136" s="13"/>
      <c r="B136" s="247"/>
      <c r="C136" s="248"/>
      <c r="D136" s="240" t="s">
        <v>181</v>
      </c>
      <c r="E136" s="249" t="s">
        <v>1</v>
      </c>
      <c r="F136" s="250" t="s">
        <v>115</v>
      </c>
      <c r="G136" s="248"/>
      <c r="H136" s="251">
        <v>37.439999999999998</v>
      </c>
      <c r="I136" s="252"/>
      <c r="J136" s="248"/>
      <c r="K136" s="248"/>
      <c r="L136" s="253"/>
      <c r="M136" s="254"/>
      <c r="N136" s="255"/>
      <c r="O136" s="255"/>
      <c r="P136" s="255"/>
      <c r="Q136" s="255"/>
      <c r="R136" s="255"/>
      <c r="S136" s="255"/>
      <c r="T136" s="256"/>
      <c r="U136" s="13"/>
      <c r="V136" s="13"/>
      <c r="W136" s="13"/>
      <c r="X136" s="13"/>
      <c r="Y136" s="13"/>
      <c r="Z136" s="13"/>
      <c r="AA136" s="13"/>
      <c r="AB136" s="13"/>
      <c r="AC136" s="13"/>
      <c r="AD136" s="13"/>
      <c r="AE136" s="13"/>
      <c r="AT136" s="257" t="s">
        <v>181</v>
      </c>
      <c r="AU136" s="257" t="s">
        <v>91</v>
      </c>
      <c r="AV136" s="13" t="s">
        <v>91</v>
      </c>
      <c r="AW136" s="13" t="s">
        <v>36</v>
      </c>
      <c r="AX136" s="13" t="s">
        <v>14</v>
      </c>
      <c r="AY136" s="257" t="s">
        <v>169</v>
      </c>
    </row>
    <row r="137" s="14" customFormat="1">
      <c r="A137" s="14"/>
      <c r="B137" s="258"/>
      <c r="C137" s="259"/>
      <c r="D137" s="240" t="s">
        <v>181</v>
      </c>
      <c r="E137" s="260" t="s">
        <v>1</v>
      </c>
      <c r="F137" s="261" t="s">
        <v>184</v>
      </c>
      <c r="G137" s="259"/>
      <c r="H137" s="262">
        <v>37.439999999999998</v>
      </c>
      <c r="I137" s="263"/>
      <c r="J137" s="259"/>
      <c r="K137" s="259"/>
      <c r="L137" s="264"/>
      <c r="M137" s="265"/>
      <c r="N137" s="266"/>
      <c r="O137" s="266"/>
      <c r="P137" s="266"/>
      <c r="Q137" s="266"/>
      <c r="R137" s="266"/>
      <c r="S137" s="266"/>
      <c r="T137" s="267"/>
      <c r="U137" s="14"/>
      <c r="V137" s="14"/>
      <c r="W137" s="14"/>
      <c r="X137" s="14"/>
      <c r="Y137" s="14"/>
      <c r="Z137" s="14"/>
      <c r="AA137" s="14"/>
      <c r="AB137" s="14"/>
      <c r="AC137" s="14"/>
      <c r="AD137" s="14"/>
      <c r="AE137" s="14"/>
      <c r="AT137" s="268" t="s">
        <v>181</v>
      </c>
      <c r="AU137" s="268" t="s">
        <v>91</v>
      </c>
      <c r="AV137" s="14" t="s">
        <v>175</v>
      </c>
      <c r="AW137" s="14" t="s">
        <v>36</v>
      </c>
      <c r="AX137" s="14" t="s">
        <v>89</v>
      </c>
      <c r="AY137" s="268" t="s">
        <v>169</v>
      </c>
    </row>
    <row r="138" s="2" customFormat="1" ht="16.5" customHeight="1">
      <c r="A138" s="38"/>
      <c r="B138" s="39"/>
      <c r="C138" s="227" t="s">
        <v>190</v>
      </c>
      <c r="D138" s="227" t="s">
        <v>171</v>
      </c>
      <c r="E138" s="228" t="s">
        <v>191</v>
      </c>
      <c r="F138" s="229" t="s">
        <v>192</v>
      </c>
      <c r="G138" s="230" t="s">
        <v>116</v>
      </c>
      <c r="H138" s="231">
        <v>37.439999999999998</v>
      </c>
      <c r="I138" s="232"/>
      <c r="J138" s="233">
        <f>ROUND(I138*H138,2)</f>
        <v>0</v>
      </c>
      <c r="K138" s="229" t="s">
        <v>174</v>
      </c>
      <c r="L138" s="44"/>
      <c r="M138" s="234" t="s">
        <v>1</v>
      </c>
      <c r="N138" s="235" t="s">
        <v>47</v>
      </c>
      <c r="O138" s="91"/>
      <c r="P138" s="236">
        <f>O138*H138</f>
        <v>0</v>
      </c>
      <c r="Q138" s="236">
        <v>0</v>
      </c>
      <c r="R138" s="236">
        <f>Q138*H138</f>
        <v>0</v>
      </c>
      <c r="S138" s="236">
        <v>0</v>
      </c>
      <c r="T138" s="237">
        <f>S138*H138</f>
        <v>0</v>
      </c>
      <c r="U138" s="38"/>
      <c r="V138" s="38"/>
      <c r="W138" s="38"/>
      <c r="X138" s="38"/>
      <c r="Y138" s="38"/>
      <c r="Z138" s="38"/>
      <c r="AA138" s="38"/>
      <c r="AB138" s="38"/>
      <c r="AC138" s="38"/>
      <c r="AD138" s="38"/>
      <c r="AE138" s="38"/>
      <c r="AR138" s="238" t="s">
        <v>175</v>
      </c>
      <c r="AT138" s="238" t="s">
        <v>171</v>
      </c>
      <c r="AU138" s="238" t="s">
        <v>91</v>
      </c>
      <c r="AY138" s="17" t="s">
        <v>169</v>
      </c>
      <c r="BE138" s="239">
        <f>IF(N138="základní",J138,0)</f>
        <v>0</v>
      </c>
      <c r="BF138" s="239">
        <f>IF(N138="snížená",J138,0)</f>
        <v>0</v>
      </c>
      <c r="BG138" s="239">
        <f>IF(N138="zákl. přenesená",J138,0)</f>
        <v>0</v>
      </c>
      <c r="BH138" s="239">
        <f>IF(N138="sníž. přenesená",J138,0)</f>
        <v>0</v>
      </c>
      <c r="BI138" s="239">
        <f>IF(N138="nulová",J138,0)</f>
        <v>0</v>
      </c>
      <c r="BJ138" s="17" t="s">
        <v>89</v>
      </c>
      <c r="BK138" s="239">
        <f>ROUND(I138*H138,2)</f>
        <v>0</v>
      </c>
      <c r="BL138" s="17" t="s">
        <v>175</v>
      </c>
      <c r="BM138" s="238" t="s">
        <v>193</v>
      </c>
    </row>
    <row r="139" s="2" customFormat="1">
      <c r="A139" s="38"/>
      <c r="B139" s="39"/>
      <c r="C139" s="40"/>
      <c r="D139" s="240" t="s">
        <v>177</v>
      </c>
      <c r="E139" s="40"/>
      <c r="F139" s="241" t="s">
        <v>194</v>
      </c>
      <c r="G139" s="40"/>
      <c r="H139" s="40"/>
      <c r="I139" s="242"/>
      <c r="J139" s="40"/>
      <c r="K139" s="40"/>
      <c r="L139" s="44"/>
      <c r="M139" s="243"/>
      <c r="N139" s="244"/>
      <c r="O139" s="91"/>
      <c r="P139" s="91"/>
      <c r="Q139" s="91"/>
      <c r="R139" s="91"/>
      <c r="S139" s="91"/>
      <c r="T139" s="92"/>
      <c r="U139" s="38"/>
      <c r="V139" s="38"/>
      <c r="W139" s="38"/>
      <c r="X139" s="38"/>
      <c r="Y139" s="38"/>
      <c r="Z139" s="38"/>
      <c r="AA139" s="38"/>
      <c r="AB139" s="38"/>
      <c r="AC139" s="38"/>
      <c r="AD139" s="38"/>
      <c r="AE139" s="38"/>
      <c r="AT139" s="17" t="s">
        <v>177</v>
      </c>
      <c r="AU139" s="17" t="s">
        <v>91</v>
      </c>
    </row>
    <row r="140" s="2" customFormat="1">
      <c r="A140" s="38"/>
      <c r="B140" s="39"/>
      <c r="C140" s="40"/>
      <c r="D140" s="245" t="s">
        <v>179</v>
      </c>
      <c r="E140" s="40"/>
      <c r="F140" s="246" t="s">
        <v>195</v>
      </c>
      <c r="G140" s="40"/>
      <c r="H140" s="40"/>
      <c r="I140" s="242"/>
      <c r="J140" s="40"/>
      <c r="K140" s="40"/>
      <c r="L140" s="44"/>
      <c r="M140" s="243"/>
      <c r="N140" s="244"/>
      <c r="O140" s="91"/>
      <c r="P140" s="91"/>
      <c r="Q140" s="91"/>
      <c r="R140" s="91"/>
      <c r="S140" s="91"/>
      <c r="T140" s="92"/>
      <c r="U140" s="38"/>
      <c r="V140" s="38"/>
      <c r="W140" s="38"/>
      <c r="X140" s="38"/>
      <c r="Y140" s="38"/>
      <c r="Z140" s="38"/>
      <c r="AA140" s="38"/>
      <c r="AB140" s="38"/>
      <c r="AC140" s="38"/>
      <c r="AD140" s="38"/>
      <c r="AE140" s="38"/>
      <c r="AT140" s="17" t="s">
        <v>179</v>
      </c>
      <c r="AU140" s="17" t="s">
        <v>91</v>
      </c>
    </row>
    <row r="141" s="2" customFormat="1">
      <c r="A141" s="38"/>
      <c r="B141" s="39"/>
      <c r="C141" s="40"/>
      <c r="D141" s="240" t="s">
        <v>196</v>
      </c>
      <c r="E141" s="40"/>
      <c r="F141" s="269" t="s">
        <v>197</v>
      </c>
      <c r="G141" s="40"/>
      <c r="H141" s="40"/>
      <c r="I141" s="242"/>
      <c r="J141" s="40"/>
      <c r="K141" s="40"/>
      <c r="L141" s="44"/>
      <c r="M141" s="243"/>
      <c r="N141" s="244"/>
      <c r="O141" s="91"/>
      <c r="P141" s="91"/>
      <c r="Q141" s="91"/>
      <c r="R141" s="91"/>
      <c r="S141" s="91"/>
      <c r="T141" s="92"/>
      <c r="U141" s="38"/>
      <c r="V141" s="38"/>
      <c r="W141" s="38"/>
      <c r="X141" s="38"/>
      <c r="Y141" s="38"/>
      <c r="Z141" s="38"/>
      <c r="AA141" s="38"/>
      <c r="AB141" s="38"/>
      <c r="AC141" s="38"/>
      <c r="AD141" s="38"/>
      <c r="AE141" s="38"/>
      <c r="AT141" s="17" t="s">
        <v>196</v>
      </c>
      <c r="AU141" s="17" t="s">
        <v>91</v>
      </c>
    </row>
    <row r="142" s="13" customFormat="1">
      <c r="A142" s="13"/>
      <c r="B142" s="247"/>
      <c r="C142" s="248"/>
      <c r="D142" s="240" t="s">
        <v>181</v>
      </c>
      <c r="E142" s="249" t="s">
        <v>1</v>
      </c>
      <c r="F142" s="250" t="s">
        <v>115</v>
      </c>
      <c r="G142" s="248"/>
      <c r="H142" s="251">
        <v>37.439999999999998</v>
      </c>
      <c r="I142" s="252"/>
      <c r="J142" s="248"/>
      <c r="K142" s="248"/>
      <c r="L142" s="253"/>
      <c r="M142" s="254"/>
      <c r="N142" s="255"/>
      <c r="O142" s="255"/>
      <c r="P142" s="255"/>
      <c r="Q142" s="255"/>
      <c r="R142" s="255"/>
      <c r="S142" s="255"/>
      <c r="T142" s="256"/>
      <c r="U142" s="13"/>
      <c r="V142" s="13"/>
      <c r="W142" s="13"/>
      <c r="X142" s="13"/>
      <c r="Y142" s="13"/>
      <c r="Z142" s="13"/>
      <c r="AA142" s="13"/>
      <c r="AB142" s="13"/>
      <c r="AC142" s="13"/>
      <c r="AD142" s="13"/>
      <c r="AE142" s="13"/>
      <c r="AT142" s="257" t="s">
        <v>181</v>
      </c>
      <c r="AU142" s="257" t="s">
        <v>91</v>
      </c>
      <c r="AV142" s="13" t="s">
        <v>91</v>
      </c>
      <c r="AW142" s="13" t="s">
        <v>36</v>
      </c>
      <c r="AX142" s="13" t="s">
        <v>14</v>
      </c>
      <c r="AY142" s="257" t="s">
        <v>169</v>
      </c>
    </row>
    <row r="143" s="14" customFormat="1">
      <c r="A143" s="14"/>
      <c r="B143" s="258"/>
      <c r="C143" s="259"/>
      <c r="D143" s="240" t="s">
        <v>181</v>
      </c>
      <c r="E143" s="260" t="s">
        <v>1</v>
      </c>
      <c r="F143" s="261" t="s">
        <v>184</v>
      </c>
      <c r="G143" s="259"/>
      <c r="H143" s="262">
        <v>37.439999999999998</v>
      </c>
      <c r="I143" s="263"/>
      <c r="J143" s="259"/>
      <c r="K143" s="259"/>
      <c r="L143" s="264"/>
      <c r="M143" s="265"/>
      <c r="N143" s="266"/>
      <c r="O143" s="266"/>
      <c r="P143" s="266"/>
      <c r="Q143" s="266"/>
      <c r="R143" s="266"/>
      <c r="S143" s="266"/>
      <c r="T143" s="267"/>
      <c r="U143" s="14"/>
      <c r="V143" s="14"/>
      <c r="W143" s="14"/>
      <c r="X143" s="14"/>
      <c r="Y143" s="14"/>
      <c r="Z143" s="14"/>
      <c r="AA143" s="14"/>
      <c r="AB143" s="14"/>
      <c r="AC143" s="14"/>
      <c r="AD143" s="14"/>
      <c r="AE143" s="14"/>
      <c r="AT143" s="268" t="s">
        <v>181</v>
      </c>
      <c r="AU143" s="268" t="s">
        <v>91</v>
      </c>
      <c r="AV143" s="14" t="s">
        <v>175</v>
      </c>
      <c r="AW143" s="14" t="s">
        <v>36</v>
      </c>
      <c r="AX143" s="14" t="s">
        <v>89</v>
      </c>
      <c r="AY143" s="268" t="s">
        <v>169</v>
      </c>
    </row>
    <row r="144" s="2" customFormat="1" ht="24.15" customHeight="1">
      <c r="A144" s="38"/>
      <c r="B144" s="39"/>
      <c r="C144" s="227" t="s">
        <v>175</v>
      </c>
      <c r="D144" s="227" t="s">
        <v>171</v>
      </c>
      <c r="E144" s="228" t="s">
        <v>198</v>
      </c>
      <c r="F144" s="229" t="s">
        <v>199</v>
      </c>
      <c r="G144" s="230" t="s">
        <v>116</v>
      </c>
      <c r="H144" s="231">
        <v>24.635999999999999</v>
      </c>
      <c r="I144" s="232"/>
      <c r="J144" s="233">
        <f>ROUND(I144*H144,2)</f>
        <v>0</v>
      </c>
      <c r="K144" s="229" t="s">
        <v>174</v>
      </c>
      <c r="L144" s="44"/>
      <c r="M144" s="234" t="s">
        <v>1</v>
      </c>
      <c r="N144" s="235" t="s">
        <v>47</v>
      </c>
      <c r="O144" s="91"/>
      <c r="P144" s="236">
        <f>O144*H144</f>
        <v>0</v>
      </c>
      <c r="Q144" s="236">
        <v>0</v>
      </c>
      <c r="R144" s="236">
        <f>Q144*H144</f>
        <v>0</v>
      </c>
      <c r="S144" s="236">
        <v>0</v>
      </c>
      <c r="T144" s="237">
        <f>S144*H144</f>
        <v>0</v>
      </c>
      <c r="U144" s="38"/>
      <c r="V144" s="38"/>
      <c r="W144" s="38"/>
      <c r="X144" s="38"/>
      <c r="Y144" s="38"/>
      <c r="Z144" s="38"/>
      <c r="AA144" s="38"/>
      <c r="AB144" s="38"/>
      <c r="AC144" s="38"/>
      <c r="AD144" s="38"/>
      <c r="AE144" s="38"/>
      <c r="AR144" s="238" t="s">
        <v>175</v>
      </c>
      <c r="AT144" s="238" t="s">
        <v>171</v>
      </c>
      <c r="AU144" s="238" t="s">
        <v>91</v>
      </c>
      <c r="AY144" s="17" t="s">
        <v>169</v>
      </c>
      <c r="BE144" s="239">
        <f>IF(N144="základní",J144,0)</f>
        <v>0</v>
      </c>
      <c r="BF144" s="239">
        <f>IF(N144="snížená",J144,0)</f>
        <v>0</v>
      </c>
      <c r="BG144" s="239">
        <f>IF(N144="zákl. přenesená",J144,0)</f>
        <v>0</v>
      </c>
      <c r="BH144" s="239">
        <f>IF(N144="sníž. přenesená",J144,0)</f>
        <v>0</v>
      </c>
      <c r="BI144" s="239">
        <f>IF(N144="nulová",J144,0)</f>
        <v>0</v>
      </c>
      <c r="BJ144" s="17" t="s">
        <v>89</v>
      </c>
      <c r="BK144" s="239">
        <f>ROUND(I144*H144,2)</f>
        <v>0</v>
      </c>
      <c r="BL144" s="17" t="s">
        <v>175</v>
      </c>
      <c r="BM144" s="238" t="s">
        <v>200</v>
      </c>
    </row>
    <row r="145" s="2" customFormat="1">
      <c r="A145" s="38"/>
      <c r="B145" s="39"/>
      <c r="C145" s="40"/>
      <c r="D145" s="240" t="s">
        <v>177</v>
      </c>
      <c r="E145" s="40"/>
      <c r="F145" s="241" t="s">
        <v>201</v>
      </c>
      <c r="G145" s="40"/>
      <c r="H145" s="40"/>
      <c r="I145" s="242"/>
      <c r="J145" s="40"/>
      <c r="K145" s="40"/>
      <c r="L145" s="44"/>
      <c r="M145" s="243"/>
      <c r="N145" s="244"/>
      <c r="O145" s="91"/>
      <c r="P145" s="91"/>
      <c r="Q145" s="91"/>
      <c r="R145" s="91"/>
      <c r="S145" s="91"/>
      <c r="T145" s="92"/>
      <c r="U145" s="38"/>
      <c r="V145" s="38"/>
      <c r="W145" s="38"/>
      <c r="X145" s="38"/>
      <c r="Y145" s="38"/>
      <c r="Z145" s="38"/>
      <c r="AA145" s="38"/>
      <c r="AB145" s="38"/>
      <c r="AC145" s="38"/>
      <c r="AD145" s="38"/>
      <c r="AE145" s="38"/>
      <c r="AT145" s="17" t="s">
        <v>177</v>
      </c>
      <c r="AU145" s="17" t="s">
        <v>91</v>
      </c>
    </row>
    <row r="146" s="2" customFormat="1">
      <c r="A146" s="38"/>
      <c r="B146" s="39"/>
      <c r="C146" s="40"/>
      <c r="D146" s="245" t="s">
        <v>179</v>
      </c>
      <c r="E146" s="40"/>
      <c r="F146" s="246" t="s">
        <v>202</v>
      </c>
      <c r="G146" s="40"/>
      <c r="H146" s="40"/>
      <c r="I146" s="242"/>
      <c r="J146" s="40"/>
      <c r="K146" s="40"/>
      <c r="L146" s="44"/>
      <c r="M146" s="243"/>
      <c r="N146" s="244"/>
      <c r="O146" s="91"/>
      <c r="P146" s="91"/>
      <c r="Q146" s="91"/>
      <c r="R146" s="91"/>
      <c r="S146" s="91"/>
      <c r="T146" s="92"/>
      <c r="U146" s="38"/>
      <c r="V146" s="38"/>
      <c r="W146" s="38"/>
      <c r="X146" s="38"/>
      <c r="Y146" s="38"/>
      <c r="Z146" s="38"/>
      <c r="AA146" s="38"/>
      <c r="AB146" s="38"/>
      <c r="AC146" s="38"/>
      <c r="AD146" s="38"/>
      <c r="AE146" s="38"/>
      <c r="AT146" s="17" t="s">
        <v>179</v>
      </c>
      <c r="AU146" s="17" t="s">
        <v>91</v>
      </c>
    </row>
    <row r="147" s="2" customFormat="1">
      <c r="A147" s="38"/>
      <c r="B147" s="39"/>
      <c r="C147" s="40"/>
      <c r="D147" s="240" t="s">
        <v>196</v>
      </c>
      <c r="E147" s="40"/>
      <c r="F147" s="269" t="s">
        <v>203</v>
      </c>
      <c r="G147" s="40"/>
      <c r="H147" s="40"/>
      <c r="I147" s="242"/>
      <c r="J147" s="40"/>
      <c r="K147" s="40"/>
      <c r="L147" s="44"/>
      <c r="M147" s="243"/>
      <c r="N147" s="244"/>
      <c r="O147" s="91"/>
      <c r="P147" s="91"/>
      <c r="Q147" s="91"/>
      <c r="R147" s="91"/>
      <c r="S147" s="91"/>
      <c r="T147" s="92"/>
      <c r="U147" s="38"/>
      <c r="V147" s="38"/>
      <c r="W147" s="38"/>
      <c r="X147" s="38"/>
      <c r="Y147" s="38"/>
      <c r="Z147" s="38"/>
      <c r="AA147" s="38"/>
      <c r="AB147" s="38"/>
      <c r="AC147" s="38"/>
      <c r="AD147" s="38"/>
      <c r="AE147" s="38"/>
      <c r="AT147" s="17" t="s">
        <v>196</v>
      </c>
      <c r="AU147" s="17" t="s">
        <v>91</v>
      </c>
    </row>
    <row r="148" s="13" customFormat="1">
      <c r="A148" s="13"/>
      <c r="B148" s="247"/>
      <c r="C148" s="248"/>
      <c r="D148" s="240" t="s">
        <v>181</v>
      </c>
      <c r="E148" s="249" t="s">
        <v>1</v>
      </c>
      <c r="F148" s="250" t="s">
        <v>115</v>
      </c>
      <c r="G148" s="248"/>
      <c r="H148" s="251">
        <v>37.439999999999998</v>
      </c>
      <c r="I148" s="252"/>
      <c r="J148" s="248"/>
      <c r="K148" s="248"/>
      <c r="L148" s="253"/>
      <c r="M148" s="254"/>
      <c r="N148" s="255"/>
      <c r="O148" s="255"/>
      <c r="P148" s="255"/>
      <c r="Q148" s="255"/>
      <c r="R148" s="255"/>
      <c r="S148" s="255"/>
      <c r="T148" s="256"/>
      <c r="U148" s="13"/>
      <c r="V148" s="13"/>
      <c r="W148" s="13"/>
      <c r="X148" s="13"/>
      <c r="Y148" s="13"/>
      <c r="Z148" s="13"/>
      <c r="AA148" s="13"/>
      <c r="AB148" s="13"/>
      <c r="AC148" s="13"/>
      <c r="AD148" s="13"/>
      <c r="AE148" s="13"/>
      <c r="AT148" s="257" t="s">
        <v>181</v>
      </c>
      <c r="AU148" s="257" t="s">
        <v>91</v>
      </c>
      <c r="AV148" s="13" t="s">
        <v>91</v>
      </c>
      <c r="AW148" s="13" t="s">
        <v>36</v>
      </c>
      <c r="AX148" s="13" t="s">
        <v>14</v>
      </c>
      <c r="AY148" s="257" t="s">
        <v>169</v>
      </c>
    </row>
    <row r="149" s="13" customFormat="1">
      <c r="A149" s="13"/>
      <c r="B149" s="247"/>
      <c r="C149" s="248"/>
      <c r="D149" s="240" t="s">
        <v>181</v>
      </c>
      <c r="E149" s="249" t="s">
        <v>1</v>
      </c>
      <c r="F149" s="250" t="s">
        <v>204</v>
      </c>
      <c r="G149" s="248"/>
      <c r="H149" s="251">
        <v>-2.3279999999999998</v>
      </c>
      <c r="I149" s="252"/>
      <c r="J149" s="248"/>
      <c r="K149" s="248"/>
      <c r="L149" s="253"/>
      <c r="M149" s="254"/>
      <c r="N149" s="255"/>
      <c r="O149" s="255"/>
      <c r="P149" s="255"/>
      <c r="Q149" s="255"/>
      <c r="R149" s="255"/>
      <c r="S149" s="255"/>
      <c r="T149" s="256"/>
      <c r="U149" s="13"/>
      <c r="V149" s="13"/>
      <c r="W149" s="13"/>
      <c r="X149" s="13"/>
      <c r="Y149" s="13"/>
      <c r="Z149" s="13"/>
      <c r="AA149" s="13"/>
      <c r="AB149" s="13"/>
      <c r="AC149" s="13"/>
      <c r="AD149" s="13"/>
      <c r="AE149" s="13"/>
      <c r="AT149" s="257" t="s">
        <v>181</v>
      </c>
      <c r="AU149" s="257" t="s">
        <v>91</v>
      </c>
      <c r="AV149" s="13" t="s">
        <v>91</v>
      </c>
      <c r="AW149" s="13" t="s">
        <v>36</v>
      </c>
      <c r="AX149" s="13" t="s">
        <v>14</v>
      </c>
      <c r="AY149" s="257" t="s">
        <v>169</v>
      </c>
    </row>
    <row r="150" s="13" customFormat="1">
      <c r="A150" s="13"/>
      <c r="B150" s="247"/>
      <c r="C150" s="248"/>
      <c r="D150" s="240" t="s">
        <v>181</v>
      </c>
      <c r="E150" s="249" t="s">
        <v>1</v>
      </c>
      <c r="F150" s="250" t="s">
        <v>205</v>
      </c>
      <c r="G150" s="248"/>
      <c r="H150" s="251">
        <v>-9.7910000000000004</v>
      </c>
      <c r="I150" s="252"/>
      <c r="J150" s="248"/>
      <c r="K150" s="248"/>
      <c r="L150" s="253"/>
      <c r="M150" s="254"/>
      <c r="N150" s="255"/>
      <c r="O150" s="255"/>
      <c r="P150" s="255"/>
      <c r="Q150" s="255"/>
      <c r="R150" s="255"/>
      <c r="S150" s="255"/>
      <c r="T150" s="256"/>
      <c r="U150" s="13"/>
      <c r="V150" s="13"/>
      <c r="W150" s="13"/>
      <c r="X150" s="13"/>
      <c r="Y150" s="13"/>
      <c r="Z150" s="13"/>
      <c r="AA150" s="13"/>
      <c r="AB150" s="13"/>
      <c r="AC150" s="13"/>
      <c r="AD150" s="13"/>
      <c r="AE150" s="13"/>
      <c r="AT150" s="257" t="s">
        <v>181</v>
      </c>
      <c r="AU150" s="257" t="s">
        <v>91</v>
      </c>
      <c r="AV150" s="13" t="s">
        <v>91</v>
      </c>
      <c r="AW150" s="13" t="s">
        <v>36</v>
      </c>
      <c r="AX150" s="13" t="s">
        <v>14</v>
      </c>
      <c r="AY150" s="257" t="s">
        <v>169</v>
      </c>
    </row>
    <row r="151" s="13" customFormat="1">
      <c r="A151" s="13"/>
      <c r="B151" s="247"/>
      <c r="C151" s="248"/>
      <c r="D151" s="240" t="s">
        <v>181</v>
      </c>
      <c r="E151" s="249" t="s">
        <v>1</v>
      </c>
      <c r="F151" s="250" t="s">
        <v>206</v>
      </c>
      <c r="G151" s="248"/>
      <c r="H151" s="251">
        <v>-0.68500000000000005</v>
      </c>
      <c r="I151" s="252"/>
      <c r="J151" s="248"/>
      <c r="K151" s="248"/>
      <c r="L151" s="253"/>
      <c r="M151" s="254"/>
      <c r="N151" s="255"/>
      <c r="O151" s="255"/>
      <c r="P151" s="255"/>
      <c r="Q151" s="255"/>
      <c r="R151" s="255"/>
      <c r="S151" s="255"/>
      <c r="T151" s="256"/>
      <c r="U151" s="13"/>
      <c r="V151" s="13"/>
      <c r="W151" s="13"/>
      <c r="X151" s="13"/>
      <c r="Y151" s="13"/>
      <c r="Z151" s="13"/>
      <c r="AA151" s="13"/>
      <c r="AB151" s="13"/>
      <c r="AC151" s="13"/>
      <c r="AD151" s="13"/>
      <c r="AE151" s="13"/>
      <c r="AT151" s="257" t="s">
        <v>181</v>
      </c>
      <c r="AU151" s="257" t="s">
        <v>91</v>
      </c>
      <c r="AV151" s="13" t="s">
        <v>91</v>
      </c>
      <c r="AW151" s="13" t="s">
        <v>36</v>
      </c>
      <c r="AX151" s="13" t="s">
        <v>14</v>
      </c>
      <c r="AY151" s="257" t="s">
        <v>169</v>
      </c>
    </row>
    <row r="152" s="14" customFormat="1">
      <c r="A152" s="14"/>
      <c r="B152" s="258"/>
      <c r="C152" s="259"/>
      <c r="D152" s="240" t="s">
        <v>181</v>
      </c>
      <c r="E152" s="260" t="s">
        <v>139</v>
      </c>
      <c r="F152" s="261" t="s">
        <v>184</v>
      </c>
      <c r="G152" s="259"/>
      <c r="H152" s="262">
        <v>24.635999999999999</v>
      </c>
      <c r="I152" s="263"/>
      <c r="J152" s="259"/>
      <c r="K152" s="259"/>
      <c r="L152" s="264"/>
      <c r="M152" s="265"/>
      <c r="N152" s="266"/>
      <c r="O152" s="266"/>
      <c r="P152" s="266"/>
      <c r="Q152" s="266"/>
      <c r="R152" s="266"/>
      <c r="S152" s="266"/>
      <c r="T152" s="267"/>
      <c r="U152" s="14"/>
      <c r="V152" s="14"/>
      <c r="W152" s="14"/>
      <c r="X152" s="14"/>
      <c r="Y152" s="14"/>
      <c r="Z152" s="14"/>
      <c r="AA152" s="14"/>
      <c r="AB152" s="14"/>
      <c r="AC152" s="14"/>
      <c r="AD152" s="14"/>
      <c r="AE152" s="14"/>
      <c r="AT152" s="268" t="s">
        <v>181</v>
      </c>
      <c r="AU152" s="268" t="s">
        <v>91</v>
      </c>
      <c r="AV152" s="14" t="s">
        <v>175</v>
      </c>
      <c r="AW152" s="14" t="s">
        <v>36</v>
      </c>
      <c r="AX152" s="14" t="s">
        <v>89</v>
      </c>
      <c r="AY152" s="268" t="s">
        <v>169</v>
      </c>
    </row>
    <row r="153" s="2" customFormat="1" ht="16.5" customHeight="1">
      <c r="A153" s="38"/>
      <c r="B153" s="39"/>
      <c r="C153" s="270" t="s">
        <v>207</v>
      </c>
      <c r="D153" s="270" t="s">
        <v>208</v>
      </c>
      <c r="E153" s="271" t="s">
        <v>209</v>
      </c>
      <c r="F153" s="272" t="s">
        <v>210</v>
      </c>
      <c r="G153" s="273" t="s">
        <v>211</v>
      </c>
      <c r="H153" s="274">
        <v>49.518000000000001</v>
      </c>
      <c r="I153" s="275"/>
      <c r="J153" s="276">
        <f>ROUND(I153*H153,2)</f>
        <v>0</v>
      </c>
      <c r="K153" s="272" t="s">
        <v>174</v>
      </c>
      <c r="L153" s="277"/>
      <c r="M153" s="278" t="s">
        <v>1</v>
      </c>
      <c r="N153" s="279" t="s">
        <v>47</v>
      </c>
      <c r="O153" s="91"/>
      <c r="P153" s="236">
        <f>O153*H153</f>
        <v>0</v>
      </c>
      <c r="Q153" s="236">
        <v>1</v>
      </c>
      <c r="R153" s="236">
        <f>Q153*H153</f>
        <v>49.518000000000001</v>
      </c>
      <c r="S153" s="236">
        <v>0</v>
      </c>
      <c r="T153" s="237">
        <f>S153*H153</f>
        <v>0</v>
      </c>
      <c r="U153" s="38"/>
      <c r="V153" s="38"/>
      <c r="W153" s="38"/>
      <c r="X153" s="38"/>
      <c r="Y153" s="38"/>
      <c r="Z153" s="38"/>
      <c r="AA153" s="38"/>
      <c r="AB153" s="38"/>
      <c r="AC153" s="38"/>
      <c r="AD153" s="38"/>
      <c r="AE153" s="38"/>
      <c r="AR153" s="238" t="s">
        <v>212</v>
      </c>
      <c r="AT153" s="238" t="s">
        <v>208</v>
      </c>
      <c r="AU153" s="238" t="s">
        <v>91</v>
      </c>
      <c r="AY153" s="17" t="s">
        <v>169</v>
      </c>
      <c r="BE153" s="239">
        <f>IF(N153="základní",J153,0)</f>
        <v>0</v>
      </c>
      <c r="BF153" s="239">
        <f>IF(N153="snížená",J153,0)</f>
        <v>0</v>
      </c>
      <c r="BG153" s="239">
        <f>IF(N153="zákl. přenesená",J153,0)</f>
        <v>0</v>
      </c>
      <c r="BH153" s="239">
        <f>IF(N153="sníž. přenesená",J153,0)</f>
        <v>0</v>
      </c>
      <c r="BI153" s="239">
        <f>IF(N153="nulová",J153,0)</f>
        <v>0</v>
      </c>
      <c r="BJ153" s="17" t="s">
        <v>89</v>
      </c>
      <c r="BK153" s="239">
        <f>ROUND(I153*H153,2)</f>
        <v>0</v>
      </c>
      <c r="BL153" s="17" t="s">
        <v>175</v>
      </c>
      <c r="BM153" s="238" t="s">
        <v>213</v>
      </c>
    </row>
    <row r="154" s="2" customFormat="1">
      <c r="A154" s="38"/>
      <c r="B154" s="39"/>
      <c r="C154" s="40"/>
      <c r="D154" s="240" t="s">
        <v>177</v>
      </c>
      <c r="E154" s="40"/>
      <c r="F154" s="241" t="s">
        <v>210</v>
      </c>
      <c r="G154" s="40"/>
      <c r="H154" s="40"/>
      <c r="I154" s="242"/>
      <c r="J154" s="40"/>
      <c r="K154" s="40"/>
      <c r="L154" s="44"/>
      <c r="M154" s="243"/>
      <c r="N154" s="244"/>
      <c r="O154" s="91"/>
      <c r="P154" s="91"/>
      <c r="Q154" s="91"/>
      <c r="R154" s="91"/>
      <c r="S154" s="91"/>
      <c r="T154" s="92"/>
      <c r="U154" s="38"/>
      <c r="V154" s="38"/>
      <c r="W154" s="38"/>
      <c r="X154" s="38"/>
      <c r="Y154" s="38"/>
      <c r="Z154" s="38"/>
      <c r="AA154" s="38"/>
      <c r="AB154" s="38"/>
      <c r="AC154" s="38"/>
      <c r="AD154" s="38"/>
      <c r="AE154" s="38"/>
      <c r="AT154" s="17" t="s">
        <v>177</v>
      </c>
      <c r="AU154" s="17" t="s">
        <v>91</v>
      </c>
    </row>
    <row r="155" s="13" customFormat="1">
      <c r="A155" s="13"/>
      <c r="B155" s="247"/>
      <c r="C155" s="248"/>
      <c r="D155" s="240" t="s">
        <v>181</v>
      </c>
      <c r="E155" s="249" t="s">
        <v>1</v>
      </c>
      <c r="F155" s="250" t="s">
        <v>214</v>
      </c>
      <c r="G155" s="248"/>
      <c r="H155" s="251">
        <v>49.518000000000001</v>
      </c>
      <c r="I155" s="252"/>
      <c r="J155" s="248"/>
      <c r="K155" s="248"/>
      <c r="L155" s="253"/>
      <c r="M155" s="254"/>
      <c r="N155" s="255"/>
      <c r="O155" s="255"/>
      <c r="P155" s="255"/>
      <c r="Q155" s="255"/>
      <c r="R155" s="255"/>
      <c r="S155" s="255"/>
      <c r="T155" s="256"/>
      <c r="U155" s="13"/>
      <c r="V155" s="13"/>
      <c r="W155" s="13"/>
      <c r="X155" s="13"/>
      <c r="Y155" s="13"/>
      <c r="Z155" s="13"/>
      <c r="AA155" s="13"/>
      <c r="AB155" s="13"/>
      <c r="AC155" s="13"/>
      <c r="AD155" s="13"/>
      <c r="AE155" s="13"/>
      <c r="AT155" s="257" t="s">
        <v>181</v>
      </c>
      <c r="AU155" s="257" t="s">
        <v>91</v>
      </c>
      <c r="AV155" s="13" t="s">
        <v>91</v>
      </c>
      <c r="AW155" s="13" t="s">
        <v>36</v>
      </c>
      <c r="AX155" s="13" t="s">
        <v>14</v>
      </c>
      <c r="AY155" s="257" t="s">
        <v>169</v>
      </c>
    </row>
    <row r="156" s="14" customFormat="1">
      <c r="A156" s="14"/>
      <c r="B156" s="258"/>
      <c r="C156" s="259"/>
      <c r="D156" s="240" t="s">
        <v>181</v>
      </c>
      <c r="E156" s="260" t="s">
        <v>1</v>
      </c>
      <c r="F156" s="261" t="s">
        <v>184</v>
      </c>
      <c r="G156" s="259"/>
      <c r="H156" s="262">
        <v>49.518000000000001</v>
      </c>
      <c r="I156" s="263"/>
      <c r="J156" s="259"/>
      <c r="K156" s="259"/>
      <c r="L156" s="264"/>
      <c r="M156" s="265"/>
      <c r="N156" s="266"/>
      <c r="O156" s="266"/>
      <c r="P156" s="266"/>
      <c r="Q156" s="266"/>
      <c r="R156" s="266"/>
      <c r="S156" s="266"/>
      <c r="T156" s="267"/>
      <c r="U156" s="14"/>
      <c r="V156" s="14"/>
      <c r="W156" s="14"/>
      <c r="X156" s="14"/>
      <c r="Y156" s="14"/>
      <c r="Z156" s="14"/>
      <c r="AA156" s="14"/>
      <c r="AB156" s="14"/>
      <c r="AC156" s="14"/>
      <c r="AD156" s="14"/>
      <c r="AE156" s="14"/>
      <c r="AT156" s="268" t="s">
        <v>181</v>
      </c>
      <c r="AU156" s="268" t="s">
        <v>91</v>
      </c>
      <c r="AV156" s="14" t="s">
        <v>175</v>
      </c>
      <c r="AW156" s="14" t="s">
        <v>36</v>
      </c>
      <c r="AX156" s="14" t="s">
        <v>89</v>
      </c>
      <c r="AY156" s="268" t="s">
        <v>169</v>
      </c>
    </row>
    <row r="157" s="2" customFormat="1" ht="24.15" customHeight="1">
      <c r="A157" s="38"/>
      <c r="B157" s="39"/>
      <c r="C157" s="227" t="s">
        <v>215</v>
      </c>
      <c r="D157" s="227" t="s">
        <v>171</v>
      </c>
      <c r="E157" s="228" t="s">
        <v>216</v>
      </c>
      <c r="F157" s="229" t="s">
        <v>217</v>
      </c>
      <c r="G157" s="230" t="s">
        <v>116</v>
      </c>
      <c r="H157" s="231">
        <v>9.7910000000000004</v>
      </c>
      <c r="I157" s="232"/>
      <c r="J157" s="233">
        <f>ROUND(I157*H157,2)</f>
        <v>0</v>
      </c>
      <c r="K157" s="229" t="s">
        <v>174</v>
      </c>
      <c r="L157" s="44"/>
      <c r="M157" s="234" t="s">
        <v>1</v>
      </c>
      <c r="N157" s="235" t="s">
        <v>47</v>
      </c>
      <c r="O157" s="91"/>
      <c r="P157" s="236">
        <f>O157*H157</f>
        <v>0</v>
      </c>
      <c r="Q157" s="236">
        <v>0</v>
      </c>
      <c r="R157" s="236">
        <f>Q157*H157</f>
        <v>0</v>
      </c>
      <c r="S157" s="236">
        <v>0</v>
      </c>
      <c r="T157" s="237">
        <f>S157*H157</f>
        <v>0</v>
      </c>
      <c r="U157" s="38"/>
      <c r="V157" s="38"/>
      <c r="W157" s="38"/>
      <c r="X157" s="38"/>
      <c r="Y157" s="38"/>
      <c r="Z157" s="38"/>
      <c r="AA157" s="38"/>
      <c r="AB157" s="38"/>
      <c r="AC157" s="38"/>
      <c r="AD157" s="38"/>
      <c r="AE157" s="38"/>
      <c r="AR157" s="238" t="s">
        <v>175</v>
      </c>
      <c r="AT157" s="238" t="s">
        <v>171</v>
      </c>
      <c r="AU157" s="238" t="s">
        <v>91</v>
      </c>
      <c r="AY157" s="17" t="s">
        <v>169</v>
      </c>
      <c r="BE157" s="239">
        <f>IF(N157="základní",J157,0)</f>
        <v>0</v>
      </c>
      <c r="BF157" s="239">
        <f>IF(N157="snížená",J157,0)</f>
        <v>0</v>
      </c>
      <c r="BG157" s="239">
        <f>IF(N157="zákl. přenesená",J157,0)</f>
        <v>0</v>
      </c>
      <c r="BH157" s="239">
        <f>IF(N157="sníž. přenesená",J157,0)</f>
        <v>0</v>
      </c>
      <c r="BI157" s="239">
        <f>IF(N157="nulová",J157,0)</f>
        <v>0</v>
      </c>
      <c r="BJ157" s="17" t="s">
        <v>89</v>
      </c>
      <c r="BK157" s="239">
        <f>ROUND(I157*H157,2)</f>
        <v>0</v>
      </c>
      <c r="BL157" s="17" t="s">
        <v>175</v>
      </c>
      <c r="BM157" s="238" t="s">
        <v>218</v>
      </c>
    </row>
    <row r="158" s="2" customFormat="1">
      <c r="A158" s="38"/>
      <c r="B158" s="39"/>
      <c r="C158" s="40"/>
      <c r="D158" s="240" t="s">
        <v>177</v>
      </c>
      <c r="E158" s="40"/>
      <c r="F158" s="241" t="s">
        <v>219</v>
      </c>
      <c r="G158" s="40"/>
      <c r="H158" s="40"/>
      <c r="I158" s="242"/>
      <c r="J158" s="40"/>
      <c r="K158" s="40"/>
      <c r="L158" s="44"/>
      <c r="M158" s="243"/>
      <c r="N158" s="244"/>
      <c r="O158" s="91"/>
      <c r="P158" s="91"/>
      <c r="Q158" s="91"/>
      <c r="R158" s="91"/>
      <c r="S158" s="91"/>
      <c r="T158" s="92"/>
      <c r="U158" s="38"/>
      <c r="V158" s="38"/>
      <c r="W158" s="38"/>
      <c r="X158" s="38"/>
      <c r="Y158" s="38"/>
      <c r="Z158" s="38"/>
      <c r="AA158" s="38"/>
      <c r="AB158" s="38"/>
      <c r="AC158" s="38"/>
      <c r="AD158" s="38"/>
      <c r="AE158" s="38"/>
      <c r="AT158" s="17" t="s">
        <v>177</v>
      </c>
      <c r="AU158" s="17" t="s">
        <v>91</v>
      </c>
    </row>
    <row r="159" s="2" customFormat="1">
      <c r="A159" s="38"/>
      <c r="B159" s="39"/>
      <c r="C159" s="40"/>
      <c r="D159" s="245" t="s">
        <v>179</v>
      </c>
      <c r="E159" s="40"/>
      <c r="F159" s="246" t="s">
        <v>220</v>
      </c>
      <c r="G159" s="40"/>
      <c r="H159" s="40"/>
      <c r="I159" s="242"/>
      <c r="J159" s="40"/>
      <c r="K159" s="40"/>
      <c r="L159" s="44"/>
      <c r="M159" s="243"/>
      <c r="N159" s="244"/>
      <c r="O159" s="91"/>
      <c r="P159" s="91"/>
      <c r="Q159" s="91"/>
      <c r="R159" s="91"/>
      <c r="S159" s="91"/>
      <c r="T159" s="92"/>
      <c r="U159" s="38"/>
      <c r="V159" s="38"/>
      <c r="W159" s="38"/>
      <c r="X159" s="38"/>
      <c r="Y159" s="38"/>
      <c r="Z159" s="38"/>
      <c r="AA159" s="38"/>
      <c r="AB159" s="38"/>
      <c r="AC159" s="38"/>
      <c r="AD159" s="38"/>
      <c r="AE159" s="38"/>
      <c r="AT159" s="17" t="s">
        <v>179</v>
      </c>
      <c r="AU159" s="17" t="s">
        <v>91</v>
      </c>
    </row>
    <row r="160" s="2" customFormat="1">
      <c r="A160" s="38"/>
      <c r="B160" s="39"/>
      <c r="C160" s="40"/>
      <c r="D160" s="240" t="s">
        <v>196</v>
      </c>
      <c r="E160" s="40"/>
      <c r="F160" s="269" t="s">
        <v>221</v>
      </c>
      <c r="G160" s="40"/>
      <c r="H160" s="40"/>
      <c r="I160" s="242"/>
      <c r="J160" s="40"/>
      <c r="K160" s="40"/>
      <c r="L160" s="44"/>
      <c r="M160" s="243"/>
      <c r="N160" s="244"/>
      <c r="O160" s="91"/>
      <c r="P160" s="91"/>
      <c r="Q160" s="91"/>
      <c r="R160" s="91"/>
      <c r="S160" s="91"/>
      <c r="T160" s="92"/>
      <c r="U160" s="38"/>
      <c r="V160" s="38"/>
      <c r="W160" s="38"/>
      <c r="X160" s="38"/>
      <c r="Y160" s="38"/>
      <c r="Z160" s="38"/>
      <c r="AA160" s="38"/>
      <c r="AB160" s="38"/>
      <c r="AC160" s="38"/>
      <c r="AD160" s="38"/>
      <c r="AE160" s="38"/>
      <c r="AT160" s="17" t="s">
        <v>196</v>
      </c>
      <c r="AU160" s="17" t="s">
        <v>91</v>
      </c>
    </row>
    <row r="161" s="13" customFormat="1">
      <c r="A161" s="13"/>
      <c r="B161" s="247"/>
      <c r="C161" s="248"/>
      <c r="D161" s="240" t="s">
        <v>181</v>
      </c>
      <c r="E161" s="249" t="s">
        <v>1</v>
      </c>
      <c r="F161" s="250" t="s">
        <v>222</v>
      </c>
      <c r="G161" s="248"/>
      <c r="H161" s="251">
        <v>9.7910000000000004</v>
      </c>
      <c r="I161" s="252"/>
      <c r="J161" s="248"/>
      <c r="K161" s="248"/>
      <c r="L161" s="253"/>
      <c r="M161" s="254"/>
      <c r="N161" s="255"/>
      <c r="O161" s="255"/>
      <c r="P161" s="255"/>
      <c r="Q161" s="255"/>
      <c r="R161" s="255"/>
      <c r="S161" s="255"/>
      <c r="T161" s="256"/>
      <c r="U161" s="13"/>
      <c r="V161" s="13"/>
      <c r="W161" s="13"/>
      <c r="X161" s="13"/>
      <c r="Y161" s="13"/>
      <c r="Z161" s="13"/>
      <c r="AA161" s="13"/>
      <c r="AB161" s="13"/>
      <c r="AC161" s="13"/>
      <c r="AD161" s="13"/>
      <c r="AE161" s="13"/>
      <c r="AT161" s="257" t="s">
        <v>181</v>
      </c>
      <c r="AU161" s="257" t="s">
        <v>91</v>
      </c>
      <c r="AV161" s="13" t="s">
        <v>91</v>
      </c>
      <c r="AW161" s="13" t="s">
        <v>36</v>
      </c>
      <c r="AX161" s="13" t="s">
        <v>14</v>
      </c>
      <c r="AY161" s="257" t="s">
        <v>169</v>
      </c>
    </row>
    <row r="162" s="14" customFormat="1">
      <c r="A162" s="14"/>
      <c r="B162" s="258"/>
      <c r="C162" s="259"/>
      <c r="D162" s="240" t="s">
        <v>181</v>
      </c>
      <c r="E162" s="260" t="s">
        <v>125</v>
      </c>
      <c r="F162" s="261" t="s">
        <v>184</v>
      </c>
      <c r="G162" s="259"/>
      <c r="H162" s="262">
        <v>9.7910000000000004</v>
      </c>
      <c r="I162" s="263"/>
      <c r="J162" s="259"/>
      <c r="K162" s="259"/>
      <c r="L162" s="264"/>
      <c r="M162" s="265"/>
      <c r="N162" s="266"/>
      <c r="O162" s="266"/>
      <c r="P162" s="266"/>
      <c r="Q162" s="266"/>
      <c r="R162" s="266"/>
      <c r="S162" s="266"/>
      <c r="T162" s="267"/>
      <c r="U162" s="14"/>
      <c r="V162" s="14"/>
      <c r="W162" s="14"/>
      <c r="X162" s="14"/>
      <c r="Y162" s="14"/>
      <c r="Z162" s="14"/>
      <c r="AA162" s="14"/>
      <c r="AB162" s="14"/>
      <c r="AC162" s="14"/>
      <c r="AD162" s="14"/>
      <c r="AE162" s="14"/>
      <c r="AT162" s="268" t="s">
        <v>181</v>
      </c>
      <c r="AU162" s="268" t="s">
        <v>91</v>
      </c>
      <c r="AV162" s="14" t="s">
        <v>175</v>
      </c>
      <c r="AW162" s="14" t="s">
        <v>36</v>
      </c>
      <c r="AX162" s="14" t="s">
        <v>89</v>
      </c>
      <c r="AY162" s="268" t="s">
        <v>169</v>
      </c>
    </row>
    <row r="163" s="2" customFormat="1" ht="16.5" customHeight="1">
      <c r="A163" s="38"/>
      <c r="B163" s="39"/>
      <c r="C163" s="270" t="s">
        <v>223</v>
      </c>
      <c r="D163" s="270" t="s">
        <v>208</v>
      </c>
      <c r="E163" s="271" t="s">
        <v>224</v>
      </c>
      <c r="F163" s="272" t="s">
        <v>225</v>
      </c>
      <c r="G163" s="273" t="s">
        <v>211</v>
      </c>
      <c r="H163" s="274">
        <v>39.359999999999999</v>
      </c>
      <c r="I163" s="275"/>
      <c r="J163" s="276">
        <f>ROUND(I163*H163,2)</f>
        <v>0</v>
      </c>
      <c r="K163" s="272" t="s">
        <v>174</v>
      </c>
      <c r="L163" s="277"/>
      <c r="M163" s="278" t="s">
        <v>1</v>
      </c>
      <c r="N163" s="279" t="s">
        <v>47</v>
      </c>
      <c r="O163" s="91"/>
      <c r="P163" s="236">
        <f>O163*H163</f>
        <v>0</v>
      </c>
      <c r="Q163" s="236">
        <v>1</v>
      </c>
      <c r="R163" s="236">
        <f>Q163*H163</f>
        <v>39.359999999999999</v>
      </c>
      <c r="S163" s="236">
        <v>0</v>
      </c>
      <c r="T163" s="237">
        <f>S163*H163</f>
        <v>0</v>
      </c>
      <c r="U163" s="38"/>
      <c r="V163" s="38"/>
      <c r="W163" s="38"/>
      <c r="X163" s="38"/>
      <c r="Y163" s="38"/>
      <c r="Z163" s="38"/>
      <c r="AA163" s="38"/>
      <c r="AB163" s="38"/>
      <c r="AC163" s="38"/>
      <c r="AD163" s="38"/>
      <c r="AE163" s="38"/>
      <c r="AR163" s="238" t="s">
        <v>212</v>
      </c>
      <c r="AT163" s="238" t="s">
        <v>208</v>
      </c>
      <c r="AU163" s="238" t="s">
        <v>91</v>
      </c>
      <c r="AY163" s="17" t="s">
        <v>169</v>
      </c>
      <c r="BE163" s="239">
        <f>IF(N163="základní",J163,0)</f>
        <v>0</v>
      </c>
      <c r="BF163" s="239">
        <f>IF(N163="snížená",J163,0)</f>
        <v>0</v>
      </c>
      <c r="BG163" s="239">
        <f>IF(N163="zákl. přenesená",J163,0)</f>
        <v>0</v>
      </c>
      <c r="BH163" s="239">
        <f>IF(N163="sníž. přenesená",J163,0)</f>
        <v>0</v>
      </c>
      <c r="BI163" s="239">
        <f>IF(N163="nulová",J163,0)</f>
        <v>0</v>
      </c>
      <c r="BJ163" s="17" t="s">
        <v>89</v>
      </c>
      <c r="BK163" s="239">
        <f>ROUND(I163*H163,2)</f>
        <v>0</v>
      </c>
      <c r="BL163" s="17" t="s">
        <v>175</v>
      </c>
      <c r="BM163" s="238" t="s">
        <v>226</v>
      </c>
    </row>
    <row r="164" s="2" customFormat="1">
      <c r="A164" s="38"/>
      <c r="B164" s="39"/>
      <c r="C164" s="40"/>
      <c r="D164" s="240" t="s">
        <v>177</v>
      </c>
      <c r="E164" s="40"/>
      <c r="F164" s="241" t="s">
        <v>225</v>
      </c>
      <c r="G164" s="40"/>
      <c r="H164" s="40"/>
      <c r="I164" s="242"/>
      <c r="J164" s="40"/>
      <c r="K164" s="40"/>
      <c r="L164" s="44"/>
      <c r="M164" s="243"/>
      <c r="N164" s="244"/>
      <c r="O164" s="91"/>
      <c r="P164" s="91"/>
      <c r="Q164" s="91"/>
      <c r="R164" s="91"/>
      <c r="S164" s="91"/>
      <c r="T164" s="92"/>
      <c r="U164" s="38"/>
      <c r="V164" s="38"/>
      <c r="W164" s="38"/>
      <c r="X164" s="38"/>
      <c r="Y164" s="38"/>
      <c r="Z164" s="38"/>
      <c r="AA164" s="38"/>
      <c r="AB164" s="38"/>
      <c r="AC164" s="38"/>
      <c r="AD164" s="38"/>
      <c r="AE164" s="38"/>
      <c r="AT164" s="17" t="s">
        <v>177</v>
      </c>
      <c r="AU164" s="17" t="s">
        <v>91</v>
      </c>
    </row>
    <row r="165" s="13" customFormat="1">
      <c r="A165" s="13"/>
      <c r="B165" s="247"/>
      <c r="C165" s="248"/>
      <c r="D165" s="240" t="s">
        <v>181</v>
      </c>
      <c r="E165" s="249" t="s">
        <v>1</v>
      </c>
      <c r="F165" s="250" t="s">
        <v>227</v>
      </c>
      <c r="G165" s="248"/>
      <c r="H165" s="251">
        <v>19.68</v>
      </c>
      <c r="I165" s="252"/>
      <c r="J165" s="248"/>
      <c r="K165" s="248"/>
      <c r="L165" s="253"/>
      <c r="M165" s="254"/>
      <c r="N165" s="255"/>
      <c r="O165" s="255"/>
      <c r="P165" s="255"/>
      <c r="Q165" s="255"/>
      <c r="R165" s="255"/>
      <c r="S165" s="255"/>
      <c r="T165" s="256"/>
      <c r="U165" s="13"/>
      <c r="V165" s="13"/>
      <c r="W165" s="13"/>
      <c r="X165" s="13"/>
      <c r="Y165" s="13"/>
      <c r="Z165" s="13"/>
      <c r="AA165" s="13"/>
      <c r="AB165" s="13"/>
      <c r="AC165" s="13"/>
      <c r="AD165" s="13"/>
      <c r="AE165" s="13"/>
      <c r="AT165" s="257" t="s">
        <v>181</v>
      </c>
      <c r="AU165" s="257" t="s">
        <v>91</v>
      </c>
      <c r="AV165" s="13" t="s">
        <v>91</v>
      </c>
      <c r="AW165" s="13" t="s">
        <v>36</v>
      </c>
      <c r="AX165" s="13" t="s">
        <v>14</v>
      </c>
      <c r="AY165" s="257" t="s">
        <v>169</v>
      </c>
    </row>
    <row r="166" s="14" customFormat="1">
      <c r="A166" s="14"/>
      <c r="B166" s="258"/>
      <c r="C166" s="259"/>
      <c r="D166" s="240" t="s">
        <v>181</v>
      </c>
      <c r="E166" s="260" t="s">
        <v>1</v>
      </c>
      <c r="F166" s="261" t="s">
        <v>184</v>
      </c>
      <c r="G166" s="259"/>
      <c r="H166" s="262">
        <v>19.68</v>
      </c>
      <c r="I166" s="263"/>
      <c r="J166" s="259"/>
      <c r="K166" s="259"/>
      <c r="L166" s="264"/>
      <c r="M166" s="265"/>
      <c r="N166" s="266"/>
      <c r="O166" s="266"/>
      <c r="P166" s="266"/>
      <c r="Q166" s="266"/>
      <c r="R166" s="266"/>
      <c r="S166" s="266"/>
      <c r="T166" s="267"/>
      <c r="U166" s="14"/>
      <c r="V166" s="14"/>
      <c r="W166" s="14"/>
      <c r="X166" s="14"/>
      <c r="Y166" s="14"/>
      <c r="Z166" s="14"/>
      <c r="AA166" s="14"/>
      <c r="AB166" s="14"/>
      <c r="AC166" s="14"/>
      <c r="AD166" s="14"/>
      <c r="AE166" s="14"/>
      <c r="AT166" s="268" t="s">
        <v>181</v>
      </c>
      <c r="AU166" s="268" t="s">
        <v>91</v>
      </c>
      <c r="AV166" s="14" t="s">
        <v>175</v>
      </c>
      <c r="AW166" s="14" t="s">
        <v>36</v>
      </c>
      <c r="AX166" s="14" t="s">
        <v>89</v>
      </c>
      <c r="AY166" s="268" t="s">
        <v>169</v>
      </c>
    </row>
    <row r="167" s="13" customFormat="1">
      <c r="A167" s="13"/>
      <c r="B167" s="247"/>
      <c r="C167" s="248"/>
      <c r="D167" s="240" t="s">
        <v>181</v>
      </c>
      <c r="E167" s="248"/>
      <c r="F167" s="250" t="s">
        <v>228</v>
      </c>
      <c r="G167" s="248"/>
      <c r="H167" s="251">
        <v>39.359999999999999</v>
      </c>
      <c r="I167" s="252"/>
      <c r="J167" s="248"/>
      <c r="K167" s="248"/>
      <c r="L167" s="253"/>
      <c r="M167" s="254"/>
      <c r="N167" s="255"/>
      <c r="O167" s="255"/>
      <c r="P167" s="255"/>
      <c r="Q167" s="255"/>
      <c r="R167" s="255"/>
      <c r="S167" s="255"/>
      <c r="T167" s="256"/>
      <c r="U167" s="13"/>
      <c r="V167" s="13"/>
      <c r="W167" s="13"/>
      <c r="X167" s="13"/>
      <c r="Y167" s="13"/>
      <c r="Z167" s="13"/>
      <c r="AA167" s="13"/>
      <c r="AB167" s="13"/>
      <c r="AC167" s="13"/>
      <c r="AD167" s="13"/>
      <c r="AE167" s="13"/>
      <c r="AT167" s="257" t="s">
        <v>181</v>
      </c>
      <c r="AU167" s="257" t="s">
        <v>91</v>
      </c>
      <c r="AV167" s="13" t="s">
        <v>91</v>
      </c>
      <c r="AW167" s="13" t="s">
        <v>4</v>
      </c>
      <c r="AX167" s="13" t="s">
        <v>89</v>
      </c>
      <c r="AY167" s="257" t="s">
        <v>169</v>
      </c>
    </row>
    <row r="168" s="2" customFormat="1" ht="24.15" customHeight="1">
      <c r="A168" s="38"/>
      <c r="B168" s="39"/>
      <c r="C168" s="227" t="s">
        <v>212</v>
      </c>
      <c r="D168" s="227" t="s">
        <v>171</v>
      </c>
      <c r="E168" s="228" t="s">
        <v>229</v>
      </c>
      <c r="F168" s="229" t="s">
        <v>230</v>
      </c>
      <c r="G168" s="230" t="s">
        <v>120</v>
      </c>
      <c r="H168" s="231">
        <v>856</v>
      </c>
      <c r="I168" s="232"/>
      <c r="J168" s="233">
        <f>ROUND(I168*H168,2)</f>
        <v>0</v>
      </c>
      <c r="K168" s="229" t="s">
        <v>174</v>
      </c>
      <c r="L168" s="44"/>
      <c r="M168" s="234" t="s">
        <v>1</v>
      </c>
      <c r="N168" s="235" t="s">
        <v>47</v>
      </c>
      <c r="O168" s="91"/>
      <c r="P168" s="236">
        <f>O168*H168</f>
        <v>0</v>
      </c>
      <c r="Q168" s="236">
        <v>0</v>
      </c>
      <c r="R168" s="236">
        <f>Q168*H168</f>
        <v>0</v>
      </c>
      <c r="S168" s="236">
        <v>0</v>
      </c>
      <c r="T168" s="237">
        <f>S168*H168</f>
        <v>0</v>
      </c>
      <c r="U168" s="38"/>
      <c r="V168" s="38"/>
      <c r="W168" s="38"/>
      <c r="X168" s="38"/>
      <c r="Y168" s="38"/>
      <c r="Z168" s="38"/>
      <c r="AA168" s="38"/>
      <c r="AB168" s="38"/>
      <c r="AC168" s="38"/>
      <c r="AD168" s="38"/>
      <c r="AE168" s="38"/>
      <c r="AR168" s="238" t="s">
        <v>175</v>
      </c>
      <c r="AT168" s="238" t="s">
        <v>171</v>
      </c>
      <c r="AU168" s="238" t="s">
        <v>91</v>
      </c>
      <c r="AY168" s="17" t="s">
        <v>169</v>
      </c>
      <c r="BE168" s="239">
        <f>IF(N168="základní",J168,0)</f>
        <v>0</v>
      </c>
      <c r="BF168" s="239">
        <f>IF(N168="snížená",J168,0)</f>
        <v>0</v>
      </c>
      <c r="BG168" s="239">
        <f>IF(N168="zákl. přenesená",J168,0)</f>
        <v>0</v>
      </c>
      <c r="BH168" s="239">
        <f>IF(N168="sníž. přenesená",J168,0)</f>
        <v>0</v>
      </c>
      <c r="BI168" s="239">
        <f>IF(N168="nulová",J168,0)</f>
        <v>0</v>
      </c>
      <c r="BJ168" s="17" t="s">
        <v>89</v>
      </c>
      <c r="BK168" s="239">
        <f>ROUND(I168*H168,2)</f>
        <v>0</v>
      </c>
      <c r="BL168" s="17" t="s">
        <v>175</v>
      </c>
      <c r="BM168" s="238" t="s">
        <v>231</v>
      </c>
    </row>
    <row r="169" s="2" customFormat="1">
      <c r="A169" s="38"/>
      <c r="B169" s="39"/>
      <c r="C169" s="40"/>
      <c r="D169" s="240" t="s">
        <v>177</v>
      </c>
      <c r="E169" s="40"/>
      <c r="F169" s="241" t="s">
        <v>232</v>
      </c>
      <c r="G169" s="40"/>
      <c r="H169" s="40"/>
      <c r="I169" s="242"/>
      <c r="J169" s="40"/>
      <c r="K169" s="40"/>
      <c r="L169" s="44"/>
      <c r="M169" s="243"/>
      <c r="N169" s="244"/>
      <c r="O169" s="91"/>
      <c r="P169" s="91"/>
      <c r="Q169" s="91"/>
      <c r="R169" s="91"/>
      <c r="S169" s="91"/>
      <c r="T169" s="92"/>
      <c r="U169" s="38"/>
      <c r="V169" s="38"/>
      <c r="W169" s="38"/>
      <c r="X169" s="38"/>
      <c r="Y169" s="38"/>
      <c r="Z169" s="38"/>
      <c r="AA169" s="38"/>
      <c r="AB169" s="38"/>
      <c r="AC169" s="38"/>
      <c r="AD169" s="38"/>
      <c r="AE169" s="38"/>
      <c r="AT169" s="17" t="s">
        <v>177</v>
      </c>
      <c r="AU169" s="17" t="s">
        <v>91</v>
      </c>
    </row>
    <row r="170" s="2" customFormat="1">
      <c r="A170" s="38"/>
      <c r="B170" s="39"/>
      <c r="C170" s="40"/>
      <c r="D170" s="245" t="s">
        <v>179</v>
      </c>
      <c r="E170" s="40"/>
      <c r="F170" s="246" t="s">
        <v>233</v>
      </c>
      <c r="G170" s="40"/>
      <c r="H170" s="40"/>
      <c r="I170" s="242"/>
      <c r="J170" s="40"/>
      <c r="K170" s="40"/>
      <c r="L170" s="44"/>
      <c r="M170" s="243"/>
      <c r="N170" s="244"/>
      <c r="O170" s="91"/>
      <c r="P170" s="91"/>
      <c r="Q170" s="91"/>
      <c r="R170" s="91"/>
      <c r="S170" s="91"/>
      <c r="T170" s="92"/>
      <c r="U170" s="38"/>
      <c r="V170" s="38"/>
      <c r="W170" s="38"/>
      <c r="X170" s="38"/>
      <c r="Y170" s="38"/>
      <c r="Z170" s="38"/>
      <c r="AA170" s="38"/>
      <c r="AB170" s="38"/>
      <c r="AC170" s="38"/>
      <c r="AD170" s="38"/>
      <c r="AE170" s="38"/>
      <c r="AT170" s="17" t="s">
        <v>179</v>
      </c>
      <c r="AU170" s="17" t="s">
        <v>91</v>
      </c>
    </row>
    <row r="171" s="15" customFormat="1">
      <c r="A171" s="15"/>
      <c r="B171" s="280"/>
      <c r="C171" s="281"/>
      <c r="D171" s="240" t="s">
        <v>181</v>
      </c>
      <c r="E171" s="282" t="s">
        <v>1</v>
      </c>
      <c r="F171" s="283" t="s">
        <v>234</v>
      </c>
      <c r="G171" s="281"/>
      <c r="H171" s="282" t="s">
        <v>1</v>
      </c>
      <c r="I171" s="284"/>
      <c r="J171" s="281"/>
      <c r="K171" s="281"/>
      <c r="L171" s="285"/>
      <c r="M171" s="286"/>
      <c r="N171" s="287"/>
      <c r="O171" s="287"/>
      <c r="P171" s="287"/>
      <c r="Q171" s="287"/>
      <c r="R171" s="287"/>
      <c r="S171" s="287"/>
      <c r="T171" s="288"/>
      <c r="U171" s="15"/>
      <c r="V171" s="15"/>
      <c r="W171" s="15"/>
      <c r="X171" s="15"/>
      <c r="Y171" s="15"/>
      <c r="Z171" s="15"/>
      <c r="AA171" s="15"/>
      <c r="AB171" s="15"/>
      <c r="AC171" s="15"/>
      <c r="AD171" s="15"/>
      <c r="AE171" s="15"/>
      <c r="AT171" s="289" t="s">
        <v>181</v>
      </c>
      <c r="AU171" s="289" t="s">
        <v>91</v>
      </c>
      <c r="AV171" s="15" t="s">
        <v>89</v>
      </c>
      <c r="AW171" s="15" t="s">
        <v>36</v>
      </c>
      <c r="AX171" s="15" t="s">
        <v>14</v>
      </c>
      <c r="AY171" s="289" t="s">
        <v>169</v>
      </c>
    </row>
    <row r="172" s="13" customFormat="1">
      <c r="A172" s="13"/>
      <c r="B172" s="247"/>
      <c r="C172" s="248"/>
      <c r="D172" s="240" t="s">
        <v>181</v>
      </c>
      <c r="E172" s="249" t="s">
        <v>1</v>
      </c>
      <c r="F172" s="250" t="s">
        <v>136</v>
      </c>
      <c r="G172" s="248"/>
      <c r="H172" s="251">
        <v>856</v>
      </c>
      <c r="I172" s="252"/>
      <c r="J172" s="248"/>
      <c r="K172" s="248"/>
      <c r="L172" s="253"/>
      <c r="M172" s="254"/>
      <c r="N172" s="255"/>
      <c r="O172" s="255"/>
      <c r="P172" s="255"/>
      <c r="Q172" s="255"/>
      <c r="R172" s="255"/>
      <c r="S172" s="255"/>
      <c r="T172" s="256"/>
      <c r="U172" s="13"/>
      <c r="V172" s="13"/>
      <c r="W172" s="13"/>
      <c r="X172" s="13"/>
      <c r="Y172" s="13"/>
      <c r="Z172" s="13"/>
      <c r="AA172" s="13"/>
      <c r="AB172" s="13"/>
      <c r="AC172" s="13"/>
      <c r="AD172" s="13"/>
      <c r="AE172" s="13"/>
      <c r="AT172" s="257" t="s">
        <v>181</v>
      </c>
      <c r="AU172" s="257" t="s">
        <v>91</v>
      </c>
      <c r="AV172" s="13" t="s">
        <v>91</v>
      </c>
      <c r="AW172" s="13" t="s">
        <v>36</v>
      </c>
      <c r="AX172" s="13" t="s">
        <v>14</v>
      </c>
      <c r="AY172" s="257" t="s">
        <v>169</v>
      </c>
    </row>
    <row r="173" s="14" customFormat="1">
      <c r="A173" s="14"/>
      <c r="B173" s="258"/>
      <c r="C173" s="259"/>
      <c r="D173" s="240" t="s">
        <v>181</v>
      </c>
      <c r="E173" s="260" t="s">
        <v>1</v>
      </c>
      <c r="F173" s="261" t="s">
        <v>184</v>
      </c>
      <c r="G173" s="259"/>
      <c r="H173" s="262">
        <v>856</v>
      </c>
      <c r="I173" s="263"/>
      <c r="J173" s="259"/>
      <c r="K173" s="259"/>
      <c r="L173" s="264"/>
      <c r="M173" s="265"/>
      <c r="N173" s="266"/>
      <c r="O173" s="266"/>
      <c r="P173" s="266"/>
      <c r="Q173" s="266"/>
      <c r="R173" s="266"/>
      <c r="S173" s="266"/>
      <c r="T173" s="267"/>
      <c r="U173" s="14"/>
      <c r="V173" s="14"/>
      <c r="W173" s="14"/>
      <c r="X173" s="14"/>
      <c r="Y173" s="14"/>
      <c r="Z173" s="14"/>
      <c r="AA173" s="14"/>
      <c r="AB173" s="14"/>
      <c r="AC173" s="14"/>
      <c r="AD173" s="14"/>
      <c r="AE173" s="14"/>
      <c r="AT173" s="268" t="s">
        <v>181</v>
      </c>
      <c r="AU173" s="268" t="s">
        <v>91</v>
      </c>
      <c r="AV173" s="14" t="s">
        <v>175</v>
      </c>
      <c r="AW173" s="14" t="s">
        <v>36</v>
      </c>
      <c r="AX173" s="14" t="s">
        <v>89</v>
      </c>
      <c r="AY173" s="268" t="s">
        <v>169</v>
      </c>
    </row>
    <row r="174" s="12" customFormat="1" ht="22.8" customHeight="1">
      <c r="A174" s="12"/>
      <c r="B174" s="211"/>
      <c r="C174" s="212"/>
      <c r="D174" s="213" t="s">
        <v>81</v>
      </c>
      <c r="E174" s="225" t="s">
        <v>91</v>
      </c>
      <c r="F174" s="225" t="s">
        <v>235</v>
      </c>
      <c r="G174" s="212"/>
      <c r="H174" s="212"/>
      <c r="I174" s="215"/>
      <c r="J174" s="226">
        <f>BK174</f>
        <v>0</v>
      </c>
      <c r="K174" s="212"/>
      <c r="L174" s="217"/>
      <c r="M174" s="218"/>
      <c r="N174" s="219"/>
      <c r="O174" s="219"/>
      <c r="P174" s="220">
        <f>SUM(P175:P191)</f>
        <v>0</v>
      </c>
      <c r="Q174" s="219"/>
      <c r="R174" s="220">
        <f>SUM(R175:R191)</f>
        <v>32.568873200000006</v>
      </c>
      <c r="S174" s="219"/>
      <c r="T174" s="221">
        <f>SUM(T175:T191)</f>
        <v>0</v>
      </c>
      <c r="U174" s="12"/>
      <c r="V174" s="12"/>
      <c r="W174" s="12"/>
      <c r="X174" s="12"/>
      <c r="Y174" s="12"/>
      <c r="Z174" s="12"/>
      <c r="AA174" s="12"/>
      <c r="AB174" s="12"/>
      <c r="AC174" s="12"/>
      <c r="AD174" s="12"/>
      <c r="AE174" s="12"/>
      <c r="AR174" s="222" t="s">
        <v>89</v>
      </c>
      <c r="AT174" s="223" t="s">
        <v>81</v>
      </c>
      <c r="AU174" s="223" t="s">
        <v>89</v>
      </c>
      <c r="AY174" s="222" t="s">
        <v>169</v>
      </c>
      <c r="BK174" s="224">
        <f>SUM(BK175:BK191)</f>
        <v>0</v>
      </c>
    </row>
    <row r="175" s="2" customFormat="1" ht="24.15" customHeight="1">
      <c r="A175" s="38"/>
      <c r="B175" s="39"/>
      <c r="C175" s="227" t="s">
        <v>236</v>
      </c>
      <c r="D175" s="227" t="s">
        <v>171</v>
      </c>
      <c r="E175" s="228" t="s">
        <v>237</v>
      </c>
      <c r="F175" s="229" t="s">
        <v>238</v>
      </c>
      <c r="G175" s="230" t="s">
        <v>120</v>
      </c>
      <c r="H175" s="231">
        <v>165.19999999999999</v>
      </c>
      <c r="I175" s="232"/>
      <c r="J175" s="233">
        <f>ROUND(I175*H175,2)</f>
        <v>0</v>
      </c>
      <c r="K175" s="229" t="s">
        <v>174</v>
      </c>
      <c r="L175" s="44"/>
      <c r="M175" s="234" t="s">
        <v>1</v>
      </c>
      <c r="N175" s="235" t="s">
        <v>47</v>
      </c>
      <c r="O175" s="91"/>
      <c r="P175" s="236">
        <f>O175*H175</f>
        <v>0</v>
      </c>
      <c r="Q175" s="236">
        <v>0.00017000000000000001</v>
      </c>
      <c r="R175" s="236">
        <f>Q175*H175</f>
        <v>0.028084000000000001</v>
      </c>
      <c r="S175" s="236">
        <v>0</v>
      </c>
      <c r="T175" s="237">
        <f>S175*H175</f>
        <v>0</v>
      </c>
      <c r="U175" s="38"/>
      <c r="V175" s="38"/>
      <c r="W175" s="38"/>
      <c r="X175" s="38"/>
      <c r="Y175" s="38"/>
      <c r="Z175" s="38"/>
      <c r="AA175" s="38"/>
      <c r="AB175" s="38"/>
      <c r="AC175" s="38"/>
      <c r="AD175" s="38"/>
      <c r="AE175" s="38"/>
      <c r="AR175" s="238" t="s">
        <v>175</v>
      </c>
      <c r="AT175" s="238" t="s">
        <v>171</v>
      </c>
      <c r="AU175" s="238" t="s">
        <v>91</v>
      </c>
      <c r="AY175" s="17" t="s">
        <v>169</v>
      </c>
      <c r="BE175" s="239">
        <f>IF(N175="základní",J175,0)</f>
        <v>0</v>
      </c>
      <c r="BF175" s="239">
        <f>IF(N175="snížená",J175,0)</f>
        <v>0</v>
      </c>
      <c r="BG175" s="239">
        <f>IF(N175="zákl. přenesená",J175,0)</f>
        <v>0</v>
      </c>
      <c r="BH175" s="239">
        <f>IF(N175="sníž. přenesená",J175,0)</f>
        <v>0</v>
      </c>
      <c r="BI175" s="239">
        <f>IF(N175="nulová",J175,0)</f>
        <v>0</v>
      </c>
      <c r="BJ175" s="17" t="s">
        <v>89</v>
      </c>
      <c r="BK175" s="239">
        <f>ROUND(I175*H175,2)</f>
        <v>0</v>
      </c>
      <c r="BL175" s="17" t="s">
        <v>175</v>
      </c>
      <c r="BM175" s="238" t="s">
        <v>239</v>
      </c>
    </row>
    <row r="176" s="2" customFormat="1">
      <c r="A176" s="38"/>
      <c r="B176" s="39"/>
      <c r="C176" s="40"/>
      <c r="D176" s="240" t="s">
        <v>177</v>
      </c>
      <c r="E176" s="40"/>
      <c r="F176" s="241" t="s">
        <v>240</v>
      </c>
      <c r="G176" s="40"/>
      <c r="H176" s="40"/>
      <c r="I176" s="242"/>
      <c r="J176" s="40"/>
      <c r="K176" s="40"/>
      <c r="L176" s="44"/>
      <c r="M176" s="243"/>
      <c r="N176" s="244"/>
      <c r="O176" s="91"/>
      <c r="P176" s="91"/>
      <c r="Q176" s="91"/>
      <c r="R176" s="91"/>
      <c r="S176" s="91"/>
      <c r="T176" s="92"/>
      <c r="U176" s="38"/>
      <c r="V176" s="38"/>
      <c r="W176" s="38"/>
      <c r="X176" s="38"/>
      <c r="Y176" s="38"/>
      <c r="Z176" s="38"/>
      <c r="AA176" s="38"/>
      <c r="AB176" s="38"/>
      <c r="AC176" s="38"/>
      <c r="AD176" s="38"/>
      <c r="AE176" s="38"/>
      <c r="AT176" s="17" t="s">
        <v>177</v>
      </c>
      <c r="AU176" s="17" t="s">
        <v>91</v>
      </c>
    </row>
    <row r="177" s="2" customFormat="1">
      <c r="A177" s="38"/>
      <c r="B177" s="39"/>
      <c r="C177" s="40"/>
      <c r="D177" s="245" t="s">
        <v>179</v>
      </c>
      <c r="E177" s="40"/>
      <c r="F177" s="246" t="s">
        <v>241</v>
      </c>
      <c r="G177" s="40"/>
      <c r="H177" s="40"/>
      <c r="I177" s="242"/>
      <c r="J177" s="40"/>
      <c r="K177" s="40"/>
      <c r="L177" s="44"/>
      <c r="M177" s="243"/>
      <c r="N177" s="244"/>
      <c r="O177" s="91"/>
      <c r="P177" s="91"/>
      <c r="Q177" s="91"/>
      <c r="R177" s="91"/>
      <c r="S177" s="91"/>
      <c r="T177" s="92"/>
      <c r="U177" s="38"/>
      <c r="V177" s="38"/>
      <c r="W177" s="38"/>
      <c r="X177" s="38"/>
      <c r="Y177" s="38"/>
      <c r="Z177" s="38"/>
      <c r="AA177" s="38"/>
      <c r="AB177" s="38"/>
      <c r="AC177" s="38"/>
      <c r="AD177" s="38"/>
      <c r="AE177" s="38"/>
      <c r="AT177" s="17" t="s">
        <v>179</v>
      </c>
      <c r="AU177" s="17" t="s">
        <v>91</v>
      </c>
    </row>
    <row r="178" s="2" customFormat="1">
      <c r="A178" s="38"/>
      <c r="B178" s="39"/>
      <c r="C178" s="40"/>
      <c r="D178" s="240" t="s">
        <v>196</v>
      </c>
      <c r="E178" s="40"/>
      <c r="F178" s="269" t="s">
        <v>242</v>
      </c>
      <c r="G178" s="40"/>
      <c r="H178" s="40"/>
      <c r="I178" s="242"/>
      <c r="J178" s="40"/>
      <c r="K178" s="40"/>
      <c r="L178" s="44"/>
      <c r="M178" s="243"/>
      <c r="N178" s="244"/>
      <c r="O178" s="91"/>
      <c r="P178" s="91"/>
      <c r="Q178" s="91"/>
      <c r="R178" s="91"/>
      <c r="S178" s="91"/>
      <c r="T178" s="92"/>
      <c r="U178" s="38"/>
      <c r="V178" s="38"/>
      <c r="W178" s="38"/>
      <c r="X178" s="38"/>
      <c r="Y178" s="38"/>
      <c r="Z178" s="38"/>
      <c r="AA178" s="38"/>
      <c r="AB178" s="38"/>
      <c r="AC178" s="38"/>
      <c r="AD178" s="38"/>
      <c r="AE178" s="38"/>
      <c r="AT178" s="17" t="s">
        <v>196</v>
      </c>
      <c r="AU178" s="17" t="s">
        <v>91</v>
      </c>
    </row>
    <row r="179" s="13" customFormat="1">
      <c r="A179" s="13"/>
      <c r="B179" s="247"/>
      <c r="C179" s="248"/>
      <c r="D179" s="240" t="s">
        <v>181</v>
      </c>
      <c r="E179" s="249" t="s">
        <v>1</v>
      </c>
      <c r="F179" s="250" t="s">
        <v>243</v>
      </c>
      <c r="G179" s="248"/>
      <c r="H179" s="251">
        <v>70.799999999999997</v>
      </c>
      <c r="I179" s="252"/>
      <c r="J179" s="248"/>
      <c r="K179" s="248"/>
      <c r="L179" s="253"/>
      <c r="M179" s="254"/>
      <c r="N179" s="255"/>
      <c r="O179" s="255"/>
      <c r="P179" s="255"/>
      <c r="Q179" s="255"/>
      <c r="R179" s="255"/>
      <c r="S179" s="255"/>
      <c r="T179" s="256"/>
      <c r="U179" s="13"/>
      <c r="V179" s="13"/>
      <c r="W179" s="13"/>
      <c r="X179" s="13"/>
      <c r="Y179" s="13"/>
      <c r="Z179" s="13"/>
      <c r="AA179" s="13"/>
      <c r="AB179" s="13"/>
      <c r="AC179" s="13"/>
      <c r="AD179" s="13"/>
      <c r="AE179" s="13"/>
      <c r="AT179" s="257" t="s">
        <v>181</v>
      </c>
      <c r="AU179" s="257" t="s">
        <v>91</v>
      </c>
      <c r="AV179" s="13" t="s">
        <v>91</v>
      </c>
      <c r="AW179" s="13" t="s">
        <v>36</v>
      </c>
      <c r="AX179" s="13" t="s">
        <v>14</v>
      </c>
      <c r="AY179" s="257" t="s">
        <v>169</v>
      </c>
    </row>
    <row r="180" s="13" customFormat="1">
      <c r="A180" s="13"/>
      <c r="B180" s="247"/>
      <c r="C180" s="248"/>
      <c r="D180" s="240" t="s">
        <v>181</v>
      </c>
      <c r="E180" s="249" t="s">
        <v>1</v>
      </c>
      <c r="F180" s="250" t="s">
        <v>244</v>
      </c>
      <c r="G180" s="248"/>
      <c r="H180" s="251">
        <v>94.400000000000006</v>
      </c>
      <c r="I180" s="252"/>
      <c r="J180" s="248"/>
      <c r="K180" s="248"/>
      <c r="L180" s="253"/>
      <c r="M180" s="254"/>
      <c r="N180" s="255"/>
      <c r="O180" s="255"/>
      <c r="P180" s="255"/>
      <c r="Q180" s="255"/>
      <c r="R180" s="255"/>
      <c r="S180" s="255"/>
      <c r="T180" s="256"/>
      <c r="U180" s="13"/>
      <c r="V180" s="13"/>
      <c r="W180" s="13"/>
      <c r="X180" s="13"/>
      <c r="Y180" s="13"/>
      <c r="Z180" s="13"/>
      <c r="AA180" s="13"/>
      <c r="AB180" s="13"/>
      <c r="AC180" s="13"/>
      <c r="AD180" s="13"/>
      <c r="AE180" s="13"/>
      <c r="AT180" s="257" t="s">
        <v>181</v>
      </c>
      <c r="AU180" s="257" t="s">
        <v>91</v>
      </c>
      <c r="AV180" s="13" t="s">
        <v>91</v>
      </c>
      <c r="AW180" s="13" t="s">
        <v>36</v>
      </c>
      <c r="AX180" s="13" t="s">
        <v>14</v>
      </c>
      <c r="AY180" s="257" t="s">
        <v>169</v>
      </c>
    </row>
    <row r="181" s="14" customFormat="1">
      <c r="A181" s="14"/>
      <c r="B181" s="258"/>
      <c r="C181" s="259"/>
      <c r="D181" s="240" t="s">
        <v>181</v>
      </c>
      <c r="E181" s="260" t="s">
        <v>1</v>
      </c>
      <c r="F181" s="261" t="s">
        <v>184</v>
      </c>
      <c r="G181" s="259"/>
      <c r="H181" s="262">
        <v>165.19999999999999</v>
      </c>
      <c r="I181" s="263"/>
      <c r="J181" s="259"/>
      <c r="K181" s="259"/>
      <c r="L181" s="264"/>
      <c r="M181" s="265"/>
      <c r="N181" s="266"/>
      <c r="O181" s="266"/>
      <c r="P181" s="266"/>
      <c r="Q181" s="266"/>
      <c r="R181" s="266"/>
      <c r="S181" s="266"/>
      <c r="T181" s="267"/>
      <c r="U181" s="14"/>
      <c r="V181" s="14"/>
      <c r="W181" s="14"/>
      <c r="X181" s="14"/>
      <c r="Y181" s="14"/>
      <c r="Z181" s="14"/>
      <c r="AA181" s="14"/>
      <c r="AB181" s="14"/>
      <c r="AC181" s="14"/>
      <c r="AD181" s="14"/>
      <c r="AE181" s="14"/>
      <c r="AT181" s="268" t="s">
        <v>181</v>
      </c>
      <c r="AU181" s="268" t="s">
        <v>91</v>
      </c>
      <c r="AV181" s="14" t="s">
        <v>175</v>
      </c>
      <c r="AW181" s="14" t="s">
        <v>36</v>
      </c>
      <c r="AX181" s="14" t="s">
        <v>89</v>
      </c>
      <c r="AY181" s="268" t="s">
        <v>169</v>
      </c>
    </row>
    <row r="182" s="2" customFormat="1" ht="16.5" customHeight="1">
      <c r="A182" s="38"/>
      <c r="B182" s="39"/>
      <c r="C182" s="270" t="s">
        <v>245</v>
      </c>
      <c r="D182" s="270" t="s">
        <v>208</v>
      </c>
      <c r="E182" s="271" t="s">
        <v>246</v>
      </c>
      <c r="F182" s="272" t="s">
        <v>247</v>
      </c>
      <c r="G182" s="273" t="s">
        <v>120</v>
      </c>
      <c r="H182" s="274">
        <v>167.678</v>
      </c>
      <c r="I182" s="275"/>
      <c r="J182" s="276">
        <f>ROUND(I182*H182,2)</f>
        <v>0</v>
      </c>
      <c r="K182" s="272" t="s">
        <v>174</v>
      </c>
      <c r="L182" s="277"/>
      <c r="M182" s="278" t="s">
        <v>1</v>
      </c>
      <c r="N182" s="279" t="s">
        <v>47</v>
      </c>
      <c r="O182" s="91"/>
      <c r="P182" s="236">
        <f>O182*H182</f>
        <v>0</v>
      </c>
      <c r="Q182" s="236">
        <v>0.0014</v>
      </c>
      <c r="R182" s="236">
        <f>Q182*H182</f>
        <v>0.23474919999999999</v>
      </c>
      <c r="S182" s="236">
        <v>0</v>
      </c>
      <c r="T182" s="237">
        <f>S182*H182</f>
        <v>0</v>
      </c>
      <c r="U182" s="38"/>
      <c r="V182" s="38"/>
      <c r="W182" s="38"/>
      <c r="X182" s="38"/>
      <c r="Y182" s="38"/>
      <c r="Z182" s="38"/>
      <c r="AA182" s="38"/>
      <c r="AB182" s="38"/>
      <c r="AC182" s="38"/>
      <c r="AD182" s="38"/>
      <c r="AE182" s="38"/>
      <c r="AR182" s="238" t="s">
        <v>212</v>
      </c>
      <c r="AT182" s="238" t="s">
        <v>208</v>
      </c>
      <c r="AU182" s="238" t="s">
        <v>91</v>
      </c>
      <c r="AY182" s="17" t="s">
        <v>169</v>
      </c>
      <c r="BE182" s="239">
        <f>IF(N182="základní",J182,0)</f>
        <v>0</v>
      </c>
      <c r="BF182" s="239">
        <f>IF(N182="snížená",J182,0)</f>
        <v>0</v>
      </c>
      <c r="BG182" s="239">
        <f>IF(N182="zákl. přenesená",J182,0)</f>
        <v>0</v>
      </c>
      <c r="BH182" s="239">
        <f>IF(N182="sníž. přenesená",J182,0)</f>
        <v>0</v>
      </c>
      <c r="BI182" s="239">
        <f>IF(N182="nulová",J182,0)</f>
        <v>0</v>
      </c>
      <c r="BJ182" s="17" t="s">
        <v>89</v>
      </c>
      <c r="BK182" s="239">
        <f>ROUND(I182*H182,2)</f>
        <v>0</v>
      </c>
      <c r="BL182" s="17" t="s">
        <v>175</v>
      </c>
      <c r="BM182" s="238" t="s">
        <v>248</v>
      </c>
    </row>
    <row r="183" s="2" customFormat="1">
      <c r="A183" s="38"/>
      <c r="B183" s="39"/>
      <c r="C183" s="40"/>
      <c r="D183" s="240" t="s">
        <v>177</v>
      </c>
      <c r="E183" s="40"/>
      <c r="F183" s="241" t="s">
        <v>247</v>
      </c>
      <c r="G183" s="40"/>
      <c r="H183" s="40"/>
      <c r="I183" s="242"/>
      <c r="J183" s="40"/>
      <c r="K183" s="40"/>
      <c r="L183" s="44"/>
      <c r="M183" s="243"/>
      <c r="N183" s="244"/>
      <c r="O183" s="91"/>
      <c r="P183" s="91"/>
      <c r="Q183" s="91"/>
      <c r="R183" s="91"/>
      <c r="S183" s="91"/>
      <c r="T183" s="92"/>
      <c r="U183" s="38"/>
      <c r="V183" s="38"/>
      <c r="W183" s="38"/>
      <c r="X183" s="38"/>
      <c r="Y183" s="38"/>
      <c r="Z183" s="38"/>
      <c r="AA183" s="38"/>
      <c r="AB183" s="38"/>
      <c r="AC183" s="38"/>
      <c r="AD183" s="38"/>
      <c r="AE183" s="38"/>
      <c r="AT183" s="17" t="s">
        <v>177</v>
      </c>
      <c r="AU183" s="17" t="s">
        <v>91</v>
      </c>
    </row>
    <row r="184" s="13" customFormat="1">
      <c r="A184" s="13"/>
      <c r="B184" s="247"/>
      <c r="C184" s="248"/>
      <c r="D184" s="240" t="s">
        <v>181</v>
      </c>
      <c r="E184" s="249" t="s">
        <v>1</v>
      </c>
      <c r="F184" s="250" t="s">
        <v>249</v>
      </c>
      <c r="G184" s="248"/>
      <c r="H184" s="251">
        <v>71.861999999999995</v>
      </c>
      <c r="I184" s="252"/>
      <c r="J184" s="248"/>
      <c r="K184" s="248"/>
      <c r="L184" s="253"/>
      <c r="M184" s="254"/>
      <c r="N184" s="255"/>
      <c r="O184" s="255"/>
      <c r="P184" s="255"/>
      <c r="Q184" s="255"/>
      <c r="R184" s="255"/>
      <c r="S184" s="255"/>
      <c r="T184" s="256"/>
      <c r="U184" s="13"/>
      <c r="V184" s="13"/>
      <c r="W184" s="13"/>
      <c r="X184" s="13"/>
      <c r="Y184" s="13"/>
      <c r="Z184" s="13"/>
      <c r="AA184" s="13"/>
      <c r="AB184" s="13"/>
      <c r="AC184" s="13"/>
      <c r="AD184" s="13"/>
      <c r="AE184" s="13"/>
      <c r="AT184" s="257" t="s">
        <v>181</v>
      </c>
      <c r="AU184" s="257" t="s">
        <v>91</v>
      </c>
      <c r="AV184" s="13" t="s">
        <v>91</v>
      </c>
      <c r="AW184" s="13" t="s">
        <v>36</v>
      </c>
      <c r="AX184" s="13" t="s">
        <v>14</v>
      </c>
      <c r="AY184" s="257" t="s">
        <v>169</v>
      </c>
    </row>
    <row r="185" s="13" customFormat="1">
      <c r="A185" s="13"/>
      <c r="B185" s="247"/>
      <c r="C185" s="248"/>
      <c r="D185" s="240" t="s">
        <v>181</v>
      </c>
      <c r="E185" s="249" t="s">
        <v>1</v>
      </c>
      <c r="F185" s="250" t="s">
        <v>250</v>
      </c>
      <c r="G185" s="248"/>
      <c r="H185" s="251">
        <v>95.816000000000002</v>
      </c>
      <c r="I185" s="252"/>
      <c r="J185" s="248"/>
      <c r="K185" s="248"/>
      <c r="L185" s="253"/>
      <c r="M185" s="254"/>
      <c r="N185" s="255"/>
      <c r="O185" s="255"/>
      <c r="P185" s="255"/>
      <c r="Q185" s="255"/>
      <c r="R185" s="255"/>
      <c r="S185" s="255"/>
      <c r="T185" s="256"/>
      <c r="U185" s="13"/>
      <c r="V185" s="13"/>
      <c r="W185" s="13"/>
      <c r="X185" s="13"/>
      <c r="Y185" s="13"/>
      <c r="Z185" s="13"/>
      <c r="AA185" s="13"/>
      <c r="AB185" s="13"/>
      <c r="AC185" s="13"/>
      <c r="AD185" s="13"/>
      <c r="AE185" s="13"/>
      <c r="AT185" s="257" t="s">
        <v>181</v>
      </c>
      <c r="AU185" s="257" t="s">
        <v>91</v>
      </c>
      <c r="AV185" s="13" t="s">
        <v>91</v>
      </c>
      <c r="AW185" s="13" t="s">
        <v>36</v>
      </c>
      <c r="AX185" s="13" t="s">
        <v>14</v>
      </c>
      <c r="AY185" s="257" t="s">
        <v>169</v>
      </c>
    </row>
    <row r="186" s="14" customFormat="1">
      <c r="A186" s="14"/>
      <c r="B186" s="258"/>
      <c r="C186" s="259"/>
      <c r="D186" s="240" t="s">
        <v>181</v>
      </c>
      <c r="E186" s="260" t="s">
        <v>1</v>
      </c>
      <c r="F186" s="261" t="s">
        <v>184</v>
      </c>
      <c r="G186" s="259"/>
      <c r="H186" s="262">
        <v>167.678</v>
      </c>
      <c r="I186" s="263"/>
      <c r="J186" s="259"/>
      <c r="K186" s="259"/>
      <c r="L186" s="264"/>
      <c r="M186" s="265"/>
      <c r="N186" s="266"/>
      <c r="O186" s="266"/>
      <c r="P186" s="266"/>
      <c r="Q186" s="266"/>
      <c r="R186" s="266"/>
      <c r="S186" s="266"/>
      <c r="T186" s="267"/>
      <c r="U186" s="14"/>
      <c r="V186" s="14"/>
      <c r="W186" s="14"/>
      <c r="X186" s="14"/>
      <c r="Y186" s="14"/>
      <c r="Z186" s="14"/>
      <c r="AA186" s="14"/>
      <c r="AB186" s="14"/>
      <c r="AC186" s="14"/>
      <c r="AD186" s="14"/>
      <c r="AE186" s="14"/>
      <c r="AT186" s="268" t="s">
        <v>181</v>
      </c>
      <c r="AU186" s="268" t="s">
        <v>91</v>
      </c>
      <c r="AV186" s="14" t="s">
        <v>175</v>
      </c>
      <c r="AW186" s="14" t="s">
        <v>36</v>
      </c>
      <c r="AX186" s="14" t="s">
        <v>89</v>
      </c>
      <c r="AY186" s="268" t="s">
        <v>169</v>
      </c>
    </row>
    <row r="187" s="2" customFormat="1" ht="37.8" customHeight="1">
      <c r="A187" s="38"/>
      <c r="B187" s="39"/>
      <c r="C187" s="227" t="s">
        <v>251</v>
      </c>
      <c r="D187" s="227" t="s">
        <v>171</v>
      </c>
      <c r="E187" s="228" t="s">
        <v>252</v>
      </c>
      <c r="F187" s="229" t="s">
        <v>253</v>
      </c>
      <c r="G187" s="230" t="s">
        <v>133</v>
      </c>
      <c r="H187" s="231">
        <v>118</v>
      </c>
      <c r="I187" s="232"/>
      <c r="J187" s="233">
        <f>ROUND(I187*H187,2)</f>
        <v>0</v>
      </c>
      <c r="K187" s="229" t="s">
        <v>174</v>
      </c>
      <c r="L187" s="44"/>
      <c r="M187" s="234" t="s">
        <v>1</v>
      </c>
      <c r="N187" s="235" t="s">
        <v>47</v>
      </c>
      <c r="O187" s="91"/>
      <c r="P187" s="236">
        <f>O187*H187</f>
        <v>0</v>
      </c>
      <c r="Q187" s="236">
        <v>0.27378000000000002</v>
      </c>
      <c r="R187" s="236">
        <f>Q187*H187</f>
        <v>32.306040000000003</v>
      </c>
      <c r="S187" s="236">
        <v>0</v>
      </c>
      <c r="T187" s="237">
        <f>S187*H187</f>
        <v>0</v>
      </c>
      <c r="U187" s="38"/>
      <c r="V187" s="38"/>
      <c r="W187" s="38"/>
      <c r="X187" s="38"/>
      <c r="Y187" s="38"/>
      <c r="Z187" s="38"/>
      <c r="AA187" s="38"/>
      <c r="AB187" s="38"/>
      <c r="AC187" s="38"/>
      <c r="AD187" s="38"/>
      <c r="AE187" s="38"/>
      <c r="AR187" s="238" t="s">
        <v>175</v>
      </c>
      <c r="AT187" s="238" t="s">
        <v>171</v>
      </c>
      <c r="AU187" s="238" t="s">
        <v>91</v>
      </c>
      <c r="AY187" s="17" t="s">
        <v>169</v>
      </c>
      <c r="BE187" s="239">
        <f>IF(N187="základní",J187,0)</f>
        <v>0</v>
      </c>
      <c r="BF187" s="239">
        <f>IF(N187="snížená",J187,0)</f>
        <v>0</v>
      </c>
      <c r="BG187" s="239">
        <f>IF(N187="zákl. přenesená",J187,0)</f>
        <v>0</v>
      </c>
      <c r="BH187" s="239">
        <f>IF(N187="sníž. přenesená",J187,0)</f>
        <v>0</v>
      </c>
      <c r="BI187" s="239">
        <f>IF(N187="nulová",J187,0)</f>
        <v>0</v>
      </c>
      <c r="BJ187" s="17" t="s">
        <v>89</v>
      </c>
      <c r="BK187" s="239">
        <f>ROUND(I187*H187,2)</f>
        <v>0</v>
      </c>
      <c r="BL187" s="17" t="s">
        <v>175</v>
      </c>
      <c r="BM187" s="238" t="s">
        <v>254</v>
      </c>
    </row>
    <row r="188" s="2" customFormat="1">
      <c r="A188" s="38"/>
      <c r="B188" s="39"/>
      <c r="C188" s="40"/>
      <c r="D188" s="240" t="s">
        <v>177</v>
      </c>
      <c r="E188" s="40"/>
      <c r="F188" s="241" t="s">
        <v>255</v>
      </c>
      <c r="G188" s="40"/>
      <c r="H188" s="40"/>
      <c r="I188" s="242"/>
      <c r="J188" s="40"/>
      <c r="K188" s="40"/>
      <c r="L188" s="44"/>
      <c r="M188" s="243"/>
      <c r="N188" s="244"/>
      <c r="O188" s="91"/>
      <c r="P188" s="91"/>
      <c r="Q188" s="91"/>
      <c r="R188" s="91"/>
      <c r="S188" s="91"/>
      <c r="T188" s="92"/>
      <c r="U188" s="38"/>
      <c r="V188" s="38"/>
      <c r="W188" s="38"/>
      <c r="X188" s="38"/>
      <c r="Y188" s="38"/>
      <c r="Z188" s="38"/>
      <c r="AA188" s="38"/>
      <c r="AB188" s="38"/>
      <c r="AC188" s="38"/>
      <c r="AD188" s="38"/>
      <c r="AE188" s="38"/>
      <c r="AT188" s="17" t="s">
        <v>177</v>
      </c>
      <c r="AU188" s="17" t="s">
        <v>91</v>
      </c>
    </row>
    <row r="189" s="2" customFormat="1">
      <c r="A189" s="38"/>
      <c r="B189" s="39"/>
      <c r="C189" s="40"/>
      <c r="D189" s="245" t="s">
        <v>179</v>
      </c>
      <c r="E189" s="40"/>
      <c r="F189" s="246" t="s">
        <v>256</v>
      </c>
      <c r="G189" s="40"/>
      <c r="H189" s="40"/>
      <c r="I189" s="242"/>
      <c r="J189" s="40"/>
      <c r="K189" s="40"/>
      <c r="L189" s="44"/>
      <c r="M189" s="243"/>
      <c r="N189" s="244"/>
      <c r="O189" s="91"/>
      <c r="P189" s="91"/>
      <c r="Q189" s="91"/>
      <c r="R189" s="91"/>
      <c r="S189" s="91"/>
      <c r="T189" s="92"/>
      <c r="U189" s="38"/>
      <c r="V189" s="38"/>
      <c r="W189" s="38"/>
      <c r="X189" s="38"/>
      <c r="Y189" s="38"/>
      <c r="Z189" s="38"/>
      <c r="AA189" s="38"/>
      <c r="AB189" s="38"/>
      <c r="AC189" s="38"/>
      <c r="AD189" s="38"/>
      <c r="AE189" s="38"/>
      <c r="AT189" s="17" t="s">
        <v>179</v>
      </c>
      <c r="AU189" s="17" t="s">
        <v>91</v>
      </c>
    </row>
    <row r="190" s="13" customFormat="1">
      <c r="A190" s="13"/>
      <c r="B190" s="247"/>
      <c r="C190" s="248"/>
      <c r="D190" s="240" t="s">
        <v>181</v>
      </c>
      <c r="E190" s="249" t="s">
        <v>1</v>
      </c>
      <c r="F190" s="250" t="s">
        <v>257</v>
      </c>
      <c r="G190" s="248"/>
      <c r="H190" s="251">
        <v>118</v>
      </c>
      <c r="I190" s="252"/>
      <c r="J190" s="248"/>
      <c r="K190" s="248"/>
      <c r="L190" s="253"/>
      <c r="M190" s="254"/>
      <c r="N190" s="255"/>
      <c r="O190" s="255"/>
      <c r="P190" s="255"/>
      <c r="Q190" s="255"/>
      <c r="R190" s="255"/>
      <c r="S190" s="255"/>
      <c r="T190" s="256"/>
      <c r="U190" s="13"/>
      <c r="V190" s="13"/>
      <c r="W190" s="13"/>
      <c r="X190" s="13"/>
      <c r="Y190" s="13"/>
      <c r="Z190" s="13"/>
      <c r="AA190" s="13"/>
      <c r="AB190" s="13"/>
      <c r="AC190" s="13"/>
      <c r="AD190" s="13"/>
      <c r="AE190" s="13"/>
      <c r="AT190" s="257" t="s">
        <v>181</v>
      </c>
      <c r="AU190" s="257" t="s">
        <v>91</v>
      </c>
      <c r="AV190" s="13" t="s">
        <v>91</v>
      </c>
      <c r="AW190" s="13" t="s">
        <v>36</v>
      </c>
      <c r="AX190" s="13" t="s">
        <v>14</v>
      </c>
      <c r="AY190" s="257" t="s">
        <v>169</v>
      </c>
    </row>
    <row r="191" s="14" customFormat="1">
      <c r="A191" s="14"/>
      <c r="B191" s="258"/>
      <c r="C191" s="259"/>
      <c r="D191" s="240" t="s">
        <v>181</v>
      </c>
      <c r="E191" s="260" t="s">
        <v>1</v>
      </c>
      <c r="F191" s="261" t="s">
        <v>184</v>
      </c>
      <c r="G191" s="259"/>
      <c r="H191" s="262">
        <v>118</v>
      </c>
      <c r="I191" s="263"/>
      <c r="J191" s="259"/>
      <c r="K191" s="259"/>
      <c r="L191" s="264"/>
      <c r="M191" s="265"/>
      <c r="N191" s="266"/>
      <c r="O191" s="266"/>
      <c r="P191" s="266"/>
      <c r="Q191" s="266"/>
      <c r="R191" s="266"/>
      <c r="S191" s="266"/>
      <c r="T191" s="267"/>
      <c r="U191" s="14"/>
      <c r="V191" s="14"/>
      <c r="W191" s="14"/>
      <c r="X191" s="14"/>
      <c r="Y191" s="14"/>
      <c r="Z191" s="14"/>
      <c r="AA191" s="14"/>
      <c r="AB191" s="14"/>
      <c r="AC191" s="14"/>
      <c r="AD191" s="14"/>
      <c r="AE191" s="14"/>
      <c r="AT191" s="268" t="s">
        <v>181</v>
      </c>
      <c r="AU191" s="268" t="s">
        <v>91</v>
      </c>
      <c r="AV191" s="14" t="s">
        <v>175</v>
      </c>
      <c r="AW191" s="14" t="s">
        <v>36</v>
      </c>
      <c r="AX191" s="14" t="s">
        <v>89</v>
      </c>
      <c r="AY191" s="268" t="s">
        <v>169</v>
      </c>
    </row>
    <row r="192" s="12" customFormat="1" ht="22.8" customHeight="1">
      <c r="A192" s="12"/>
      <c r="B192" s="211"/>
      <c r="C192" s="212"/>
      <c r="D192" s="213" t="s">
        <v>81</v>
      </c>
      <c r="E192" s="225" t="s">
        <v>190</v>
      </c>
      <c r="F192" s="225" t="s">
        <v>258</v>
      </c>
      <c r="G192" s="212"/>
      <c r="H192" s="212"/>
      <c r="I192" s="215"/>
      <c r="J192" s="226">
        <f>BK192</f>
        <v>0</v>
      </c>
      <c r="K192" s="212"/>
      <c r="L192" s="217"/>
      <c r="M192" s="218"/>
      <c r="N192" s="219"/>
      <c r="O192" s="219"/>
      <c r="P192" s="220">
        <f>SUM(P193:P198)</f>
        <v>0</v>
      </c>
      <c r="Q192" s="219"/>
      <c r="R192" s="220">
        <f>SUM(R193:R198)</f>
        <v>0</v>
      </c>
      <c r="S192" s="219"/>
      <c r="T192" s="221">
        <f>SUM(T193:T198)</f>
        <v>0</v>
      </c>
      <c r="U192" s="12"/>
      <c r="V192" s="12"/>
      <c r="W192" s="12"/>
      <c r="X192" s="12"/>
      <c r="Y192" s="12"/>
      <c r="Z192" s="12"/>
      <c r="AA192" s="12"/>
      <c r="AB192" s="12"/>
      <c r="AC192" s="12"/>
      <c r="AD192" s="12"/>
      <c r="AE192" s="12"/>
      <c r="AR192" s="222" t="s">
        <v>89</v>
      </c>
      <c r="AT192" s="223" t="s">
        <v>81</v>
      </c>
      <c r="AU192" s="223" t="s">
        <v>89</v>
      </c>
      <c r="AY192" s="222" t="s">
        <v>169</v>
      </c>
      <c r="BK192" s="224">
        <f>SUM(BK193:BK198)</f>
        <v>0</v>
      </c>
    </row>
    <row r="193" s="2" customFormat="1" ht="21.75" customHeight="1">
      <c r="A193" s="38"/>
      <c r="B193" s="39"/>
      <c r="C193" s="227" t="s">
        <v>259</v>
      </c>
      <c r="D193" s="227" t="s">
        <v>171</v>
      </c>
      <c r="E193" s="228" t="s">
        <v>260</v>
      </c>
      <c r="F193" s="229" t="s">
        <v>261</v>
      </c>
      <c r="G193" s="230" t="s">
        <v>133</v>
      </c>
      <c r="H193" s="231">
        <v>38.799999999999997</v>
      </c>
      <c r="I193" s="232"/>
      <c r="J193" s="233">
        <f>ROUND(I193*H193,2)</f>
        <v>0</v>
      </c>
      <c r="K193" s="229" t="s">
        <v>174</v>
      </c>
      <c r="L193" s="44"/>
      <c r="M193" s="234" t="s">
        <v>1</v>
      </c>
      <c r="N193" s="235" t="s">
        <v>47</v>
      </c>
      <c r="O193" s="91"/>
      <c r="P193" s="236">
        <f>O193*H193</f>
        <v>0</v>
      </c>
      <c r="Q193" s="236">
        <v>0</v>
      </c>
      <c r="R193" s="236">
        <f>Q193*H193</f>
        <v>0</v>
      </c>
      <c r="S193" s="236">
        <v>0</v>
      </c>
      <c r="T193" s="237">
        <f>S193*H193</f>
        <v>0</v>
      </c>
      <c r="U193" s="38"/>
      <c r="V193" s="38"/>
      <c r="W193" s="38"/>
      <c r="X193" s="38"/>
      <c r="Y193" s="38"/>
      <c r="Z193" s="38"/>
      <c r="AA193" s="38"/>
      <c r="AB193" s="38"/>
      <c r="AC193" s="38"/>
      <c r="AD193" s="38"/>
      <c r="AE193" s="38"/>
      <c r="AR193" s="238" t="s">
        <v>175</v>
      </c>
      <c r="AT193" s="238" t="s">
        <v>171</v>
      </c>
      <c r="AU193" s="238" t="s">
        <v>91</v>
      </c>
      <c r="AY193" s="17" t="s">
        <v>169</v>
      </c>
      <c r="BE193" s="239">
        <f>IF(N193="základní",J193,0)</f>
        <v>0</v>
      </c>
      <c r="BF193" s="239">
        <f>IF(N193="snížená",J193,0)</f>
        <v>0</v>
      </c>
      <c r="BG193" s="239">
        <f>IF(N193="zákl. přenesená",J193,0)</f>
        <v>0</v>
      </c>
      <c r="BH193" s="239">
        <f>IF(N193="sníž. přenesená",J193,0)</f>
        <v>0</v>
      </c>
      <c r="BI193" s="239">
        <f>IF(N193="nulová",J193,0)</f>
        <v>0</v>
      </c>
      <c r="BJ193" s="17" t="s">
        <v>89</v>
      </c>
      <c r="BK193" s="239">
        <f>ROUND(I193*H193,2)</f>
        <v>0</v>
      </c>
      <c r="BL193" s="17" t="s">
        <v>175</v>
      </c>
      <c r="BM193" s="238" t="s">
        <v>262</v>
      </c>
    </row>
    <row r="194" s="2" customFormat="1">
      <c r="A194" s="38"/>
      <c r="B194" s="39"/>
      <c r="C194" s="40"/>
      <c r="D194" s="240" t="s">
        <v>177</v>
      </c>
      <c r="E194" s="40"/>
      <c r="F194" s="241" t="s">
        <v>263</v>
      </c>
      <c r="G194" s="40"/>
      <c r="H194" s="40"/>
      <c r="I194" s="242"/>
      <c r="J194" s="40"/>
      <c r="K194" s="40"/>
      <c r="L194" s="44"/>
      <c r="M194" s="243"/>
      <c r="N194" s="244"/>
      <c r="O194" s="91"/>
      <c r="P194" s="91"/>
      <c r="Q194" s="91"/>
      <c r="R194" s="91"/>
      <c r="S194" s="91"/>
      <c r="T194" s="92"/>
      <c r="U194" s="38"/>
      <c r="V194" s="38"/>
      <c r="W194" s="38"/>
      <c r="X194" s="38"/>
      <c r="Y194" s="38"/>
      <c r="Z194" s="38"/>
      <c r="AA194" s="38"/>
      <c r="AB194" s="38"/>
      <c r="AC194" s="38"/>
      <c r="AD194" s="38"/>
      <c r="AE194" s="38"/>
      <c r="AT194" s="17" t="s">
        <v>177</v>
      </c>
      <c r="AU194" s="17" t="s">
        <v>91</v>
      </c>
    </row>
    <row r="195" s="2" customFormat="1">
      <c r="A195" s="38"/>
      <c r="B195" s="39"/>
      <c r="C195" s="40"/>
      <c r="D195" s="245" t="s">
        <v>179</v>
      </c>
      <c r="E195" s="40"/>
      <c r="F195" s="246" t="s">
        <v>264</v>
      </c>
      <c r="G195" s="40"/>
      <c r="H195" s="40"/>
      <c r="I195" s="242"/>
      <c r="J195" s="40"/>
      <c r="K195" s="40"/>
      <c r="L195" s="44"/>
      <c r="M195" s="243"/>
      <c r="N195" s="244"/>
      <c r="O195" s="91"/>
      <c r="P195" s="91"/>
      <c r="Q195" s="91"/>
      <c r="R195" s="91"/>
      <c r="S195" s="91"/>
      <c r="T195" s="92"/>
      <c r="U195" s="38"/>
      <c r="V195" s="38"/>
      <c r="W195" s="38"/>
      <c r="X195" s="38"/>
      <c r="Y195" s="38"/>
      <c r="Z195" s="38"/>
      <c r="AA195" s="38"/>
      <c r="AB195" s="38"/>
      <c r="AC195" s="38"/>
      <c r="AD195" s="38"/>
      <c r="AE195" s="38"/>
      <c r="AT195" s="17" t="s">
        <v>179</v>
      </c>
      <c r="AU195" s="17" t="s">
        <v>91</v>
      </c>
    </row>
    <row r="196" s="2" customFormat="1">
      <c r="A196" s="38"/>
      <c r="B196" s="39"/>
      <c r="C196" s="40"/>
      <c r="D196" s="240" t="s">
        <v>196</v>
      </c>
      <c r="E196" s="40"/>
      <c r="F196" s="269" t="s">
        <v>265</v>
      </c>
      <c r="G196" s="40"/>
      <c r="H196" s="40"/>
      <c r="I196" s="242"/>
      <c r="J196" s="40"/>
      <c r="K196" s="40"/>
      <c r="L196" s="44"/>
      <c r="M196" s="243"/>
      <c r="N196" s="244"/>
      <c r="O196" s="91"/>
      <c r="P196" s="91"/>
      <c r="Q196" s="91"/>
      <c r="R196" s="91"/>
      <c r="S196" s="91"/>
      <c r="T196" s="92"/>
      <c r="U196" s="38"/>
      <c r="V196" s="38"/>
      <c r="W196" s="38"/>
      <c r="X196" s="38"/>
      <c r="Y196" s="38"/>
      <c r="Z196" s="38"/>
      <c r="AA196" s="38"/>
      <c r="AB196" s="38"/>
      <c r="AC196" s="38"/>
      <c r="AD196" s="38"/>
      <c r="AE196" s="38"/>
      <c r="AT196" s="17" t="s">
        <v>196</v>
      </c>
      <c r="AU196" s="17" t="s">
        <v>91</v>
      </c>
    </row>
    <row r="197" s="13" customFormat="1">
      <c r="A197" s="13"/>
      <c r="B197" s="247"/>
      <c r="C197" s="248"/>
      <c r="D197" s="240" t="s">
        <v>181</v>
      </c>
      <c r="E197" s="249" t="s">
        <v>1</v>
      </c>
      <c r="F197" s="250" t="s">
        <v>266</v>
      </c>
      <c r="G197" s="248"/>
      <c r="H197" s="251">
        <v>38.799999999999997</v>
      </c>
      <c r="I197" s="252"/>
      <c r="J197" s="248"/>
      <c r="K197" s="248"/>
      <c r="L197" s="253"/>
      <c r="M197" s="254"/>
      <c r="N197" s="255"/>
      <c r="O197" s="255"/>
      <c r="P197" s="255"/>
      <c r="Q197" s="255"/>
      <c r="R197" s="255"/>
      <c r="S197" s="255"/>
      <c r="T197" s="256"/>
      <c r="U197" s="13"/>
      <c r="V197" s="13"/>
      <c r="W197" s="13"/>
      <c r="X197" s="13"/>
      <c r="Y197" s="13"/>
      <c r="Z197" s="13"/>
      <c r="AA197" s="13"/>
      <c r="AB197" s="13"/>
      <c r="AC197" s="13"/>
      <c r="AD197" s="13"/>
      <c r="AE197" s="13"/>
      <c r="AT197" s="257" t="s">
        <v>181</v>
      </c>
      <c r="AU197" s="257" t="s">
        <v>91</v>
      </c>
      <c r="AV197" s="13" t="s">
        <v>91</v>
      </c>
      <c r="AW197" s="13" t="s">
        <v>36</v>
      </c>
      <c r="AX197" s="13" t="s">
        <v>14</v>
      </c>
      <c r="AY197" s="257" t="s">
        <v>169</v>
      </c>
    </row>
    <row r="198" s="14" customFormat="1">
      <c r="A198" s="14"/>
      <c r="B198" s="258"/>
      <c r="C198" s="259"/>
      <c r="D198" s="240" t="s">
        <v>181</v>
      </c>
      <c r="E198" s="260" t="s">
        <v>1</v>
      </c>
      <c r="F198" s="261" t="s">
        <v>184</v>
      </c>
      <c r="G198" s="259"/>
      <c r="H198" s="262">
        <v>38.799999999999997</v>
      </c>
      <c r="I198" s="263"/>
      <c r="J198" s="259"/>
      <c r="K198" s="259"/>
      <c r="L198" s="264"/>
      <c r="M198" s="265"/>
      <c r="N198" s="266"/>
      <c r="O198" s="266"/>
      <c r="P198" s="266"/>
      <c r="Q198" s="266"/>
      <c r="R198" s="266"/>
      <c r="S198" s="266"/>
      <c r="T198" s="267"/>
      <c r="U198" s="14"/>
      <c r="V198" s="14"/>
      <c r="W198" s="14"/>
      <c r="X198" s="14"/>
      <c r="Y198" s="14"/>
      <c r="Z198" s="14"/>
      <c r="AA198" s="14"/>
      <c r="AB198" s="14"/>
      <c r="AC198" s="14"/>
      <c r="AD198" s="14"/>
      <c r="AE198" s="14"/>
      <c r="AT198" s="268" t="s">
        <v>181</v>
      </c>
      <c r="AU198" s="268" t="s">
        <v>91</v>
      </c>
      <c r="AV198" s="14" t="s">
        <v>175</v>
      </c>
      <c r="AW198" s="14" t="s">
        <v>36</v>
      </c>
      <c r="AX198" s="14" t="s">
        <v>89</v>
      </c>
      <c r="AY198" s="268" t="s">
        <v>169</v>
      </c>
    </row>
    <row r="199" s="12" customFormat="1" ht="22.8" customHeight="1">
      <c r="A199" s="12"/>
      <c r="B199" s="211"/>
      <c r="C199" s="212"/>
      <c r="D199" s="213" t="s">
        <v>81</v>
      </c>
      <c r="E199" s="225" t="s">
        <v>175</v>
      </c>
      <c r="F199" s="225" t="s">
        <v>267</v>
      </c>
      <c r="G199" s="212"/>
      <c r="H199" s="212"/>
      <c r="I199" s="215"/>
      <c r="J199" s="226">
        <f>BK199</f>
        <v>0</v>
      </c>
      <c r="K199" s="212"/>
      <c r="L199" s="217"/>
      <c r="M199" s="218"/>
      <c r="N199" s="219"/>
      <c r="O199" s="219"/>
      <c r="P199" s="220">
        <f>SUM(P200:P205)</f>
        <v>0</v>
      </c>
      <c r="Q199" s="219"/>
      <c r="R199" s="220">
        <f>SUM(R200:R205)</f>
        <v>0</v>
      </c>
      <c r="S199" s="219"/>
      <c r="T199" s="221">
        <f>SUM(T200:T205)</f>
        <v>0</v>
      </c>
      <c r="U199" s="12"/>
      <c r="V199" s="12"/>
      <c r="W199" s="12"/>
      <c r="X199" s="12"/>
      <c r="Y199" s="12"/>
      <c r="Z199" s="12"/>
      <c r="AA199" s="12"/>
      <c r="AB199" s="12"/>
      <c r="AC199" s="12"/>
      <c r="AD199" s="12"/>
      <c r="AE199" s="12"/>
      <c r="AR199" s="222" t="s">
        <v>89</v>
      </c>
      <c r="AT199" s="223" t="s">
        <v>81</v>
      </c>
      <c r="AU199" s="223" t="s">
        <v>89</v>
      </c>
      <c r="AY199" s="222" t="s">
        <v>169</v>
      </c>
      <c r="BK199" s="224">
        <f>SUM(BK200:BK205)</f>
        <v>0</v>
      </c>
    </row>
    <row r="200" s="2" customFormat="1" ht="16.5" customHeight="1">
      <c r="A200" s="38"/>
      <c r="B200" s="39"/>
      <c r="C200" s="227" t="s">
        <v>268</v>
      </c>
      <c r="D200" s="227" t="s">
        <v>171</v>
      </c>
      <c r="E200" s="228" t="s">
        <v>269</v>
      </c>
      <c r="F200" s="229" t="s">
        <v>270</v>
      </c>
      <c r="G200" s="230" t="s">
        <v>116</v>
      </c>
      <c r="H200" s="231">
        <v>2.3279999999999998</v>
      </c>
      <c r="I200" s="232"/>
      <c r="J200" s="233">
        <f>ROUND(I200*H200,2)</f>
        <v>0</v>
      </c>
      <c r="K200" s="229" t="s">
        <v>174</v>
      </c>
      <c r="L200" s="44"/>
      <c r="M200" s="234" t="s">
        <v>1</v>
      </c>
      <c r="N200" s="235" t="s">
        <v>47</v>
      </c>
      <c r="O200" s="91"/>
      <c r="P200" s="236">
        <f>O200*H200</f>
        <v>0</v>
      </c>
      <c r="Q200" s="236">
        <v>0</v>
      </c>
      <c r="R200" s="236">
        <f>Q200*H200</f>
        <v>0</v>
      </c>
      <c r="S200" s="236">
        <v>0</v>
      </c>
      <c r="T200" s="237">
        <f>S200*H200</f>
        <v>0</v>
      </c>
      <c r="U200" s="38"/>
      <c r="V200" s="38"/>
      <c r="W200" s="38"/>
      <c r="X200" s="38"/>
      <c r="Y200" s="38"/>
      <c r="Z200" s="38"/>
      <c r="AA200" s="38"/>
      <c r="AB200" s="38"/>
      <c r="AC200" s="38"/>
      <c r="AD200" s="38"/>
      <c r="AE200" s="38"/>
      <c r="AR200" s="238" t="s">
        <v>175</v>
      </c>
      <c r="AT200" s="238" t="s">
        <v>171</v>
      </c>
      <c r="AU200" s="238" t="s">
        <v>91</v>
      </c>
      <c r="AY200" s="17" t="s">
        <v>169</v>
      </c>
      <c r="BE200" s="239">
        <f>IF(N200="základní",J200,0)</f>
        <v>0</v>
      </c>
      <c r="BF200" s="239">
        <f>IF(N200="snížená",J200,0)</f>
        <v>0</v>
      </c>
      <c r="BG200" s="239">
        <f>IF(N200="zákl. přenesená",J200,0)</f>
        <v>0</v>
      </c>
      <c r="BH200" s="239">
        <f>IF(N200="sníž. přenesená",J200,0)</f>
        <v>0</v>
      </c>
      <c r="BI200" s="239">
        <f>IF(N200="nulová",J200,0)</f>
        <v>0</v>
      </c>
      <c r="BJ200" s="17" t="s">
        <v>89</v>
      </c>
      <c r="BK200" s="239">
        <f>ROUND(I200*H200,2)</f>
        <v>0</v>
      </c>
      <c r="BL200" s="17" t="s">
        <v>175</v>
      </c>
      <c r="BM200" s="238" t="s">
        <v>271</v>
      </c>
    </row>
    <row r="201" s="2" customFormat="1">
      <c r="A201" s="38"/>
      <c r="B201" s="39"/>
      <c r="C201" s="40"/>
      <c r="D201" s="240" t="s">
        <v>177</v>
      </c>
      <c r="E201" s="40"/>
      <c r="F201" s="241" t="s">
        <v>272</v>
      </c>
      <c r="G201" s="40"/>
      <c r="H201" s="40"/>
      <c r="I201" s="242"/>
      <c r="J201" s="40"/>
      <c r="K201" s="40"/>
      <c r="L201" s="44"/>
      <c r="M201" s="243"/>
      <c r="N201" s="244"/>
      <c r="O201" s="91"/>
      <c r="P201" s="91"/>
      <c r="Q201" s="91"/>
      <c r="R201" s="91"/>
      <c r="S201" s="91"/>
      <c r="T201" s="92"/>
      <c r="U201" s="38"/>
      <c r="V201" s="38"/>
      <c r="W201" s="38"/>
      <c r="X201" s="38"/>
      <c r="Y201" s="38"/>
      <c r="Z201" s="38"/>
      <c r="AA201" s="38"/>
      <c r="AB201" s="38"/>
      <c r="AC201" s="38"/>
      <c r="AD201" s="38"/>
      <c r="AE201" s="38"/>
      <c r="AT201" s="17" t="s">
        <v>177</v>
      </c>
      <c r="AU201" s="17" t="s">
        <v>91</v>
      </c>
    </row>
    <row r="202" s="2" customFormat="1">
      <c r="A202" s="38"/>
      <c r="B202" s="39"/>
      <c r="C202" s="40"/>
      <c r="D202" s="245" t="s">
        <v>179</v>
      </c>
      <c r="E202" s="40"/>
      <c r="F202" s="246" t="s">
        <v>273</v>
      </c>
      <c r="G202" s="40"/>
      <c r="H202" s="40"/>
      <c r="I202" s="242"/>
      <c r="J202" s="40"/>
      <c r="K202" s="40"/>
      <c r="L202" s="44"/>
      <c r="M202" s="243"/>
      <c r="N202" s="244"/>
      <c r="O202" s="91"/>
      <c r="P202" s="91"/>
      <c r="Q202" s="91"/>
      <c r="R202" s="91"/>
      <c r="S202" s="91"/>
      <c r="T202" s="92"/>
      <c r="U202" s="38"/>
      <c r="V202" s="38"/>
      <c r="W202" s="38"/>
      <c r="X202" s="38"/>
      <c r="Y202" s="38"/>
      <c r="Z202" s="38"/>
      <c r="AA202" s="38"/>
      <c r="AB202" s="38"/>
      <c r="AC202" s="38"/>
      <c r="AD202" s="38"/>
      <c r="AE202" s="38"/>
      <c r="AT202" s="17" t="s">
        <v>179</v>
      </c>
      <c r="AU202" s="17" t="s">
        <v>91</v>
      </c>
    </row>
    <row r="203" s="2" customFormat="1">
      <c r="A203" s="38"/>
      <c r="B203" s="39"/>
      <c r="C203" s="40"/>
      <c r="D203" s="240" t="s">
        <v>196</v>
      </c>
      <c r="E203" s="40"/>
      <c r="F203" s="269" t="s">
        <v>274</v>
      </c>
      <c r="G203" s="40"/>
      <c r="H203" s="40"/>
      <c r="I203" s="242"/>
      <c r="J203" s="40"/>
      <c r="K203" s="40"/>
      <c r="L203" s="44"/>
      <c r="M203" s="243"/>
      <c r="N203" s="244"/>
      <c r="O203" s="91"/>
      <c r="P203" s="91"/>
      <c r="Q203" s="91"/>
      <c r="R203" s="91"/>
      <c r="S203" s="91"/>
      <c r="T203" s="92"/>
      <c r="U203" s="38"/>
      <c r="V203" s="38"/>
      <c r="W203" s="38"/>
      <c r="X203" s="38"/>
      <c r="Y203" s="38"/>
      <c r="Z203" s="38"/>
      <c r="AA203" s="38"/>
      <c r="AB203" s="38"/>
      <c r="AC203" s="38"/>
      <c r="AD203" s="38"/>
      <c r="AE203" s="38"/>
      <c r="AT203" s="17" t="s">
        <v>196</v>
      </c>
      <c r="AU203" s="17" t="s">
        <v>91</v>
      </c>
    </row>
    <row r="204" s="13" customFormat="1">
      <c r="A204" s="13"/>
      <c r="B204" s="247"/>
      <c r="C204" s="248"/>
      <c r="D204" s="240" t="s">
        <v>181</v>
      </c>
      <c r="E204" s="249" t="s">
        <v>1</v>
      </c>
      <c r="F204" s="250" t="s">
        <v>275</v>
      </c>
      <c r="G204" s="248"/>
      <c r="H204" s="251">
        <v>2.3279999999999998</v>
      </c>
      <c r="I204" s="252"/>
      <c r="J204" s="248"/>
      <c r="K204" s="248"/>
      <c r="L204" s="253"/>
      <c r="M204" s="254"/>
      <c r="N204" s="255"/>
      <c r="O204" s="255"/>
      <c r="P204" s="255"/>
      <c r="Q204" s="255"/>
      <c r="R204" s="255"/>
      <c r="S204" s="255"/>
      <c r="T204" s="256"/>
      <c r="U204" s="13"/>
      <c r="V204" s="13"/>
      <c r="W204" s="13"/>
      <c r="X204" s="13"/>
      <c r="Y204" s="13"/>
      <c r="Z204" s="13"/>
      <c r="AA204" s="13"/>
      <c r="AB204" s="13"/>
      <c r="AC204" s="13"/>
      <c r="AD204" s="13"/>
      <c r="AE204" s="13"/>
      <c r="AT204" s="257" t="s">
        <v>181</v>
      </c>
      <c r="AU204" s="257" t="s">
        <v>91</v>
      </c>
      <c r="AV204" s="13" t="s">
        <v>91</v>
      </c>
      <c r="AW204" s="13" t="s">
        <v>36</v>
      </c>
      <c r="AX204" s="13" t="s">
        <v>14</v>
      </c>
      <c r="AY204" s="257" t="s">
        <v>169</v>
      </c>
    </row>
    <row r="205" s="14" customFormat="1">
      <c r="A205" s="14"/>
      <c r="B205" s="258"/>
      <c r="C205" s="259"/>
      <c r="D205" s="240" t="s">
        <v>181</v>
      </c>
      <c r="E205" s="260" t="s">
        <v>123</v>
      </c>
      <c r="F205" s="261" t="s">
        <v>184</v>
      </c>
      <c r="G205" s="259"/>
      <c r="H205" s="262">
        <v>2.3279999999999998</v>
      </c>
      <c r="I205" s="263"/>
      <c r="J205" s="259"/>
      <c r="K205" s="259"/>
      <c r="L205" s="264"/>
      <c r="M205" s="265"/>
      <c r="N205" s="266"/>
      <c r="O205" s="266"/>
      <c r="P205" s="266"/>
      <c r="Q205" s="266"/>
      <c r="R205" s="266"/>
      <c r="S205" s="266"/>
      <c r="T205" s="267"/>
      <c r="U205" s="14"/>
      <c r="V205" s="14"/>
      <c r="W205" s="14"/>
      <c r="X205" s="14"/>
      <c r="Y205" s="14"/>
      <c r="Z205" s="14"/>
      <c r="AA205" s="14"/>
      <c r="AB205" s="14"/>
      <c r="AC205" s="14"/>
      <c r="AD205" s="14"/>
      <c r="AE205" s="14"/>
      <c r="AT205" s="268" t="s">
        <v>181</v>
      </c>
      <c r="AU205" s="268" t="s">
        <v>91</v>
      </c>
      <c r="AV205" s="14" t="s">
        <v>175</v>
      </c>
      <c r="AW205" s="14" t="s">
        <v>36</v>
      </c>
      <c r="AX205" s="14" t="s">
        <v>89</v>
      </c>
      <c r="AY205" s="268" t="s">
        <v>169</v>
      </c>
    </row>
    <row r="206" s="12" customFormat="1" ht="22.8" customHeight="1">
      <c r="A206" s="12"/>
      <c r="B206" s="211"/>
      <c r="C206" s="212"/>
      <c r="D206" s="213" t="s">
        <v>81</v>
      </c>
      <c r="E206" s="225" t="s">
        <v>207</v>
      </c>
      <c r="F206" s="225" t="s">
        <v>276</v>
      </c>
      <c r="G206" s="212"/>
      <c r="H206" s="212"/>
      <c r="I206" s="215"/>
      <c r="J206" s="226">
        <f>BK206</f>
        <v>0</v>
      </c>
      <c r="K206" s="212"/>
      <c r="L206" s="217"/>
      <c r="M206" s="218"/>
      <c r="N206" s="219"/>
      <c r="O206" s="219"/>
      <c r="P206" s="220">
        <f>SUM(P207:P236)</f>
        <v>0</v>
      </c>
      <c r="Q206" s="219"/>
      <c r="R206" s="220">
        <f>SUM(R207:R236)</f>
        <v>22.469999999999999</v>
      </c>
      <c r="S206" s="219"/>
      <c r="T206" s="221">
        <f>SUM(T207:T236)</f>
        <v>0</v>
      </c>
      <c r="U206" s="12"/>
      <c r="V206" s="12"/>
      <c r="W206" s="12"/>
      <c r="X206" s="12"/>
      <c r="Y206" s="12"/>
      <c r="Z206" s="12"/>
      <c r="AA206" s="12"/>
      <c r="AB206" s="12"/>
      <c r="AC206" s="12"/>
      <c r="AD206" s="12"/>
      <c r="AE206" s="12"/>
      <c r="AR206" s="222" t="s">
        <v>89</v>
      </c>
      <c r="AT206" s="223" t="s">
        <v>81</v>
      </c>
      <c r="AU206" s="223" t="s">
        <v>89</v>
      </c>
      <c r="AY206" s="222" t="s">
        <v>169</v>
      </c>
      <c r="BK206" s="224">
        <f>SUM(BK207:BK236)</f>
        <v>0</v>
      </c>
    </row>
    <row r="207" s="2" customFormat="1" ht="37.8" customHeight="1">
      <c r="A207" s="38"/>
      <c r="B207" s="39"/>
      <c r="C207" s="227" t="s">
        <v>277</v>
      </c>
      <c r="D207" s="227" t="s">
        <v>171</v>
      </c>
      <c r="E207" s="228" t="s">
        <v>278</v>
      </c>
      <c r="F207" s="229" t="s">
        <v>279</v>
      </c>
      <c r="G207" s="230" t="s">
        <v>120</v>
      </c>
      <c r="H207" s="231">
        <v>856</v>
      </c>
      <c r="I207" s="232"/>
      <c r="J207" s="233">
        <f>ROUND(I207*H207,2)</f>
        <v>0</v>
      </c>
      <c r="K207" s="229" t="s">
        <v>174</v>
      </c>
      <c r="L207" s="44"/>
      <c r="M207" s="234" t="s">
        <v>1</v>
      </c>
      <c r="N207" s="235" t="s">
        <v>47</v>
      </c>
      <c r="O207" s="91"/>
      <c r="P207" s="236">
        <f>O207*H207</f>
        <v>0</v>
      </c>
      <c r="Q207" s="236">
        <v>0</v>
      </c>
      <c r="R207" s="236">
        <f>Q207*H207</f>
        <v>0</v>
      </c>
      <c r="S207" s="236">
        <v>0</v>
      </c>
      <c r="T207" s="237">
        <f>S207*H207</f>
        <v>0</v>
      </c>
      <c r="U207" s="38"/>
      <c r="V207" s="38"/>
      <c r="W207" s="38"/>
      <c r="X207" s="38"/>
      <c r="Y207" s="38"/>
      <c r="Z207" s="38"/>
      <c r="AA207" s="38"/>
      <c r="AB207" s="38"/>
      <c r="AC207" s="38"/>
      <c r="AD207" s="38"/>
      <c r="AE207" s="38"/>
      <c r="AR207" s="238" t="s">
        <v>175</v>
      </c>
      <c r="AT207" s="238" t="s">
        <v>171</v>
      </c>
      <c r="AU207" s="238" t="s">
        <v>91</v>
      </c>
      <c r="AY207" s="17" t="s">
        <v>169</v>
      </c>
      <c r="BE207" s="239">
        <f>IF(N207="základní",J207,0)</f>
        <v>0</v>
      </c>
      <c r="BF207" s="239">
        <f>IF(N207="snížená",J207,0)</f>
        <v>0</v>
      </c>
      <c r="BG207" s="239">
        <f>IF(N207="zákl. přenesená",J207,0)</f>
        <v>0</v>
      </c>
      <c r="BH207" s="239">
        <f>IF(N207="sníž. přenesená",J207,0)</f>
        <v>0</v>
      </c>
      <c r="BI207" s="239">
        <f>IF(N207="nulová",J207,0)</f>
        <v>0</v>
      </c>
      <c r="BJ207" s="17" t="s">
        <v>89</v>
      </c>
      <c r="BK207" s="239">
        <f>ROUND(I207*H207,2)</f>
        <v>0</v>
      </c>
      <c r="BL207" s="17" t="s">
        <v>175</v>
      </c>
      <c r="BM207" s="238" t="s">
        <v>280</v>
      </c>
    </row>
    <row r="208" s="2" customFormat="1">
      <c r="A208" s="38"/>
      <c r="B208" s="39"/>
      <c r="C208" s="40"/>
      <c r="D208" s="240" t="s">
        <v>177</v>
      </c>
      <c r="E208" s="40"/>
      <c r="F208" s="241" t="s">
        <v>281</v>
      </c>
      <c r="G208" s="40"/>
      <c r="H208" s="40"/>
      <c r="I208" s="242"/>
      <c r="J208" s="40"/>
      <c r="K208" s="40"/>
      <c r="L208" s="44"/>
      <c r="M208" s="243"/>
      <c r="N208" s="244"/>
      <c r="O208" s="91"/>
      <c r="P208" s="91"/>
      <c r="Q208" s="91"/>
      <c r="R208" s="91"/>
      <c r="S208" s="91"/>
      <c r="T208" s="92"/>
      <c r="U208" s="38"/>
      <c r="V208" s="38"/>
      <c r="W208" s="38"/>
      <c r="X208" s="38"/>
      <c r="Y208" s="38"/>
      <c r="Z208" s="38"/>
      <c r="AA208" s="38"/>
      <c r="AB208" s="38"/>
      <c r="AC208" s="38"/>
      <c r="AD208" s="38"/>
      <c r="AE208" s="38"/>
      <c r="AT208" s="17" t="s">
        <v>177</v>
      </c>
      <c r="AU208" s="17" t="s">
        <v>91</v>
      </c>
    </row>
    <row r="209" s="2" customFormat="1">
      <c r="A209" s="38"/>
      <c r="B209" s="39"/>
      <c r="C209" s="40"/>
      <c r="D209" s="245" t="s">
        <v>179</v>
      </c>
      <c r="E209" s="40"/>
      <c r="F209" s="246" t="s">
        <v>282</v>
      </c>
      <c r="G209" s="40"/>
      <c r="H209" s="40"/>
      <c r="I209" s="242"/>
      <c r="J209" s="40"/>
      <c r="K209" s="40"/>
      <c r="L209" s="44"/>
      <c r="M209" s="243"/>
      <c r="N209" s="244"/>
      <c r="O209" s="91"/>
      <c r="P209" s="91"/>
      <c r="Q209" s="91"/>
      <c r="R209" s="91"/>
      <c r="S209" s="91"/>
      <c r="T209" s="92"/>
      <c r="U209" s="38"/>
      <c r="V209" s="38"/>
      <c r="W209" s="38"/>
      <c r="X209" s="38"/>
      <c r="Y209" s="38"/>
      <c r="Z209" s="38"/>
      <c r="AA209" s="38"/>
      <c r="AB209" s="38"/>
      <c r="AC209" s="38"/>
      <c r="AD209" s="38"/>
      <c r="AE209" s="38"/>
      <c r="AT209" s="17" t="s">
        <v>179</v>
      </c>
      <c r="AU209" s="17" t="s">
        <v>91</v>
      </c>
    </row>
    <row r="210" s="2" customFormat="1">
      <c r="A210" s="38"/>
      <c r="B210" s="39"/>
      <c r="C210" s="40"/>
      <c r="D210" s="240" t="s">
        <v>196</v>
      </c>
      <c r="E210" s="40"/>
      <c r="F210" s="269" t="s">
        <v>283</v>
      </c>
      <c r="G210" s="40"/>
      <c r="H210" s="40"/>
      <c r="I210" s="242"/>
      <c r="J210" s="40"/>
      <c r="K210" s="40"/>
      <c r="L210" s="44"/>
      <c r="M210" s="243"/>
      <c r="N210" s="244"/>
      <c r="O210" s="91"/>
      <c r="P210" s="91"/>
      <c r="Q210" s="91"/>
      <c r="R210" s="91"/>
      <c r="S210" s="91"/>
      <c r="T210" s="92"/>
      <c r="U210" s="38"/>
      <c r="V210" s="38"/>
      <c r="W210" s="38"/>
      <c r="X210" s="38"/>
      <c r="Y210" s="38"/>
      <c r="Z210" s="38"/>
      <c r="AA210" s="38"/>
      <c r="AB210" s="38"/>
      <c r="AC210" s="38"/>
      <c r="AD210" s="38"/>
      <c r="AE210" s="38"/>
      <c r="AT210" s="17" t="s">
        <v>196</v>
      </c>
      <c r="AU210" s="17" t="s">
        <v>91</v>
      </c>
    </row>
    <row r="211" s="15" customFormat="1">
      <c r="A211" s="15"/>
      <c r="B211" s="280"/>
      <c r="C211" s="281"/>
      <c r="D211" s="240" t="s">
        <v>181</v>
      </c>
      <c r="E211" s="282" t="s">
        <v>1</v>
      </c>
      <c r="F211" s="283" t="s">
        <v>284</v>
      </c>
      <c r="G211" s="281"/>
      <c r="H211" s="282" t="s">
        <v>1</v>
      </c>
      <c r="I211" s="284"/>
      <c r="J211" s="281"/>
      <c r="K211" s="281"/>
      <c r="L211" s="285"/>
      <c r="M211" s="286"/>
      <c r="N211" s="287"/>
      <c r="O211" s="287"/>
      <c r="P211" s="287"/>
      <c r="Q211" s="287"/>
      <c r="R211" s="287"/>
      <c r="S211" s="287"/>
      <c r="T211" s="288"/>
      <c r="U211" s="15"/>
      <c r="V211" s="15"/>
      <c r="W211" s="15"/>
      <c r="X211" s="15"/>
      <c r="Y211" s="15"/>
      <c r="Z211" s="15"/>
      <c r="AA211" s="15"/>
      <c r="AB211" s="15"/>
      <c r="AC211" s="15"/>
      <c r="AD211" s="15"/>
      <c r="AE211" s="15"/>
      <c r="AT211" s="289" t="s">
        <v>181</v>
      </c>
      <c r="AU211" s="289" t="s">
        <v>91</v>
      </c>
      <c r="AV211" s="15" t="s">
        <v>89</v>
      </c>
      <c r="AW211" s="15" t="s">
        <v>36</v>
      </c>
      <c r="AX211" s="15" t="s">
        <v>14</v>
      </c>
      <c r="AY211" s="289" t="s">
        <v>169</v>
      </c>
    </row>
    <row r="212" s="13" customFormat="1">
      <c r="A212" s="13"/>
      <c r="B212" s="247"/>
      <c r="C212" s="248"/>
      <c r="D212" s="240" t="s">
        <v>181</v>
      </c>
      <c r="E212" s="249" t="s">
        <v>1</v>
      </c>
      <c r="F212" s="250" t="s">
        <v>118</v>
      </c>
      <c r="G212" s="248"/>
      <c r="H212" s="251">
        <v>623</v>
      </c>
      <c r="I212" s="252"/>
      <c r="J212" s="248"/>
      <c r="K212" s="248"/>
      <c r="L212" s="253"/>
      <c r="M212" s="254"/>
      <c r="N212" s="255"/>
      <c r="O212" s="255"/>
      <c r="P212" s="255"/>
      <c r="Q212" s="255"/>
      <c r="R212" s="255"/>
      <c r="S212" s="255"/>
      <c r="T212" s="256"/>
      <c r="U212" s="13"/>
      <c r="V212" s="13"/>
      <c r="W212" s="13"/>
      <c r="X212" s="13"/>
      <c r="Y212" s="13"/>
      <c r="Z212" s="13"/>
      <c r="AA212" s="13"/>
      <c r="AB212" s="13"/>
      <c r="AC212" s="13"/>
      <c r="AD212" s="13"/>
      <c r="AE212" s="13"/>
      <c r="AT212" s="257" t="s">
        <v>181</v>
      </c>
      <c r="AU212" s="257" t="s">
        <v>91</v>
      </c>
      <c r="AV212" s="13" t="s">
        <v>91</v>
      </c>
      <c r="AW212" s="13" t="s">
        <v>36</v>
      </c>
      <c r="AX212" s="13" t="s">
        <v>14</v>
      </c>
      <c r="AY212" s="257" t="s">
        <v>169</v>
      </c>
    </row>
    <row r="213" s="14" customFormat="1">
      <c r="A213" s="14"/>
      <c r="B213" s="258"/>
      <c r="C213" s="259"/>
      <c r="D213" s="240" t="s">
        <v>181</v>
      </c>
      <c r="E213" s="260" t="s">
        <v>285</v>
      </c>
      <c r="F213" s="261" t="s">
        <v>184</v>
      </c>
      <c r="G213" s="259"/>
      <c r="H213" s="262">
        <v>623</v>
      </c>
      <c r="I213" s="263"/>
      <c r="J213" s="259"/>
      <c r="K213" s="259"/>
      <c r="L213" s="264"/>
      <c r="M213" s="265"/>
      <c r="N213" s="266"/>
      <c r="O213" s="266"/>
      <c r="P213" s="266"/>
      <c r="Q213" s="266"/>
      <c r="R213" s="266"/>
      <c r="S213" s="266"/>
      <c r="T213" s="267"/>
      <c r="U213" s="14"/>
      <c r="V213" s="14"/>
      <c r="W213" s="14"/>
      <c r="X213" s="14"/>
      <c r="Y213" s="14"/>
      <c r="Z213" s="14"/>
      <c r="AA213" s="14"/>
      <c r="AB213" s="14"/>
      <c r="AC213" s="14"/>
      <c r="AD213" s="14"/>
      <c r="AE213" s="14"/>
      <c r="AT213" s="268" t="s">
        <v>181</v>
      </c>
      <c r="AU213" s="268" t="s">
        <v>91</v>
      </c>
      <c r="AV213" s="14" t="s">
        <v>175</v>
      </c>
      <c r="AW213" s="14" t="s">
        <v>36</v>
      </c>
      <c r="AX213" s="14" t="s">
        <v>14</v>
      </c>
      <c r="AY213" s="268" t="s">
        <v>169</v>
      </c>
    </row>
    <row r="214" s="15" customFormat="1">
      <c r="A214" s="15"/>
      <c r="B214" s="280"/>
      <c r="C214" s="281"/>
      <c r="D214" s="240" t="s">
        <v>181</v>
      </c>
      <c r="E214" s="282" t="s">
        <v>1</v>
      </c>
      <c r="F214" s="283" t="s">
        <v>286</v>
      </c>
      <c r="G214" s="281"/>
      <c r="H214" s="282" t="s">
        <v>1</v>
      </c>
      <c r="I214" s="284"/>
      <c r="J214" s="281"/>
      <c r="K214" s="281"/>
      <c r="L214" s="285"/>
      <c r="M214" s="286"/>
      <c r="N214" s="287"/>
      <c r="O214" s="287"/>
      <c r="P214" s="287"/>
      <c r="Q214" s="287"/>
      <c r="R214" s="287"/>
      <c r="S214" s="287"/>
      <c r="T214" s="288"/>
      <c r="U214" s="15"/>
      <c r="V214" s="15"/>
      <c r="W214" s="15"/>
      <c r="X214" s="15"/>
      <c r="Y214" s="15"/>
      <c r="Z214" s="15"/>
      <c r="AA214" s="15"/>
      <c r="AB214" s="15"/>
      <c r="AC214" s="15"/>
      <c r="AD214" s="15"/>
      <c r="AE214" s="15"/>
      <c r="AT214" s="289" t="s">
        <v>181</v>
      </c>
      <c r="AU214" s="289" t="s">
        <v>91</v>
      </c>
      <c r="AV214" s="15" t="s">
        <v>89</v>
      </c>
      <c r="AW214" s="15" t="s">
        <v>36</v>
      </c>
      <c r="AX214" s="15" t="s">
        <v>14</v>
      </c>
      <c r="AY214" s="289" t="s">
        <v>169</v>
      </c>
    </row>
    <row r="215" s="13" customFormat="1">
      <c r="A215" s="13"/>
      <c r="B215" s="247"/>
      <c r="C215" s="248"/>
      <c r="D215" s="240" t="s">
        <v>181</v>
      </c>
      <c r="E215" s="249" t="s">
        <v>1</v>
      </c>
      <c r="F215" s="250" t="s">
        <v>136</v>
      </c>
      <c r="G215" s="248"/>
      <c r="H215" s="251">
        <v>856</v>
      </c>
      <c r="I215" s="252"/>
      <c r="J215" s="248"/>
      <c r="K215" s="248"/>
      <c r="L215" s="253"/>
      <c r="M215" s="254"/>
      <c r="N215" s="255"/>
      <c r="O215" s="255"/>
      <c r="P215" s="255"/>
      <c r="Q215" s="255"/>
      <c r="R215" s="255"/>
      <c r="S215" s="255"/>
      <c r="T215" s="256"/>
      <c r="U215" s="13"/>
      <c r="V215" s="13"/>
      <c r="W215" s="13"/>
      <c r="X215" s="13"/>
      <c r="Y215" s="13"/>
      <c r="Z215" s="13"/>
      <c r="AA215" s="13"/>
      <c r="AB215" s="13"/>
      <c r="AC215" s="13"/>
      <c r="AD215" s="13"/>
      <c r="AE215" s="13"/>
      <c r="AT215" s="257" t="s">
        <v>181</v>
      </c>
      <c r="AU215" s="257" t="s">
        <v>91</v>
      </c>
      <c r="AV215" s="13" t="s">
        <v>91</v>
      </c>
      <c r="AW215" s="13" t="s">
        <v>36</v>
      </c>
      <c r="AX215" s="13" t="s">
        <v>14</v>
      </c>
      <c r="AY215" s="257" t="s">
        <v>169</v>
      </c>
    </row>
    <row r="216" s="14" customFormat="1">
      <c r="A216" s="14"/>
      <c r="B216" s="258"/>
      <c r="C216" s="259"/>
      <c r="D216" s="240" t="s">
        <v>181</v>
      </c>
      <c r="E216" s="260" t="s">
        <v>128</v>
      </c>
      <c r="F216" s="261" t="s">
        <v>184</v>
      </c>
      <c r="G216" s="259"/>
      <c r="H216" s="262">
        <v>856</v>
      </c>
      <c r="I216" s="263"/>
      <c r="J216" s="259"/>
      <c r="K216" s="259"/>
      <c r="L216" s="264"/>
      <c r="M216" s="265"/>
      <c r="N216" s="266"/>
      <c r="O216" s="266"/>
      <c r="P216" s="266"/>
      <c r="Q216" s="266"/>
      <c r="R216" s="266"/>
      <c r="S216" s="266"/>
      <c r="T216" s="267"/>
      <c r="U216" s="14"/>
      <c r="V216" s="14"/>
      <c r="W216" s="14"/>
      <c r="X216" s="14"/>
      <c r="Y216" s="14"/>
      <c r="Z216" s="14"/>
      <c r="AA216" s="14"/>
      <c r="AB216" s="14"/>
      <c r="AC216" s="14"/>
      <c r="AD216" s="14"/>
      <c r="AE216" s="14"/>
      <c r="AT216" s="268" t="s">
        <v>181</v>
      </c>
      <c r="AU216" s="268" t="s">
        <v>91</v>
      </c>
      <c r="AV216" s="14" t="s">
        <v>175</v>
      </c>
      <c r="AW216" s="14" t="s">
        <v>36</v>
      </c>
      <c r="AX216" s="14" t="s">
        <v>89</v>
      </c>
      <c r="AY216" s="268" t="s">
        <v>169</v>
      </c>
    </row>
    <row r="217" s="2" customFormat="1" ht="21.75" customHeight="1">
      <c r="A217" s="38"/>
      <c r="B217" s="39"/>
      <c r="C217" s="270" t="s">
        <v>8</v>
      </c>
      <c r="D217" s="270" t="s">
        <v>208</v>
      </c>
      <c r="E217" s="271" t="s">
        <v>287</v>
      </c>
      <c r="F217" s="272" t="s">
        <v>288</v>
      </c>
      <c r="G217" s="273" t="s">
        <v>211</v>
      </c>
      <c r="H217" s="274">
        <v>22.469999999999999</v>
      </c>
      <c r="I217" s="275"/>
      <c r="J217" s="276">
        <f>ROUND(I217*H217,2)</f>
        <v>0</v>
      </c>
      <c r="K217" s="272" t="s">
        <v>174</v>
      </c>
      <c r="L217" s="277"/>
      <c r="M217" s="278" t="s">
        <v>1</v>
      </c>
      <c r="N217" s="279" t="s">
        <v>47</v>
      </c>
      <c r="O217" s="91"/>
      <c r="P217" s="236">
        <f>O217*H217</f>
        <v>0</v>
      </c>
      <c r="Q217" s="236">
        <v>1</v>
      </c>
      <c r="R217" s="236">
        <f>Q217*H217</f>
        <v>22.469999999999999</v>
      </c>
      <c r="S217" s="236">
        <v>0</v>
      </c>
      <c r="T217" s="237">
        <f>S217*H217</f>
        <v>0</v>
      </c>
      <c r="U217" s="38"/>
      <c r="V217" s="38"/>
      <c r="W217" s="38"/>
      <c r="X217" s="38"/>
      <c r="Y217" s="38"/>
      <c r="Z217" s="38"/>
      <c r="AA217" s="38"/>
      <c r="AB217" s="38"/>
      <c r="AC217" s="38"/>
      <c r="AD217" s="38"/>
      <c r="AE217" s="38"/>
      <c r="AR217" s="238" t="s">
        <v>212</v>
      </c>
      <c r="AT217" s="238" t="s">
        <v>208</v>
      </c>
      <c r="AU217" s="238" t="s">
        <v>91</v>
      </c>
      <c r="AY217" s="17" t="s">
        <v>169</v>
      </c>
      <c r="BE217" s="239">
        <f>IF(N217="základní",J217,0)</f>
        <v>0</v>
      </c>
      <c r="BF217" s="239">
        <f>IF(N217="snížená",J217,0)</f>
        <v>0</v>
      </c>
      <c r="BG217" s="239">
        <f>IF(N217="zákl. přenesená",J217,0)</f>
        <v>0</v>
      </c>
      <c r="BH217" s="239">
        <f>IF(N217="sníž. přenesená",J217,0)</f>
        <v>0</v>
      </c>
      <c r="BI217" s="239">
        <f>IF(N217="nulová",J217,0)</f>
        <v>0</v>
      </c>
      <c r="BJ217" s="17" t="s">
        <v>89</v>
      </c>
      <c r="BK217" s="239">
        <f>ROUND(I217*H217,2)</f>
        <v>0</v>
      </c>
      <c r="BL217" s="17" t="s">
        <v>175</v>
      </c>
      <c r="BM217" s="238" t="s">
        <v>289</v>
      </c>
    </row>
    <row r="218" s="2" customFormat="1">
      <c r="A218" s="38"/>
      <c r="B218" s="39"/>
      <c r="C218" s="40"/>
      <c r="D218" s="240" t="s">
        <v>177</v>
      </c>
      <c r="E218" s="40"/>
      <c r="F218" s="241" t="s">
        <v>288</v>
      </c>
      <c r="G218" s="40"/>
      <c r="H218" s="40"/>
      <c r="I218" s="242"/>
      <c r="J218" s="40"/>
      <c r="K218" s="40"/>
      <c r="L218" s="44"/>
      <c r="M218" s="243"/>
      <c r="N218" s="244"/>
      <c r="O218" s="91"/>
      <c r="P218" s="91"/>
      <c r="Q218" s="91"/>
      <c r="R218" s="91"/>
      <c r="S218" s="91"/>
      <c r="T218" s="92"/>
      <c r="U218" s="38"/>
      <c r="V218" s="38"/>
      <c r="W218" s="38"/>
      <c r="X218" s="38"/>
      <c r="Y218" s="38"/>
      <c r="Z218" s="38"/>
      <c r="AA218" s="38"/>
      <c r="AB218" s="38"/>
      <c r="AC218" s="38"/>
      <c r="AD218" s="38"/>
      <c r="AE218" s="38"/>
      <c r="AT218" s="17" t="s">
        <v>177</v>
      </c>
      <c r="AU218" s="17" t="s">
        <v>91</v>
      </c>
    </row>
    <row r="219" s="13" customFormat="1">
      <c r="A219" s="13"/>
      <c r="B219" s="247"/>
      <c r="C219" s="248"/>
      <c r="D219" s="240" t="s">
        <v>181</v>
      </c>
      <c r="E219" s="249" t="s">
        <v>1</v>
      </c>
      <c r="F219" s="250" t="s">
        <v>290</v>
      </c>
      <c r="G219" s="248"/>
      <c r="H219" s="251">
        <v>22.469999999999999</v>
      </c>
      <c r="I219" s="252"/>
      <c r="J219" s="248"/>
      <c r="K219" s="248"/>
      <c r="L219" s="253"/>
      <c r="M219" s="254"/>
      <c r="N219" s="255"/>
      <c r="O219" s="255"/>
      <c r="P219" s="255"/>
      <c r="Q219" s="255"/>
      <c r="R219" s="255"/>
      <c r="S219" s="255"/>
      <c r="T219" s="256"/>
      <c r="U219" s="13"/>
      <c r="V219" s="13"/>
      <c r="W219" s="13"/>
      <c r="X219" s="13"/>
      <c r="Y219" s="13"/>
      <c r="Z219" s="13"/>
      <c r="AA219" s="13"/>
      <c r="AB219" s="13"/>
      <c r="AC219" s="13"/>
      <c r="AD219" s="13"/>
      <c r="AE219" s="13"/>
      <c r="AT219" s="257" t="s">
        <v>181</v>
      </c>
      <c r="AU219" s="257" t="s">
        <v>91</v>
      </c>
      <c r="AV219" s="13" t="s">
        <v>91</v>
      </c>
      <c r="AW219" s="13" t="s">
        <v>36</v>
      </c>
      <c r="AX219" s="13" t="s">
        <v>14</v>
      </c>
      <c r="AY219" s="257" t="s">
        <v>169</v>
      </c>
    </row>
    <row r="220" s="14" customFormat="1">
      <c r="A220" s="14"/>
      <c r="B220" s="258"/>
      <c r="C220" s="259"/>
      <c r="D220" s="240" t="s">
        <v>181</v>
      </c>
      <c r="E220" s="260" t="s">
        <v>1</v>
      </c>
      <c r="F220" s="261" t="s">
        <v>184</v>
      </c>
      <c r="G220" s="259"/>
      <c r="H220" s="262">
        <v>22.469999999999999</v>
      </c>
      <c r="I220" s="263"/>
      <c r="J220" s="259"/>
      <c r="K220" s="259"/>
      <c r="L220" s="264"/>
      <c r="M220" s="265"/>
      <c r="N220" s="266"/>
      <c r="O220" s="266"/>
      <c r="P220" s="266"/>
      <c r="Q220" s="266"/>
      <c r="R220" s="266"/>
      <c r="S220" s="266"/>
      <c r="T220" s="267"/>
      <c r="U220" s="14"/>
      <c r="V220" s="14"/>
      <c r="W220" s="14"/>
      <c r="X220" s="14"/>
      <c r="Y220" s="14"/>
      <c r="Z220" s="14"/>
      <c r="AA220" s="14"/>
      <c r="AB220" s="14"/>
      <c r="AC220" s="14"/>
      <c r="AD220" s="14"/>
      <c r="AE220" s="14"/>
      <c r="AT220" s="268" t="s">
        <v>181</v>
      </c>
      <c r="AU220" s="268" t="s">
        <v>91</v>
      </c>
      <c r="AV220" s="14" t="s">
        <v>175</v>
      </c>
      <c r="AW220" s="14" t="s">
        <v>36</v>
      </c>
      <c r="AX220" s="14" t="s">
        <v>89</v>
      </c>
      <c r="AY220" s="268" t="s">
        <v>169</v>
      </c>
    </row>
    <row r="221" s="2" customFormat="1" ht="16.5" customHeight="1">
      <c r="A221" s="38"/>
      <c r="B221" s="39"/>
      <c r="C221" s="227" t="s">
        <v>291</v>
      </c>
      <c r="D221" s="227" t="s">
        <v>171</v>
      </c>
      <c r="E221" s="228" t="s">
        <v>292</v>
      </c>
      <c r="F221" s="229" t="s">
        <v>293</v>
      </c>
      <c r="G221" s="230" t="s">
        <v>120</v>
      </c>
      <c r="H221" s="231">
        <v>856</v>
      </c>
      <c r="I221" s="232"/>
      <c r="J221" s="233">
        <f>ROUND(I221*H221,2)</f>
        <v>0</v>
      </c>
      <c r="K221" s="229" t="s">
        <v>174</v>
      </c>
      <c r="L221" s="44"/>
      <c r="M221" s="234" t="s">
        <v>1</v>
      </c>
      <c r="N221" s="235" t="s">
        <v>47</v>
      </c>
      <c r="O221" s="91"/>
      <c r="P221" s="236">
        <f>O221*H221</f>
        <v>0</v>
      </c>
      <c r="Q221" s="236">
        <v>0</v>
      </c>
      <c r="R221" s="236">
        <f>Q221*H221</f>
        <v>0</v>
      </c>
      <c r="S221" s="236">
        <v>0</v>
      </c>
      <c r="T221" s="237">
        <f>S221*H221</f>
        <v>0</v>
      </c>
      <c r="U221" s="38"/>
      <c r="V221" s="38"/>
      <c r="W221" s="38"/>
      <c r="X221" s="38"/>
      <c r="Y221" s="38"/>
      <c r="Z221" s="38"/>
      <c r="AA221" s="38"/>
      <c r="AB221" s="38"/>
      <c r="AC221" s="38"/>
      <c r="AD221" s="38"/>
      <c r="AE221" s="38"/>
      <c r="AR221" s="238" t="s">
        <v>175</v>
      </c>
      <c r="AT221" s="238" t="s">
        <v>171</v>
      </c>
      <c r="AU221" s="238" t="s">
        <v>91</v>
      </c>
      <c r="AY221" s="17" t="s">
        <v>169</v>
      </c>
      <c r="BE221" s="239">
        <f>IF(N221="základní",J221,0)</f>
        <v>0</v>
      </c>
      <c r="BF221" s="239">
        <f>IF(N221="snížená",J221,0)</f>
        <v>0</v>
      </c>
      <c r="BG221" s="239">
        <f>IF(N221="zákl. přenesená",J221,0)</f>
        <v>0</v>
      </c>
      <c r="BH221" s="239">
        <f>IF(N221="sníž. přenesená",J221,0)</f>
        <v>0</v>
      </c>
      <c r="BI221" s="239">
        <f>IF(N221="nulová",J221,0)</f>
        <v>0</v>
      </c>
      <c r="BJ221" s="17" t="s">
        <v>89</v>
      </c>
      <c r="BK221" s="239">
        <f>ROUND(I221*H221,2)</f>
        <v>0</v>
      </c>
      <c r="BL221" s="17" t="s">
        <v>175</v>
      </c>
      <c r="BM221" s="238" t="s">
        <v>294</v>
      </c>
    </row>
    <row r="222" s="2" customFormat="1">
      <c r="A222" s="38"/>
      <c r="B222" s="39"/>
      <c r="C222" s="40"/>
      <c r="D222" s="240" t="s">
        <v>177</v>
      </c>
      <c r="E222" s="40"/>
      <c r="F222" s="241" t="s">
        <v>295</v>
      </c>
      <c r="G222" s="40"/>
      <c r="H222" s="40"/>
      <c r="I222" s="242"/>
      <c r="J222" s="40"/>
      <c r="K222" s="40"/>
      <c r="L222" s="44"/>
      <c r="M222" s="243"/>
      <c r="N222" s="244"/>
      <c r="O222" s="91"/>
      <c r="P222" s="91"/>
      <c r="Q222" s="91"/>
      <c r="R222" s="91"/>
      <c r="S222" s="91"/>
      <c r="T222" s="92"/>
      <c r="U222" s="38"/>
      <c r="V222" s="38"/>
      <c r="W222" s="38"/>
      <c r="X222" s="38"/>
      <c r="Y222" s="38"/>
      <c r="Z222" s="38"/>
      <c r="AA222" s="38"/>
      <c r="AB222" s="38"/>
      <c r="AC222" s="38"/>
      <c r="AD222" s="38"/>
      <c r="AE222" s="38"/>
      <c r="AT222" s="17" t="s">
        <v>177</v>
      </c>
      <c r="AU222" s="17" t="s">
        <v>91</v>
      </c>
    </row>
    <row r="223" s="2" customFormat="1">
      <c r="A223" s="38"/>
      <c r="B223" s="39"/>
      <c r="C223" s="40"/>
      <c r="D223" s="245" t="s">
        <v>179</v>
      </c>
      <c r="E223" s="40"/>
      <c r="F223" s="246" t="s">
        <v>296</v>
      </c>
      <c r="G223" s="40"/>
      <c r="H223" s="40"/>
      <c r="I223" s="242"/>
      <c r="J223" s="40"/>
      <c r="K223" s="40"/>
      <c r="L223" s="44"/>
      <c r="M223" s="243"/>
      <c r="N223" s="244"/>
      <c r="O223" s="91"/>
      <c r="P223" s="91"/>
      <c r="Q223" s="91"/>
      <c r="R223" s="91"/>
      <c r="S223" s="91"/>
      <c r="T223" s="92"/>
      <c r="U223" s="38"/>
      <c r="V223" s="38"/>
      <c r="W223" s="38"/>
      <c r="X223" s="38"/>
      <c r="Y223" s="38"/>
      <c r="Z223" s="38"/>
      <c r="AA223" s="38"/>
      <c r="AB223" s="38"/>
      <c r="AC223" s="38"/>
      <c r="AD223" s="38"/>
      <c r="AE223" s="38"/>
      <c r="AT223" s="17" t="s">
        <v>179</v>
      </c>
      <c r="AU223" s="17" t="s">
        <v>91</v>
      </c>
    </row>
    <row r="224" s="13" customFormat="1">
      <c r="A224" s="13"/>
      <c r="B224" s="247"/>
      <c r="C224" s="248"/>
      <c r="D224" s="240" t="s">
        <v>181</v>
      </c>
      <c r="E224" s="249" t="s">
        <v>1</v>
      </c>
      <c r="F224" s="250" t="s">
        <v>128</v>
      </c>
      <c r="G224" s="248"/>
      <c r="H224" s="251">
        <v>856</v>
      </c>
      <c r="I224" s="252"/>
      <c r="J224" s="248"/>
      <c r="K224" s="248"/>
      <c r="L224" s="253"/>
      <c r="M224" s="254"/>
      <c r="N224" s="255"/>
      <c r="O224" s="255"/>
      <c r="P224" s="255"/>
      <c r="Q224" s="255"/>
      <c r="R224" s="255"/>
      <c r="S224" s="255"/>
      <c r="T224" s="256"/>
      <c r="U224" s="13"/>
      <c r="V224" s="13"/>
      <c r="W224" s="13"/>
      <c r="X224" s="13"/>
      <c r="Y224" s="13"/>
      <c r="Z224" s="13"/>
      <c r="AA224" s="13"/>
      <c r="AB224" s="13"/>
      <c r="AC224" s="13"/>
      <c r="AD224" s="13"/>
      <c r="AE224" s="13"/>
      <c r="AT224" s="257" t="s">
        <v>181</v>
      </c>
      <c r="AU224" s="257" t="s">
        <v>91</v>
      </c>
      <c r="AV224" s="13" t="s">
        <v>91</v>
      </c>
      <c r="AW224" s="13" t="s">
        <v>36</v>
      </c>
      <c r="AX224" s="13" t="s">
        <v>14</v>
      </c>
      <c r="AY224" s="257" t="s">
        <v>169</v>
      </c>
    </row>
    <row r="225" s="14" customFormat="1">
      <c r="A225" s="14"/>
      <c r="B225" s="258"/>
      <c r="C225" s="259"/>
      <c r="D225" s="240" t="s">
        <v>181</v>
      </c>
      <c r="E225" s="260" t="s">
        <v>1</v>
      </c>
      <c r="F225" s="261" t="s">
        <v>184</v>
      </c>
      <c r="G225" s="259"/>
      <c r="H225" s="262">
        <v>856</v>
      </c>
      <c r="I225" s="263"/>
      <c r="J225" s="259"/>
      <c r="K225" s="259"/>
      <c r="L225" s="264"/>
      <c r="M225" s="265"/>
      <c r="N225" s="266"/>
      <c r="O225" s="266"/>
      <c r="P225" s="266"/>
      <c r="Q225" s="266"/>
      <c r="R225" s="266"/>
      <c r="S225" s="266"/>
      <c r="T225" s="267"/>
      <c r="U225" s="14"/>
      <c r="V225" s="14"/>
      <c r="W225" s="14"/>
      <c r="X225" s="14"/>
      <c r="Y225" s="14"/>
      <c r="Z225" s="14"/>
      <c r="AA225" s="14"/>
      <c r="AB225" s="14"/>
      <c r="AC225" s="14"/>
      <c r="AD225" s="14"/>
      <c r="AE225" s="14"/>
      <c r="AT225" s="268" t="s">
        <v>181</v>
      </c>
      <c r="AU225" s="268" t="s">
        <v>91</v>
      </c>
      <c r="AV225" s="14" t="s">
        <v>175</v>
      </c>
      <c r="AW225" s="14" t="s">
        <v>36</v>
      </c>
      <c r="AX225" s="14" t="s">
        <v>89</v>
      </c>
      <c r="AY225" s="268" t="s">
        <v>169</v>
      </c>
    </row>
    <row r="226" s="2" customFormat="1" ht="16.5" customHeight="1">
      <c r="A226" s="38"/>
      <c r="B226" s="39"/>
      <c r="C226" s="227" t="s">
        <v>297</v>
      </c>
      <c r="D226" s="227" t="s">
        <v>171</v>
      </c>
      <c r="E226" s="228" t="s">
        <v>298</v>
      </c>
      <c r="F226" s="229" t="s">
        <v>299</v>
      </c>
      <c r="G226" s="230" t="s">
        <v>120</v>
      </c>
      <c r="H226" s="231">
        <v>856</v>
      </c>
      <c r="I226" s="232"/>
      <c r="J226" s="233">
        <f>ROUND(I226*H226,2)</f>
        <v>0</v>
      </c>
      <c r="K226" s="229" t="s">
        <v>174</v>
      </c>
      <c r="L226" s="44"/>
      <c r="M226" s="234" t="s">
        <v>1</v>
      </c>
      <c r="N226" s="235" t="s">
        <v>47</v>
      </c>
      <c r="O226" s="91"/>
      <c r="P226" s="236">
        <f>O226*H226</f>
        <v>0</v>
      </c>
      <c r="Q226" s="236">
        <v>0</v>
      </c>
      <c r="R226" s="236">
        <f>Q226*H226</f>
        <v>0</v>
      </c>
      <c r="S226" s="236">
        <v>0</v>
      </c>
      <c r="T226" s="237">
        <f>S226*H226</f>
        <v>0</v>
      </c>
      <c r="U226" s="38"/>
      <c r="V226" s="38"/>
      <c r="W226" s="38"/>
      <c r="X226" s="38"/>
      <c r="Y226" s="38"/>
      <c r="Z226" s="38"/>
      <c r="AA226" s="38"/>
      <c r="AB226" s="38"/>
      <c r="AC226" s="38"/>
      <c r="AD226" s="38"/>
      <c r="AE226" s="38"/>
      <c r="AR226" s="238" t="s">
        <v>175</v>
      </c>
      <c r="AT226" s="238" t="s">
        <v>171</v>
      </c>
      <c r="AU226" s="238" t="s">
        <v>91</v>
      </c>
      <c r="AY226" s="17" t="s">
        <v>169</v>
      </c>
      <c r="BE226" s="239">
        <f>IF(N226="základní",J226,0)</f>
        <v>0</v>
      </c>
      <c r="BF226" s="239">
        <f>IF(N226="snížená",J226,0)</f>
        <v>0</v>
      </c>
      <c r="BG226" s="239">
        <f>IF(N226="zákl. přenesená",J226,0)</f>
        <v>0</v>
      </c>
      <c r="BH226" s="239">
        <f>IF(N226="sníž. přenesená",J226,0)</f>
        <v>0</v>
      </c>
      <c r="BI226" s="239">
        <f>IF(N226="nulová",J226,0)</f>
        <v>0</v>
      </c>
      <c r="BJ226" s="17" t="s">
        <v>89</v>
      </c>
      <c r="BK226" s="239">
        <f>ROUND(I226*H226,2)</f>
        <v>0</v>
      </c>
      <c r="BL226" s="17" t="s">
        <v>175</v>
      </c>
      <c r="BM226" s="238" t="s">
        <v>300</v>
      </c>
    </row>
    <row r="227" s="2" customFormat="1">
      <c r="A227" s="38"/>
      <c r="B227" s="39"/>
      <c r="C227" s="40"/>
      <c r="D227" s="240" t="s">
        <v>177</v>
      </c>
      <c r="E227" s="40"/>
      <c r="F227" s="241" t="s">
        <v>301</v>
      </c>
      <c r="G227" s="40"/>
      <c r="H227" s="40"/>
      <c r="I227" s="242"/>
      <c r="J227" s="40"/>
      <c r="K227" s="40"/>
      <c r="L227" s="44"/>
      <c r="M227" s="243"/>
      <c r="N227" s="244"/>
      <c r="O227" s="91"/>
      <c r="P227" s="91"/>
      <c r="Q227" s="91"/>
      <c r="R227" s="91"/>
      <c r="S227" s="91"/>
      <c r="T227" s="92"/>
      <c r="U227" s="38"/>
      <c r="V227" s="38"/>
      <c r="W227" s="38"/>
      <c r="X227" s="38"/>
      <c r="Y227" s="38"/>
      <c r="Z227" s="38"/>
      <c r="AA227" s="38"/>
      <c r="AB227" s="38"/>
      <c r="AC227" s="38"/>
      <c r="AD227" s="38"/>
      <c r="AE227" s="38"/>
      <c r="AT227" s="17" t="s">
        <v>177</v>
      </c>
      <c r="AU227" s="17" t="s">
        <v>91</v>
      </c>
    </row>
    <row r="228" s="2" customFormat="1">
      <c r="A228" s="38"/>
      <c r="B228" s="39"/>
      <c r="C228" s="40"/>
      <c r="D228" s="245" t="s">
        <v>179</v>
      </c>
      <c r="E228" s="40"/>
      <c r="F228" s="246" t="s">
        <v>302</v>
      </c>
      <c r="G228" s="40"/>
      <c r="H228" s="40"/>
      <c r="I228" s="242"/>
      <c r="J228" s="40"/>
      <c r="K228" s="40"/>
      <c r="L228" s="44"/>
      <c r="M228" s="243"/>
      <c r="N228" s="244"/>
      <c r="O228" s="91"/>
      <c r="P228" s="91"/>
      <c r="Q228" s="91"/>
      <c r="R228" s="91"/>
      <c r="S228" s="91"/>
      <c r="T228" s="92"/>
      <c r="U228" s="38"/>
      <c r="V228" s="38"/>
      <c r="W228" s="38"/>
      <c r="X228" s="38"/>
      <c r="Y228" s="38"/>
      <c r="Z228" s="38"/>
      <c r="AA228" s="38"/>
      <c r="AB228" s="38"/>
      <c r="AC228" s="38"/>
      <c r="AD228" s="38"/>
      <c r="AE228" s="38"/>
      <c r="AT228" s="17" t="s">
        <v>179</v>
      </c>
      <c r="AU228" s="17" t="s">
        <v>91</v>
      </c>
    </row>
    <row r="229" s="13" customFormat="1">
      <c r="A229" s="13"/>
      <c r="B229" s="247"/>
      <c r="C229" s="248"/>
      <c r="D229" s="240" t="s">
        <v>181</v>
      </c>
      <c r="E229" s="249" t="s">
        <v>1</v>
      </c>
      <c r="F229" s="250" t="s">
        <v>136</v>
      </c>
      <c r="G229" s="248"/>
      <c r="H229" s="251">
        <v>856</v>
      </c>
      <c r="I229" s="252"/>
      <c r="J229" s="248"/>
      <c r="K229" s="248"/>
      <c r="L229" s="253"/>
      <c r="M229" s="254"/>
      <c r="N229" s="255"/>
      <c r="O229" s="255"/>
      <c r="P229" s="255"/>
      <c r="Q229" s="255"/>
      <c r="R229" s="255"/>
      <c r="S229" s="255"/>
      <c r="T229" s="256"/>
      <c r="U229" s="13"/>
      <c r="V229" s="13"/>
      <c r="W229" s="13"/>
      <c r="X229" s="13"/>
      <c r="Y229" s="13"/>
      <c r="Z229" s="13"/>
      <c r="AA229" s="13"/>
      <c r="AB229" s="13"/>
      <c r="AC229" s="13"/>
      <c r="AD229" s="13"/>
      <c r="AE229" s="13"/>
      <c r="AT229" s="257" t="s">
        <v>181</v>
      </c>
      <c r="AU229" s="257" t="s">
        <v>91</v>
      </c>
      <c r="AV229" s="13" t="s">
        <v>91</v>
      </c>
      <c r="AW229" s="13" t="s">
        <v>36</v>
      </c>
      <c r="AX229" s="13" t="s">
        <v>14</v>
      </c>
      <c r="AY229" s="257" t="s">
        <v>169</v>
      </c>
    </row>
    <row r="230" s="14" customFormat="1">
      <c r="A230" s="14"/>
      <c r="B230" s="258"/>
      <c r="C230" s="259"/>
      <c r="D230" s="240" t="s">
        <v>181</v>
      </c>
      <c r="E230" s="260" t="s">
        <v>1</v>
      </c>
      <c r="F230" s="261" t="s">
        <v>184</v>
      </c>
      <c r="G230" s="259"/>
      <c r="H230" s="262">
        <v>856</v>
      </c>
      <c r="I230" s="263"/>
      <c r="J230" s="259"/>
      <c r="K230" s="259"/>
      <c r="L230" s="264"/>
      <c r="M230" s="265"/>
      <c r="N230" s="266"/>
      <c r="O230" s="266"/>
      <c r="P230" s="266"/>
      <c r="Q230" s="266"/>
      <c r="R230" s="266"/>
      <c r="S230" s="266"/>
      <c r="T230" s="267"/>
      <c r="U230" s="14"/>
      <c r="V230" s="14"/>
      <c r="W230" s="14"/>
      <c r="X230" s="14"/>
      <c r="Y230" s="14"/>
      <c r="Z230" s="14"/>
      <c r="AA230" s="14"/>
      <c r="AB230" s="14"/>
      <c r="AC230" s="14"/>
      <c r="AD230" s="14"/>
      <c r="AE230" s="14"/>
      <c r="AT230" s="268" t="s">
        <v>181</v>
      </c>
      <c r="AU230" s="268" t="s">
        <v>91</v>
      </c>
      <c r="AV230" s="14" t="s">
        <v>175</v>
      </c>
      <c r="AW230" s="14" t="s">
        <v>36</v>
      </c>
      <c r="AX230" s="14" t="s">
        <v>89</v>
      </c>
      <c r="AY230" s="268" t="s">
        <v>169</v>
      </c>
    </row>
    <row r="231" s="2" customFormat="1" ht="24.15" customHeight="1">
      <c r="A231" s="38"/>
      <c r="B231" s="39"/>
      <c r="C231" s="227" t="s">
        <v>303</v>
      </c>
      <c r="D231" s="227" t="s">
        <v>171</v>
      </c>
      <c r="E231" s="228" t="s">
        <v>304</v>
      </c>
      <c r="F231" s="229" t="s">
        <v>305</v>
      </c>
      <c r="G231" s="230" t="s">
        <v>120</v>
      </c>
      <c r="H231" s="231">
        <v>856</v>
      </c>
      <c r="I231" s="232"/>
      <c r="J231" s="233">
        <f>ROUND(I231*H231,2)</f>
        <v>0</v>
      </c>
      <c r="K231" s="229" t="s">
        <v>174</v>
      </c>
      <c r="L231" s="44"/>
      <c r="M231" s="234" t="s">
        <v>1</v>
      </c>
      <c r="N231" s="235" t="s">
        <v>47</v>
      </c>
      <c r="O231" s="91"/>
      <c r="P231" s="236">
        <f>O231*H231</f>
        <v>0</v>
      </c>
      <c r="Q231" s="236">
        <v>0</v>
      </c>
      <c r="R231" s="236">
        <f>Q231*H231</f>
        <v>0</v>
      </c>
      <c r="S231" s="236">
        <v>0</v>
      </c>
      <c r="T231" s="237">
        <f>S231*H231</f>
        <v>0</v>
      </c>
      <c r="U231" s="38"/>
      <c r="V231" s="38"/>
      <c r="W231" s="38"/>
      <c r="X231" s="38"/>
      <c r="Y231" s="38"/>
      <c r="Z231" s="38"/>
      <c r="AA231" s="38"/>
      <c r="AB231" s="38"/>
      <c r="AC231" s="38"/>
      <c r="AD231" s="38"/>
      <c r="AE231" s="38"/>
      <c r="AR231" s="238" t="s">
        <v>175</v>
      </c>
      <c r="AT231" s="238" t="s">
        <v>171</v>
      </c>
      <c r="AU231" s="238" t="s">
        <v>91</v>
      </c>
      <c r="AY231" s="17" t="s">
        <v>169</v>
      </c>
      <c r="BE231" s="239">
        <f>IF(N231="základní",J231,0)</f>
        <v>0</v>
      </c>
      <c r="BF231" s="239">
        <f>IF(N231="snížená",J231,0)</f>
        <v>0</v>
      </c>
      <c r="BG231" s="239">
        <f>IF(N231="zákl. přenesená",J231,0)</f>
        <v>0</v>
      </c>
      <c r="BH231" s="239">
        <f>IF(N231="sníž. přenesená",J231,0)</f>
        <v>0</v>
      </c>
      <c r="BI231" s="239">
        <f>IF(N231="nulová",J231,0)</f>
        <v>0</v>
      </c>
      <c r="BJ231" s="17" t="s">
        <v>89</v>
      </c>
      <c r="BK231" s="239">
        <f>ROUND(I231*H231,2)</f>
        <v>0</v>
      </c>
      <c r="BL231" s="17" t="s">
        <v>175</v>
      </c>
      <c r="BM231" s="238" t="s">
        <v>306</v>
      </c>
    </row>
    <row r="232" s="2" customFormat="1">
      <c r="A232" s="38"/>
      <c r="B232" s="39"/>
      <c r="C232" s="40"/>
      <c r="D232" s="240" t="s">
        <v>177</v>
      </c>
      <c r="E232" s="40"/>
      <c r="F232" s="241" t="s">
        <v>307</v>
      </c>
      <c r="G232" s="40"/>
      <c r="H232" s="40"/>
      <c r="I232" s="242"/>
      <c r="J232" s="40"/>
      <c r="K232" s="40"/>
      <c r="L232" s="44"/>
      <c r="M232" s="243"/>
      <c r="N232" s="244"/>
      <c r="O232" s="91"/>
      <c r="P232" s="91"/>
      <c r="Q232" s="91"/>
      <c r="R232" s="91"/>
      <c r="S232" s="91"/>
      <c r="T232" s="92"/>
      <c r="U232" s="38"/>
      <c r="V232" s="38"/>
      <c r="W232" s="38"/>
      <c r="X232" s="38"/>
      <c r="Y232" s="38"/>
      <c r="Z232" s="38"/>
      <c r="AA232" s="38"/>
      <c r="AB232" s="38"/>
      <c r="AC232" s="38"/>
      <c r="AD232" s="38"/>
      <c r="AE232" s="38"/>
      <c r="AT232" s="17" t="s">
        <v>177</v>
      </c>
      <c r="AU232" s="17" t="s">
        <v>91</v>
      </c>
    </row>
    <row r="233" s="2" customFormat="1">
      <c r="A233" s="38"/>
      <c r="B233" s="39"/>
      <c r="C233" s="40"/>
      <c r="D233" s="245" t="s">
        <v>179</v>
      </c>
      <c r="E233" s="40"/>
      <c r="F233" s="246" t="s">
        <v>308</v>
      </c>
      <c r="G233" s="40"/>
      <c r="H233" s="40"/>
      <c r="I233" s="242"/>
      <c r="J233" s="40"/>
      <c r="K233" s="40"/>
      <c r="L233" s="44"/>
      <c r="M233" s="243"/>
      <c r="N233" s="244"/>
      <c r="O233" s="91"/>
      <c r="P233" s="91"/>
      <c r="Q233" s="91"/>
      <c r="R233" s="91"/>
      <c r="S233" s="91"/>
      <c r="T233" s="92"/>
      <c r="U233" s="38"/>
      <c r="V233" s="38"/>
      <c r="W233" s="38"/>
      <c r="X233" s="38"/>
      <c r="Y233" s="38"/>
      <c r="Z233" s="38"/>
      <c r="AA233" s="38"/>
      <c r="AB233" s="38"/>
      <c r="AC233" s="38"/>
      <c r="AD233" s="38"/>
      <c r="AE233" s="38"/>
      <c r="AT233" s="17" t="s">
        <v>179</v>
      </c>
      <c r="AU233" s="17" t="s">
        <v>91</v>
      </c>
    </row>
    <row r="234" s="2" customFormat="1">
      <c r="A234" s="38"/>
      <c r="B234" s="39"/>
      <c r="C234" s="40"/>
      <c r="D234" s="240" t="s">
        <v>196</v>
      </c>
      <c r="E234" s="40"/>
      <c r="F234" s="269" t="s">
        <v>309</v>
      </c>
      <c r="G234" s="40"/>
      <c r="H234" s="40"/>
      <c r="I234" s="242"/>
      <c r="J234" s="40"/>
      <c r="K234" s="40"/>
      <c r="L234" s="44"/>
      <c r="M234" s="243"/>
      <c r="N234" s="244"/>
      <c r="O234" s="91"/>
      <c r="P234" s="91"/>
      <c r="Q234" s="91"/>
      <c r="R234" s="91"/>
      <c r="S234" s="91"/>
      <c r="T234" s="92"/>
      <c r="U234" s="38"/>
      <c r="V234" s="38"/>
      <c r="W234" s="38"/>
      <c r="X234" s="38"/>
      <c r="Y234" s="38"/>
      <c r="Z234" s="38"/>
      <c r="AA234" s="38"/>
      <c r="AB234" s="38"/>
      <c r="AC234" s="38"/>
      <c r="AD234" s="38"/>
      <c r="AE234" s="38"/>
      <c r="AT234" s="17" t="s">
        <v>196</v>
      </c>
      <c r="AU234" s="17" t="s">
        <v>91</v>
      </c>
    </row>
    <row r="235" s="13" customFormat="1">
      <c r="A235" s="13"/>
      <c r="B235" s="247"/>
      <c r="C235" s="248"/>
      <c r="D235" s="240" t="s">
        <v>181</v>
      </c>
      <c r="E235" s="249" t="s">
        <v>1</v>
      </c>
      <c r="F235" s="250" t="s">
        <v>136</v>
      </c>
      <c r="G235" s="248"/>
      <c r="H235" s="251">
        <v>856</v>
      </c>
      <c r="I235" s="252"/>
      <c r="J235" s="248"/>
      <c r="K235" s="248"/>
      <c r="L235" s="253"/>
      <c r="M235" s="254"/>
      <c r="N235" s="255"/>
      <c r="O235" s="255"/>
      <c r="P235" s="255"/>
      <c r="Q235" s="255"/>
      <c r="R235" s="255"/>
      <c r="S235" s="255"/>
      <c r="T235" s="256"/>
      <c r="U235" s="13"/>
      <c r="V235" s="13"/>
      <c r="W235" s="13"/>
      <c r="X235" s="13"/>
      <c r="Y235" s="13"/>
      <c r="Z235" s="13"/>
      <c r="AA235" s="13"/>
      <c r="AB235" s="13"/>
      <c r="AC235" s="13"/>
      <c r="AD235" s="13"/>
      <c r="AE235" s="13"/>
      <c r="AT235" s="257" t="s">
        <v>181</v>
      </c>
      <c r="AU235" s="257" t="s">
        <v>91</v>
      </c>
      <c r="AV235" s="13" t="s">
        <v>91</v>
      </c>
      <c r="AW235" s="13" t="s">
        <v>36</v>
      </c>
      <c r="AX235" s="13" t="s">
        <v>14</v>
      </c>
      <c r="AY235" s="257" t="s">
        <v>169</v>
      </c>
    </row>
    <row r="236" s="14" customFormat="1">
      <c r="A236" s="14"/>
      <c r="B236" s="258"/>
      <c r="C236" s="259"/>
      <c r="D236" s="240" t="s">
        <v>181</v>
      </c>
      <c r="E236" s="260" t="s">
        <v>1</v>
      </c>
      <c r="F236" s="261" t="s">
        <v>184</v>
      </c>
      <c r="G236" s="259"/>
      <c r="H236" s="262">
        <v>856</v>
      </c>
      <c r="I236" s="263"/>
      <c r="J236" s="259"/>
      <c r="K236" s="259"/>
      <c r="L236" s="264"/>
      <c r="M236" s="265"/>
      <c r="N236" s="266"/>
      <c r="O236" s="266"/>
      <c r="P236" s="266"/>
      <c r="Q236" s="266"/>
      <c r="R236" s="266"/>
      <c r="S236" s="266"/>
      <c r="T236" s="267"/>
      <c r="U236" s="14"/>
      <c r="V236" s="14"/>
      <c r="W236" s="14"/>
      <c r="X236" s="14"/>
      <c r="Y236" s="14"/>
      <c r="Z236" s="14"/>
      <c r="AA236" s="14"/>
      <c r="AB236" s="14"/>
      <c r="AC236" s="14"/>
      <c r="AD236" s="14"/>
      <c r="AE236" s="14"/>
      <c r="AT236" s="268" t="s">
        <v>181</v>
      </c>
      <c r="AU236" s="268" t="s">
        <v>91</v>
      </c>
      <c r="AV236" s="14" t="s">
        <v>175</v>
      </c>
      <c r="AW236" s="14" t="s">
        <v>36</v>
      </c>
      <c r="AX236" s="14" t="s">
        <v>89</v>
      </c>
      <c r="AY236" s="268" t="s">
        <v>169</v>
      </c>
    </row>
    <row r="237" s="12" customFormat="1" ht="22.8" customHeight="1">
      <c r="A237" s="12"/>
      <c r="B237" s="211"/>
      <c r="C237" s="212"/>
      <c r="D237" s="213" t="s">
        <v>81</v>
      </c>
      <c r="E237" s="225" t="s">
        <v>212</v>
      </c>
      <c r="F237" s="225" t="s">
        <v>310</v>
      </c>
      <c r="G237" s="212"/>
      <c r="H237" s="212"/>
      <c r="I237" s="215"/>
      <c r="J237" s="226">
        <f>BK237</f>
        <v>0</v>
      </c>
      <c r="K237" s="212"/>
      <c r="L237" s="217"/>
      <c r="M237" s="218"/>
      <c r="N237" s="219"/>
      <c r="O237" s="219"/>
      <c r="P237" s="220">
        <f>SUM(P238:P283)</f>
        <v>0</v>
      </c>
      <c r="Q237" s="219"/>
      <c r="R237" s="220">
        <f>SUM(R238:R283)</f>
        <v>3.5155460000000005</v>
      </c>
      <c r="S237" s="219"/>
      <c r="T237" s="221">
        <f>SUM(T238:T283)</f>
        <v>0</v>
      </c>
      <c r="U237" s="12"/>
      <c r="V237" s="12"/>
      <c r="W237" s="12"/>
      <c r="X237" s="12"/>
      <c r="Y237" s="12"/>
      <c r="Z237" s="12"/>
      <c r="AA237" s="12"/>
      <c r="AB237" s="12"/>
      <c r="AC237" s="12"/>
      <c r="AD237" s="12"/>
      <c r="AE237" s="12"/>
      <c r="AR237" s="222" t="s">
        <v>89</v>
      </c>
      <c r="AT237" s="223" t="s">
        <v>81</v>
      </c>
      <c r="AU237" s="223" t="s">
        <v>89</v>
      </c>
      <c r="AY237" s="222" t="s">
        <v>169</v>
      </c>
      <c r="BK237" s="224">
        <f>SUM(BK238:BK283)</f>
        <v>0</v>
      </c>
    </row>
    <row r="238" s="2" customFormat="1" ht="33" customHeight="1">
      <c r="A238" s="38"/>
      <c r="B238" s="39"/>
      <c r="C238" s="227" t="s">
        <v>311</v>
      </c>
      <c r="D238" s="227" t="s">
        <v>171</v>
      </c>
      <c r="E238" s="228" t="s">
        <v>312</v>
      </c>
      <c r="F238" s="229" t="s">
        <v>313</v>
      </c>
      <c r="G238" s="230" t="s">
        <v>133</v>
      </c>
      <c r="H238" s="231">
        <v>38.799999999999997</v>
      </c>
      <c r="I238" s="232"/>
      <c r="J238" s="233">
        <f>ROUND(I238*H238,2)</f>
        <v>0</v>
      </c>
      <c r="K238" s="229" t="s">
        <v>174</v>
      </c>
      <c r="L238" s="44"/>
      <c r="M238" s="234" t="s">
        <v>1</v>
      </c>
      <c r="N238" s="235" t="s">
        <v>47</v>
      </c>
      <c r="O238" s="91"/>
      <c r="P238" s="236">
        <f>O238*H238</f>
        <v>0</v>
      </c>
      <c r="Q238" s="236">
        <v>1.0000000000000001E-05</v>
      </c>
      <c r="R238" s="236">
        <f>Q238*H238</f>
        <v>0.000388</v>
      </c>
      <c r="S238" s="236">
        <v>0</v>
      </c>
      <c r="T238" s="237">
        <f>S238*H238</f>
        <v>0</v>
      </c>
      <c r="U238" s="38"/>
      <c r="V238" s="38"/>
      <c r="W238" s="38"/>
      <c r="X238" s="38"/>
      <c r="Y238" s="38"/>
      <c r="Z238" s="38"/>
      <c r="AA238" s="38"/>
      <c r="AB238" s="38"/>
      <c r="AC238" s="38"/>
      <c r="AD238" s="38"/>
      <c r="AE238" s="38"/>
      <c r="AR238" s="238" t="s">
        <v>175</v>
      </c>
      <c r="AT238" s="238" t="s">
        <v>171</v>
      </c>
      <c r="AU238" s="238" t="s">
        <v>91</v>
      </c>
      <c r="AY238" s="17" t="s">
        <v>169</v>
      </c>
      <c r="BE238" s="239">
        <f>IF(N238="základní",J238,0)</f>
        <v>0</v>
      </c>
      <c r="BF238" s="239">
        <f>IF(N238="snížená",J238,0)</f>
        <v>0</v>
      </c>
      <c r="BG238" s="239">
        <f>IF(N238="zákl. přenesená",J238,0)</f>
        <v>0</v>
      </c>
      <c r="BH238" s="239">
        <f>IF(N238="sníž. přenesená",J238,0)</f>
        <v>0</v>
      </c>
      <c r="BI238" s="239">
        <f>IF(N238="nulová",J238,0)</f>
        <v>0</v>
      </c>
      <c r="BJ238" s="17" t="s">
        <v>89</v>
      </c>
      <c r="BK238" s="239">
        <f>ROUND(I238*H238,2)</f>
        <v>0</v>
      </c>
      <c r="BL238" s="17" t="s">
        <v>175</v>
      </c>
      <c r="BM238" s="238" t="s">
        <v>314</v>
      </c>
    </row>
    <row r="239" s="2" customFormat="1">
      <c r="A239" s="38"/>
      <c r="B239" s="39"/>
      <c r="C239" s="40"/>
      <c r="D239" s="240" t="s">
        <v>177</v>
      </c>
      <c r="E239" s="40"/>
      <c r="F239" s="241" t="s">
        <v>315</v>
      </c>
      <c r="G239" s="40"/>
      <c r="H239" s="40"/>
      <c r="I239" s="242"/>
      <c r="J239" s="40"/>
      <c r="K239" s="40"/>
      <c r="L239" s="44"/>
      <c r="M239" s="243"/>
      <c r="N239" s="244"/>
      <c r="O239" s="91"/>
      <c r="P239" s="91"/>
      <c r="Q239" s="91"/>
      <c r="R239" s="91"/>
      <c r="S239" s="91"/>
      <c r="T239" s="92"/>
      <c r="U239" s="38"/>
      <c r="V239" s="38"/>
      <c r="W239" s="38"/>
      <c r="X239" s="38"/>
      <c r="Y239" s="38"/>
      <c r="Z239" s="38"/>
      <c r="AA239" s="38"/>
      <c r="AB239" s="38"/>
      <c r="AC239" s="38"/>
      <c r="AD239" s="38"/>
      <c r="AE239" s="38"/>
      <c r="AT239" s="17" t="s">
        <v>177</v>
      </c>
      <c r="AU239" s="17" t="s">
        <v>91</v>
      </c>
    </row>
    <row r="240" s="2" customFormat="1">
      <c r="A240" s="38"/>
      <c r="B240" s="39"/>
      <c r="C240" s="40"/>
      <c r="D240" s="245" t="s">
        <v>179</v>
      </c>
      <c r="E240" s="40"/>
      <c r="F240" s="246" t="s">
        <v>316</v>
      </c>
      <c r="G240" s="40"/>
      <c r="H240" s="40"/>
      <c r="I240" s="242"/>
      <c r="J240" s="40"/>
      <c r="K240" s="40"/>
      <c r="L240" s="44"/>
      <c r="M240" s="243"/>
      <c r="N240" s="244"/>
      <c r="O240" s="91"/>
      <c r="P240" s="91"/>
      <c r="Q240" s="91"/>
      <c r="R240" s="91"/>
      <c r="S240" s="91"/>
      <c r="T240" s="92"/>
      <c r="U240" s="38"/>
      <c r="V240" s="38"/>
      <c r="W240" s="38"/>
      <c r="X240" s="38"/>
      <c r="Y240" s="38"/>
      <c r="Z240" s="38"/>
      <c r="AA240" s="38"/>
      <c r="AB240" s="38"/>
      <c r="AC240" s="38"/>
      <c r="AD240" s="38"/>
      <c r="AE240" s="38"/>
      <c r="AT240" s="17" t="s">
        <v>179</v>
      </c>
      <c r="AU240" s="17" t="s">
        <v>91</v>
      </c>
    </row>
    <row r="241" s="2" customFormat="1">
      <c r="A241" s="38"/>
      <c r="B241" s="39"/>
      <c r="C241" s="40"/>
      <c r="D241" s="240" t="s">
        <v>196</v>
      </c>
      <c r="E241" s="40"/>
      <c r="F241" s="269" t="s">
        <v>317</v>
      </c>
      <c r="G241" s="40"/>
      <c r="H241" s="40"/>
      <c r="I241" s="242"/>
      <c r="J241" s="40"/>
      <c r="K241" s="40"/>
      <c r="L241" s="44"/>
      <c r="M241" s="243"/>
      <c r="N241" s="244"/>
      <c r="O241" s="91"/>
      <c r="P241" s="91"/>
      <c r="Q241" s="91"/>
      <c r="R241" s="91"/>
      <c r="S241" s="91"/>
      <c r="T241" s="92"/>
      <c r="U241" s="38"/>
      <c r="V241" s="38"/>
      <c r="W241" s="38"/>
      <c r="X241" s="38"/>
      <c r="Y241" s="38"/>
      <c r="Z241" s="38"/>
      <c r="AA241" s="38"/>
      <c r="AB241" s="38"/>
      <c r="AC241" s="38"/>
      <c r="AD241" s="38"/>
      <c r="AE241" s="38"/>
      <c r="AT241" s="17" t="s">
        <v>196</v>
      </c>
      <c r="AU241" s="17" t="s">
        <v>91</v>
      </c>
    </row>
    <row r="242" s="13" customFormat="1">
      <c r="A242" s="13"/>
      <c r="B242" s="247"/>
      <c r="C242" s="248"/>
      <c r="D242" s="240" t="s">
        <v>181</v>
      </c>
      <c r="E242" s="249" t="s">
        <v>1</v>
      </c>
      <c r="F242" s="250" t="s">
        <v>266</v>
      </c>
      <c r="G242" s="248"/>
      <c r="H242" s="251">
        <v>38.799999999999997</v>
      </c>
      <c r="I242" s="252"/>
      <c r="J242" s="248"/>
      <c r="K242" s="248"/>
      <c r="L242" s="253"/>
      <c r="M242" s="254"/>
      <c r="N242" s="255"/>
      <c r="O242" s="255"/>
      <c r="P242" s="255"/>
      <c r="Q242" s="255"/>
      <c r="R242" s="255"/>
      <c r="S242" s="255"/>
      <c r="T242" s="256"/>
      <c r="U242" s="13"/>
      <c r="V242" s="13"/>
      <c r="W242" s="13"/>
      <c r="X242" s="13"/>
      <c r="Y242" s="13"/>
      <c r="Z242" s="13"/>
      <c r="AA242" s="13"/>
      <c r="AB242" s="13"/>
      <c r="AC242" s="13"/>
      <c r="AD242" s="13"/>
      <c r="AE242" s="13"/>
      <c r="AT242" s="257" t="s">
        <v>181</v>
      </c>
      <c r="AU242" s="257" t="s">
        <v>91</v>
      </c>
      <c r="AV242" s="13" t="s">
        <v>91</v>
      </c>
      <c r="AW242" s="13" t="s">
        <v>36</v>
      </c>
      <c r="AX242" s="13" t="s">
        <v>14</v>
      </c>
      <c r="AY242" s="257" t="s">
        <v>169</v>
      </c>
    </row>
    <row r="243" s="14" customFormat="1">
      <c r="A243" s="14"/>
      <c r="B243" s="258"/>
      <c r="C243" s="259"/>
      <c r="D243" s="240" t="s">
        <v>181</v>
      </c>
      <c r="E243" s="260" t="s">
        <v>1</v>
      </c>
      <c r="F243" s="261" t="s">
        <v>184</v>
      </c>
      <c r="G243" s="259"/>
      <c r="H243" s="262">
        <v>38.799999999999997</v>
      </c>
      <c r="I243" s="263"/>
      <c r="J243" s="259"/>
      <c r="K243" s="259"/>
      <c r="L243" s="264"/>
      <c r="M243" s="265"/>
      <c r="N243" s="266"/>
      <c r="O243" s="266"/>
      <c r="P243" s="266"/>
      <c r="Q243" s="266"/>
      <c r="R243" s="266"/>
      <c r="S243" s="266"/>
      <c r="T243" s="267"/>
      <c r="U243" s="14"/>
      <c r="V243" s="14"/>
      <c r="W243" s="14"/>
      <c r="X243" s="14"/>
      <c r="Y243" s="14"/>
      <c r="Z243" s="14"/>
      <c r="AA243" s="14"/>
      <c r="AB243" s="14"/>
      <c r="AC243" s="14"/>
      <c r="AD243" s="14"/>
      <c r="AE243" s="14"/>
      <c r="AT243" s="268" t="s">
        <v>181</v>
      </c>
      <c r="AU243" s="268" t="s">
        <v>91</v>
      </c>
      <c r="AV243" s="14" t="s">
        <v>175</v>
      </c>
      <c r="AW243" s="14" t="s">
        <v>36</v>
      </c>
      <c r="AX243" s="14" t="s">
        <v>89</v>
      </c>
      <c r="AY243" s="268" t="s">
        <v>169</v>
      </c>
    </row>
    <row r="244" s="2" customFormat="1" ht="21.75" customHeight="1">
      <c r="A244" s="38"/>
      <c r="B244" s="39"/>
      <c r="C244" s="270" t="s">
        <v>318</v>
      </c>
      <c r="D244" s="270" t="s">
        <v>208</v>
      </c>
      <c r="E244" s="271" t="s">
        <v>319</v>
      </c>
      <c r="F244" s="272" t="s">
        <v>320</v>
      </c>
      <c r="G244" s="273" t="s">
        <v>133</v>
      </c>
      <c r="H244" s="274">
        <v>38.799999999999997</v>
      </c>
      <c r="I244" s="275"/>
      <c r="J244" s="276">
        <f>ROUND(I244*H244,2)</f>
        <v>0</v>
      </c>
      <c r="K244" s="272" t="s">
        <v>174</v>
      </c>
      <c r="L244" s="277"/>
      <c r="M244" s="278" t="s">
        <v>1</v>
      </c>
      <c r="N244" s="279" t="s">
        <v>47</v>
      </c>
      <c r="O244" s="91"/>
      <c r="P244" s="236">
        <f>O244*H244</f>
        <v>0</v>
      </c>
      <c r="Q244" s="236">
        <v>0.0024099999999999998</v>
      </c>
      <c r="R244" s="236">
        <f>Q244*H244</f>
        <v>0.09350799999999998</v>
      </c>
      <c r="S244" s="236">
        <v>0</v>
      </c>
      <c r="T244" s="237">
        <f>S244*H244</f>
        <v>0</v>
      </c>
      <c r="U244" s="38"/>
      <c r="V244" s="38"/>
      <c r="W244" s="38"/>
      <c r="X244" s="38"/>
      <c r="Y244" s="38"/>
      <c r="Z244" s="38"/>
      <c r="AA244" s="38"/>
      <c r="AB244" s="38"/>
      <c r="AC244" s="38"/>
      <c r="AD244" s="38"/>
      <c r="AE244" s="38"/>
      <c r="AR244" s="238" t="s">
        <v>212</v>
      </c>
      <c r="AT244" s="238" t="s">
        <v>208</v>
      </c>
      <c r="AU244" s="238" t="s">
        <v>91</v>
      </c>
      <c r="AY244" s="17" t="s">
        <v>169</v>
      </c>
      <c r="BE244" s="239">
        <f>IF(N244="základní",J244,0)</f>
        <v>0</v>
      </c>
      <c r="BF244" s="239">
        <f>IF(N244="snížená",J244,0)</f>
        <v>0</v>
      </c>
      <c r="BG244" s="239">
        <f>IF(N244="zákl. přenesená",J244,0)</f>
        <v>0</v>
      </c>
      <c r="BH244" s="239">
        <f>IF(N244="sníž. přenesená",J244,0)</f>
        <v>0</v>
      </c>
      <c r="BI244" s="239">
        <f>IF(N244="nulová",J244,0)</f>
        <v>0</v>
      </c>
      <c r="BJ244" s="17" t="s">
        <v>89</v>
      </c>
      <c r="BK244" s="239">
        <f>ROUND(I244*H244,2)</f>
        <v>0</v>
      </c>
      <c r="BL244" s="17" t="s">
        <v>175</v>
      </c>
      <c r="BM244" s="238" t="s">
        <v>321</v>
      </c>
    </row>
    <row r="245" s="2" customFormat="1">
      <c r="A245" s="38"/>
      <c r="B245" s="39"/>
      <c r="C245" s="40"/>
      <c r="D245" s="240" t="s">
        <v>177</v>
      </c>
      <c r="E245" s="40"/>
      <c r="F245" s="241" t="s">
        <v>320</v>
      </c>
      <c r="G245" s="40"/>
      <c r="H245" s="40"/>
      <c r="I245" s="242"/>
      <c r="J245" s="40"/>
      <c r="K245" s="40"/>
      <c r="L245" s="44"/>
      <c r="M245" s="243"/>
      <c r="N245" s="244"/>
      <c r="O245" s="91"/>
      <c r="P245" s="91"/>
      <c r="Q245" s="91"/>
      <c r="R245" s="91"/>
      <c r="S245" s="91"/>
      <c r="T245" s="92"/>
      <c r="U245" s="38"/>
      <c r="V245" s="38"/>
      <c r="W245" s="38"/>
      <c r="X245" s="38"/>
      <c r="Y245" s="38"/>
      <c r="Z245" s="38"/>
      <c r="AA245" s="38"/>
      <c r="AB245" s="38"/>
      <c r="AC245" s="38"/>
      <c r="AD245" s="38"/>
      <c r="AE245" s="38"/>
      <c r="AT245" s="17" t="s">
        <v>177</v>
      </c>
      <c r="AU245" s="17" t="s">
        <v>91</v>
      </c>
    </row>
    <row r="246" s="13" customFormat="1">
      <c r="A246" s="13"/>
      <c r="B246" s="247"/>
      <c r="C246" s="248"/>
      <c r="D246" s="240" t="s">
        <v>181</v>
      </c>
      <c r="E246" s="249" t="s">
        <v>1</v>
      </c>
      <c r="F246" s="250" t="s">
        <v>266</v>
      </c>
      <c r="G246" s="248"/>
      <c r="H246" s="251">
        <v>38.799999999999997</v>
      </c>
      <c r="I246" s="252"/>
      <c r="J246" s="248"/>
      <c r="K246" s="248"/>
      <c r="L246" s="253"/>
      <c r="M246" s="254"/>
      <c r="N246" s="255"/>
      <c r="O246" s="255"/>
      <c r="P246" s="255"/>
      <c r="Q246" s="255"/>
      <c r="R246" s="255"/>
      <c r="S246" s="255"/>
      <c r="T246" s="256"/>
      <c r="U246" s="13"/>
      <c r="V246" s="13"/>
      <c r="W246" s="13"/>
      <c r="X246" s="13"/>
      <c r="Y246" s="13"/>
      <c r="Z246" s="13"/>
      <c r="AA246" s="13"/>
      <c r="AB246" s="13"/>
      <c r="AC246" s="13"/>
      <c r="AD246" s="13"/>
      <c r="AE246" s="13"/>
      <c r="AT246" s="257" t="s">
        <v>181</v>
      </c>
      <c r="AU246" s="257" t="s">
        <v>91</v>
      </c>
      <c r="AV246" s="13" t="s">
        <v>91</v>
      </c>
      <c r="AW246" s="13" t="s">
        <v>36</v>
      </c>
      <c r="AX246" s="13" t="s">
        <v>14</v>
      </c>
      <c r="AY246" s="257" t="s">
        <v>169</v>
      </c>
    </row>
    <row r="247" s="14" customFormat="1">
      <c r="A247" s="14"/>
      <c r="B247" s="258"/>
      <c r="C247" s="259"/>
      <c r="D247" s="240" t="s">
        <v>181</v>
      </c>
      <c r="E247" s="260" t="s">
        <v>1</v>
      </c>
      <c r="F247" s="261" t="s">
        <v>184</v>
      </c>
      <c r="G247" s="259"/>
      <c r="H247" s="262">
        <v>38.799999999999997</v>
      </c>
      <c r="I247" s="263"/>
      <c r="J247" s="259"/>
      <c r="K247" s="259"/>
      <c r="L247" s="264"/>
      <c r="M247" s="265"/>
      <c r="N247" s="266"/>
      <c r="O247" s="266"/>
      <c r="P247" s="266"/>
      <c r="Q247" s="266"/>
      <c r="R247" s="266"/>
      <c r="S247" s="266"/>
      <c r="T247" s="267"/>
      <c r="U247" s="14"/>
      <c r="V247" s="14"/>
      <c r="W247" s="14"/>
      <c r="X247" s="14"/>
      <c r="Y247" s="14"/>
      <c r="Z247" s="14"/>
      <c r="AA247" s="14"/>
      <c r="AB247" s="14"/>
      <c r="AC247" s="14"/>
      <c r="AD247" s="14"/>
      <c r="AE247" s="14"/>
      <c r="AT247" s="268" t="s">
        <v>181</v>
      </c>
      <c r="AU247" s="268" t="s">
        <v>91</v>
      </c>
      <c r="AV247" s="14" t="s">
        <v>175</v>
      </c>
      <c r="AW247" s="14" t="s">
        <v>36</v>
      </c>
      <c r="AX247" s="14" t="s">
        <v>89</v>
      </c>
      <c r="AY247" s="268" t="s">
        <v>169</v>
      </c>
    </row>
    <row r="248" s="2" customFormat="1" ht="33" customHeight="1">
      <c r="A248" s="38"/>
      <c r="B248" s="39"/>
      <c r="C248" s="227" t="s">
        <v>7</v>
      </c>
      <c r="D248" s="227" t="s">
        <v>171</v>
      </c>
      <c r="E248" s="228" t="s">
        <v>322</v>
      </c>
      <c r="F248" s="229" t="s">
        <v>323</v>
      </c>
      <c r="G248" s="230" t="s">
        <v>324</v>
      </c>
      <c r="H248" s="231">
        <v>10</v>
      </c>
      <c r="I248" s="232"/>
      <c r="J248" s="233">
        <f>ROUND(I248*H248,2)</f>
        <v>0</v>
      </c>
      <c r="K248" s="229" t="s">
        <v>174</v>
      </c>
      <c r="L248" s="44"/>
      <c r="M248" s="234" t="s">
        <v>1</v>
      </c>
      <c r="N248" s="235" t="s">
        <v>47</v>
      </c>
      <c r="O248" s="91"/>
      <c r="P248" s="236">
        <f>O248*H248</f>
        <v>0</v>
      </c>
      <c r="Q248" s="236">
        <v>0</v>
      </c>
      <c r="R248" s="236">
        <f>Q248*H248</f>
        <v>0</v>
      </c>
      <c r="S248" s="236">
        <v>0</v>
      </c>
      <c r="T248" s="237">
        <f>S248*H248</f>
        <v>0</v>
      </c>
      <c r="U248" s="38"/>
      <c r="V248" s="38"/>
      <c r="W248" s="38"/>
      <c r="X248" s="38"/>
      <c r="Y248" s="38"/>
      <c r="Z248" s="38"/>
      <c r="AA248" s="38"/>
      <c r="AB248" s="38"/>
      <c r="AC248" s="38"/>
      <c r="AD248" s="38"/>
      <c r="AE248" s="38"/>
      <c r="AR248" s="238" t="s">
        <v>175</v>
      </c>
      <c r="AT248" s="238" t="s">
        <v>171</v>
      </c>
      <c r="AU248" s="238" t="s">
        <v>91</v>
      </c>
      <c r="AY248" s="17" t="s">
        <v>169</v>
      </c>
      <c r="BE248" s="239">
        <f>IF(N248="základní",J248,0)</f>
        <v>0</v>
      </c>
      <c r="BF248" s="239">
        <f>IF(N248="snížená",J248,0)</f>
        <v>0</v>
      </c>
      <c r="BG248" s="239">
        <f>IF(N248="zákl. přenesená",J248,0)</f>
        <v>0</v>
      </c>
      <c r="BH248" s="239">
        <f>IF(N248="sníž. přenesená",J248,0)</f>
        <v>0</v>
      </c>
      <c r="BI248" s="239">
        <f>IF(N248="nulová",J248,0)</f>
        <v>0</v>
      </c>
      <c r="BJ248" s="17" t="s">
        <v>89</v>
      </c>
      <c r="BK248" s="239">
        <f>ROUND(I248*H248,2)</f>
        <v>0</v>
      </c>
      <c r="BL248" s="17" t="s">
        <v>175</v>
      </c>
      <c r="BM248" s="238" t="s">
        <v>325</v>
      </c>
    </row>
    <row r="249" s="2" customFormat="1">
      <c r="A249" s="38"/>
      <c r="B249" s="39"/>
      <c r="C249" s="40"/>
      <c r="D249" s="240" t="s">
        <v>177</v>
      </c>
      <c r="E249" s="40"/>
      <c r="F249" s="241" t="s">
        <v>326</v>
      </c>
      <c r="G249" s="40"/>
      <c r="H249" s="40"/>
      <c r="I249" s="242"/>
      <c r="J249" s="40"/>
      <c r="K249" s="40"/>
      <c r="L249" s="44"/>
      <c r="M249" s="243"/>
      <c r="N249" s="244"/>
      <c r="O249" s="91"/>
      <c r="P249" s="91"/>
      <c r="Q249" s="91"/>
      <c r="R249" s="91"/>
      <c r="S249" s="91"/>
      <c r="T249" s="92"/>
      <c r="U249" s="38"/>
      <c r="V249" s="38"/>
      <c r="W249" s="38"/>
      <c r="X249" s="38"/>
      <c r="Y249" s="38"/>
      <c r="Z249" s="38"/>
      <c r="AA249" s="38"/>
      <c r="AB249" s="38"/>
      <c r="AC249" s="38"/>
      <c r="AD249" s="38"/>
      <c r="AE249" s="38"/>
      <c r="AT249" s="17" t="s">
        <v>177</v>
      </c>
      <c r="AU249" s="17" t="s">
        <v>91</v>
      </c>
    </row>
    <row r="250" s="2" customFormat="1">
      <c r="A250" s="38"/>
      <c r="B250" s="39"/>
      <c r="C250" s="40"/>
      <c r="D250" s="245" t="s">
        <v>179</v>
      </c>
      <c r="E250" s="40"/>
      <c r="F250" s="246" t="s">
        <v>327</v>
      </c>
      <c r="G250" s="40"/>
      <c r="H250" s="40"/>
      <c r="I250" s="242"/>
      <c r="J250" s="40"/>
      <c r="K250" s="40"/>
      <c r="L250" s="44"/>
      <c r="M250" s="243"/>
      <c r="N250" s="244"/>
      <c r="O250" s="91"/>
      <c r="P250" s="91"/>
      <c r="Q250" s="91"/>
      <c r="R250" s="91"/>
      <c r="S250" s="91"/>
      <c r="T250" s="92"/>
      <c r="U250" s="38"/>
      <c r="V250" s="38"/>
      <c r="W250" s="38"/>
      <c r="X250" s="38"/>
      <c r="Y250" s="38"/>
      <c r="Z250" s="38"/>
      <c r="AA250" s="38"/>
      <c r="AB250" s="38"/>
      <c r="AC250" s="38"/>
      <c r="AD250" s="38"/>
      <c r="AE250" s="38"/>
      <c r="AT250" s="17" t="s">
        <v>179</v>
      </c>
      <c r="AU250" s="17" t="s">
        <v>91</v>
      </c>
    </row>
    <row r="251" s="2" customFormat="1">
      <c r="A251" s="38"/>
      <c r="B251" s="39"/>
      <c r="C251" s="40"/>
      <c r="D251" s="240" t="s">
        <v>196</v>
      </c>
      <c r="E251" s="40"/>
      <c r="F251" s="269" t="s">
        <v>328</v>
      </c>
      <c r="G251" s="40"/>
      <c r="H251" s="40"/>
      <c r="I251" s="242"/>
      <c r="J251" s="40"/>
      <c r="K251" s="40"/>
      <c r="L251" s="44"/>
      <c r="M251" s="243"/>
      <c r="N251" s="244"/>
      <c r="O251" s="91"/>
      <c r="P251" s="91"/>
      <c r="Q251" s="91"/>
      <c r="R251" s="91"/>
      <c r="S251" s="91"/>
      <c r="T251" s="92"/>
      <c r="U251" s="38"/>
      <c r="V251" s="38"/>
      <c r="W251" s="38"/>
      <c r="X251" s="38"/>
      <c r="Y251" s="38"/>
      <c r="Z251" s="38"/>
      <c r="AA251" s="38"/>
      <c r="AB251" s="38"/>
      <c r="AC251" s="38"/>
      <c r="AD251" s="38"/>
      <c r="AE251" s="38"/>
      <c r="AT251" s="17" t="s">
        <v>196</v>
      </c>
      <c r="AU251" s="17" t="s">
        <v>91</v>
      </c>
    </row>
    <row r="252" s="2" customFormat="1" ht="16.5" customHeight="1">
      <c r="A252" s="38"/>
      <c r="B252" s="39"/>
      <c r="C252" s="270" t="s">
        <v>329</v>
      </c>
      <c r="D252" s="270" t="s">
        <v>208</v>
      </c>
      <c r="E252" s="271" t="s">
        <v>330</v>
      </c>
      <c r="F252" s="272" t="s">
        <v>331</v>
      </c>
      <c r="G252" s="273" t="s">
        <v>324</v>
      </c>
      <c r="H252" s="274">
        <v>5</v>
      </c>
      <c r="I252" s="275"/>
      <c r="J252" s="276">
        <f>ROUND(I252*H252,2)</f>
        <v>0</v>
      </c>
      <c r="K252" s="272" t="s">
        <v>174</v>
      </c>
      <c r="L252" s="277"/>
      <c r="M252" s="278" t="s">
        <v>1</v>
      </c>
      <c r="N252" s="279" t="s">
        <v>47</v>
      </c>
      <c r="O252" s="91"/>
      <c r="P252" s="236">
        <f>O252*H252</f>
        <v>0</v>
      </c>
      <c r="Q252" s="236">
        <v>0.00064000000000000005</v>
      </c>
      <c r="R252" s="236">
        <f>Q252*H252</f>
        <v>0.0032000000000000002</v>
      </c>
      <c r="S252" s="236">
        <v>0</v>
      </c>
      <c r="T252" s="237">
        <f>S252*H252</f>
        <v>0</v>
      </c>
      <c r="U252" s="38"/>
      <c r="V252" s="38"/>
      <c r="W252" s="38"/>
      <c r="X252" s="38"/>
      <c r="Y252" s="38"/>
      <c r="Z252" s="38"/>
      <c r="AA252" s="38"/>
      <c r="AB252" s="38"/>
      <c r="AC252" s="38"/>
      <c r="AD252" s="38"/>
      <c r="AE252" s="38"/>
      <c r="AR252" s="238" t="s">
        <v>212</v>
      </c>
      <c r="AT252" s="238" t="s">
        <v>208</v>
      </c>
      <c r="AU252" s="238" t="s">
        <v>91</v>
      </c>
      <c r="AY252" s="17" t="s">
        <v>169</v>
      </c>
      <c r="BE252" s="239">
        <f>IF(N252="základní",J252,0)</f>
        <v>0</v>
      </c>
      <c r="BF252" s="239">
        <f>IF(N252="snížená",J252,0)</f>
        <v>0</v>
      </c>
      <c r="BG252" s="239">
        <f>IF(N252="zákl. přenesená",J252,0)</f>
        <v>0</v>
      </c>
      <c r="BH252" s="239">
        <f>IF(N252="sníž. přenesená",J252,0)</f>
        <v>0</v>
      </c>
      <c r="BI252" s="239">
        <f>IF(N252="nulová",J252,0)</f>
        <v>0</v>
      </c>
      <c r="BJ252" s="17" t="s">
        <v>89</v>
      </c>
      <c r="BK252" s="239">
        <f>ROUND(I252*H252,2)</f>
        <v>0</v>
      </c>
      <c r="BL252" s="17" t="s">
        <v>175</v>
      </c>
      <c r="BM252" s="238" t="s">
        <v>332</v>
      </c>
    </row>
    <row r="253" s="2" customFormat="1">
      <c r="A253" s="38"/>
      <c r="B253" s="39"/>
      <c r="C253" s="40"/>
      <c r="D253" s="240" t="s">
        <v>177</v>
      </c>
      <c r="E253" s="40"/>
      <c r="F253" s="241" t="s">
        <v>331</v>
      </c>
      <c r="G253" s="40"/>
      <c r="H253" s="40"/>
      <c r="I253" s="242"/>
      <c r="J253" s="40"/>
      <c r="K253" s="40"/>
      <c r="L253" s="44"/>
      <c r="M253" s="243"/>
      <c r="N253" s="244"/>
      <c r="O253" s="91"/>
      <c r="P253" s="91"/>
      <c r="Q253" s="91"/>
      <c r="R253" s="91"/>
      <c r="S253" s="91"/>
      <c r="T253" s="92"/>
      <c r="U253" s="38"/>
      <c r="V253" s="38"/>
      <c r="W253" s="38"/>
      <c r="X253" s="38"/>
      <c r="Y253" s="38"/>
      <c r="Z253" s="38"/>
      <c r="AA253" s="38"/>
      <c r="AB253" s="38"/>
      <c r="AC253" s="38"/>
      <c r="AD253" s="38"/>
      <c r="AE253" s="38"/>
      <c r="AT253" s="17" t="s">
        <v>177</v>
      </c>
      <c r="AU253" s="17" t="s">
        <v>91</v>
      </c>
    </row>
    <row r="254" s="2" customFormat="1" ht="16.5" customHeight="1">
      <c r="A254" s="38"/>
      <c r="B254" s="39"/>
      <c r="C254" s="270" t="s">
        <v>333</v>
      </c>
      <c r="D254" s="270" t="s">
        <v>208</v>
      </c>
      <c r="E254" s="271" t="s">
        <v>334</v>
      </c>
      <c r="F254" s="272" t="s">
        <v>335</v>
      </c>
      <c r="G254" s="273" t="s">
        <v>324</v>
      </c>
      <c r="H254" s="274">
        <v>5</v>
      </c>
      <c r="I254" s="275"/>
      <c r="J254" s="276">
        <f>ROUND(I254*H254,2)</f>
        <v>0</v>
      </c>
      <c r="K254" s="272" t="s">
        <v>174</v>
      </c>
      <c r="L254" s="277"/>
      <c r="M254" s="278" t="s">
        <v>1</v>
      </c>
      <c r="N254" s="279" t="s">
        <v>47</v>
      </c>
      <c r="O254" s="91"/>
      <c r="P254" s="236">
        <f>O254*H254</f>
        <v>0</v>
      </c>
      <c r="Q254" s="236">
        <v>0.00064999999999999997</v>
      </c>
      <c r="R254" s="236">
        <f>Q254*H254</f>
        <v>0.0032499999999999999</v>
      </c>
      <c r="S254" s="236">
        <v>0</v>
      </c>
      <c r="T254" s="237">
        <f>S254*H254</f>
        <v>0</v>
      </c>
      <c r="U254" s="38"/>
      <c r="V254" s="38"/>
      <c r="W254" s="38"/>
      <c r="X254" s="38"/>
      <c r="Y254" s="38"/>
      <c r="Z254" s="38"/>
      <c r="AA254" s="38"/>
      <c r="AB254" s="38"/>
      <c r="AC254" s="38"/>
      <c r="AD254" s="38"/>
      <c r="AE254" s="38"/>
      <c r="AR254" s="238" t="s">
        <v>212</v>
      </c>
      <c r="AT254" s="238" t="s">
        <v>208</v>
      </c>
      <c r="AU254" s="238" t="s">
        <v>91</v>
      </c>
      <c r="AY254" s="17" t="s">
        <v>169</v>
      </c>
      <c r="BE254" s="239">
        <f>IF(N254="základní",J254,0)</f>
        <v>0</v>
      </c>
      <c r="BF254" s="239">
        <f>IF(N254="snížená",J254,0)</f>
        <v>0</v>
      </c>
      <c r="BG254" s="239">
        <f>IF(N254="zákl. přenesená",J254,0)</f>
        <v>0</v>
      </c>
      <c r="BH254" s="239">
        <f>IF(N254="sníž. přenesená",J254,0)</f>
        <v>0</v>
      </c>
      <c r="BI254" s="239">
        <f>IF(N254="nulová",J254,0)</f>
        <v>0</v>
      </c>
      <c r="BJ254" s="17" t="s">
        <v>89</v>
      </c>
      <c r="BK254" s="239">
        <f>ROUND(I254*H254,2)</f>
        <v>0</v>
      </c>
      <c r="BL254" s="17" t="s">
        <v>175</v>
      </c>
      <c r="BM254" s="238" t="s">
        <v>336</v>
      </c>
    </row>
    <row r="255" s="2" customFormat="1">
      <c r="A255" s="38"/>
      <c r="B255" s="39"/>
      <c r="C255" s="40"/>
      <c r="D255" s="240" t="s">
        <v>177</v>
      </c>
      <c r="E255" s="40"/>
      <c r="F255" s="241" t="s">
        <v>335</v>
      </c>
      <c r="G255" s="40"/>
      <c r="H255" s="40"/>
      <c r="I255" s="242"/>
      <c r="J255" s="40"/>
      <c r="K255" s="40"/>
      <c r="L255" s="44"/>
      <c r="M255" s="243"/>
      <c r="N255" s="244"/>
      <c r="O255" s="91"/>
      <c r="P255" s="91"/>
      <c r="Q255" s="91"/>
      <c r="R255" s="91"/>
      <c r="S255" s="91"/>
      <c r="T255" s="92"/>
      <c r="U255" s="38"/>
      <c r="V255" s="38"/>
      <c r="W255" s="38"/>
      <c r="X255" s="38"/>
      <c r="Y255" s="38"/>
      <c r="Z255" s="38"/>
      <c r="AA255" s="38"/>
      <c r="AB255" s="38"/>
      <c r="AC255" s="38"/>
      <c r="AD255" s="38"/>
      <c r="AE255" s="38"/>
      <c r="AT255" s="17" t="s">
        <v>177</v>
      </c>
      <c r="AU255" s="17" t="s">
        <v>91</v>
      </c>
    </row>
    <row r="256" s="2" customFormat="1" ht="24.15" customHeight="1">
      <c r="A256" s="38"/>
      <c r="B256" s="39"/>
      <c r="C256" s="227" t="s">
        <v>337</v>
      </c>
      <c r="D256" s="227" t="s">
        <v>171</v>
      </c>
      <c r="E256" s="228" t="s">
        <v>338</v>
      </c>
      <c r="F256" s="229" t="s">
        <v>339</v>
      </c>
      <c r="G256" s="230" t="s">
        <v>340</v>
      </c>
      <c r="H256" s="231">
        <v>5</v>
      </c>
      <c r="I256" s="232"/>
      <c r="J256" s="233">
        <f>ROUND(I256*H256,2)</f>
        <v>0</v>
      </c>
      <c r="K256" s="229" t="s">
        <v>174</v>
      </c>
      <c r="L256" s="44"/>
      <c r="M256" s="234" t="s">
        <v>1</v>
      </c>
      <c r="N256" s="235" t="s">
        <v>47</v>
      </c>
      <c r="O256" s="91"/>
      <c r="P256" s="236">
        <f>O256*H256</f>
        <v>0</v>
      </c>
      <c r="Q256" s="236">
        <v>0.00010000000000000001</v>
      </c>
      <c r="R256" s="236">
        <f>Q256*H256</f>
        <v>0.00050000000000000001</v>
      </c>
      <c r="S256" s="236">
        <v>0</v>
      </c>
      <c r="T256" s="237">
        <f>S256*H256</f>
        <v>0</v>
      </c>
      <c r="U256" s="38"/>
      <c r="V256" s="38"/>
      <c r="W256" s="38"/>
      <c r="X256" s="38"/>
      <c r="Y256" s="38"/>
      <c r="Z256" s="38"/>
      <c r="AA256" s="38"/>
      <c r="AB256" s="38"/>
      <c r="AC256" s="38"/>
      <c r="AD256" s="38"/>
      <c r="AE256" s="38"/>
      <c r="AR256" s="238" t="s">
        <v>175</v>
      </c>
      <c r="AT256" s="238" t="s">
        <v>171</v>
      </c>
      <c r="AU256" s="238" t="s">
        <v>91</v>
      </c>
      <c r="AY256" s="17" t="s">
        <v>169</v>
      </c>
      <c r="BE256" s="239">
        <f>IF(N256="základní",J256,0)</f>
        <v>0</v>
      </c>
      <c r="BF256" s="239">
        <f>IF(N256="snížená",J256,0)</f>
        <v>0</v>
      </c>
      <c r="BG256" s="239">
        <f>IF(N256="zákl. přenesená",J256,0)</f>
        <v>0</v>
      </c>
      <c r="BH256" s="239">
        <f>IF(N256="sníž. přenesená",J256,0)</f>
        <v>0</v>
      </c>
      <c r="BI256" s="239">
        <f>IF(N256="nulová",J256,0)</f>
        <v>0</v>
      </c>
      <c r="BJ256" s="17" t="s">
        <v>89</v>
      </c>
      <c r="BK256" s="239">
        <f>ROUND(I256*H256,2)</f>
        <v>0</v>
      </c>
      <c r="BL256" s="17" t="s">
        <v>175</v>
      </c>
      <c r="BM256" s="238" t="s">
        <v>341</v>
      </c>
    </row>
    <row r="257" s="2" customFormat="1">
      <c r="A257" s="38"/>
      <c r="B257" s="39"/>
      <c r="C257" s="40"/>
      <c r="D257" s="240" t="s">
        <v>177</v>
      </c>
      <c r="E257" s="40"/>
      <c r="F257" s="241" t="s">
        <v>342</v>
      </c>
      <c r="G257" s="40"/>
      <c r="H257" s="40"/>
      <c r="I257" s="242"/>
      <c r="J257" s="40"/>
      <c r="K257" s="40"/>
      <c r="L257" s="44"/>
      <c r="M257" s="243"/>
      <c r="N257" s="244"/>
      <c r="O257" s="91"/>
      <c r="P257" s="91"/>
      <c r="Q257" s="91"/>
      <c r="R257" s="91"/>
      <c r="S257" s="91"/>
      <c r="T257" s="92"/>
      <c r="U257" s="38"/>
      <c r="V257" s="38"/>
      <c r="W257" s="38"/>
      <c r="X257" s="38"/>
      <c r="Y257" s="38"/>
      <c r="Z257" s="38"/>
      <c r="AA257" s="38"/>
      <c r="AB257" s="38"/>
      <c r="AC257" s="38"/>
      <c r="AD257" s="38"/>
      <c r="AE257" s="38"/>
      <c r="AT257" s="17" t="s">
        <v>177</v>
      </c>
      <c r="AU257" s="17" t="s">
        <v>91</v>
      </c>
    </row>
    <row r="258" s="2" customFormat="1">
      <c r="A258" s="38"/>
      <c r="B258" s="39"/>
      <c r="C258" s="40"/>
      <c r="D258" s="245" t="s">
        <v>179</v>
      </c>
      <c r="E258" s="40"/>
      <c r="F258" s="246" t="s">
        <v>343</v>
      </c>
      <c r="G258" s="40"/>
      <c r="H258" s="40"/>
      <c r="I258" s="242"/>
      <c r="J258" s="40"/>
      <c r="K258" s="40"/>
      <c r="L258" s="44"/>
      <c r="M258" s="243"/>
      <c r="N258" s="244"/>
      <c r="O258" s="91"/>
      <c r="P258" s="91"/>
      <c r="Q258" s="91"/>
      <c r="R258" s="91"/>
      <c r="S258" s="91"/>
      <c r="T258" s="92"/>
      <c r="U258" s="38"/>
      <c r="V258" s="38"/>
      <c r="W258" s="38"/>
      <c r="X258" s="38"/>
      <c r="Y258" s="38"/>
      <c r="Z258" s="38"/>
      <c r="AA258" s="38"/>
      <c r="AB258" s="38"/>
      <c r="AC258" s="38"/>
      <c r="AD258" s="38"/>
      <c r="AE258" s="38"/>
      <c r="AT258" s="17" t="s">
        <v>179</v>
      </c>
      <c r="AU258" s="17" t="s">
        <v>91</v>
      </c>
    </row>
    <row r="259" s="2" customFormat="1">
      <c r="A259" s="38"/>
      <c r="B259" s="39"/>
      <c r="C259" s="40"/>
      <c r="D259" s="240" t="s">
        <v>196</v>
      </c>
      <c r="E259" s="40"/>
      <c r="F259" s="269" t="s">
        <v>344</v>
      </c>
      <c r="G259" s="40"/>
      <c r="H259" s="40"/>
      <c r="I259" s="242"/>
      <c r="J259" s="40"/>
      <c r="K259" s="40"/>
      <c r="L259" s="44"/>
      <c r="M259" s="243"/>
      <c r="N259" s="244"/>
      <c r="O259" s="91"/>
      <c r="P259" s="91"/>
      <c r="Q259" s="91"/>
      <c r="R259" s="91"/>
      <c r="S259" s="91"/>
      <c r="T259" s="92"/>
      <c r="U259" s="38"/>
      <c r="V259" s="38"/>
      <c r="W259" s="38"/>
      <c r="X259" s="38"/>
      <c r="Y259" s="38"/>
      <c r="Z259" s="38"/>
      <c r="AA259" s="38"/>
      <c r="AB259" s="38"/>
      <c r="AC259" s="38"/>
      <c r="AD259" s="38"/>
      <c r="AE259" s="38"/>
      <c r="AT259" s="17" t="s">
        <v>196</v>
      </c>
      <c r="AU259" s="17" t="s">
        <v>91</v>
      </c>
    </row>
    <row r="260" s="2" customFormat="1" ht="24.15" customHeight="1">
      <c r="A260" s="38"/>
      <c r="B260" s="39"/>
      <c r="C260" s="227" t="s">
        <v>345</v>
      </c>
      <c r="D260" s="227" t="s">
        <v>171</v>
      </c>
      <c r="E260" s="228" t="s">
        <v>346</v>
      </c>
      <c r="F260" s="229" t="s">
        <v>347</v>
      </c>
      <c r="G260" s="230" t="s">
        <v>324</v>
      </c>
      <c r="H260" s="231">
        <v>5</v>
      </c>
      <c r="I260" s="232"/>
      <c r="J260" s="233">
        <f>ROUND(I260*H260,2)</f>
        <v>0</v>
      </c>
      <c r="K260" s="229" t="s">
        <v>174</v>
      </c>
      <c r="L260" s="44"/>
      <c r="M260" s="234" t="s">
        <v>1</v>
      </c>
      <c r="N260" s="235" t="s">
        <v>47</v>
      </c>
      <c r="O260" s="91"/>
      <c r="P260" s="236">
        <f>O260*H260</f>
        <v>0</v>
      </c>
      <c r="Q260" s="236">
        <v>0.14494000000000001</v>
      </c>
      <c r="R260" s="236">
        <f>Q260*H260</f>
        <v>0.72470000000000012</v>
      </c>
      <c r="S260" s="236">
        <v>0</v>
      </c>
      <c r="T260" s="237">
        <f>S260*H260</f>
        <v>0</v>
      </c>
      <c r="U260" s="38"/>
      <c r="V260" s="38"/>
      <c r="W260" s="38"/>
      <c r="X260" s="38"/>
      <c r="Y260" s="38"/>
      <c r="Z260" s="38"/>
      <c r="AA260" s="38"/>
      <c r="AB260" s="38"/>
      <c r="AC260" s="38"/>
      <c r="AD260" s="38"/>
      <c r="AE260" s="38"/>
      <c r="AR260" s="238" t="s">
        <v>175</v>
      </c>
      <c r="AT260" s="238" t="s">
        <v>171</v>
      </c>
      <c r="AU260" s="238" t="s">
        <v>91</v>
      </c>
      <c r="AY260" s="17" t="s">
        <v>169</v>
      </c>
      <c r="BE260" s="239">
        <f>IF(N260="základní",J260,0)</f>
        <v>0</v>
      </c>
      <c r="BF260" s="239">
        <f>IF(N260="snížená",J260,0)</f>
        <v>0</v>
      </c>
      <c r="BG260" s="239">
        <f>IF(N260="zákl. přenesená",J260,0)</f>
        <v>0</v>
      </c>
      <c r="BH260" s="239">
        <f>IF(N260="sníž. přenesená",J260,0)</f>
        <v>0</v>
      </c>
      <c r="BI260" s="239">
        <f>IF(N260="nulová",J260,0)</f>
        <v>0</v>
      </c>
      <c r="BJ260" s="17" t="s">
        <v>89</v>
      </c>
      <c r="BK260" s="239">
        <f>ROUND(I260*H260,2)</f>
        <v>0</v>
      </c>
      <c r="BL260" s="17" t="s">
        <v>175</v>
      </c>
      <c r="BM260" s="238" t="s">
        <v>348</v>
      </c>
    </row>
    <row r="261" s="2" customFormat="1">
      <c r="A261" s="38"/>
      <c r="B261" s="39"/>
      <c r="C261" s="40"/>
      <c r="D261" s="240" t="s">
        <v>177</v>
      </c>
      <c r="E261" s="40"/>
      <c r="F261" s="241" t="s">
        <v>349</v>
      </c>
      <c r="G261" s="40"/>
      <c r="H261" s="40"/>
      <c r="I261" s="242"/>
      <c r="J261" s="40"/>
      <c r="K261" s="40"/>
      <c r="L261" s="44"/>
      <c r="M261" s="243"/>
      <c r="N261" s="244"/>
      <c r="O261" s="91"/>
      <c r="P261" s="91"/>
      <c r="Q261" s="91"/>
      <c r="R261" s="91"/>
      <c r="S261" s="91"/>
      <c r="T261" s="92"/>
      <c r="U261" s="38"/>
      <c r="V261" s="38"/>
      <c r="W261" s="38"/>
      <c r="X261" s="38"/>
      <c r="Y261" s="38"/>
      <c r="Z261" s="38"/>
      <c r="AA261" s="38"/>
      <c r="AB261" s="38"/>
      <c r="AC261" s="38"/>
      <c r="AD261" s="38"/>
      <c r="AE261" s="38"/>
      <c r="AT261" s="17" t="s">
        <v>177</v>
      </c>
      <c r="AU261" s="17" t="s">
        <v>91</v>
      </c>
    </row>
    <row r="262" s="2" customFormat="1">
      <c r="A262" s="38"/>
      <c r="B262" s="39"/>
      <c r="C262" s="40"/>
      <c r="D262" s="245" t="s">
        <v>179</v>
      </c>
      <c r="E262" s="40"/>
      <c r="F262" s="246" t="s">
        <v>350</v>
      </c>
      <c r="G262" s="40"/>
      <c r="H262" s="40"/>
      <c r="I262" s="242"/>
      <c r="J262" s="40"/>
      <c r="K262" s="40"/>
      <c r="L262" s="44"/>
      <c r="M262" s="243"/>
      <c r="N262" s="244"/>
      <c r="O262" s="91"/>
      <c r="P262" s="91"/>
      <c r="Q262" s="91"/>
      <c r="R262" s="91"/>
      <c r="S262" s="91"/>
      <c r="T262" s="92"/>
      <c r="U262" s="38"/>
      <c r="V262" s="38"/>
      <c r="W262" s="38"/>
      <c r="X262" s="38"/>
      <c r="Y262" s="38"/>
      <c r="Z262" s="38"/>
      <c r="AA262" s="38"/>
      <c r="AB262" s="38"/>
      <c r="AC262" s="38"/>
      <c r="AD262" s="38"/>
      <c r="AE262" s="38"/>
      <c r="AT262" s="17" t="s">
        <v>179</v>
      </c>
      <c r="AU262" s="17" t="s">
        <v>91</v>
      </c>
    </row>
    <row r="263" s="2" customFormat="1">
      <c r="A263" s="38"/>
      <c r="B263" s="39"/>
      <c r="C263" s="40"/>
      <c r="D263" s="240" t="s">
        <v>196</v>
      </c>
      <c r="E263" s="40"/>
      <c r="F263" s="269" t="s">
        <v>351</v>
      </c>
      <c r="G263" s="40"/>
      <c r="H263" s="40"/>
      <c r="I263" s="242"/>
      <c r="J263" s="40"/>
      <c r="K263" s="40"/>
      <c r="L263" s="44"/>
      <c r="M263" s="243"/>
      <c r="N263" s="244"/>
      <c r="O263" s="91"/>
      <c r="P263" s="91"/>
      <c r="Q263" s="91"/>
      <c r="R263" s="91"/>
      <c r="S263" s="91"/>
      <c r="T263" s="92"/>
      <c r="U263" s="38"/>
      <c r="V263" s="38"/>
      <c r="W263" s="38"/>
      <c r="X263" s="38"/>
      <c r="Y263" s="38"/>
      <c r="Z263" s="38"/>
      <c r="AA263" s="38"/>
      <c r="AB263" s="38"/>
      <c r="AC263" s="38"/>
      <c r="AD263" s="38"/>
      <c r="AE263" s="38"/>
      <c r="AT263" s="17" t="s">
        <v>196</v>
      </c>
      <c r="AU263" s="17" t="s">
        <v>91</v>
      </c>
    </row>
    <row r="264" s="2" customFormat="1" ht="16.5" customHeight="1">
      <c r="A264" s="38"/>
      <c r="B264" s="39"/>
      <c r="C264" s="270" t="s">
        <v>352</v>
      </c>
      <c r="D264" s="270" t="s">
        <v>208</v>
      </c>
      <c r="E264" s="271" t="s">
        <v>353</v>
      </c>
      <c r="F264" s="272" t="s">
        <v>354</v>
      </c>
      <c r="G264" s="273" t="s">
        <v>324</v>
      </c>
      <c r="H264" s="274">
        <v>5</v>
      </c>
      <c r="I264" s="275"/>
      <c r="J264" s="276">
        <f>ROUND(I264*H264,2)</f>
        <v>0</v>
      </c>
      <c r="K264" s="272" t="s">
        <v>1</v>
      </c>
      <c r="L264" s="277"/>
      <c r="M264" s="278" t="s">
        <v>1</v>
      </c>
      <c r="N264" s="279" t="s">
        <v>47</v>
      </c>
      <c r="O264" s="91"/>
      <c r="P264" s="236">
        <f>O264*H264</f>
        <v>0</v>
      </c>
      <c r="Q264" s="236">
        <v>0.10000000000000001</v>
      </c>
      <c r="R264" s="236">
        <f>Q264*H264</f>
        <v>0.5</v>
      </c>
      <c r="S264" s="236">
        <v>0</v>
      </c>
      <c r="T264" s="237">
        <f>S264*H264</f>
        <v>0</v>
      </c>
      <c r="U264" s="38"/>
      <c r="V264" s="38"/>
      <c r="W264" s="38"/>
      <c r="X264" s="38"/>
      <c r="Y264" s="38"/>
      <c r="Z264" s="38"/>
      <c r="AA264" s="38"/>
      <c r="AB264" s="38"/>
      <c r="AC264" s="38"/>
      <c r="AD264" s="38"/>
      <c r="AE264" s="38"/>
      <c r="AR264" s="238" t="s">
        <v>212</v>
      </c>
      <c r="AT264" s="238" t="s">
        <v>208</v>
      </c>
      <c r="AU264" s="238" t="s">
        <v>91</v>
      </c>
      <c r="AY264" s="17" t="s">
        <v>169</v>
      </c>
      <c r="BE264" s="239">
        <f>IF(N264="základní",J264,0)</f>
        <v>0</v>
      </c>
      <c r="BF264" s="239">
        <f>IF(N264="snížená",J264,0)</f>
        <v>0</v>
      </c>
      <c r="BG264" s="239">
        <f>IF(N264="zákl. přenesená",J264,0)</f>
        <v>0</v>
      </c>
      <c r="BH264" s="239">
        <f>IF(N264="sníž. přenesená",J264,0)</f>
        <v>0</v>
      </c>
      <c r="BI264" s="239">
        <f>IF(N264="nulová",J264,0)</f>
        <v>0</v>
      </c>
      <c r="BJ264" s="17" t="s">
        <v>89</v>
      </c>
      <c r="BK264" s="239">
        <f>ROUND(I264*H264,2)</f>
        <v>0</v>
      </c>
      <c r="BL264" s="17" t="s">
        <v>175</v>
      </c>
      <c r="BM264" s="238" t="s">
        <v>355</v>
      </c>
    </row>
    <row r="265" s="2" customFormat="1">
      <c r="A265" s="38"/>
      <c r="B265" s="39"/>
      <c r="C265" s="40"/>
      <c r="D265" s="240" t="s">
        <v>177</v>
      </c>
      <c r="E265" s="40"/>
      <c r="F265" s="241" t="s">
        <v>354</v>
      </c>
      <c r="G265" s="40"/>
      <c r="H265" s="40"/>
      <c r="I265" s="242"/>
      <c r="J265" s="40"/>
      <c r="K265" s="40"/>
      <c r="L265" s="44"/>
      <c r="M265" s="243"/>
      <c r="N265" s="244"/>
      <c r="O265" s="91"/>
      <c r="P265" s="91"/>
      <c r="Q265" s="91"/>
      <c r="R265" s="91"/>
      <c r="S265" s="91"/>
      <c r="T265" s="92"/>
      <c r="U265" s="38"/>
      <c r="V265" s="38"/>
      <c r="W265" s="38"/>
      <c r="X265" s="38"/>
      <c r="Y265" s="38"/>
      <c r="Z265" s="38"/>
      <c r="AA265" s="38"/>
      <c r="AB265" s="38"/>
      <c r="AC265" s="38"/>
      <c r="AD265" s="38"/>
      <c r="AE265" s="38"/>
      <c r="AT265" s="17" t="s">
        <v>177</v>
      </c>
      <c r="AU265" s="17" t="s">
        <v>91</v>
      </c>
    </row>
    <row r="266" s="2" customFormat="1" ht="16.5" customHeight="1">
      <c r="A266" s="38"/>
      <c r="B266" s="39"/>
      <c r="C266" s="270" t="s">
        <v>356</v>
      </c>
      <c r="D266" s="270" t="s">
        <v>208</v>
      </c>
      <c r="E266" s="271" t="s">
        <v>357</v>
      </c>
      <c r="F266" s="272" t="s">
        <v>358</v>
      </c>
      <c r="G266" s="273" t="s">
        <v>324</v>
      </c>
      <c r="H266" s="274">
        <v>5</v>
      </c>
      <c r="I266" s="275"/>
      <c r="J266" s="276">
        <f>ROUND(I266*H266,2)</f>
        <v>0</v>
      </c>
      <c r="K266" s="272" t="s">
        <v>1</v>
      </c>
      <c r="L266" s="277"/>
      <c r="M266" s="278" t="s">
        <v>1</v>
      </c>
      <c r="N266" s="279" t="s">
        <v>47</v>
      </c>
      <c r="O266" s="91"/>
      <c r="P266" s="236">
        <f>O266*H266</f>
        <v>0</v>
      </c>
      <c r="Q266" s="236">
        <v>0.057000000000000002</v>
      </c>
      <c r="R266" s="236">
        <f>Q266*H266</f>
        <v>0.28500000000000003</v>
      </c>
      <c r="S266" s="236">
        <v>0</v>
      </c>
      <c r="T266" s="237">
        <f>S266*H266</f>
        <v>0</v>
      </c>
      <c r="U266" s="38"/>
      <c r="V266" s="38"/>
      <c r="W266" s="38"/>
      <c r="X266" s="38"/>
      <c r="Y266" s="38"/>
      <c r="Z266" s="38"/>
      <c r="AA266" s="38"/>
      <c r="AB266" s="38"/>
      <c r="AC266" s="38"/>
      <c r="AD266" s="38"/>
      <c r="AE266" s="38"/>
      <c r="AR266" s="238" t="s">
        <v>212</v>
      </c>
      <c r="AT266" s="238" t="s">
        <v>208</v>
      </c>
      <c r="AU266" s="238" t="s">
        <v>91</v>
      </c>
      <c r="AY266" s="17" t="s">
        <v>169</v>
      </c>
      <c r="BE266" s="239">
        <f>IF(N266="základní",J266,0)</f>
        <v>0</v>
      </c>
      <c r="BF266" s="239">
        <f>IF(N266="snížená",J266,0)</f>
        <v>0</v>
      </c>
      <c r="BG266" s="239">
        <f>IF(N266="zákl. přenesená",J266,0)</f>
        <v>0</v>
      </c>
      <c r="BH266" s="239">
        <f>IF(N266="sníž. přenesená",J266,0)</f>
        <v>0</v>
      </c>
      <c r="BI266" s="239">
        <f>IF(N266="nulová",J266,0)</f>
        <v>0</v>
      </c>
      <c r="BJ266" s="17" t="s">
        <v>89</v>
      </c>
      <c r="BK266" s="239">
        <f>ROUND(I266*H266,2)</f>
        <v>0</v>
      </c>
      <c r="BL266" s="17" t="s">
        <v>175</v>
      </c>
      <c r="BM266" s="238" t="s">
        <v>359</v>
      </c>
    </row>
    <row r="267" s="2" customFormat="1">
      <c r="A267" s="38"/>
      <c r="B267" s="39"/>
      <c r="C267" s="40"/>
      <c r="D267" s="240" t="s">
        <v>177</v>
      </c>
      <c r="E267" s="40"/>
      <c r="F267" s="241" t="s">
        <v>358</v>
      </c>
      <c r="G267" s="40"/>
      <c r="H267" s="40"/>
      <c r="I267" s="242"/>
      <c r="J267" s="40"/>
      <c r="K267" s="40"/>
      <c r="L267" s="44"/>
      <c r="M267" s="243"/>
      <c r="N267" s="244"/>
      <c r="O267" s="91"/>
      <c r="P267" s="91"/>
      <c r="Q267" s="91"/>
      <c r="R267" s="91"/>
      <c r="S267" s="91"/>
      <c r="T267" s="92"/>
      <c r="U267" s="38"/>
      <c r="V267" s="38"/>
      <c r="W267" s="38"/>
      <c r="X267" s="38"/>
      <c r="Y267" s="38"/>
      <c r="Z267" s="38"/>
      <c r="AA267" s="38"/>
      <c r="AB267" s="38"/>
      <c r="AC267" s="38"/>
      <c r="AD267" s="38"/>
      <c r="AE267" s="38"/>
      <c r="AT267" s="17" t="s">
        <v>177</v>
      </c>
      <c r="AU267" s="17" t="s">
        <v>91</v>
      </c>
    </row>
    <row r="268" s="2" customFormat="1" ht="16.5" customHeight="1">
      <c r="A268" s="38"/>
      <c r="B268" s="39"/>
      <c r="C268" s="270" t="s">
        <v>360</v>
      </c>
      <c r="D268" s="270" t="s">
        <v>208</v>
      </c>
      <c r="E268" s="271" t="s">
        <v>361</v>
      </c>
      <c r="F268" s="272" t="s">
        <v>362</v>
      </c>
      <c r="G268" s="273" t="s">
        <v>324</v>
      </c>
      <c r="H268" s="274">
        <v>5</v>
      </c>
      <c r="I268" s="275"/>
      <c r="J268" s="276">
        <f>ROUND(I268*H268,2)</f>
        <v>0</v>
      </c>
      <c r="K268" s="272" t="s">
        <v>1</v>
      </c>
      <c r="L268" s="277"/>
      <c r="M268" s="278" t="s">
        <v>1</v>
      </c>
      <c r="N268" s="279" t="s">
        <v>47</v>
      </c>
      <c r="O268" s="91"/>
      <c r="P268" s="236">
        <f>O268*H268</f>
        <v>0</v>
      </c>
      <c r="Q268" s="236">
        <v>0.058000000000000003</v>
      </c>
      <c r="R268" s="236">
        <f>Q268*H268</f>
        <v>0.29000000000000004</v>
      </c>
      <c r="S268" s="236">
        <v>0</v>
      </c>
      <c r="T268" s="237">
        <f>S268*H268</f>
        <v>0</v>
      </c>
      <c r="U268" s="38"/>
      <c r="V268" s="38"/>
      <c r="W268" s="38"/>
      <c r="X268" s="38"/>
      <c r="Y268" s="38"/>
      <c r="Z268" s="38"/>
      <c r="AA268" s="38"/>
      <c r="AB268" s="38"/>
      <c r="AC268" s="38"/>
      <c r="AD268" s="38"/>
      <c r="AE268" s="38"/>
      <c r="AR268" s="238" t="s">
        <v>212</v>
      </c>
      <c r="AT268" s="238" t="s">
        <v>208</v>
      </c>
      <c r="AU268" s="238" t="s">
        <v>91</v>
      </c>
      <c r="AY268" s="17" t="s">
        <v>169</v>
      </c>
      <c r="BE268" s="239">
        <f>IF(N268="základní",J268,0)</f>
        <v>0</v>
      </c>
      <c r="BF268" s="239">
        <f>IF(N268="snížená",J268,0)</f>
        <v>0</v>
      </c>
      <c r="BG268" s="239">
        <f>IF(N268="zákl. přenesená",J268,0)</f>
        <v>0</v>
      </c>
      <c r="BH268" s="239">
        <f>IF(N268="sníž. přenesená",J268,0)</f>
        <v>0</v>
      </c>
      <c r="BI268" s="239">
        <f>IF(N268="nulová",J268,0)</f>
        <v>0</v>
      </c>
      <c r="BJ268" s="17" t="s">
        <v>89</v>
      </c>
      <c r="BK268" s="239">
        <f>ROUND(I268*H268,2)</f>
        <v>0</v>
      </c>
      <c r="BL268" s="17" t="s">
        <v>175</v>
      </c>
      <c r="BM268" s="238" t="s">
        <v>363</v>
      </c>
    </row>
    <row r="269" s="2" customFormat="1">
      <c r="A269" s="38"/>
      <c r="B269" s="39"/>
      <c r="C269" s="40"/>
      <c r="D269" s="240" t="s">
        <v>177</v>
      </c>
      <c r="E269" s="40"/>
      <c r="F269" s="241" t="s">
        <v>362</v>
      </c>
      <c r="G269" s="40"/>
      <c r="H269" s="40"/>
      <c r="I269" s="242"/>
      <c r="J269" s="40"/>
      <c r="K269" s="40"/>
      <c r="L269" s="44"/>
      <c r="M269" s="243"/>
      <c r="N269" s="244"/>
      <c r="O269" s="91"/>
      <c r="P269" s="91"/>
      <c r="Q269" s="91"/>
      <c r="R269" s="91"/>
      <c r="S269" s="91"/>
      <c r="T269" s="92"/>
      <c r="U269" s="38"/>
      <c r="V269" s="38"/>
      <c r="W269" s="38"/>
      <c r="X269" s="38"/>
      <c r="Y269" s="38"/>
      <c r="Z269" s="38"/>
      <c r="AA269" s="38"/>
      <c r="AB269" s="38"/>
      <c r="AC269" s="38"/>
      <c r="AD269" s="38"/>
      <c r="AE269" s="38"/>
      <c r="AT269" s="17" t="s">
        <v>177</v>
      </c>
      <c r="AU269" s="17" t="s">
        <v>91</v>
      </c>
    </row>
    <row r="270" s="2" customFormat="1" ht="16.5" customHeight="1">
      <c r="A270" s="38"/>
      <c r="B270" s="39"/>
      <c r="C270" s="270" t="s">
        <v>364</v>
      </c>
      <c r="D270" s="270" t="s">
        <v>208</v>
      </c>
      <c r="E270" s="271" t="s">
        <v>365</v>
      </c>
      <c r="F270" s="272" t="s">
        <v>366</v>
      </c>
      <c r="G270" s="273" t="s">
        <v>324</v>
      </c>
      <c r="H270" s="274">
        <v>5</v>
      </c>
      <c r="I270" s="275"/>
      <c r="J270" s="276">
        <f>ROUND(I270*H270,2)</f>
        <v>0</v>
      </c>
      <c r="K270" s="272" t="s">
        <v>1</v>
      </c>
      <c r="L270" s="277"/>
      <c r="M270" s="278" t="s">
        <v>1</v>
      </c>
      <c r="N270" s="279" t="s">
        <v>47</v>
      </c>
      <c r="O270" s="91"/>
      <c r="P270" s="236">
        <f>O270*H270</f>
        <v>0</v>
      </c>
      <c r="Q270" s="236">
        <v>0.027</v>
      </c>
      <c r="R270" s="236">
        <f>Q270*H270</f>
        <v>0.13500000000000001</v>
      </c>
      <c r="S270" s="236">
        <v>0</v>
      </c>
      <c r="T270" s="237">
        <f>S270*H270</f>
        <v>0</v>
      </c>
      <c r="U270" s="38"/>
      <c r="V270" s="38"/>
      <c r="W270" s="38"/>
      <c r="X270" s="38"/>
      <c r="Y270" s="38"/>
      <c r="Z270" s="38"/>
      <c r="AA270" s="38"/>
      <c r="AB270" s="38"/>
      <c r="AC270" s="38"/>
      <c r="AD270" s="38"/>
      <c r="AE270" s="38"/>
      <c r="AR270" s="238" t="s">
        <v>212</v>
      </c>
      <c r="AT270" s="238" t="s">
        <v>208</v>
      </c>
      <c r="AU270" s="238" t="s">
        <v>91</v>
      </c>
      <c r="AY270" s="17" t="s">
        <v>169</v>
      </c>
      <c r="BE270" s="239">
        <f>IF(N270="základní",J270,0)</f>
        <v>0</v>
      </c>
      <c r="BF270" s="239">
        <f>IF(N270="snížená",J270,0)</f>
        <v>0</v>
      </c>
      <c r="BG270" s="239">
        <f>IF(N270="zákl. přenesená",J270,0)</f>
        <v>0</v>
      </c>
      <c r="BH270" s="239">
        <f>IF(N270="sníž. přenesená",J270,0)</f>
        <v>0</v>
      </c>
      <c r="BI270" s="239">
        <f>IF(N270="nulová",J270,0)</f>
        <v>0</v>
      </c>
      <c r="BJ270" s="17" t="s">
        <v>89</v>
      </c>
      <c r="BK270" s="239">
        <f>ROUND(I270*H270,2)</f>
        <v>0</v>
      </c>
      <c r="BL270" s="17" t="s">
        <v>175</v>
      </c>
      <c r="BM270" s="238" t="s">
        <v>367</v>
      </c>
    </row>
    <row r="271" s="2" customFormat="1">
      <c r="A271" s="38"/>
      <c r="B271" s="39"/>
      <c r="C271" s="40"/>
      <c r="D271" s="240" t="s">
        <v>177</v>
      </c>
      <c r="E271" s="40"/>
      <c r="F271" s="241" t="s">
        <v>366</v>
      </c>
      <c r="G271" s="40"/>
      <c r="H271" s="40"/>
      <c r="I271" s="242"/>
      <c r="J271" s="40"/>
      <c r="K271" s="40"/>
      <c r="L271" s="44"/>
      <c r="M271" s="243"/>
      <c r="N271" s="244"/>
      <c r="O271" s="91"/>
      <c r="P271" s="91"/>
      <c r="Q271" s="91"/>
      <c r="R271" s="91"/>
      <c r="S271" s="91"/>
      <c r="T271" s="92"/>
      <c r="U271" s="38"/>
      <c r="V271" s="38"/>
      <c r="W271" s="38"/>
      <c r="X271" s="38"/>
      <c r="Y271" s="38"/>
      <c r="Z271" s="38"/>
      <c r="AA271" s="38"/>
      <c r="AB271" s="38"/>
      <c r="AC271" s="38"/>
      <c r="AD271" s="38"/>
      <c r="AE271" s="38"/>
      <c r="AT271" s="17" t="s">
        <v>177</v>
      </c>
      <c r="AU271" s="17" t="s">
        <v>91</v>
      </c>
    </row>
    <row r="272" s="2" customFormat="1" ht="21.75" customHeight="1">
      <c r="A272" s="38"/>
      <c r="B272" s="39"/>
      <c r="C272" s="270" t="s">
        <v>368</v>
      </c>
      <c r="D272" s="270" t="s">
        <v>208</v>
      </c>
      <c r="E272" s="271" t="s">
        <v>369</v>
      </c>
      <c r="F272" s="272" t="s">
        <v>370</v>
      </c>
      <c r="G272" s="273" t="s">
        <v>324</v>
      </c>
      <c r="H272" s="274">
        <v>5</v>
      </c>
      <c r="I272" s="275"/>
      <c r="J272" s="276">
        <f>ROUND(I272*H272,2)</f>
        <v>0</v>
      </c>
      <c r="K272" s="272" t="s">
        <v>1</v>
      </c>
      <c r="L272" s="277"/>
      <c r="M272" s="278" t="s">
        <v>1</v>
      </c>
      <c r="N272" s="279" t="s">
        <v>47</v>
      </c>
      <c r="O272" s="91"/>
      <c r="P272" s="236">
        <f>O272*H272</f>
        <v>0</v>
      </c>
      <c r="Q272" s="236">
        <v>0.055</v>
      </c>
      <c r="R272" s="236">
        <f>Q272*H272</f>
        <v>0.27500000000000002</v>
      </c>
      <c r="S272" s="236">
        <v>0</v>
      </c>
      <c r="T272" s="237">
        <f>S272*H272</f>
        <v>0</v>
      </c>
      <c r="U272" s="38"/>
      <c r="V272" s="38"/>
      <c r="W272" s="38"/>
      <c r="X272" s="38"/>
      <c r="Y272" s="38"/>
      <c r="Z272" s="38"/>
      <c r="AA272" s="38"/>
      <c r="AB272" s="38"/>
      <c r="AC272" s="38"/>
      <c r="AD272" s="38"/>
      <c r="AE272" s="38"/>
      <c r="AR272" s="238" t="s">
        <v>212</v>
      </c>
      <c r="AT272" s="238" t="s">
        <v>208</v>
      </c>
      <c r="AU272" s="238" t="s">
        <v>91</v>
      </c>
      <c r="AY272" s="17" t="s">
        <v>169</v>
      </c>
      <c r="BE272" s="239">
        <f>IF(N272="základní",J272,0)</f>
        <v>0</v>
      </c>
      <c r="BF272" s="239">
        <f>IF(N272="snížená",J272,0)</f>
        <v>0</v>
      </c>
      <c r="BG272" s="239">
        <f>IF(N272="zákl. přenesená",J272,0)</f>
        <v>0</v>
      </c>
      <c r="BH272" s="239">
        <f>IF(N272="sníž. přenesená",J272,0)</f>
        <v>0</v>
      </c>
      <c r="BI272" s="239">
        <f>IF(N272="nulová",J272,0)</f>
        <v>0</v>
      </c>
      <c r="BJ272" s="17" t="s">
        <v>89</v>
      </c>
      <c r="BK272" s="239">
        <f>ROUND(I272*H272,2)</f>
        <v>0</v>
      </c>
      <c r="BL272" s="17" t="s">
        <v>175</v>
      </c>
      <c r="BM272" s="238" t="s">
        <v>371</v>
      </c>
    </row>
    <row r="273" s="2" customFormat="1">
      <c r="A273" s="38"/>
      <c r="B273" s="39"/>
      <c r="C273" s="40"/>
      <c r="D273" s="240" t="s">
        <v>177</v>
      </c>
      <c r="E273" s="40"/>
      <c r="F273" s="241" t="s">
        <v>370</v>
      </c>
      <c r="G273" s="40"/>
      <c r="H273" s="40"/>
      <c r="I273" s="242"/>
      <c r="J273" s="40"/>
      <c r="K273" s="40"/>
      <c r="L273" s="44"/>
      <c r="M273" s="243"/>
      <c r="N273" s="244"/>
      <c r="O273" s="91"/>
      <c r="P273" s="91"/>
      <c r="Q273" s="91"/>
      <c r="R273" s="91"/>
      <c r="S273" s="91"/>
      <c r="T273" s="92"/>
      <c r="U273" s="38"/>
      <c r="V273" s="38"/>
      <c r="W273" s="38"/>
      <c r="X273" s="38"/>
      <c r="Y273" s="38"/>
      <c r="Z273" s="38"/>
      <c r="AA273" s="38"/>
      <c r="AB273" s="38"/>
      <c r="AC273" s="38"/>
      <c r="AD273" s="38"/>
      <c r="AE273" s="38"/>
      <c r="AT273" s="17" t="s">
        <v>177</v>
      </c>
      <c r="AU273" s="17" t="s">
        <v>91</v>
      </c>
    </row>
    <row r="274" s="2" customFormat="1" ht="16.5" customHeight="1">
      <c r="A274" s="38"/>
      <c r="B274" s="39"/>
      <c r="C274" s="270" t="s">
        <v>372</v>
      </c>
      <c r="D274" s="270" t="s">
        <v>208</v>
      </c>
      <c r="E274" s="271" t="s">
        <v>373</v>
      </c>
      <c r="F274" s="272" t="s">
        <v>374</v>
      </c>
      <c r="G274" s="273" t="s">
        <v>324</v>
      </c>
      <c r="H274" s="274">
        <v>5</v>
      </c>
      <c r="I274" s="275"/>
      <c r="J274" s="276">
        <f>ROUND(I274*H274,2)</f>
        <v>0</v>
      </c>
      <c r="K274" s="272" t="s">
        <v>1</v>
      </c>
      <c r="L274" s="277"/>
      <c r="M274" s="278" t="s">
        <v>1</v>
      </c>
      <c r="N274" s="279" t="s">
        <v>47</v>
      </c>
      <c r="O274" s="91"/>
      <c r="P274" s="236">
        <f>O274*H274</f>
        <v>0</v>
      </c>
      <c r="Q274" s="236">
        <v>0.114</v>
      </c>
      <c r="R274" s="236">
        <f>Q274*H274</f>
        <v>0.57000000000000006</v>
      </c>
      <c r="S274" s="236">
        <v>0</v>
      </c>
      <c r="T274" s="237">
        <f>S274*H274</f>
        <v>0</v>
      </c>
      <c r="U274" s="38"/>
      <c r="V274" s="38"/>
      <c r="W274" s="38"/>
      <c r="X274" s="38"/>
      <c r="Y274" s="38"/>
      <c r="Z274" s="38"/>
      <c r="AA274" s="38"/>
      <c r="AB274" s="38"/>
      <c r="AC274" s="38"/>
      <c r="AD274" s="38"/>
      <c r="AE274" s="38"/>
      <c r="AR274" s="238" t="s">
        <v>212</v>
      </c>
      <c r="AT274" s="238" t="s">
        <v>208</v>
      </c>
      <c r="AU274" s="238" t="s">
        <v>91</v>
      </c>
      <c r="AY274" s="17" t="s">
        <v>169</v>
      </c>
      <c r="BE274" s="239">
        <f>IF(N274="základní",J274,0)</f>
        <v>0</v>
      </c>
      <c r="BF274" s="239">
        <f>IF(N274="snížená",J274,0)</f>
        <v>0</v>
      </c>
      <c r="BG274" s="239">
        <f>IF(N274="zákl. přenesená",J274,0)</f>
        <v>0</v>
      </c>
      <c r="BH274" s="239">
        <f>IF(N274="sníž. přenesená",J274,0)</f>
        <v>0</v>
      </c>
      <c r="BI274" s="239">
        <f>IF(N274="nulová",J274,0)</f>
        <v>0</v>
      </c>
      <c r="BJ274" s="17" t="s">
        <v>89</v>
      </c>
      <c r="BK274" s="239">
        <f>ROUND(I274*H274,2)</f>
        <v>0</v>
      </c>
      <c r="BL274" s="17" t="s">
        <v>175</v>
      </c>
      <c r="BM274" s="238" t="s">
        <v>375</v>
      </c>
    </row>
    <row r="275" s="2" customFormat="1">
      <c r="A275" s="38"/>
      <c r="B275" s="39"/>
      <c r="C275" s="40"/>
      <c r="D275" s="240" t="s">
        <v>177</v>
      </c>
      <c r="E275" s="40"/>
      <c r="F275" s="241" t="s">
        <v>374</v>
      </c>
      <c r="G275" s="40"/>
      <c r="H275" s="40"/>
      <c r="I275" s="242"/>
      <c r="J275" s="40"/>
      <c r="K275" s="40"/>
      <c r="L275" s="44"/>
      <c r="M275" s="243"/>
      <c r="N275" s="244"/>
      <c r="O275" s="91"/>
      <c r="P275" s="91"/>
      <c r="Q275" s="91"/>
      <c r="R275" s="91"/>
      <c r="S275" s="91"/>
      <c r="T275" s="92"/>
      <c r="U275" s="38"/>
      <c r="V275" s="38"/>
      <c r="W275" s="38"/>
      <c r="X275" s="38"/>
      <c r="Y275" s="38"/>
      <c r="Z275" s="38"/>
      <c r="AA275" s="38"/>
      <c r="AB275" s="38"/>
      <c r="AC275" s="38"/>
      <c r="AD275" s="38"/>
      <c r="AE275" s="38"/>
      <c r="AT275" s="17" t="s">
        <v>177</v>
      </c>
      <c r="AU275" s="17" t="s">
        <v>91</v>
      </c>
    </row>
    <row r="276" s="2" customFormat="1" ht="16.5" customHeight="1">
      <c r="A276" s="38"/>
      <c r="B276" s="39"/>
      <c r="C276" s="270" t="s">
        <v>376</v>
      </c>
      <c r="D276" s="270" t="s">
        <v>208</v>
      </c>
      <c r="E276" s="271" t="s">
        <v>377</v>
      </c>
      <c r="F276" s="272" t="s">
        <v>378</v>
      </c>
      <c r="G276" s="273" t="s">
        <v>324</v>
      </c>
      <c r="H276" s="274">
        <v>5</v>
      </c>
      <c r="I276" s="275"/>
      <c r="J276" s="276">
        <f>ROUND(I276*H276,2)</f>
        <v>0</v>
      </c>
      <c r="K276" s="272" t="s">
        <v>1</v>
      </c>
      <c r="L276" s="277"/>
      <c r="M276" s="278" t="s">
        <v>1</v>
      </c>
      <c r="N276" s="279" t="s">
        <v>47</v>
      </c>
      <c r="O276" s="91"/>
      <c r="P276" s="236">
        <f>O276*H276</f>
        <v>0</v>
      </c>
      <c r="Q276" s="236">
        <v>0.0040000000000000001</v>
      </c>
      <c r="R276" s="236">
        <f>Q276*H276</f>
        <v>0.02</v>
      </c>
      <c r="S276" s="236">
        <v>0</v>
      </c>
      <c r="T276" s="237">
        <f>S276*H276</f>
        <v>0</v>
      </c>
      <c r="U276" s="38"/>
      <c r="V276" s="38"/>
      <c r="W276" s="38"/>
      <c r="X276" s="38"/>
      <c r="Y276" s="38"/>
      <c r="Z276" s="38"/>
      <c r="AA276" s="38"/>
      <c r="AB276" s="38"/>
      <c r="AC276" s="38"/>
      <c r="AD276" s="38"/>
      <c r="AE276" s="38"/>
      <c r="AR276" s="238" t="s">
        <v>212</v>
      </c>
      <c r="AT276" s="238" t="s">
        <v>208</v>
      </c>
      <c r="AU276" s="238" t="s">
        <v>91</v>
      </c>
      <c r="AY276" s="17" t="s">
        <v>169</v>
      </c>
      <c r="BE276" s="239">
        <f>IF(N276="základní",J276,0)</f>
        <v>0</v>
      </c>
      <c r="BF276" s="239">
        <f>IF(N276="snížená",J276,0)</f>
        <v>0</v>
      </c>
      <c r="BG276" s="239">
        <f>IF(N276="zákl. přenesená",J276,0)</f>
        <v>0</v>
      </c>
      <c r="BH276" s="239">
        <f>IF(N276="sníž. přenesená",J276,0)</f>
        <v>0</v>
      </c>
      <c r="BI276" s="239">
        <f>IF(N276="nulová",J276,0)</f>
        <v>0</v>
      </c>
      <c r="BJ276" s="17" t="s">
        <v>89</v>
      </c>
      <c r="BK276" s="239">
        <f>ROUND(I276*H276,2)</f>
        <v>0</v>
      </c>
      <c r="BL276" s="17" t="s">
        <v>175</v>
      </c>
      <c r="BM276" s="238" t="s">
        <v>379</v>
      </c>
    </row>
    <row r="277" s="2" customFormat="1">
      <c r="A277" s="38"/>
      <c r="B277" s="39"/>
      <c r="C277" s="40"/>
      <c r="D277" s="240" t="s">
        <v>177</v>
      </c>
      <c r="E277" s="40"/>
      <c r="F277" s="241" t="s">
        <v>378</v>
      </c>
      <c r="G277" s="40"/>
      <c r="H277" s="40"/>
      <c r="I277" s="242"/>
      <c r="J277" s="40"/>
      <c r="K277" s="40"/>
      <c r="L277" s="44"/>
      <c r="M277" s="243"/>
      <c r="N277" s="244"/>
      <c r="O277" s="91"/>
      <c r="P277" s="91"/>
      <c r="Q277" s="91"/>
      <c r="R277" s="91"/>
      <c r="S277" s="91"/>
      <c r="T277" s="92"/>
      <c r="U277" s="38"/>
      <c r="V277" s="38"/>
      <c r="W277" s="38"/>
      <c r="X277" s="38"/>
      <c r="Y277" s="38"/>
      <c r="Z277" s="38"/>
      <c r="AA277" s="38"/>
      <c r="AB277" s="38"/>
      <c r="AC277" s="38"/>
      <c r="AD277" s="38"/>
      <c r="AE277" s="38"/>
      <c r="AT277" s="17" t="s">
        <v>177</v>
      </c>
      <c r="AU277" s="17" t="s">
        <v>91</v>
      </c>
    </row>
    <row r="278" s="2" customFormat="1" ht="16.5" customHeight="1">
      <c r="A278" s="38"/>
      <c r="B278" s="39"/>
      <c r="C278" s="270" t="s">
        <v>380</v>
      </c>
      <c r="D278" s="270" t="s">
        <v>208</v>
      </c>
      <c r="E278" s="271" t="s">
        <v>381</v>
      </c>
      <c r="F278" s="272" t="s">
        <v>382</v>
      </c>
      <c r="G278" s="273" t="s">
        <v>324</v>
      </c>
      <c r="H278" s="274">
        <v>5</v>
      </c>
      <c r="I278" s="275"/>
      <c r="J278" s="276">
        <f>ROUND(I278*H278,2)</f>
        <v>0</v>
      </c>
      <c r="K278" s="272" t="s">
        <v>1</v>
      </c>
      <c r="L278" s="277"/>
      <c r="M278" s="278" t="s">
        <v>1</v>
      </c>
      <c r="N278" s="279" t="s">
        <v>47</v>
      </c>
      <c r="O278" s="91"/>
      <c r="P278" s="236">
        <f>O278*H278</f>
        <v>0</v>
      </c>
      <c r="Q278" s="236">
        <v>0.10299999999999999</v>
      </c>
      <c r="R278" s="236">
        <f>Q278*H278</f>
        <v>0.51500000000000001</v>
      </c>
      <c r="S278" s="236">
        <v>0</v>
      </c>
      <c r="T278" s="237">
        <f>S278*H278</f>
        <v>0</v>
      </c>
      <c r="U278" s="38"/>
      <c r="V278" s="38"/>
      <c r="W278" s="38"/>
      <c r="X278" s="38"/>
      <c r="Y278" s="38"/>
      <c r="Z278" s="38"/>
      <c r="AA278" s="38"/>
      <c r="AB278" s="38"/>
      <c r="AC278" s="38"/>
      <c r="AD278" s="38"/>
      <c r="AE278" s="38"/>
      <c r="AR278" s="238" t="s">
        <v>212</v>
      </c>
      <c r="AT278" s="238" t="s">
        <v>208</v>
      </c>
      <c r="AU278" s="238" t="s">
        <v>91</v>
      </c>
      <c r="AY278" s="17" t="s">
        <v>169</v>
      </c>
      <c r="BE278" s="239">
        <f>IF(N278="základní",J278,0)</f>
        <v>0</v>
      </c>
      <c r="BF278" s="239">
        <f>IF(N278="snížená",J278,0)</f>
        <v>0</v>
      </c>
      <c r="BG278" s="239">
        <f>IF(N278="zákl. přenesená",J278,0)</f>
        <v>0</v>
      </c>
      <c r="BH278" s="239">
        <f>IF(N278="sníž. přenesená",J278,0)</f>
        <v>0</v>
      </c>
      <c r="BI278" s="239">
        <f>IF(N278="nulová",J278,0)</f>
        <v>0</v>
      </c>
      <c r="BJ278" s="17" t="s">
        <v>89</v>
      </c>
      <c r="BK278" s="239">
        <f>ROUND(I278*H278,2)</f>
        <v>0</v>
      </c>
      <c r="BL278" s="17" t="s">
        <v>175</v>
      </c>
      <c r="BM278" s="238" t="s">
        <v>383</v>
      </c>
    </row>
    <row r="279" s="2" customFormat="1">
      <c r="A279" s="38"/>
      <c r="B279" s="39"/>
      <c r="C279" s="40"/>
      <c r="D279" s="240" t="s">
        <v>177</v>
      </c>
      <c r="E279" s="40"/>
      <c r="F279" s="241" t="s">
        <v>382</v>
      </c>
      <c r="G279" s="40"/>
      <c r="H279" s="40"/>
      <c r="I279" s="242"/>
      <c r="J279" s="40"/>
      <c r="K279" s="40"/>
      <c r="L279" s="44"/>
      <c r="M279" s="243"/>
      <c r="N279" s="244"/>
      <c r="O279" s="91"/>
      <c r="P279" s="91"/>
      <c r="Q279" s="91"/>
      <c r="R279" s="91"/>
      <c r="S279" s="91"/>
      <c r="T279" s="92"/>
      <c r="U279" s="38"/>
      <c r="V279" s="38"/>
      <c r="W279" s="38"/>
      <c r="X279" s="38"/>
      <c r="Y279" s="38"/>
      <c r="Z279" s="38"/>
      <c r="AA279" s="38"/>
      <c r="AB279" s="38"/>
      <c r="AC279" s="38"/>
      <c r="AD279" s="38"/>
      <c r="AE279" s="38"/>
      <c r="AT279" s="17" t="s">
        <v>177</v>
      </c>
      <c r="AU279" s="17" t="s">
        <v>91</v>
      </c>
    </row>
    <row r="280" s="2" customFormat="1" ht="16.5" customHeight="1">
      <c r="A280" s="38"/>
      <c r="B280" s="39"/>
      <c r="C280" s="227" t="s">
        <v>384</v>
      </c>
      <c r="D280" s="227" t="s">
        <v>171</v>
      </c>
      <c r="E280" s="228" t="s">
        <v>385</v>
      </c>
      <c r="F280" s="229" t="s">
        <v>386</v>
      </c>
      <c r="G280" s="230" t="s">
        <v>324</v>
      </c>
      <c r="H280" s="231">
        <v>5</v>
      </c>
      <c r="I280" s="232"/>
      <c r="J280" s="233">
        <f>ROUND(I280*H280,2)</f>
        <v>0</v>
      </c>
      <c r="K280" s="229" t="s">
        <v>1</v>
      </c>
      <c r="L280" s="44"/>
      <c r="M280" s="234" t="s">
        <v>1</v>
      </c>
      <c r="N280" s="235" t="s">
        <v>47</v>
      </c>
      <c r="O280" s="91"/>
      <c r="P280" s="236">
        <f>O280*H280</f>
        <v>0</v>
      </c>
      <c r="Q280" s="236">
        <v>0.02</v>
      </c>
      <c r="R280" s="236">
        <f>Q280*H280</f>
        <v>0.10000000000000001</v>
      </c>
      <c r="S280" s="236">
        <v>0</v>
      </c>
      <c r="T280" s="237">
        <f>S280*H280</f>
        <v>0</v>
      </c>
      <c r="U280" s="38"/>
      <c r="V280" s="38"/>
      <c r="W280" s="38"/>
      <c r="X280" s="38"/>
      <c r="Y280" s="38"/>
      <c r="Z280" s="38"/>
      <c r="AA280" s="38"/>
      <c r="AB280" s="38"/>
      <c r="AC280" s="38"/>
      <c r="AD280" s="38"/>
      <c r="AE280" s="38"/>
      <c r="AR280" s="238" t="s">
        <v>175</v>
      </c>
      <c r="AT280" s="238" t="s">
        <v>171</v>
      </c>
      <c r="AU280" s="238" t="s">
        <v>91</v>
      </c>
      <c r="AY280" s="17" t="s">
        <v>169</v>
      </c>
      <c r="BE280" s="239">
        <f>IF(N280="základní",J280,0)</f>
        <v>0</v>
      </c>
      <c r="BF280" s="239">
        <f>IF(N280="snížená",J280,0)</f>
        <v>0</v>
      </c>
      <c r="BG280" s="239">
        <f>IF(N280="zákl. přenesená",J280,0)</f>
        <v>0</v>
      </c>
      <c r="BH280" s="239">
        <f>IF(N280="sníž. přenesená",J280,0)</f>
        <v>0</v>
      </c>
      <c r="BI280" s="239">
        <f>IF(N280="nulová",J280,0)</f>
        <v>0</v>
      </c>
      <c r="BJ280" s="17" t="s">
        <v>89</v>
      </c>
      <c r="BK280" s="239">
        <f>ROUND(I280*H280,2)</f>
        <v>0</v>
      </c>
      <c r="BL280" s="17" t="s">
        <v>175</v>
      </c>
      <c r="BM280" s="238" t="s">
        <v>387</v>
      </c>
    </row>
    <row r="281" s="2" customFormat="1">
      <c r="A281" s="38"/>
      <c r="B281" s="39"/>
      <c r="C281" s="40"/>
      <c r="D281" s="240" t="s">
        <v>177</v>
      </c>
      <c r="E281" s="40"/>
      <c r="F281" s="241" t="s">
        <v>386</v>
      </c>
      <c r="G281" s="40"/>
      <c r="H281" s="40"/>
      <c r="I281" s="242"/>
      <c r="J281" s="40"/>
      <c r="K281" s="40"/>
      <c r="L281" s="44"/>
      <c r="M281" s="243"/>
      <c r="N281" s="244"/>
      <c r="O281" s="91"/>
      <c r="P281" s="91"/>
      <c r="Q281" s="91"/>
      <c r="R281" s="91"/>
      <c r="S281" s="91"/>
      <c r="T281" s="92"/>
      <c r="U281" s="38"/>
      <c r="V281" s="38"/>
      <c r="W281" s="38"/>
      <c r="X281" s="38"/>
      <c r="Y281" s="38"/>
      <c r="Z281" s="38"/>
      <c r="AA281" s="38"/>
      <c r="AB281" s="38"/>
      <c r="AC281" s="38"/>
      <c r="AD281" s="38"/>
      <c r="AE281" s="38"/>
      <c r="AT281" s="17" t="s">
        <v>177</v>
      </c>
      <c r="AU281" s="17" t="s">
        <v>91</v>
      </c>
    </row>
    <row r="282" s="2" customFormat="1" ht="16.5" customHeight="1">
      <c r="A282" s="38"/>
      <c r="B282" s="39"/>
      <c r="C282" s="227" t="s">
        <v>388</v>
      </c>
      <c r="D282" s="227" t="s">
        <v>171</v>
      </c>
      <c r="E282" s="228" t="s">
        <v>389</v>
      </c>
      <c r="F282" s="229" t="s">
        <v>390</v>
      </c>
      <c r="G282" s="230" t="s">
        <v>324</v>
      </c>
      <c r="H282" s="231">
        <v>3</v>
      </c>
      <c r="I282" s="232"/>
      <c r="J282" s="233">
        <f>ROUND(I282*H282,2)</f>
        <v>0</v>
      </c>
      <c r="K282" s="229" t="s">
        <v>1</v>
      </c>
      <c r="L282" s="44"/>
      <c r="M282" s="234" t="s">
        <v>1</v>
      </c>
      <c r="N282" s="235" t="s">
        <v>47</v>
      </c>
      <c r="O282" s="91"/>
      <c r="P282" s="236">
        <f>O282*H282</f>
        <v>0</v>
      </c>
      <c r="Q282" s="236">
        <v>0</v>
      </c>
      <c r="R282" s="236">
        <f>Q282*H282</f>
        <v>0</v>
      </c>
      <c r="S282" s="236">
        <v>0</v>
      </c>
      <c r="T282" s="237">
        <f>S282*H282</f>
        <v>0</v>
      </c>
      <c r="U282" s="38"/>
      <c r="V282" s="38"/>
      <c r="W282" s="38"/>
      <c r="X282" s="38"/>
      <c r="Y282" s="38"/>
      <c r="Z282" s="38"/>
      <c r="AA282" s="38"/>
      <c r="AB282" s="38"/>
      <c r="AC282" s="38"/>
      <c r="AD282" s="38"/>
      <c r="AE282" s="38"/>
      <c r="AR282" s="238" t="s">
        <v>175</v>
      </c>
      <c r="AT282" s="238" t="s">
        <v>171</v>
      </c>
      <c r="AU282" s="238" t="s">
        <v>91</v>
      </c>
      <c r="AY282" s="17" t="s">
        <v>169</v>
      </c>
      <c r="BE282" s="239">
        <f>IF(N282="základní",J282,0)</f>
        <v>0</v>
      </c>
      <c r="BF282" s="239">
        <f>IF(N282="snížená",J282,0)</f>
        <v>0</v>
      </c>
      <c r="BG282" s="239">
        <f>IF(N282="zákl. přenesená",J282,0)</f>
        <v>0</v>
      </c>
      <c r="BH282" s="239">
        <f>IF(N282="sníž. přenesená",J282,0)</f>
        <v>0</v>
      </c>
      <c r="BI282" s="239">
        <f>IF(N282="nulová",J282,0)</f>
        <v>0</v>
      </c>
      <c r="BJ282" s="17" t="s">
        <v>89</v>
      </c>
      <c r="BK282" s="239">
        <f>ROUND(I282*H282,2)</f>
        <v>0</v>
      </c>
      <c r="BL282" s="17" t="s">
        <v>175</v>
      </c>
      <c r="BM282" s="238" t="s">
        <v>391</v>
      </c>
    </row>
    <row r="283" s="2" customFormat="1">
      <c r="A283" s="38"/>
      <c r="B283" s="39"/>
      <c r="C283" s="40"/>
      <c r="D283" s="240" t="s">
        <v>177</v>
      </c>
      <c r="E283" s="40"/>
      <c r="F283" s="241" t="s">
        <v>390</v>
      </c>
      <c r="G283" s="40"/>
      <c r="H283" s="40"/>
      <c r="I283" s="242"/>
      <c r="J283" s="40"/>
      <c r="K283" s="40"/>
      <c r="L283" s="44"/>
      <c r="M283" s="243"/>
      <c r="N283" s="244"/>
      <c r="O283" s="91"/>
      <c r="P283" s="91"/>
      <c r="Q283" s="91"/>
      <c r="R283" s="91"/>
      <c r="S283" s="91"/>
      <c r="T283" s="92"/>
      <c r="U283" s="38"/>
      <c r="V283" s="38"/>
      <c r="W283" s="38"/>
      <c r="X283" s="38"/>
      <c r="Y283" s="38"/>
      <c r="Z283" s="38"/>
      <c r="AA283" s="38"/>
      <c r="AB283" s="38"/>
      <c r="AC283" s="38"/>
      <c r="AD283" s="38"/>
      <c r="AE283" s="38"/>
      <c r="AT283" s="17" t="s">
        <v>177</v>
      </c>
      <c r="AU283" s="17" t="s">
        <v>91</v>
      </c>
    </row>
    <row r="284" s="12" customFormat="1" ht="22.8" customHeight="1">
      <c r="A284" s="12"/>
      <c r="B284" s="211"/>
      <c r="C284" s="212"/>
      <c r="D284" s="213" t="s">
        <v>81</v>
      </c>
      <c r="E284" s="225" t="s">
        <v>392</v>
      </c>
      <c r="F284" s="225" t="s">
        <v>393</v>
      </c>
      <c r="G284" s="212"/>
      <c r="H284" s="212"/>
      <c r="I284" s="215"/>
      <c r="J284" s="226">
        <f>BK284</f>
        <v>0</v>
      </c>
      <c r="K284" s="212"/>
      <c r="L284" s="217"/>
      <c r="M284" s="218"/>
      <c r="N284" s="219"/>
      <c r="O284" s="219"/>
      <c r="P284" s="220">
        <f>SUM(P285:P292)</f>
        <v>0</v>
      </c>
      <c r="Q284" s="219"/>
      <c r="R284" s="220">
        <f>SUM(R285:R292)</f>
        <v>0</v>
      </c>
      <c r="S284" s="219"/>
      <c r="T284" s="221">
        <f>SUM(T285:T292)</f>
        <v>0</v>
      </c>
      <c r="U284" s="12"/>
      <c r="V284" s="12"/>
      <c r="W284" s="12"/>
      <c r="X284" s="12"/>
      <c r="Y284" s="12"/>
      <c r="Z284" s="12"/>
      <c r="AA284" s="12"/>
      <c r="AB284" s="12"/>
      <c r="AC284" s="12"/>
      <c r="AD284" s="12"/>
      <c r="AE284" s="12"/>
      <c r="AR284" s="222" t="s">
        <v>89</v>
      </c>
      <c r="AT284" s="223" t="s">
        <v>81</v>
      </c>
      <c r="AU284" s="223" t="s">
        <v>89</v>
      </c>
      <c r="AY284" s="222" t="s">
        <v>169</v>
      </c>
      <c r="BK284" s="224">
        <f>SUM(BK285:BK292)</f>
        <v>0</v>
      </c>
    </row>
    <row r="285" s="2" customFormat="1" ht="33" customHeight="1">
      <c r="A285" s="38"/>
      <c r="B285" s="39"/>
      <c r="C285" s="227" t="s">
        <v>394</v>
      </c>
      <c r="D285" s="227" t="s">
        <v>171</v>
      </c>
      <c r="E285" s="228" t="s">
        <v>395</v>
      </c>
      <c r="F285" s="229" t="s">
        <v>396</v>
      </c>
      <c r="G285" s="230" t="s">
        <v>211</v>
      </c>
      <c r="H285" s="231">
        <v>147.43199999999999</v>
      </c>
      <c r="I285" s="232"/>
      <c r="J285" s="233">
        <f>ROUND(I285*H285,2)</f>
        <v>0</v>
      </c>
      <c r="K285" s="229" t="s">
        <v>174</v>
      </c>
      <c r="L285" s="44"/>
      <c r="M285" s="234" t="s">
        <v>1</v>
      </c>
      <c r="N285" s="235" t="s">
        <v>47</v>
      </c>
      <c r="O285" s="91"/>
      <c r="P285" s="236">
        <f>O285*H285</f>
        <v>0</v>
      </c>
      <c r="Q285" s="236">
        <v>0</v>
      </c>
      <c r="R285" s="236">
        <f>Q285*H285</f>
        <v>0</v>
      </c>
      <c r="S285" s="236">
        <v>0</v>
      </c>
      <c r="T285" s="237">
        <f>S285*H285</f>
        <v>0</v>
      </c>
      <c r="U285" s="38"/>
      <c r="V285" s="38"/>
      <c r="W285" s="38"/>
      <c r="X285" s="38"/>
      <c r="Y285" s="38"/>
      <c r="Z285" s="38"/>
      <c r="AA285" s="38"/>
      <c r="AB285" s="38"/>
      <c r="AC285" s="38"/>
      <c r="AD285" s="38"/>
      <c r="AE285" s="38"/>
      <c r="AR285" s="238" t="s">
        <v>175</v>
      </c>
      <c r="AT285" s="238" t="s">
        <v>171</v>
      </c>
      <c r="AU285" s="238" t="s">
        <v>91</v>
      </c>
      <c r="AY285" s="17" t="s">
        <v>169</v>
      </c>
      <c r="BE285" s="239">
        <f>IF(N285="základní",J285,0)</f>
        <v>0</v>
      </c>
      <c r="BF285" s="239">
        <f>IF(N285="snížená",J285,0)</f>
        <v>0</v>
      </c>
      <c r="BG285" s="239">
        <f>IF(N285="zákl. přenesená",J285,0)</f>
        <v>0</v>
      </c>
      <c r="BH285" s="239">
        <f>IF(N285="sníž. přenesená",J285,0)</f>
        <v>0</v>
      </c>
      <c r="BI285" s="239">
        <f>IF(N285="nulová",J285,0)</f>
        <v>0</v>
      </c>
      <c r="BJ285" s="17" t="s">
        <v>89</v>
      </c>
      <c r="BK285" s="239">
        <f>ROUND(I285*H285,2)</f>
        <v>0</v>
      </c>
      <c r="BL285" s="17" t="s">
        <v>175</v>
      </c>
      <c r="BM285" s="238" t="s">
        <v>397</v>
      </c>
    </row>
    <row r="286" s="2" customFormat="1">
      <c r="A286" s="38"/>
      <c r="B286" s="39"/>
      <c r="C286" s="40"/>
      <c r="D286" s="240" t="s">
        <v>177</v>
      </c>
      <c r="E286" s="40"/>
      <c r="F286" s="241" t="s">
        <v>398</v>
      </c>
      <c r="G286" s="40"/>
      <c r="H286" s="40"/>
      <c r="I286" s="242"/>
      <c r="J286" s="40"/>
      <c r="K286" s="40"/>
      <c r="L286" s="44"/>
      <c r="M286" s="243"/>
      <c r="N286" s="244"/>
      <c r="O286" s="91"/>
      <c r="P286" s="91"/>
      <c r="Q286" s="91"/>
      <c r="R286" s="91"/>
      <c r="S286" s="91"/>
      <c r="T286" s="92"/>
      <c r="U286" s="38"/>
      <c r="V286" s="38"/>
      <c r="W286" s="38"/>
      <c r="X286" s="38"/>
      <c r="Y286" s="38"/>
      <c r="Z286" s="38"/>
      <c r="AA286" s="38"/>
      <c r="AB286" s="38"/>
      <c r="AC286" s="38"/>
      <c r="AD286" s="38"/>
      <c r="AE286" s="38"/>
      <c r="AT286" s="17" t="s">
        <v>177</v>
      </c>
      <c r="AU286" s="17" t="s">
        <v>91</v>
      </c>
    </row>
    <row r="287" s="2" customFormat="1">
      <c r="A287" s="38"/>
      <c r="B287" s="39"/>
      <c r="C287" s="40"/>
      <c r="D287" s="245" t="s">
        <v>179</v>
      </c>
      <c r="E287" s="40"/>
      <c r="F287" s="246" t="s">
        <v>399</v>
      </c>
      <c r="G287" s="40"/>
      <c r="H287" s="40"/>
      <c r="I287" s="242"/>
      <c r="J287" s="40"/>
      <c r="K287" s="40"/>
      <c r="L287" s="44"/>
      <c r="M287" s="243"/>
      <c r="N287" s="244"/>
      <c r="O287" s="91"/>
      <c r="P287" s="91"/>
      <c r="Q287" s="91"/>
      <c r="R287" s="91"/>
      <c r="S287" s="91"/>
      <c r="T287" s="92"/>
      <c r="U287" s="38"/>
      <c r="V287" s="38"/>
      <c r="W287" s="38"/>
      <c r="X287" s="38"/>
      <c r="Y287" s="38"/>
      <c r="Z287" s="38"/>
      <c r="AA287" s="38"/>
      <c r="AB287" s="38"/>
      <c r="AC287" s="38"/>
      <c r="AD287" s="38"/>
      <c r="AE287" s="38"/>
      <c r="AT287" s="17" t="s">
        <v>179</v>
      </c>
      <c r="AU287" s="17" t="s">
        <v>91</v>
      </c>
    </row>
    <row r="288" s="2" customFormat="1">
      <c r="A288" s="38"/>
      <c r="B288" s="39"/>
      <c r="C288" s="40"/>
      <c r="D288" s="240" t="s">
        <v>196</v>
      </c>
      <c r="E288" s="40"/>
      <c r="F288" s="269" t="s">
        <v>400</v>
      </c>
      <c r="G288" s="40"/>
      <c r="H288" s="40"/>
      <c r="I288" s="242"/>
      <c r="J288" s="40"/>
      <c r="K288" s="40"/>
      <c r="L288" s="44"/>
      <c r="M288" s="243"/>
      <c r="N288" s="244"/>
      <c r="O288" s="91"/>
      <c r="P288" s="91"/>
      <c r="Q288" s="91"/>
      <c r="R288" s="91"/>
      <c r="S288" s="91"/>
      <c r="T288" s="92"/>
      <c r="U288" s="38"/>
      <c r="V288" s="38"/>
      <c r="W288" s="38"/>
      <c r="X288" s="38"/>
      <c r="Y288" s="38"/>
      <c r="Z288" s="38"/>
      <c r="AA288" s="38"/>
      <c r="AB288" s="38"/>
      <c r="AC288" s="38"/>
      <c r="AD288" s="38"/>
      <c r="AE288" s="38"/>
      <c r="AT288" s="17" t="s">
        <v>196</v>
      </c>
      <c r="AU288" s="17" t="s">
        <v>91</v>
      </c>
    </row>
    <row r="289" s="2" customFormat="1" ht="33" customHeight="1">
      <c r="A289" s="38"/>
      <c r="B289" s="39"/>
      <c r="C289" s="227" t="s">
        <v>401</v>
      </c>
      <c r="D289" s="227" t="s">
        <v>171</v>
      </c>
      <c r="E289" s="228" t="s">
        <v>402</v>
      </c>
      <c r="F289" s="229" t="s">
        <v>403</v>
      </c>
      <c r="G289" s="230" t="s">
        <v>211</v>
      </c>
      <c r="H289" s="231">
        <v>147.43199999999999</v>
      </c>
      <c r="I289" s="232"/>
      <c r="J289" s="233">
        <f>ROUND(I289*H289,2)</f>
        <v>0</v>
      </c>
      <c r="K289" s="229" t="s">
        <v>174</v>
      </c>
      <c r="L289" s="44"/>
      <c r="M289" s="234" t="s">
        <v>1</v>
      </c>
      <c r="N289" s="235" t="s">
        <v>47</v>
      </c>
      <c r="O289" s="91"/>
      <c r="P289" s="236">
        <f>O289*H289</f>
        <v>0</v>
      </c>
      <c r="Q289" s="236">
        <v>0</v>
      </c>
      <c r="R289" s="236">
        <f>Q289*H289</f>
        <v>0</v>
      </c>
      <c r="S289" s="236">
        <v>0</v>
      </c>
      <c r="T289" s="237">
        <f>S289*H289</f>
        <v>0</v>
      </c>
      <c r="U289" s="38"/>
      <c r="V289" s="38"/>
      <c r="W289" s="38"/>
      <c r="X289" s="38"/>
      <c r="Y289" s="38"/>
      <c r="Z289" s="38"/>
      <c r="AA289" s="38"/>
      <c r="AB289" s="38"/>
      <c r="AC289" s="38"/>
      <c r="AD289" s="38"/>
      <c r="AE289" s="38"/>
      <c r="AR289" s="238" t="s">
        <v>175</v>
      </c>
      <c r="AT289" s="238" t="s">
        <v>171</v>
      </c>
      <c r="AU289" s="238" t="s">
        <v>91</v>
      </c>
      <c r="AY289" s="17" t="s">
        <v>169</v>
      </c>
      <c r="BE289" s="239">
        <f>IF(N289="základní",J289,0)</f>
        <v>0</v>
      </c>
      <c r="BF289" s="239">
        <f>IF(N289="snížená",J289,0)</f>
        <v>0</v>
      </c>
      <c r="BG289" s="239">
        <f>IF(N289="zákl. přenesená",J289,0)</f>
        <v>0</v>
      </c>
      <c r="BH289" s="239">
        <f>IF(N289="sníž. přenesená",J289,0)</f>
        <v>0</v>
      </c>
      <c r="BI289" s="239">
        <f>IF(N289="nulová",J289,0)</f>
        <v>0</v>
      </c>
      <c r="BJ289" s="17" t="s">
        <v>89</v>
      </c>
      <c r="BK289" s="239">
        <f>ROUND(I289*H289,2)</f>
        <v>0</v>
      </c>
      <c r="BL289" s="17" t="s">
        <v>175</v>
      </c>
      <c r="BM289" s="238" t="s">
        <v>404</v>
      </c>
    </row>
    <row r="290" s="2" customFormat="1">
      <c r="A290" s="38"/>
      <c r="B290" s="39"/>
      <c r="C290" s="40"/>
      <c r="D290" s="240" t="s">
        <v>177</v>
      </c>
      <c r="E290" s="40"/>
      <c r="F290" s="241" t="s">
        <v>405</v>
      </c>
      <c r="G290" s="40"/>
      <c r="H290" s="40"/>
      <c r="I290" s="242"/>
      <c r="J290" s="40"/>
      <c r="K290" s="40"/>
      <c r="L290" s="44"/>
      <c r="M290" s="243"/>
      <c r="N290" s="244"/>
      <c r="O290" s="91"/>
      <c r="P290" s="91"/>
      <c r="Q290" s="91"/>
      <c r="R290" s="91"/>
      <c r="S290" s="91"/>
      <c r="T290" s="92"/>
      <c r="U290" s="38"/>
      <c r="V290" s="38"/>
      <c r="W290" s="38"/>
      <c r="X290" s="38"/>
      <c r="Y290" s="38"/>
      <c r="Z290" s="38"/>
      <c r="AA290" s="38"/>
      <c r="AB290" s="38"/>
      <c r="AC290" s="38"/>
      <c r="AD290" s="38"/>
      <c r="AE290" s="38"/>
      <c r="AT290" s="17" t="s">
        <v>177</v>
      </c>
      <c r="AU290" s="17" t="s">
        <v>91</v>
      </c>
    </row>
    <row r="291" s="2" customFormat="1">
      <c r="A291" s="38"/>
      <c r="B291" s="39"/>
      <c r="C291" s="40"/>
      <c r="D291" s="245" t="s">
        <v>179</v>
      </c>
      <c r="E291" s="40"/>
      <c r="F291" s="246" t="s">
        <v>406</v>
      </c>
      <c r="G291" s="40"/>
      <c r="H291" s="40"/>
      <c r="I291" s="242"/>
      <c r="J291" s="40"/>
      <c r="K291" s="40"/>
      <c r="L291" s="44"/>
      <c r="M291" s="243"/>
      <c r="N291" s="244"/>
      <c r="O291" s="91"/>
      <c r="P291" s="91"/>
      <c r="Q291" s="91"/>
      <c r="R291" s="91"/>
      <c r="S291" s="91"/>
      <c r="T291" s="92"/>
      <c r="U291" s="38"/>
      <c r="V291" s="38"/>
      <c r="W291" s="38"/>
      <c r="X291" s="38"/>
      <c r="Y291" s="38"/>
      <c r="Z291" s="38"/>
      <c r="AA291" s="38"/>
      <c r="AB291" s="38"/>
      <c r="AC291" s="38"/>
      <c r="AD291" s="38"/>
      <c r="AE291" s="38"/>
      <c r="AT291" s="17" t="s">
        <v>179</v>
      </c>
      <c r="AU291" s="17" t="s">
        <v>91</v>
      </c>
    </row>
    <row r="292" s="2" customFormat="1">
      <c r="A292" s="38"/>
      <c r="B292" s="39"/>
      <c r="C292" s="40"/>
      <c r="D292" s="240" t="s">
        <v>196</v>
      </c>
      <c r="E292" s="40"/>
      <c r="F292" s="269" t="s">
        <v>400</v>
      </c>
      <c r="G292" s="40"/>
      <c r="H292" s="40"/>
      <c r="I292" s="242"/>
      <c r="J292" s="40"/>
      <c r="K292" s="40"/>
      <c r="L292" s="44"/>
      <c r="M292" s="290"/>
      <c r="N292" s="291"/>
      <c r="O292" s="292"/>
      <c r="P292" s="292"/>
      <c r="Q292" s="292"/>
      <c r="R292" s="292"/>
      <c r="S292" s="292"/>
      <c r="T292" s="293"/>
      <c r="U292" s="38"/>
      <c r="V292" s="38"/>
      <c r="W292" s="38"/>
      <c r="X292" s="38"/>
      <c r="Y292" s="38"/>
      <c r="Z292" s="38"/>
      <c r="AA292" s="38"/>
      <c r="AB292" s="38"/>
      <c r="AC292" s="38"/>
      <c r="AD292" s="38"/>
      <c r="AE292" s="38"/>
      <c r="AT292" s="17" t="s">
        <v>196</v>
      </c>
      <c r="AU292" s="17" t="s">
        <v>91</v>
      </c>
    </row>
    <row r="293" s="2" customFormat="1" ht="6.96" customHeight="1">
      <c r="A293" s="38"/>
      <c r="B293" s="66"/>
      <c r="C293" s="67"/>
      <c r="D293" s="67"/>
      <c r="E293" s="67"/>
      <c r="F293" s="67"/>
      <c r="G293" s="67"/>
      <c r="H293" s="67"/>
      <c r="I293" s="67"/>
      <c r="J293" s="67"/>
      <c r="K293" s="67"/>
      <c r="L293" s="44"/>
      <c r="M293" s="38"/>
      <c r="O293" s="38"/>
      <c r="P293" s="38"/>
      <c r="Q293" s="38"/>
      <c r="R293" s="38"/>
      <c r="S293" s="38"/>
      <c r="T293" s="38"/>
      <c r="U293" s="38"/>
      <c r="V293" s="38"/>
      <c r="W293" s="38"/>
      <c r="X293" s="38"/>
      <c r="Y293" s="38"/>
      <c r="Z293" s="38"/>
      <c r="AA293" s="38"/>
      <c r="AB293" s="38"/>
      <c r="AC293" s="38"/>
      <c r="AD293" s="38"/>
      <c r="AE293" s="38"/>
    </row>
  </sheetData>
  <sheetProtection sheet="1" autoFilter="0" formatColumns="0" formatRows="0" objects="1" scenarios="1" spinCount="100000" saltValue="ahxaLyOinzFA2yh6ixbjS3T1SwPqwZXzAnsY2mpcaaNXTvM+foFK7JB6C2Yrr7tJNKUwnJNdW64p990Tg2qBeQ==" hashValue="V4dt5vjoHHnRh3fOObvohmzHLFfkqgs10o2b63Z5ydlP8y9ldsfWAoSc6Y+quQaHrObQLaRmurdTU2UMcvDUiQ==" algorithmName="SHA-512" password="CC35"/>
  <autoFilter ref="C123:K292"/>
  <mergeCells count="9">
    <mergeCell ref="E7:H7"/>
    <mergeCell ref="E9:H9"/>
    <mergeCell ref="E18:H18"/>
    <mergeCell ref="E27:H27"/>
    <mergeCell ref="E85:H85"/>
    <mergeCell ref="E87:H87"/>
    <mergeCell ref="E114:H114"/>
    <mergeCell ref="E116:H116"/>
    <mergeCell ref="L2:V2"/>
  </mergeCells>
  <hyperlinks>
    <hyperlink ref="F129" r:id="rId1" display="https://podminky.urs.cz/item/CS_URS_2021_02/132351102"/>
    <hyperlink ref="F135" r:id="rId2" display="https://podminky.urs.cz/item/CS_URS_2021_02/162751133"/>
    <hyperlink ref="F140" r:id="rId3" display="https://podminky.urs.cz/item/CS_URS_2021_02/171201201"/>
    <hyperlink ref="F146" r:id="rId4" display="https://podminky.urs.cz/item/CS_URS_2021_02/174101101"/>
    <hyperlink ref="F159" r:id="rId5" display="https://podminky.urs.cz/item/CS_URS_2021_02/175111101"/>
    <hyperlink ref="F170" r:id="rId6" display="https://podminky.urs.cz/item/CS_URS_2021_02/181951114"/>
    <hyperlink ref="F177" r:id="rId7" display="https://podminky.urs.cz/item/CS_URS_2021_02/211971110"/>
    <hyperlink ref="F189" r:id="rId8" display="https://podminky.urs.cz/item/CS_URS_2021_02/212752102"/>
    <hyperlink ref="F195" r:id="rId9" display="https://podminky.urs.cz/item/CS_URS_2021_02/359901211"/>
    <hyperlink ref="F202" r:id="rId10" display="https://podminky.urs.cz/item/CS_URS_2021_02/451573111"/>
    <hyperlink ref="F209" r:id="rId11" display="https://podminky.urs.cz/item/CS_URS_2021_02/561081121"/>
    <hyperlink ref="F223" r:id="rId12" display="https://podminky.urs.cz/item/CS_URS_2021_02/564851111"/>
    <hyperlink ref="F228" r:id="rId13" display="https://podminky.urs.cz/item/CS_URS_2021_02/564861111"/>
    <hyperlink ref="F233" r:id="rId14" display="https://podminky.urs.cz/item/CS_URS_2021_02/564952111"/>
    <hyperlink ref="F240" r:id="rId15" display="https://podminky.urs.cz/item/CS_URS_2021_02/871313121"/>
    <hyperlink ref="F250" r:id="rId16" display="https://podminky.urs.cz/item/CS_URS_2021_02/877315211"/>
    <hyperlink ref="F258" r:id="rId17" display="https://podminky.urs.cz/item/CS_URS_2021_02/892312121"/>
    <hyperlink ref="F262" r:id="rId18" display="https://podminky.urs.cz/item/CS_URS_2021_02/895941311"/>
    <hyperlink ref="F287" r:id="rId19" display="https://podminky.urs.cz/item/CS_URS_2021_02/998225111"/>
    <hyperlink ref="F291" r:id="rId20" display="https://podminky.urs.cz/item/CS_URS_2021_02/998225191"/>
  </hyperlinks>
  <pageMargins left="0.39375" right="0.39375" top="0.39375" bottom="0.39375" header="0" footer="0"/>
  <pageSetup paperSize="9" orientation="portrait" blackAndWhite="1" fitToHeight="100"/>
  <headerFooter>
    <oddFooter>&amp;CStrana &amp;P z &amp;N</oddFooter>
  </headerFooter>
  <drawing r:id="rId21"/>
</worksheet>
</file>

<file path=xl/worksheets/sheet3.xml><?xml version="1.0" encoding="utf-8"?>
<worksheet xmlns:r="http://schemas.openxmlformats.org/officeDocument/2006/relationships" xmlns="http://schemas.openxmlformats.org/spreadsheetml/2006/main">
  <sheetPr>
    <pageSetUpPr fitToPage="1"/>
  </sheetPr>
  <sheetViews>
    <sheetView showGridLines="0" workbookViewId="0"/>
  </sheetViews>
  <cols>
    <col min="1" max="1" width="8.332031" style="1" customWidth="1"/>
    <col min="2" max="2" width="1.171875" style="1" customWidth="1"/>
    <col min="3" max="3" width="4.160156" style="1" customWidth="1"/>
    <col min="4" max="4" width="4.332031" style="1" customWidth="1"/>
    <col min="5" max="5" width="17.16016" style="1" customWidth="1"/>
    <col min="6" max="6" width="50.83203" style="1" customWidth="1"/>
    <col min="7" max="7" width="7.5" style="1" customWidth="1"/>
    <col min="8" max="8" width="14" style="1" customWidth="1"/>
    <col min="9" max="9" width="15.83203" style="1" customWidth="1"/>
    <col min="10" max="10" width="22.33203" style="1" customWidth="1"/>
    <col min="11" max="11" width="22.33203" style="1" customWidth="1"/>
    <col min="12" max="12" width="9.332031" style="1" customWidth="1"/>
    <col min="13" max="13" width="10.83203" style="1" hidden="1" customWidth="1"/>
    <col min="14" max="14" width="9.332031" style="1" hidden="1"/>
    <col min="15" max="15" width="14.16016" style="1" hidden="1" customWidth="1"/>
    <col min="16" max="16" width="14.16016" style="1" hidden="1" customWidth="1"/>
    <col min="17" max="17" width="14.16016" style="1" hidden="1" customWidth="1"/>
    <col min="18" max="18" width="14.16016" style="1" hidden="1" customWidth="1"/>
    <col min="19" max="19" width="14.16016" style="1" hidden="1" customWidth="1"/>
    <col min="20" max="20" width="14.16016" style="1" hidden="1" customWidth="1"/>
    <col min="21" max="21" width="16.33203" style="1" hidden="1" customWidth="1"/>
    <col min="22" max="22" width="12.33203" style="1" customWidth="1"/>
    <col min="23" max="23" width="16.33203" style="1" customWidth="1"/>
    <col min="24" max="24" width="12.33203" style="1" customWidth="1"/>
    <col min="25" max="25" width="15" style="1" customWidth="1"/>
    <col min="26" max="26" width="11" style="1" customWidth="1"/>
    <col min="27" max="27" width="15" style="1" customWidth="1"/>
    <col min="28" max="28" width="16.33203" style="1" customWidth="1"/>
    <col min="29" max="29" width="11" style="1" customWidth="1"/>
    <col min="30" max="30" width="15" style="1" customWidth="1"/>
    <col min="31" max="31" width="16.33203" style="1" customWidth="1"/>
    <col min="44" max="44" width="9.332031" style="1" hidden="1"/>
    <col min="45" max="45" width="9.332031" style="1" hidden="1"/>
    <col min="46" max="46" width="9.332031" style="1" hidden="1"/>
    <col min="47" max="47" width="9.332031" style="1" hidden="1"/>
    <col min="48" max="48" width="9.332031" style="1" hidden="1"/>
    <col min="49" max="49" width="9.332031" style="1" hidden="1"/>
    <col min="50" max="50" width="9.332031" style="1" hidden="1"/>
    <col min="51" max="51" width="9.332031" style="1" hidden="1"/>
    <col min="52" max="52" width="9.332031" style="1" hidden="1"/>
    <col min="53" max="53" width="9.332031" style="1" hidden="1"/>
    <col min="54" max="54" width="9.332031" style="1" hidden="1"/>
    <col min="55" max="55" width="9.332031" style="1" hidden="1"/>
    <col min="56" max="56" width="9.332031" style="1" hidden="1"/>
    <col min="57" max="57" width="9.332031" style="1" hidden="1"/>
    <col min="58" max="58" width="9.332031" style="1" hidden="1"/>
    <col min="59" max="59" width="9.332031" style="1" hidden="1"/>
    <col min="60" max="60" width="9.332031" style="1" hidden="1"/>
    <col min="61" max="61" width="9.332031" style="1" hidden="1"/>
    <col min="62" max="62" width="9.332031" style="1" hidden="1"/>
    <col min="63" max="63" width="9.332031" style="1" hidden="1"/>
    <col min="64" max="64" width="9.332031" style="1" hidden="1"/>
    <col min="65" max="65" width="9.332031" style="1" hidden="1"/>
  </cols>
  <sheetData>
    <row r="2" s="1" customFormat="1" ht="36.96" customHeight="1">
      <c r="L2" s="1"/>
      <c r="M2" s="1"/>
      <c r="N2" s="1"/>
      <c r="O2" s="1"/>
      <c r="P2" s="1"/>
      <c r="Q2" s="1"/>
      <c r="R2" s="1"/>
      <c r="S2" s="1"/>
      <c r="T2" s="1"/>
      <c r="U2" s="1"/>
      <c r="V2" s="1"/>
      <c r="AT2" s="17" t="s">
        <v>98</v>
      </c>
      <c r="AZ2" s="146" t="s">
        <v>115</v>
      </c>
      <c r="BA2" s="146" t="s">
        <v>115</v>
      </c>
      <c r="BB2" s="146" t="s">
        <v>116</v>
      </c>
      <c r="BC2" s="146" t="s">
        <v>407</v>
      </c>
      <c r="BD2" s="146" t="s">
        <v>91</v>
      </c>
    </row>
    <row r="3" s="1" customFormat="1" ht="6.96" customHeight="1">
      <c r="B3" s="147"/>
      <c r="C3" s="148"/>
      <c r="D3" s="148"/>
      <c r="E3" s="148"/>
      <c r="F3" s="148"/>
      <c r="G3" s="148"/>
      <c r="H3" s="148"/>
      <c r="I3" s="148"/>
      <c r="J3" s="148"/>
      <c r="K3" s="148"/>
      <c r="L3" s="20"/>
      <c r="AT3" s="17" t="s">
        <v>91</v>
      </c>
      <c r="AZ3" s="146" t="s">
        <v>118</v>
      </c>
      <c r="BA3" s="146" t="s">
        <v>119</v>
      </c>
      <c r="BB3" s="146" t="s">
        <v>120</v>
      </c>
      <c r="BC3" s="146" t="s">
        <v>376</v>
      </c>
      <c r="BD3" s="146" t="s">
        <v>190</v>
      </c>
    </row>
    <row r="4" s="1" customFormat="1" ht="24.96" customHeight="1">
      <c r="B4" s="20"/>
      <c r="D4" s="149" t="s">
        <v>122</v>
      </c>
      <c r="L4" s="20"/>
      <c r="M4" s="150" t="s">
        <v>10</v>
      </c>
      <c r="AT4" s="17" t="s">
        <v>4</v>
      </c>
      <c r="AZ4" s="146" t="s">
        <v>123</v>
      </c>
      <c r="BA4" s="146" t="s">
        <v>123</v>
      </c>
      <c r="BB4" s="146" t="s">
        <v>116</v>
      </c>
      <c r="BC4" s="146" t="s">
        <v>408</v>
      </c>
      <c r="BD4" s="146" t="s">
        <v>91</v>
      </c>
    </row>
    <row r="5" s="1" customFormat="1" ht="6.96" customHeight="1">
      <c r="B5" s="20"/>
      <c r="L5" s="20"/>
      <c r="AZ5" s="146" t="s">
        <v>125</v>
      </c>
      <c r="BA5" s="146" t="s">
        <v>125</v>
      </c>
      <c r="BB5" s="146" t="s">
        <v>116</v>
      </c>
      <c r="BC5" s="146" t="s">
        <v>409</v>
      </c>
      <c r="BD5" s="146" t="s">
        <v>91</v>
      </c>
    </row>
    <row r="6" s="1" customFormat="1" ht="12" customHeight="1">
      <c r="B6" s="20"/>
      <c r="D6" s="151" t="s">
        <v>16</v>
      </c>
      <c r="L6" s="20"/>
      <c r="AZ6" s="146" t="s">
        <v>410</v>
      </c>
      <c r="BA6" s="146" t="s">
        <v>411</v>
      </c>
      <c r="BB6" s="146" t="s">
        <v>120</v>
      </c>
      <c r="BC6" s="146" t="s">
        <v>412</v>
      </c>
      <c r="BD6" s="146" t="s">
        <v>190</v>
      </c>
    </row>
    <row r="7" s="1" customFormat="1" ht="16.5" customHeight="1">
      <c r="B7" s="20"/>
      <c r="E7" s="152" t="str">
        <f>'Rekapitulace stavby'!K6</f>
        <v>Zástavba lokality Broumov - Spořilov, komunikace a VO_nerozdělené</v>
      </c>
      <c r="F7" s="151"/>
      <c r="G7" s="151"/>
      <c r="H7" s="151"/>
      <c r="L7" s="20"/>
      <c r="AZ7" s="146" t="s">
        <v>413</v>
      </c>
      <c r="BA7" s="146" t="s">
        <v>414</v>
      </c>
      <c r="BB7" s="146" t="s">
        <v>120</v>
      </c>
      <c r="BC7" s="146" t="s">
        <v>345</v>
      </c>
      <c r="BD7" s="146" t="s">
        <v>190</v>
      </c>
    </row>
    <row r="8" s="1" customFormat="1" ht="12" customHeight="1">
      <c r="B8" s="20"/>
      <c r="D8" s="151" t="s">
        <v>135</v>
      </c>
      <c r="L8" s="20"/>
      <c r="AZ8" s="146" t="s">
        <v>285</v>
      </c>
      <c r="BA8" s="146" t="s">
        <v>415</v>
      </c>
      <c r="BB8" s="146" t="s">
        <v>120</v>
      </c>
      <c r="BC8" s="146" t="s">
        <v>376</v>
      </c>
      <c r="BD8" s="146" t="s">
        <v>91</v>
      </c>
    </row>
    <row r="9" s="2" customFormat="1" ht="16.5" customHeight="1">
      <c r="A9" s="38"/>
      <c r="B9" s="44"/>
      <c r="C9" s="38"/>
      <c r="D9" s="38"/>
      <c r="E9" s="152" t="s">
        <v>416</v>
      </c>
      <c r="F9" s="38"/>
      <c r="G9" s="38"/>
      <c r="H9" s="38"/>
      <c r="I9" s="38"/>
      <c r="J9" s="38"/>
      <c r="K9" s="38"/>
      <c r="L9" s="63"/>
      <c r="S9" s="38"/>
      <c r="T9" s="38"/>
      <c r="U9" s="38"/>
      <c r="V9" s="38"/>
      <c r="W9" s="38"/>
      <c r="X9" s="38"/>
      <c r="Y9" s="38"/>
      <c r="Z9" s="38"/>
      <c r="AA9" s="38"/>
      <c r="AB9" s="38"/>
      <c r="AC9" s="38"/>
      <c r="AD9" s="38"/>
      <c r="AE9" s="38"/>
      <c r="AZ9" s="146" t="s">
        <v>128</v>
      </c>
      <c r="BA9" s="146" t="s">
        <v>417</v>
      </c>
      <c r="BB9" s="146" t="s">
        <v>120</v>
      </c>
      <c r="BC9" s="146" t="s">
        <v>418</v>
      </c>
      <c r="BD9" s="146" t="s">
        <v>91</v>
      </c>
    </row>
    <row r="10" s="2" customFormat="1" ht="12" customHeight="1">
      <c r="A10" s="38"/>
      <c r="B10" s="44"/>
      <c r="C10" s="38"/>
      <c r="D10" s="151" t="s">
        <v>419</v>
      </c>
      <c r="E10" s="38"/>
      <c r="F10" s="38"/>
      <c r="G10" s="38"/>
      <c r="H10" s="38"/>
      <c r="I10" s="38"/>
      <c r="J10" s="38"/>
      <c r="K10" s="38"/>
      <c r="L10" s="63"/>
      <c r="S10" s="38"/>
      <c r="T10" s="38"/>
      <c r="U10" s="38"/>
      <c r="V10" s="38"/>
      <c r="W10" s="38"/>
      <c r="X10" s="38"/>
      <c r="Y10" s="38"/>
      <c r="Z10" s="38"/>
      <c r="AA10" s="38"/>
      <c r="AB10" s="38"/>
      <c r="AC10" s="38"/>
      <c r="AD10" s="38"/>
      <c r="AE10" s="38"/>
      <c r="AZ10" s="146" t="s">
        <v>420</v>
      </c>
      <c r="BA10" s="146" t="s">
        <v>132</v>
      </c>
      <c r="BB10" s="146" t="s">
        <v>133</v>
      </c>
      <c r="BC10" s="146" t="s">
        <v>421</v>
      </c>
      <c r="BD10" s="146" t="s">
        <v>91</v>
      </c>
    </row>
    <row r="11" s="2" customFormat="1" ht="30" customHeight="1">
      <c r="A11" s="38"/>
      <c r="B11" s="44"/>
      <c r="C11" s="38"/>
      <c r="D11" s="38"/>
      <c r="E11" s="153" t="s">
        <v>422</v>
      </c>
      <c r="F11" s="38"/>
      <c r="G11" s="38"/>
      <c r="H11" s="38"/>
      <c r="I11" s="38"/>
      <c r="J11" s="38"/>
      <c r="K11" s="38"/>
      <c r="L11" s="63"/>
      <c r="S11" s="38"/>
      <c r="T11" s="38"/>
      <c r="U11" s="38"/>
      <c r="V11" s="38"/>
      <c r="W11" s="38"/>
      <c r="X11" s="38"/>
      <c r="Y11" s="38"/>
      <c r="Z11" s="38"/>
      <c r="AA11" s="38"/>
      <c r="AB11" s="38"/>
      <c r="AC11" s="38"/>
      <c r="AD11" s="38"/>
      <c r="AE11" s="38"/>
      <c r="AZ11" s="146" t="s">
        <v>136</v>
      </c>
      <c r="BA11" s="146" t="s">
        <v>423</v>
      </c>
      <c r="BB11" s="146" t="s">
        <v>120</v>
      </c>
      <c r="BC11" s="146" t="s">
        <v>424</v>
      </c>
      <c r="BD11" s="146" t="s">
        <v>190</v>
      </c>
    </row>
    <row r="12" s="2" customFormat="1">
      <c r="A12" s="38"/>
      <c r="B12" s="44"/>
      <c r="C12" s="38"/>
      <c r="D12" s="38"/>
      <c r="E12" s="38"/>
      <c r="F12" s="38"/>
      <c r="G12" s="38"/>
      <c r="H12" s="38"/>
      <c r="I12" s="38"/>
      <c r="J12" s="38"/>
      <c r="K12" s="38"/>
      <c r="L12" s="63"/>
      <c r="S12" s="38"/>
      <c r="T12" s="38"/>
      <c r="U12" s="38"/>
      <c r="V12" s="38"/>
      <c r="W12" s="38"/>
      <c r="X12" s="38"/>
      <c r="Y12" s="38"/>
      <c r="Z12" s="38"/>
      <c r="AA12" s="38"/>
      <c r="AB12" s="38"/>
      <c r="AC12" s="38"/>
      <c r="AD12" s="38"/>
      <c r="AE12" s="38"/>
      <c r="AZ12" s="146" t="s">
        <v>139</v>
      </c>
      <c r="BA12" s="146" t="s">
        <v>139</v>
      </c>
      <c r="BB12" s="146" t="s">
        <v>116</v>
      </c>
      <c r="BC12" s="146" t="s">
        <v>425</v>
      </c>
      <c r="BD12" s="146" t="s">
        <v>91</v>
      </c>
    </row>
    <row r="13" s="2" customFormat="1" ht="12" customHeight="1">
      <c r="A13" s="38"/>
      <c r="B13" s="44"/>
      <c r="C13" s="38"/>
      <c r="D13" s="151" t="s">
        <v>18</v>
      </c>
      <c r="E13" s="38"/>
      <c r="F13" s="141" t="s">
        <v>1</v>
      </c>
      <c r="G13" s="38"/>
      <c r="H13" s="38"/>
      <c r="I13" s="151" t="s">
        <v>19</v>
      </c>
      <c r="J13" s="141" t="s">
        <v>1</v>
      </c>
      <c r="K13" s="38"/>
      <c r="L13" s="63"/>
      <c r="S13" s="38"/>
      <c r="T13" s="38"/>
      <c r="U13" s="38"/>
      <c r="V13" s="38"/>
      <c r="W13" s="38"/>
      <c r="X13" s="38"/>
      <c r="Y13" s="38"/>
      <c r="Z13" s="38"/>
      <c r="AA13" s="38"/>
      <c r="AB13" s="38"/>
      <c r="AC13" s="38"/>
      <c r="AD13" s="38"/>
      <c r="AE13" s="38"/>
    </row>
    <row r="14" s="2" customFormat="1" ht="12" customHeight="1">
      <c r="A14" s="38"/>
      <c r="B14" s="44"/>
      <c r="C14" s="38"/>
      <c r="D14" s="151" t="s">
        <v>20</v>
      </c>
      <c r="E14" s="38"/>
      <c r="F14" s="141" t="s">
        <v>21</v>
      </c>
      <c r="G14" s="38"/>
      <c r="H14" s="38"/>
      <c r="I14" s="151" t="s">
        <v>22</v>
      </c>
      <c r="J14" s="154" t="str">
        <f>'Rekapitulace stavby'!AN8</f>
        <v>7. 12. 2021</v>
      </c>
      <c r="K14" s="38"/>
      <c r="L14" s="63"/>
      <c r="S14" s="38"/>
      <c r="T14" s="38"/>
      <c r="U14" s="38"/>
      <c r="V14" s="38"/>
      <c r="W14" s="38"/>
      <c r="X14" s="38"/>
      <c r="Y14" s="38"/>
      <c r="Z14" s="38"/>
      <c r="AA14" s="38"/>
      <c r="AB14" s="38"/>
      <c r="AC14" s="38"/>
      <c r="AD14" s="38"/>
      <c r="AE14" s="38"/>
    </row>
    <row r="15" s="2" customFormat="1" ht="10.8" customHeight="1">
      <c r="A15" s="38"/>
      <c r="B15" s="44"/>
      <c r="C15" s="38"/>
      <c r="D15" s="38"/>
      <c r="E15" s="38"/>
      <c r="F15" s="38"/>
      <c r="G15" s="38"/>
      <c r="H15" s="38"/>
      <c r="I15" s="38"/>
      <c r="J15" s="38"/>
      <c r="K15" s="38"/>
      <c r="L15" s="63"/>
      <c r="S15" s="38"/>
      <c r="T15" s="38"/>
      <c r="U15" s="38"/>
      <c r="V15" s="38"/>
      <c r="W15" s="38"/>
      <c r="X15" s="38"/>
      <c r="Y15" s="38"/>
      <c r="Z15" s="38"/>
      <c r="AA15" s="38"/>
      <c r="AB15" s="38"/>
      <c r="AC15" s="38"/>
      <c r="AD15" s="38"/>
      <c r="AE15" s="38"/>
    </row>
    <row r="16" s="2" customFormat="1" ht="12" customHeight="1">
      <c r="A16" s="38"/>
      <c r="B16" s="44"/>
      <c r="C16" s="38"/>
      <c r="D16" s="151" t="s">
        <v>24</v>
      </c>
      <c r="E16" s="38"/>
      <c r="F16" s="38"/>
      <c r="G16" s="38"/>
      <c r="H16" s="38"/>
      <c r="I16" s="151" t="s">
        <v>25</v>
      </c>
      <c r="J16" s="141" t="s">
        <v>26</v>
      </c>
      <c r="K16" s="38"/>
      <c r="L16" s="63"/>
      <c r="S16" s="38"/>
      <c r="T16" s="38"/>
      <c r="U16" s="38"/>
      <c r="V16" s="38"/>
      <c r="W16" s="38"/>
      <c r="X16" s="38"/>
      <c r="Y16" s="38"/>
      <c r="Z16" s="38"/>
      <c r="AA16" s="38"/>
      <c r="AB16" s="38"/>
      <c r="AC16" s="38"/>
      <c r="AD16" s="38"/>
      <c r="AE16" s="38"/>
    </row>
    <row r="17" s="2" customFormat="1" ht="18" customHeight="1">
      <c r="A17" s="38"/>
      <c r="B17" s="44"/>
      <c r="C17" s="38"/>
      <c r="D17" s="38"/>
      <c r="E17" s="141" t="s">
        <v>27</v>
      </c>
      <c r="F17" s="38"/>
      <c r="G17" s="38"/>
      <c r="H17" s="38"/>
      <c r="I17" s="151" t="s">
        <v>28</v>
      </c>
      <c r="J17" s="141" t="s">
        <v>29</v>
      </c>
      <c r="K17" s="38"/>
      <c r="L17" s="63"/>
      <c r="S17" s="38"/>
      <c r="T17" s="38"/>
      <c r="U17" s="38"/>
      <c r="V17" s="38"/>
      <c r="W17" s="38"/>
      <c r="X17" s="38"/>
      <c r="Y17" s="38"/>
      <c r="Z17" s="38"/>
      <c r="AA17" s="38"/>
      <c r="AB17" s="38"/>
      <c r="AC17" s="38"/>
      <c r="AD17" s="38"/>
      <c r="AE17" s="38"/>
    </row>
    <row r="18" s="2" customFormat="1" ht="6.96" customHeight="1">
      <c r="A18" s="38"/>
      <c r="B18" s="44"/>
      <c r="C18" s="38"/>
      <c r="D18" s="38"/>
      <c r="E18" s="38"/>
      <c r="F18" s="38"/>
      <c r="G18" s="38"/>
      <c r="H18" s="38"/>
      <c r="I18" s="38"/>
      <c r="J18" s="38"/>
      <c r="K18" s="38"/>
      <c r="L18" s="63"/>
      <c r="S18" s="38"/>
      <c r="T18" s="38"/>
      <c r="U18" s="38"/>
      <c r="V18" s="38"/>
      <c r="W18" s="38"/>
      <c r="X18" s="38"/>
      <c r="Y18" s="38"/>
      <c r="Z18" s="38"/>
      <c r="AA18" s="38"/>
      <c r="AB18" s="38"/>
      <c r="AC18" s="38"/>
      <c r="AD18" s="38"/>
      <c r="AE18" s="38"/>
    </row>
    <row r="19" s="2" customFormat="1" ht="12" customHeight="1">
      <c r="A19" s="38"/>
      <c r="B19" s="44"/>
      <c r="C19" s="38"/>
      <c r="D19" s="151" t="s">
        <v>30</v>
      </c>
      <c r="E19" s="38"/>
      <c r="F19" s="38"/>
      <c r="G19" s="38"/>
      <c r="H19" s="38"/>
      <c r="I19" s="151" t="s">
        <v>25</v>
      </c>
      <c r="J19" s="33" t="str">
        <f>'Rekapitulace stavby'!AN13</f>
        <v>Vyplň údaj</v>
      </c>
      <c r="K19" s="38"/>
      <c r="L19" s="63"/>
      <c r="S19" s="38"/>
      <c r="T19" s="38"/>
      <c r="U19" s="38"/>
      <c r="V19" s="38"/>
      <c r="W19" s="38"/>
      <c r="X19" s="38"/>
      <c r="Y19" s="38"/>
      <c r="Z19" s="38"/>
      <c r="AA19" s="38"/>
      <c r="AB19" s="38"/>
      <c r="AC19" s="38"/>
      <c r="AD19" s="38"/>
      <c r="AE19" s="38"/>
    </row>
    <row r="20" s="2" customFormat="1" ht="18" customHeight="1">
      <c r="A20" s="38"/>
      <c r="B20" s="44"/>
      <c r="C20" s="38"/>
      <c r="D20" s="38"/>
      <c r="E20" s="33" t="str">
        <f>'Rekapitulace stavby'!E14</f>
        <v>Vyplň údaj</v>
      </c>
      <c r="F20" s="141"/>
      <c r="G20" s="141"/>
      <c r="H20" s="141"/>
      <c r="I20" s="151" t="s">
        <v>28</v>
      </c>
      <c r="J20" s="33" t="str">
        <f>'Rekapitulace stavby'!AN14</f>
        <v>Vyplň údaj</v>
      </c>
      <c r="K20" s="38"/>
      <c r="L20" s="63"/>
      <c r="S20" s="38"/>
      <c r="T20" s="38"/>
      <c r="U20" s="38"/>
      <c r="V20" s="38"/>
      <c r="W20" s="38"/>
      <c r="X20" s="38"/>
      <c r="Y20" s="38"/>
      <c r="Z20" s="38"/>
      <c r="AA20" s="38"/>
      <c r="AB20" s="38"/>
      <c r="AC20" s="38"/>
      <c r="AD20" s="38"/>
      <c r="AE20" s="38"/>
    </row>
    <row r="21" s="2" customFormat="1" ht="6.96" customHeight="1">
      <c r="A21" s="38"/>
      <c r="B21" s="44"/>
      <c r="C21" s="38"/>
      <c r="D21" s="38"/>
      <c r="E21" s="38"/>
      <c r="F21" s="38"/>
      <c r="G21" s="38"/>
      <c r="H21" s="38"/>
      <c r="I21" s="38"/>
      <c r="J21" s="38"/>
      <c r="K21" s="38"/>
      <c r="L21" s="63"/>
      <c r="S21" s="38"/>
      <c r="T21" s="38"/>
      <c r="U21" s="38"/>
      <c r="V21" s="38"/>
      <c r="W21" s="38"/>
      <c r="X21" s="38"/>
      <c r="Y21" s="38"/>
      <c r="Z21" s="38"/>
      <c r="AA21" s="38"/>
      <c r="AB21" s="38"/>
      <c r="AC21" s="38"/>
      <c r="AD21" s="38"/>
      <c r="AE21" s="38"/>
    </row>
    <row r="22" s="2" customFormat="1" ht="12" customHeight="1">
      <c r="A22" s="38"/>
      <c r="B22" s="44"/>
      <c r="C22" s="38"/>
      <c r="D22" s="151" t="s">
        <v>32</v>
      </c>
      <c r="E22" s="38"/>
      <c r="F22" s="38"/>
      <c r="G22" s="38"/>
      <c r="H22" s="38"/>
      <c r="I22" s="151" t="s">
        <v>25</v>
      </c>
      <c r="J22" s="141" t="s">
        <v>33</v>
      </c>
      <c r="K22" s="38"/>
      <c r="L22" s="63"/>
      <c r="S22" s="38"/>
      <c r="T22" s="38"/>
      <c r="U22" s="38"/>
      <c r="V22" s="38"/>
      <c r="W22" s="38"/>
      <c r="X22" s="38"/>
      <c r="Y22" s="38"/>
      <c r="Z22" s="38"/>
      <c r="AA22" s="38"/>
      <c r="AB22" s="38"/>
      <c r="AC22" s="38"/>
      <c r="AD22" s="38"/>
      <c r="AE22" s="38"/>
    </row>
    <row r="23" s="2" customFormat="1" ht="18" customHeight="1">
      <c r="A23" s="38"/>
      <c r="B23" s="44"/>
      <c r="C23" s="38"/>
      <c r="D23" s="38"/>
      <c r="E23" s="141" t="s">
        <v>34</v>
      </c>
      <c r="F23" s="38"/>
      <c r="G23" s="38"/>
      <c r="H23" s="38"/>
      <c r="I23" s="151" t="s">
        <v>28</v>
      </c>
      <c r="J23" s="141" t="s">
        <v>35</v>
      </c>
      <c r="K23" s="38"/>
      <c r="L23" s="63"/>
      <c r="S23" s="38"/>
      <c r="T23" s="38"/>
      <c r="U23" s="38"/>
      <c r="V23" s="38"/>
      <c r="W23" s="38"/>
      <c r="X23" s="38"/>
      <c r="Y23" s="38"/>
      <c r="Z23" s="38"/>
      <c r="AA23" s="38"/>
      <c r="AB23" s="38"/>
      <c r="AC23" s="38"/>
      <c r="AD23" s="38"/>
      <c r="AE23" s="38"/>
    </row>
    <row r="24" s="2" customFormat="1" ht="6.96" customHeight="1">
      <c r="A24" s="38"/>
      <c r="B24" s="44"/>
      <c r="C24" s="38"/>
      <c r="D24" s="38"/>
      <c r="E24" s="38"/>
      <c r="F24" s="38"/>
      <c r="G24" s="38"/>
      <c r="H24" s="38"/>
      <c r="I24" s="38"/>
      <c r="J24" s="38"/>
      <c r="K24" s="38"/>
      <c r="L24" s="63"/>
      <c r="S24" s="38"/>
      <c r="T24" s="38"/>
      <c r="U24" s="38"/>
      <c r="V24" s="38"/>
      <c r="W24" s="38"/>
      <c r="X24" s="38"/>
      <c r="Y24" s="38"/>
      <c r="Z24" s="38"/>
      <c r="AA24" s="38"/>
      <c r="AB24" s="38"/>
      <c r="AC24" s="38"/>
      <c r="AD24" s="38"/>
      <c r="AE24" s="38"/>
    </row>
    <row r="25" s="2" customFormat="1" ht="12" customHeight="1">
      <c r="A25" s="38"/>
      <c r="B25" s="44"/>
      <c r="C25" s="38"/>
      <c r="D25" s="151" t="s">
        <v>37</v>
      </c>
      <c r="E25" s="38"/>
      <c r="F25" s="38"/>
      <c r="G25" s="38"/>
      <c r="H25" s="38"/>
      <c r="I25" s="151" t="s">
        <v>25</v>
      </c>
      <c r="J25" s="141" t="s">
        <v>38</v>
      </c>
      <c r="K25" s="38"/>
      <c r="L25" s="63"/>
      <c r="S25" s="38"/>
      <c r="T25" s="38"/>
      <c r="U25" s="38"/>
      <c r="V25" s="38"/>
      <c r="W25" s="38"/>
      <c r="X25" s="38"/>
      <c r="Y25" s="38"/>
      <c r="Z25" s="38"/>
      <c r="AA25" s="38"/>
      <c r="AB25" s="38"/>
      <c r="AC25" s="38"/>
      <c r="AD25" s="38"/>
      <c r="AE25" s="38"/>
    </row>
    <row r="26" s="2" customFormat="1" ht="18" customHeight="1">
      <c r="A26" s="38"/>
      <c r="B26" s="44"/>
      <c r="C26" s="38"/>
      <c r="D26" s="38"/>
      <c r="E26" s="141" t="s">
        <v>39</v>
      </c>
      <c r="F26" s="38"/>
      <c r="G26" s="38"/>
      <c r="H26" s="38"/>
      <c r="I26" s="151" t="s">
        <v>28</v>
      </c>
      <c r="J26" s="141" t="s">
        <v>40</v>
      </c>
      <c r="K26" s="38"/>
      <c r="L26" s="63"/>
      <c r="S26" s="38"/>
      <c r="T26" s="38"/>
      <c r="U26" s="38"/>
      <c r="V26" s="38"/>
      <c r="W26" s="38"/>
      <c r="X26" s="38"/>
      <c r="Y26" s="38"/>
      <c r="Z26" s="38"/>
      <c r="AA26" s="38"/>
      <c r="AB26" s="38"/>
      <c r="AC26" s="38"/>
      <c r="AD26" s="38"/>
      <c r="AE26" s="38"/>
    </row>
    <row r="27" s="2" customFormat="1" ht="6.96" customHeight="1">
      <c r="A27" s="38"/>
      <c r="B27" s="44"/>
      <c r="C27" s="38"/>
      <c r="D27" s="38"/>
      <c r="E27" s="38"/>
      <c r="F27" s="38"/>
      <c r="G27" s="38"/>
      <c r="H27" s="38"/>
      <c r="I27" s="38"/>
      <c r="J27" s="38"/>
      <c r="K27" s="38"/>
      <c r="L27" s="63"/>
      <c r="S27" s="38"/>
      <c r="T27" s="38"/>
      <c r="U27" s="38"/>
      <c r="V27" s="38"/>
      <c r="W27" s="38"/>
      <c r="X27" s="38"/>
      <c r="Y27" s="38"/>
      <c r="Z27" s="38"/>
      <c r="AA27" s="38"/>
      <c r="AB27" s="38"/>
      <c r="AC27" s="38"/>
      <c r="AD27" s="38"/>
      <c r="AE27" s="38"/>
    </row>
    <row r="28" s="2" customFormat="1" ht="12" customHeight="1">
      <c r="A28" s="38"/>
      <c r="B28" s="44"/>
      <c r="C28" s="38"/>
      <c r="D28" s="151" t="s">
        <v>41</v>
      </c>
      <c r="E28" s="38"/>
      <c r="F28" s="38"/>
      <c r="G28" s="38"/>
      <c r="H28" s="38"/>
      <c r="I28" s="38"/>
      <c r="J28" s="38"/>
      <c r="K28" s="38"/>
      <c r="L28" s="63"/>
      <c r="S28" s="38"/>
      <c r="T28" s="38"/>
      <c r="U28" s="38"/>
      <c r="V28" s="38"/>
      <c r="W28" s="38"/>
      <c r="X28" s="38"/>
      <c r="Y28" s="38"/>
      <c r="Z28" s="38"/>
      <c r="AA28" s="38"/>
      <c r="AB28" s="38"/>
      <c r="AC28" s="38"/>
      <c r="AD28" s="38"/>
      <c r="AE28" s="38"/>
    </row>
    <row r="29" s="8" customFormat="1" ht="16.5" customHeight="1">
      <c r="A29" s="155"/>
      <c r="B29" s="156"/>
      <c r="C29" s="155"/>
      <c r="D29" s="155"/>
      <c r="E29" s="157" t="s">
        <v>1</v>
      </c>
      <c r="F29" s="157"/>
      <c r="G29" s="157"/>
      <c r="H29" s="157"/>
      <c r="I29" s="155"/>
      <c r="J29" s="155"/>
      <c r="K29" s="155"/>
      <c r="L29" s="158"/>
      <c r="S29" s="155"/>
      <c r="T29" s="155"/>
      <c r="U29" s="155"/>
      <c r="V29" s="155"/>
      <c r="W29" s="155"/>
      <c r="X29" s="155"/>
      <c r="Y29" s="155"/>
      <c r="Z29" s="155"/>
      <c r="AA29" s="155"/>
      <c r="AB29" s="155"/>
      <c r="AC29" s="155"/>
      <c r="AD29" s="155"/>
      <c r="AE29" s="155"/>
    </row>
    <row r="30" s="2" customFormat="1" ht="6.96" customHeight="1">
      <c r="A30" s="38"/>
      <c r="B30" s="44"/>
      <c r="C30" s="38"/>
      <c r="D30" s="38"/>
      <c r="E30" s="38"/>
      <c r="F30" s="38"/>
      <c r="G30" s="38"/>
      <c r="H30" s="38"/>
      <c r="I30" s="38"/>
      <c r="J30" s="38"/>
      <c r="K30" s="38"/>
      <c r="L30" s="63"/>
      <c r="S30" s="38"/>
      <c r="T30" s="38"/>
      <c r="U30" s="38"/>
      <c r="V30" s="38"/>
      <c r="W30" s="38"/>
      <c r="X30" s="38"/>
      <c r="Y30" s="38"/>
      <c r="Z30" s="38"/>
      <c r="AA30" s="38"/>
      <c r="AB30" s="38"/>
      <c r="AC30" s="38"/>
      <c r="AD30" s="38"/>
      <c r="AE30" s="38"/>
    </row>
    <row r="31" s="2" customFormat="1" ht="6.96" customHeight="1">
      <c r="A31" s="38"/>
      <c r="B31" s="44"/>
      <c r="C31" s="38"/>
      <c r="D31" s="159"/>
      <c r="E31" s="159"/>
      <c r="F31" s="159"/>
      <c r="G31" s="159"/>
      <c r="H31" s="159"/>
      <c r="I31" s="159"/>
      <c r="J31" s="159"/>
      <c r="K31" s="159"/>
      <c r="L31" s="63"/>
      <c r="S31" s="38"/>
      <c r="T31" s="38"/>
      <c r="U31" s="38"/>
      <c r="V31" s="38"/>
      <c r="W31" s="38"/>
      <c r="X31" s="38"/>
      <c r="Y31" s="38"/>
      <c r="Z31" s="38"/>
      <c r="AA31" s="38"/>
      <c r="AB31" s="38"/>
      <c r="AC31" s="38"/>
      <c r="AD31" s="38"/>
      <c r="AE31" s="38"/>
    </row>
    <row r="32" s="2" customFormat="1" ht="25.44" customHeight="1">
      <c r="A32" s="38"/>
      <c r="B32" s="44"/>
      <c r="C32" s="38"/>
      <c r="D32" s="160" t="s">
        <v>42</v>
      </c>
      <c r="E32" s="38"/>
      <c r="F32" s="38"/>
      <c r="G32" s="38"/>
      <c r="H32" s="38"/>
      <c r="I32" s="38"/>
      <c r="J32" s="161">
        <f>ROUND(J128, 2)</f>
        <v>0</v>
      </c>
      <c r="K32" s="38"/>
      <c r="L32" s="63"/>
      <c r="S32" s="38"/>
      <c r="T32" s="38"/>
      <c r="U32" s="38"/>
      <c r="V32" s="38"/>
      <c r="W32" s="38"/>
      <c r="X32" s="38"/>
      <c r="Y32" s="38"/>
      <c r="Z32" s="38"/>
      <c r="AA32" s="38"/>
      <c r="AB32" s="38"/>
      <c r="AC32" s="38"/>
      <c r="AD32" s="38"/>
      <c r="AE32" s="38"/>
    </row>
    <row r="33" s="2" customFormat="1" ht="6.96" customHeight="1">
      <c r="A33" s="38"/>
      <c r="B33" s="44"/>
      <c r="C33" s="38"/>
      <c r="D33" s="159"/>
      <c r="E33" s="159"/>
      <c r="F33" s="159"/>
      <c r="G33" s="159"/>
      <c r="H33" s="159"/>
      <c r="I33" s="159"/>
      <c r="J33" s="159"/>
      <c r="K33" s="159"/>
      <c r="L33" s="63"/>
      <c r="S33" s="38"/>
      <c r="T33" s="38"/>
      <c r="U33" s="38"/>
      <c r="V33" s="38"/>
      <c r="W33" s="38"/>
      <c r="X33" s="38"/>
      <c r="Y33" s="38"/>
      <c r="Z33" s="38"/>
      <c r="AA33" s="38"/>
      <c r="AB33" s="38"/>
      <c r="AC33" s="38"/>
      <c r="AD33" s="38"/>
      <c r="AE33" s="38"/>
    </row>
    <row r="34" s="2" customFormat="1" ht="14.4" customHeight="1">
      <c r="A34" s="38"/>
      <c r="B34" s="44"/>
      <c r="C34" s="38"/>
      <c r="D34" s="38"/>
      <c r="E34" s="38"/>
      <c r="F34" s="162" t="s">
        <v>44</v>
      </c>
      <c r="G34" s="38"/>
      <c r="H34" s="38"/>
      <c r="I34" s="162" t="s">
        <v>43</v>
      </c>
      <c r="J34" s="162" t="s">
        <v>45</v>
      </c>
      <c r="K34" s="38"/>
      <c r="L34" s="63"/>
      <c r="S34" s="38"/>
      <c r="T34" s="38"/>
      <c r="U34" s="38"/>
      <c r="V34" s="38"/>
      <c r="W34" s="38"/>
      <c r="X34" s="38"/>
      <c r="Y34" s="38"/>
      <c r="Z34" s="38"/>
      <c r="AA34" s="38"/>
      <c r="AB34" s="38"/>
      <c r="AC34" s="38"/>
      <c r="AD34" s="38"/>
      <c r="AE34" s="38"/>
    </row>
    <row r="35" s="2" customFormat="1" ht="14.4" customHeight="1">
      <c r="A35" s="38"/>
      <c r="B35" s="44"/>
      <c r="C35" s="38"/>
      <c r="D35" s="163" t="s">
        <v>46</v>
      </c>
      <c r="E35" s="151" t="s">
        <v>47</v>
      </c>
      <c r="F35" s="164">
        <f>ROUND((SUM(BE128:BE301)),  2)</f>
        <v>0</v>
      </c>
      <c r="G35" s="38"/>
      <c r="H35" s="38"/>
      <c r="I35" s="165">
        <v>0.20999999999999999</v>
      </c>
      <c r="J35" s="164">
        <f>ROUND(((SUM(BE128:BE301))*I35),  2)</f>
        <v>0</v>
      </c>
      <c r="K35" s="38"/>
      <c r="L35" s="63"/>
      <c r="S35" s="38"/>
      <c r="T35" s="38"/>
      <c r="U35" s="38"/>
      <c r="V35" s="38"/>
      <c r="W35" s="38"/>
      <c r="X35" s="38"/>
      <c r="Y35" s="38"/>
      <c r="Z35" s="38"/>
      <c r="AA35" s="38"/>
      <c r="AB35" s="38"/>
      <c r="AC35" s="38"/>
      <c r="AD35" s="38"/>
      <c r="AE35" s="38"/>
    </row>
    <row r="36" s="2" customFormat="1" ht="14.4" customHeight="1">
      <c r="A36" s="38"/>
      <c r="B36" s="44"/>
      <c r="C36" s="38"/>
      <c r="D36" s="38"/>
      <c r="E36" s="151" t="s">
        <v>48</v>
      </c>
      <c r="F36" s="164">
        <f>ROUND((SUM(BF128:BF301)),  2)</f>
        <v>0</v>
      </c>
      <c r="G36" s="38"/>
      <c r="H36" s="38"/>
      <c r="I36" s="165">
        <v>0.14999999999999999</v>
      </c>
      <c r="J36" s="164">
        <f>ROUND(((SUM(BF128:BF301))*I36),  2)</f>
        <v>0</v>
      </c>
      <c r="K36" s="38"/>
      <c r="L36" s="63"/>
      <c r="S36" s="38"/>
      <c r="T36" s="38"/>
      <c r="U36" s="38"/>
      <c r="V36" s="38"/>
      <c r="W36" s="38"/>
      <c r="X36" s="38"/>
      <c r="Y36" s="38"/>
      <c r="Z36" s="38"/>
      <c r="AA36" s="38"/>
      <c r="AB36" s="38"/>
      <c r="AC36" s="38"/>
      <c r="AD36" s="38"/>
      <c r="AE36" s="38"/>
    </row>
    <row r="37" hidden="1" s="2" customFormat="1" ht="14.4" customHeight="1">
      <c r="A37" s="38"/>
      <c r="B37" s="44"/>
      <c r="C37" s="38"/>
      <c r="D37" s="38"/>
      <c r="E37" s="151" t="s">
        <v>49</v>
      </c>
      <c r="F37" s="164">
        <f>ROUND((SUM(BG128:BG301)),  2)</f>
        <v>0</v>
      </c>
      <c r="G37" s="38"/>
      <c r="H37" s="38"/>
      <c r="I37" s="165">
        <v>0.20999999999999999</v>
      </c>
      <c r="J37" s="164">
        <f>0</f>
        <v>0</v>
      </c>
      <c r="K37" s="38"/>
      <c r="L37" s="63"/>
      <c r="S37" s="38"/>
      <c r="T37" s="38"/>
      <c r="U37" s="38"/>
      <c r="V37" s="38"/>
      <c r="W37" s="38"/>
      <c r="X37" s="38"/>
      <c r="Y37" s="38"/>
      <c r="Z37" s="38"/>
      <c r="AA37" s="38"/>
      <c r="AB37" s="38"/>
      <c r="AC37" s="38"/>
      <c r="AD37" s="38"/>
      <c r="AE37" s="38"/>
    </row>
    <row r="38" hidden="1" s="2" customFormat="1" ht="14.4" customHeight="1">
      <c r="A38" s="38"/>
      <c r="B38" s="44"/>
      <c r="C38" s="38"/>
      <c r="D38" s="38"/>
      <c r="E38" s="151" t="s">
        <v>50</v>
      </c>
      <c r="F38" s="164">
        <f>ROUND((SUM(BH128:BH301)),  2)</f>
        <v>0</v>
      </c>
      <c r="G38" s="38"/>
      <c r="H38" s="38"/>
      <c r="I38" s="165">
        <v>0.14999999999999999</v>
      </c>
      <c r="J38" s="164">
        <f>0</f>
        <v>0</v>
      </c>
      <c r="K38" s="38"/>
      <c r="L38" s="63"/>
      <c r="S38" s="38"/>
      <c r="T38" s="38"/>
      <c r="U38" s="38"/>
      <c r="V38" s="38"/>
      <c r="W38" s="38"/>
      <c r="X38" s="38"/>
      <c r="Y38" s="38"/>
      <c r="Z38" s="38"/>
      <c r="AA38" s="38"/>
      <c r="AB38" s="38"/>
      <c r="AC38" s="38"/>
      <c r="AD38" s="38"/>
      <c r="AE38" s="38"/>
    </row>
    <row r="39" hidden="1" s="2" customFormat="1" ht="14.4" customHeight="1">
      <c r="A39" s="38"/>
      <c r="B39" s="44"/>
      <c r="C39" s="38"/>
      <c r="D39" s="38"/>
      <c r="E39" s="151" t="s">
        <v>51</v>
      </c>
      <c r="F39" s="164">
        <f>ROUND((SUM(BI128:BI301)),  2)</f>
        <v>0</v>
      </c>
      <c r="G39" s="38"/>
      <c r="H39" s="38"/>
      <c r="I39" s="165">
        <v>0</v>
      </c>
      <c r="J39" s="164">
        <f>0</f>
        <v>0</v>
      </c>
      <c r="K39" s="38"/>
      <c r="L39" s="63"/>
      <c r="S39" s="38"/>
      <c r="T39" s="38"/>
      <c r="U39" s="38"/>
      <c r="V39" s="38"/>
      <c r="W39" s="38"/>
      <c r="X39" s="38"/>
      <c r="Y39" s="38"/>
      <c r="Z39" s="38"/>
      <c r="AA39" s="38"/>
      <c r="AB39" s="38"/>
      <c r="AC39" s="38"/>
      <c r="AD39" s="38"/>
      <c r="AE39" s="38"/>
    </row>
    <row r="40" s="2" customFormat="1" ht="6.96" customHeight="1">
      <c r="A40" s="38"/>
      <c r="B40" s="44"/>
      <c r="C40" s="38"/>
      <c r="D40" s="38"/>
      <c r="E40" s="38"/>
      <c r="F40" s="38"/>
      <c r="G40" s="38"/>
      <c r="H40" s="38"/>
      <c r="I40" s="38"/>
      <c r="J40" s="38"/>
      <c r="K40" s="38"/>
      <c r="L40" s="63"/>
      <c r="S40" s="38"/>
      <c r="T40" s="38"/>
      <c r="U40" s="38"/>
      <c r="V40" s="38"/>
      <c r="W40" s="38"/>
      <c r="X40" s="38"/>
      <c r="Y40" s="38"/>
      <c r="Z40" s="38"/>
      <c r="AA40" s="38"/>
      <c r="AB40" s="38"/>
      <c r="AC40" s="38"/>
      <c r="AD40" s="38"/>
      <c r="AE40" s="38"/>
    </row>
    <row r="41" s="2" customFormat="1" ht="25.44" customHeight="1">
      <c r="A41" s="38"/>
      <c r="B41" s="44"/>
      <c r="C41" s="166"/>
      <c r="D41" s="167" t="s">
        <v>52</v>
      </c>
      <c r="E41" s="168"/>
      <c r="F41" s="168"/>
      <c r="G41" s="169" t="s">
        <v>53</v>
      </c>
      <c r="H41" s="170" t="s">
        <v>54</v>
      </c>
      <c r="I41" s="168"/>
      <c r="J41" s="171">
        <f>SUM(J32:J39)</f>
        <v>0</v>
      </c>
      <c r="K41" s="172"/>
      <c r="L41" s="63"/>
      <c r="S41" s="38"/>
      <c r="T41" s="38"/>
      <c r="U41" s="38"/>
      <c r="V41" s="38"/>
      <c r="W41" s="38"/>
      <c r="X41" s="38"/>
      <c r="Y41" s="38"/>
      <c r="Z41" s="38"/>
      <c r="AA41" s="38"/>
      <c r="AB41" s="38"/>
      <c r="AC41" s="38"/>
      <c r="AD41" s="38"/>
      <c r="AE41" s="38"/>
    </row>
    <row r="42" s="2" customFormat="1" ht="14.4" customHeight="1">
      <c r="A42" s="38"/>
      <c r="B42" s="44"/>
      <c r="C42" s="38"/>
      <c r="D42" s="38"/>
      <c r="E42" s="38"/>
      <c r="F42" s="38"/>
      <c r="G42" s="38"/>
      <c r="H42" s="38"/>
      <c r="I42" s="38"/>
      <c r="J42" s="38"/>
      <c r="K42" s="38"/>
      <c r="L42" s="63"/>
      <c r="S42" s="38"/>
      <c r="T42" s="38"/>
      <c r="U42" s="38"/>
      <c r="V42" s="38"/>
      <c r="W42" s="38"/>
      <c r="X42" s="38"/>
      <c r="Y42" s="38"/>
      <c r="Z42" s="38"/>
      <c r="AA42" s="38"/>
      <c r="AB42" s="38"/>
      <c r="AC42" s="38"/>
      <c r="AD42" s="38"/>
      <c r="AE42" s="38"/>
    </row>
    <row r="43" s="1" customFormat="1" ht="14.4" customHeight="1">
      <c r="B43" s="20"/>
      <c r="L43" s="20"/>
    </row>
    <row r="44" s="1" customFormat="1" ht="14.4" customHeight="1">
      <c r="B44" s="20"/>
      <c r="L44" s="20"/>
    </row>
    <row r="45" s="1" customFormat="1" ht="14.4" customHeight="1">
      <c r="B45" s="20"/>
      <c r="L45" s="20"/>
    </row>
    <row r="46" s="1" customFormat="1" ht="14.4" customHeight="1">
      <c r="B46" s="20"/>
      <c r="L46" s="20"/>
    </row>
    <row r="47" s="1" customFormat="1" ht="14.4" customHeight="1">
      <c r="B47" s="20"/>
      <c r="L47" s="20"/>
    </row>
    <row r="48" s="1" customFormat="1" ht="14.4" customHeight="1">
      <c r="B48" s="20"/>
      <c r="L48" s="20"/>
    </row>
    <row r="49" s="1" customFormat="1" ht="14.4" customHeight="1">
      <c r="B49" s="20"/>
      <c r="L49" s="20"/>
    </row>
    <row r="50" s="2" customFormat="1" ht="14.4" customHeight="1">
      <c r="B50" s="63"/>
      <c r="D50" s="173" t="s">
        <v>55</v>
      </c>
      <c r="E50" s="174"/>
      <c r="F50" s="174"/>
      <c r="G50" s="173" t="s">
        <v>56</v>
      </c>
      <c r="H50" s="174"/>
      <c r="I50" s="174"/>
      <c r="J50" s="174"/>
      <c r="K50" s="174"/>
      <c r="L50" s="63"/>
    </row>
    <row r="51">
      <c r="B51" s="20"/>
      <c r="L51" s="20"/>
    </row>
    <row r="52">
      <c r="B52" s="20"/>
      <c r="L52" s="20"/>
    </row>
    <row r="53">
      <c r="B53" s="20"/>
      <c r="L53" s="20"/>
    </row>
    <row r="54">
      <c r="B54" s="20"/>
      <c r="L54" s="20"/>
    </row>
    <row r="55">
      <c r="B55" s="20"/>
      <c r="L55" s="20"/>
    </row>
    <row r="56">
      <c r="B56" s="20"/>
      <c r="L56" s="20"/>
    </row>
    <row r="57">
      <c r="B57" s="20"/>
      <c r="L57" s="20"/>
    </row>
    <row r="58">
      <c r="B58" s="20"/>
      <c r="L58" s="20"/>
    </row>
    <row r="59">
      <c r="B59" s="20"/>
      <c r="L59" s="20"/>
    </row>
    <row r="60">
      <c r="B60" s="20"/>
      <c r="L60" s="20"/>
    </row>
    <row r="61" s="2" customFormat="1">
      <c r="A61" s="38"/>
      <c r="B61" s="44"/>
      <c r="C61" s="38"/>
      <c r="D61" s="175" t="s">
        <v>57</v>
      </c>
      <c r="E61" s="176"/>
      <c r="F61" s="177" t="s">
        <v>58</v>
      </c>
      <c r="G61" s="175" t="s">
        <v>57</v>
      </c>
      <c r="H61" s="176"/>
      <c r="I61" s="176"/>
      <c r="J61" s="178" t="s">
        <v>58</v>
      </c>
      <c r="K61" s="176"/>
      <c r="L61" s="63"/>
      <c r="S61" s="38"/>
      <c r="T61" s="38"/>
      <c r="U61" s="38"/>
      <c r="V61" s="38"/>
      <c r="W61" s="38"/>
      <c r="X61" s="38"/>
      <c r="Y61" s="38"/>
      <c r="Z61" s="38"/>
      <c r="AA61" s="38"/>
      <c r="AB61" s="38"/>
      <c r="AC61" s="38"/>
      <c r="AD61" s="38"/>
      <c r="AE61" s="38"/>
    </row>
    <row r="62">
      <c r="B62" s="20"/>
      <c r="L62" s="20"/>
    </row>
    <row r="63">
      <c r="B63" s="20"/>
      <c r="L63" s="20"/>
    </row>
    <row r="64">
      <c r="B64" s="20"/>
      <c r="L64" s="20"/>
    </row>
    <row r="65" s="2" customFormat="1">
      <c r="A65" s="38"/>
      <c r="B65" s="44"/>
      <c r="C65" s="38"/>
      <c r="D65" s="173" t="s">
        <v>59</v>
      </c>
      <c r="E65" s="179"/>
      <c r="F65" s="179"/>
      <c r="G65" s="173" t="s">
        <v>60</v>
      </c>
      <c r="H65" s="179"/>
      <c r="I65" s="179"/>
      <c r="J65" s="179"/>
      <c r="K65" s="179"/>
      <c r="L65" s="63"/>
      <c r="S65" s="38"/>
      <c r="T65" s="38"/>
      <c r="U65" s="38"/>
      <c r="V65" s="38"/>
      <c r="W65" s="38"/>
      <c r="X65" s="38"/>
      <c r="Y65" s="38"/>
      <c r="Z65" s="38"/>
      <c r="AA65" s="38"/>
      <c r="AB65" s="38"/>
      <c r="AC65" s="38"/>
      <c r="AD65" s="38"/>
      <c r="AE65" s="38"/>
    </row>
    <row r="66">
      <c r="B66" s="20"/>
      <c r="L66" s="20"/>
    </row>
    <row r="67">
      <c r="B67" s="20"/>
      <c r="L67" s="20"/>
    </row>
    <row r="68">
      <c r="B68" s="20"/>
      <c r="L68" s="20"/>
    </row>
    <row r="69">
      <c r="B69" s="20"/>
      <c r="L69" s="20"/>
    </row>
    <row r="70">
      <c r="B70" s="20"/>
      <c r="L70" s="20"/>
    </row>
    <row r="71">
      <c r="B71" s="20"/>
      <c r="L71" s="20"/>
    </row>
    <row r="72">
      <c r="B72" s="20"/>
      <c r="L72" s="20"/>
    </row>
    <row r="73">
      <c r="B73" s="20"/>
      <c r="L73" s="20"/>
    </row>
    <row r="74">
      <c r="B74" s="20"/>
      <c r="L74" s="20"/>
    </row>
    <row r="75">
      <c r="B75" s="20"/>
      <c r="L75" s="20"/>
    </row>
    <row r="76" s="2" customFormat="1">
      <c r="A76" s="38"/>
      <c r="B76" s="44"/>
      <c r="C76" s="38"/>
      <c r="D76" s="175" t="s">
        <v>57</v>
      </c>
      <c r="E76" s="176"/>
      <c r="F76" s="177" t="s">
        <v>58</v>
      </c>
      <c r="G76" s="175" t="s">
        <v>57</v>
      </c>
      <c r="H76" s="176"/>
      <c r="I76" s="176"/>
      <c r="J76" s="178" t="s">
        <v>58</v>
      </c>
      <c r="K76" s="176"/>
      <c r="L76" s="63"/>
      <c r="S76" s="38"/>
      <c r="T76" s="38"/>
      <c r="U76" s="38"/>
      <c r="V76" s="38"/>
      <c r="W76" s="38"/>
      <c r="X76" s="38"/>
      <c r="Y76" s="38"/>
      <c r="Z76" s="38"/>
      <c r="AA76" s="38"/>
      <c r="AB76" s="38"/>
      <c r="AC76" s="38"/>
      <c r="AD76" s="38"/>
      <c r="AE76" s="38"/>
    </row>
    <row r="77" s="2" customFormat="1" ht="14.4" customHeight="1">
      <c r="A77" s="38"/>
      <c r="B77" s="180"/>
      <c r="C77" s="181"/>
      <c r="D77" s="181"/>
      <c r="E77" s="181"/>
      <c r="F77" s="181"/>
      <c r="G77" s="181"/>
      <c r="H77" s="181"/>
      <c r="I77" s="181"/>
      <c r="J77" s="181"/>
      <c r="K77" s="181"/>
      <c r="L77" s="63"/>
      <c r="S77" s="38"/>
      <c r="T77" s="38"/>
      <c r="U77" s="38"/>
      <c r="V77" s="38"/>
      <c r="W77" s="38"/>
      <c r="X77" s="38"/>
      <c r="Y77" s="38"/>
      <c r="Z77" s="38"/>
      <c r="AA77" s="38"/>
      <c r="AB77" s="38"/>
      <c r="AC77" s="38"/>
      <c r="AD77" s="38"/>
      <c r="AE77" s="38"/>
    </row>
    <row r="81" s="2" customFormat="1" ht="6.96" customHeight="1">
      <c r="A81" s="38"/>
      <c r="B81" s="182"/>
      <c r="C81" s="183"/>
      <c r="D81" s="183"/>
      <c r="E81" s="183"/>
      <c r="F81" s="183"/>
      <c r="G81" s="183"/>
      <c r="H81" s="183"/>
      <c r="I81" s="183"/>
      <c r="J81" s="183"/>
      <c r="K81" s="183"/>
      <c r="L81" s="63"/>
      <c r="S81" s="38"/>
      <c r="T81" s="38"/>
      <c r="U81" s="38"/>
      <c r="V81" s="38"/>
      <c r="W81" s="38"/>
      <c r="X81" s="38"/>
      <c r="Y81" s="38"/>
      <c r="Z81" s="38"/>
      <c r="AA81" s="38"/>
      <c r="AB81" s="38"/>
      <c r="AC81" s="38"/>
      <c r="AD81" s="38"/>
      <c r="AE81" s="38"/>
    </row>
    <row r="82" s="2" customFormat="1" ht="24.96" customHeight="1">
      <c r="A82" s="38"/>
      <c r="B82" s="39"/>
      <c r="C82" s="23" t="s">
        <v>141</v>
      </c>
      <c r="D82" s="40"/>
      <c r="E82" s="40"/>
      <c r="F82" s="40"/>
      <c r="G82" s="40"/>
      <c r="H82" s="40"/>
      <c r="I82" s="40"/>
      <c r="J82" s="40"/>
      <c r="K82" s="40"/>
      <c r="L82" s="63"/>
      <c r="S82" s="38"/>
      <c r="T82" s="38"/>
      <c r="U82" s="38"/>
      <c r="V82" s="38"/>
      <c r="W82" s="38"/>
      <c r="X82" s="38"/>
      <c r="Y82" s="38"/>
      <c r="Z82" s="38"/>
      <c r="AA82" s="38"/>
      <c r="AB82" s="38"/>
      <c r="AC82" s="38"/>
      <c r="AD82" s="38"/>
      <c r="AE82" s="38"/>
    </row>
    <row r="83" s="2" customFormat="1" ht="6.96" customHeight="1">
      <c r="A83" s="38"/>
      <c r="B83" s="39"/>
      <c r="C83" s="40"/>
      <c r="D83" s="40"/>
      <c r="E83" s="40"/>
      <c r="F83" s="40"/>
      <c r="G83" s="40"/>
      <c r="H83" s="40"/>
      <c r="I83" s="40"/>
      <c r="J83" s="40"/>
      <c r="K83" s="40"/>
      <c r="L83" s="63"/>
      <c r="S83" s="38"/>
      <c r="T83" s="38"/>
      <c r="U83" s="38"/>
      <c r="V83" s="38"/>
      <c r="W83" s="38"/>
      <c r="X83" s="38"/>
      <c r="Y83" s="38"/>
      <c r="Z83" s="38"/>
      <c r="AA83" s="38"/>
      <c r="AB83" s="38"/>
      <c r="AC83" s="38"/>
      <c r="AD83" s="38"/>
      <c r="AE83" s="38"/>
    </row>
    <row r="84" s="2" customFormat="1" ht="12" customHeight="1">
      <c r="A84" s="38"/>
      <c r="B84" s="39"/>
      <c r="C84" s="32" t="s">
        <v>16</v>
      </c>
      <c r="D84" s="40"/>
      <c r="E84" s="40"/>
      <c r="F84" s="40"/>
      <c r="G84" s="40"/>
      <c r="H84" s="40"/>
      <c r="I84" s="40"/>
      <c r="J84" s="40"/>
      <c r="K84" s="40"/>
      <c r="L84" s="63"/>
      <c r="S84" s="38"/>
      <c r="T84" s="38"/>
      <c r="U84" s="38"/>
      <c r="V84" s="38"/>
      <c r="W84" s="38"/>
      <c r="X84" s="38"/>
      <c r="Y84" s="38"/>
      <c r="Z84" s="38"/>
      <c r="AA84" s="38"/>
      <c r="AB84" s="38"/>
      <c r="AC84" s="38"/>
      <c r="AD84" s="38"/>
      <c r="AE84" s="38"/>
    </row>
    <row r="85" s="2" customFormat="1" ht="16.5" customHeight="1">
      <c r="A85" s="38"/>
      <c r="B85" s="39"/>
      <c r="C85" s="40"/>
      <c r="D85" s="40"/>
      <c r="E85" s="184" t="str">
        <f>E7</f>
        <v>Zástavba lokality Broumov - Spořilov, komunikace a VO_nerozdělené</v>
      </c>
      <c r="F85" s="32"/>
      <c r="G85" s="32"/>
      <c r="H85" s="32"/>
      <c r="I85" s="40"/>
      <c r="J85" s="40"/>
      <c r="K85" s="40"/>
      <c r="L85" s="63"/>
      <c r="S85" s="38"/>
      <c r="T85" s="38"/>
      <c r="U85" s="38"/>
      <c r="V85" s="38"/>
      <c r="W85" s="38"/>
      <c r="X85" s="38"/>
      <c r="Y85" s="38"/>
      <c r="Z85" s="38"/>
      <c r="AA85" s="38"/>
      <c r="AB85" s="38"/>
      <c r="AC85" s="38"/>
      <c r="AD85" s="38"/>
      <c r="AE85" s="38"/>
    </row>
    <row r="86" s="1" customFormat="1" ht="12" customHeight="1">
      <c r="B86" s="21"/>
      <c r="C86" s="32" t="s">
        <v>135</v>
      </c>
      <c r="D86" s="22"/>
      <c r="E86" s="22"/>
      <c r="F86" s="22"/>
      <c r="G86" s="22"/>
      <c r="H86" s="22"/>
      <c r="I86" s="22"/>
      <c r="J86" s="22"/>
      <c r="K86" s="22"/>
      <c r="L86" s="20"/>
    </row>
    <row r="87" s="2" customFormat="1" ht="16.5" customHeight="1">
      <c r="A87" s="38"/>
      <c r="B87" s="39"/>
      <c r="C87" s="40"/>
      <c r="D87" s="40"/>
      <c r="E87" s="184" t="s">
        <v>416</v>
      </c>
      <c r="F87" s="40"/>
      <c r="G87" s="40"/>
      <c r="H87" s="40"/>
      <c r="I87" s="40"/>
      <c r="J87" s="40"/>
      <c r="K87" s="40"/>
      <c r="L87" s="63"/>
      <c r="S87" s="38"/>
      <c r="T87" s="38"/>
      <c r="U87" s="38"/>
      <c r="V87" s="38"/>
      <c r="W87" s="38"/>
      <c r="X87" s="38"/>
      <c r="Y87" s="38"/>
      <c r="Z87" s="38"/>
      <c r="AA87" s="38"/>
      <c r="AB87" s="38"/>
      <c r="AC87" s="38"/>
      <c r="AD87" s="38"/>
      <c r="AE87" s="38"/>
    </row>
    <row r="88" s="2" customFormat="1" ht="12" customHeight="1">
      <c r="A88" s="38"/>
      <c r="B88" s="39"/>
      <c r="C88" s="32" t="s">
        <v>419</v>
      </c>
      <c r="D88" s="40"/>
      <c r="E88" s="40"/>
      <c r="F88" s="40"/>
      <c r="G88" s="40"/>
      <c r="H88" s="40"/>
      <c r="I88" s="40"/>
      <c r="J88" s="40"/>
      <c r="K88" s="40"/>
      <c r="L88" s="63"/>
      <c r="S88" s="38"/>
      <c r="T88" s="38"/>
      <c r="U88" s="38"/>
      <c r="V88" s="38"/>
      <c r="W88" s="38"/>
      <c r="X88" s="38"/>
      <c r="Y88" s="38"/>
      <c r="Z88" s="38"/>
      <c r="AA88" s="38"/>
      <c r="AB88" s="38"/>
      <c r="AC88" s="38"/>
      <c r="AD88" s="38"/>
      <c r="AE88" s="38"/>
    </row>
    <row r="89" s="2" customFormat="1" ht="30" customHeight="1">
      <c r="A89" s="38"/>
      <c r="B89" s="39"/>
      <c r="C89" s="40"/>
      <c r="D89" s="40"/>
      <c r="E89" s="76" t="str">
        <f>E11</f>
        <v>SO 103.1 - Sanace pláně, konstrukce vozovky po podkladní štěrkovou vrstvu</v>
      </c>
      <c r="F89" s="40"/>
      <c r="G89" s="40"/>
      <c r="H89" s="40"/>
      <c r="I89" s="40"/>
      <c r="J89" s="40"/>
      <c r="K89" s="40"/>
      <c r="L89" s="63"/>
      <c r="S89" s="38"/>
      <c r="T89" s="38"/>
      <c r="U89" s="38"/>
      <c r="V89" s="38"/>
      <c r="W89" s="38"/>
      <c r="X89" s="38"/>
      <c r="Y89" s="38"/>
      <c r="Z89" s="38"/>
      <c r="AA89" s="38"/>
      <c r="AB89" s="38"/>
      <c r="AC89" s="38"/>
      <c r="AD89" s="38"/>
      <c r="AE89" s="38"/>
    </row>
    <row r="90" s="2" customFormat="1" ht="6.96" customHeight="1">
      <c r="A90" s="38"/>
      <c r="B90" s="39"/>
      <c r="C90" s="40"/>
      <c r="D90" s="40"/>
      <c r="E90" s="40"/>
      <c r="F90" s="40"/>
      <c r="G90" s="40"/>
      <c r="H90" s="40"/>
      <c r="I90" s="40"/>
      <c r="J90" s="40"/>
      <c r="K90" s="40"/>
      <c r="L90" s="63"/>
      <c r="S90" s="38"/>
      <c r="T90" s="38"/>
      <c r="U90" s="38"/>
      <c r="V90" s="38"/>
      <c r="W90" s="38"/>
      <c r="X90" s="38"/>
      <c r="Y90" s="38"/>
      <c r="Z90" s="38"/>
      <c r="AA90" s="38"/>
      <c r="AB90" s="38"/>
      <c r="AC90" s="38"/>
      <c r="AD90" s="38"/>
      <c r="AE90" s="38"/>
    </row>
    <row r="91" s="2" customFormat="1" ht="12" customHeight="1">
      <c r="A91" s="38"/>
      <c r="B91" s="39"/>
      <c r="C91" s="32" t="s">
        <v>20</v>
      </c>
      <c r="D91" s="40"/>
      <c r="E91" s="40"/>
      <c r="F91" s="27" t="str">
        <f>F14</f>
        <v xml:space="preserve"> </v>
      </c>
      <c r="G91" s="40"/>
      <c r="H91" s="40"/>
      <c r="I91" s="32" t="s">
        <v>22</v>
      </c>
      <c r="J91" s="79" t="str">
        <f>IF(J14="","",J14)</f>
        <v>7. 12. 2021</v>
      </c>
      <c r="K91" s="40"/>
      <c r="L91" s="63"/>
      <c r="S91" s="38"/>
      <c r="T91" s="38"/>
      <c r="U91" s="38"/>
      <c r="V91" s="38"/>
      <c r="W91" s="38"/>
      <c r="X91" s="38"/>
      <c r="Y91" s="38"/>
      <c r="Z91" s="38"/>
      <c r="AA91" s="38"/>
      <c r="AB91" s="38"/>
      <c r="AC91" s="38"/>
      <c r="AD91" s="38"/>
      <c r="AE91" s="38"/>
    </row>
    <row r="92" s="2" customFormat="1" ht="6.96" customHeight="1">
      <c r="A92" s="38"/>
      <c r="B92" s="39"/>
      <c r="C92" s="40"/>
      <c r="D92" s="40"/>
      <c r="E92" s="40"/>
      <c r="F92" s="40"/>
      <c r="G92" s="40"/>
      <c r="H92" s="40"/>
      <c r="I92" s="40"/>
      <c r="J92" s="40"/>
      <c r="K92" s="40"/>
      <c r="L92" s="63"/>
      <c r="S92" s="38"/>
      <c r="T92" s="38"/>
      <c r="U92" s="38"/>
      <c r="V92" s="38"/>
      <c r="W92" s="38"/>
      <c r="X92" s="38"/>
      <c r="Y92" s="38"/>
      <c r="Z92" s="38"/>
      <c r="AA92" s="38"/>
      <c r="AB92" s="38"/>
      <c r="AC92" s="38"/>
      <c r="AD92" s="38"/>
      <c r="AE92" s="38"/>
    </row>
    <row r="93" s="2" customFormat="1" ht="40.05" customHeight="1">
      <c r="A93" s="38"/>
      <c r="B93" s="39"/>
      <c r="C93" s="32" t="s">
        <v>24</v>
      </c>
      <c r="D93" s="40"/>
      <c r="E93" s="40"/>
      <c r="F93" s="27" t="str">
        <f>E17</f>
        <v>Město Broumov,Třída Masarykova 239,550 01 Broumov</v>
      </c>
      <c r="G93" s="40"/>
      <c r="H93" s="40"/>
      <c r="I93" s="32" t="s">
        <v>32</v>
      </c>
      <c r="J93" s="36" t="str">
        <f>E23</f>
        <v>Ing. Adam Beneš,Žďárky 224, 549 37 Žďárky</v>
      </c>
      <c r="K93" s="40"/>
      <c r="L93" s="63"/>
      <c r="S93" s="38"/>
      <c r="T93" s="38"/>
      <c r="U93" s="38"/>
      <c r="V93" s="38"/>
      <c r="W93" s="38"/>
      <c r="X93" s="38"/>
      <c r="Y93" s="38"/>
      <c r="Z93" s="38"/>
      <c r="AA93" s="38"/>
      <c r="AB93" s="38"/>
      <c r="AC93" s="38"/>
      <c r="AD93" s="38"/>
      <c r="AE93" s="38"/>
    </row>
    <row r="94" s="2" customFormat="1" ht="15.15" customHeight="1">
      <c r="A94" s="38"/>
      <c r="B94" s="39"/>
      <c r="C94" s="32" t="s">
        <v>30</v>
      </c>
      <c r="D94" s="40"/>
      <c r="E94" s="40"/>
      <c r="F94" s="27" t="str">
        <f>IF(E20="","",E20)</f>
        <v>Vyplň údaj</v>
      </c>
      <c r="G94" s="40"/>
      <c r="H94" s="40"/>
      <c r="I94" s="32" t="s">
        <v>37</v>
      </c>
      <c r="J94" s="36" t="str">
        <f>E26</f>
        <v>TMI Building s.r.o.</v>
      </c>
      <c r="K94" s="40"/>
      <c r="L94" s="63"/>
      <c r="S94" s="38"/>
      <c r="T94" s="38"/>
      <c r="U94" s="38"/>
      <c r="V94" s="38"/>
      <c r="W94" s="38"/>
      <c r="X94" s="38"/>
      <c r="Y94" s="38"/>
      <c r="Z94" s="38"/>
      <c r="AA94" s="38"/>
      <c r="AB94" s="38"/>
      <c r="AC94" s="38"/>
      <c r="AD94" s="38"/>
      <c r="AE94" s="38"/>
    </row>
    <row r="95" s="2" customFormat="1" ht="10.32" customHeight="1">
      <c r="A95" s="38"/>
      <c r="B95" s="39"/>
      <c r="C95" s="40"/>
      <c r="D95" s="40"/>
      <c r="E95" s="40"/>
      <c r="F95" s="40"/>
      <c r="G95" s="40"/>
      <c r="H95" s="40"/>
      <c r="I95" s="40"/>
      <c r="J95" s="40"/>
      <c r="K95" s="40"/>
      <c r="L95" s="63"/>
      <c r="S95" s="38"/>
      <c r="T95" s="38"/>
      <c r="U95" s="38"/>
      <c r="V95" s="38"/>
      <c r="W95" s="38"/>
      <c r="X95" s="38"/>
      <c r="Y95" s="38"/>
      <c r="Z95" s="38"/>
      <c r="AA95" s="38"/>
      <c r="AB95" s="38"/>
      <c r="AC95" s="38"/>
      <c r="AD95" s="38"/>
      <c r="AE95" s="38"/>
    </row>
    <row r="96" s="2" customFormat="1" ht="29.28" customHeight="1">
      <c r="A96" s="38"/>
      <c r="B96" s="39"/>
      <c r="C96" s="185" t="s">
        <v>142</v>
      </c>
      <c r="D96" s="186"/>
      <c r="E96" s="186"/>
      <c r="F96" s="186"/>
      <c r="G96" s="186"/>
      <c r="H96" s="186"/>
      <c r="I96" s="186"/>
      <c r="J96" s="187" t="s">
        <v>143</v>
      </c>
      <c r="K96" s="186"/>
      <c r="L96" s="63"/>
      <c r="S96" s="38"/>
      <c r="T96" s="38"/>
      <c r="U96" s="38"/>
      <c r="V96" s="38"/>
      <c r="W96" s="38"/>
      <c r="X96" s="38"/>
      <c r="Y96" s="38"/>
      <c r="Z96" s="38"/>
      <c r="AA96" s="38"/>
      <c r="AB96" s="38"/>
      <c r="AC96" s="38"/>
      <c r="AD96" s="38"/>
      <c r="AE96" s="38"/>
    </row>
    <row r="97" s="2" customFormat="1" ht="10.32" customHeight="1">
      <c r="A97" s="38"/>
      <c r="B97" s="39"/>
      <c r="C97" s="40"/>
      <c r="D97" s="40"/>
      <c r="E97" s="40"/>
      <c r="F97" s="40"/>
      <c r="G97" s="40"/>
      <c r="H97" s="40"/>
      <c r="I97" s="40"/>
      <c r="J97" s="40"/>
      <c r="K97" s="40"/>
      <c r="L97" s="63"/>
      <c r="S97" s="38"/>
      <c r="T97" s="38"/>
      <c r="U97" s="38"/>
      <c r="V97" s="38"/>
      <c r="W97" s="38"/>
      <c r="X97" s="38"/>
      <c r="Y97" s="38"/>
      <c r="Z97" s="38"/>
      <c r="AA97" s="38"/>
      <c r="AB97" s="38"/>
      <c r="AC97" s="38"/>
      <c r="AD97" s="38"/>
      <c r="AE97" s="38"/>
    </row>
    <row r="98" s="2" customFormat="1" ht="22.8" customHeight="1">
      <c r="A98" s="38"/>
      <c r="B98" s="39"/>
      <c r="C98" s="188" t="s">
        <v>144</v>
      </c>
      <c r="D98" s="40"/>
      <c r="E98" s="40"/>
      <c r="F98" s="40"/>
      <c r="G98" s="40"/>
      <c r="H98" s="40"/>
      <c r="I98" s="40"/>
      <c r="J98" s="110">
        <f>J128</f>
        <v>0</v>
      </c>
      <c r="K98" s="40"/>
      <c r="L98" s="63"/>
      <c r="S98" s="38"/>
      <c r="T98" s="38"/>
      <c r="U98" s="38"/>
      <c r="V98" s="38"/>
      <c r="W98" s="38"/>
      <c r="X98" s="38"/>
      <c r="Y98" s="38"/>
      <c r="Z98" s="38"/>
      <c r="AA98" s="38"/>
      <c r="AB98" s="38"/>
      <c r="AC98" s="38"/>
      <c r="AD98" s="38"/>
      <c r="AE98" s="38"/>
      <c r="AU98" s="17" t="s">
        <v>145</v>
      </c>
    </row>
    <row r="99" s="9" customFormat="1" ht="24.96" customHeight="1">
      <c r="A99" s="9"/>
      <c r="B99" s="189"/>
      <c r="C99" s="190"/>
      <c r="D99" s="191" t="s">
        <v>146</v>
      </c>
      <c r="E99" s="192"/>
      <c r="F99" s="192"/>
      <c r="G99" s="192"/>
      <c r="H99" s="192"/>
      <c r="I99" s="192"/>
      <c r="J99" s="193">
        <f>J129</f>
        <v>0</v>
      </c>
      <c r="K99" s="190"/>
      <c r="L99" s="194"/>
      <c r="S99" s="9"/>
      <c r="T99" s="9"/>
      <c r="U99" s="9"/>
      <c r="V99" s="9"/>
      <c r="W99" s="9"/>
      <c r="X99" s="9"/>
      <c r="Y99" s="9"/>
      <c r="Z99" s="9"/>
      <c r="AA99" s="9"/>
      <c r="AB99" s="9"/>
      <c r="AC99" s="9"/>
      <c r="AD99" s="9"/>
      <c r="AE99" s="9"/>
    </row>
    <row r="100" s="10" customFormat="1" ht="19.92" customHeight="1">
      <c r="A100" s="10"/>
      <c r="B100" s="195"/>
      <c r="C100" s="133"/>
      <c r="D100" s="196" t="s">
        <v>147</v>
      </c>
      <c r="E100" s="197"/>
      <c r="F100" s="197"/>
      <c r="G100" s="197"/>
      <c r="H100" s="197"/>
      <c r="I100" s="197"/>
      <c r="J100" s="198">
        <f>J130</f>
        <v>0</v>
      </c>
      <c r="K100" s="133"/>
      <c r="L100" s="199"/>
      <c r="S100" s="10"/>
      <c r="T100" s="10"/>
      <c r="U100" s="10"/>
      <c r="V100" s="10"/>
      <c r="W100" s="10"/>
      <c r="X100" s="10"/>
      <c r="Y100" s="10"/>
      <c r="Z100" s="10"/>
      <c r="AA100" s="10"/>
      <c r="AB100" s="10"/>
      <c r="AC100" s="10"/>
      <c r="AD100" s="10"/>
      <c r="AE100" s="10"/>
    </row>
    <row r="101" s="10" customFormat="1" ht="19.92" customHeight="1">
      <c r="A101" s="10"/>
      <c r="B101" s="195"/>
      <c r="C101" s="133"/>
      <c r="D101" s="196" t="s">
        <v>148</v>
      </c>
      <c r="E101" s="197"/>
      <c r="F101" s="197"/>
      <c r="G101" s="197"/>
      <c r="H101" s="197"/>
      <c r="I101" s="197"/>
      <c r="J101" s="198">
        <f>J172</f>
        <v>0</v>
      </c>
      <c r="K101" s="133"/>
      <c r="L101" s="199"/>
      <c r="S101" s="10"/>
      <c r="T101" s="10"/>
      <c r="U101" s="10"/>
      <c r="V101" s="10"/>
      <c r="W101" s="10"/>
      <c r="X101" s="10"/>
      <c r="Y101" s="10"/>
      <c r="Z101" s="10"/>
      <c r="AA101" s="10"/>
      <c r="AB101" s="10"/>
      <c r="AC101" s="10"/>
      <c r="AD101" s="10"/>
      <c r="AE101" s="10"/>
    </row>
    <row r="102" s="10" customFormat="1" ht="19.92" customHeight="1">
      <c r="A102" s="10"/>
      <c r="B102" s="195"/>
      <c r="C102" s="133"/>
      <c r="D102" s="196" t="s">
        <v>149</v>
      </c>
      <c r="E102" s="197"/>
      <c r="F102" s="197"/>
      <c r="G102" s="197"/>
      <c r="H102" s="197"/>
      <c r="I102" s="197"/>
      <c r="J102" s="198">
        <f>J190</f>
        <v>0</v>
      </c>
      <c r="K102" s="133"/>
      <c r="L102" s="199"/>
      <c r="S102" s="10"/>
      <c r="T102" s="10"/>
      <c r="U102" s="10"/>
      <c r="V102" s="10"/>
      <c r="W102" s="10"/>
      <c r="X102" s="10"/>
      <c r="Y102" s="10"/>
      <c r="Z102" s="10"/>
      <c r="AA102" s="10"/>
      <c r="AB102" s="10"/>
      <c r="AC102" s="10"/>
      <c r="AD102" s="10"/>
      <c r="AE102" s="10"/>
    </row>
    <row r="103" s="10" customFormat="1" ht="19.92" customHeight="1">
      <c r="A103" s="10"/>
      <c r="B103" s="195"/>
      <c r="C103" s="133"/>
      <c r="D103" s="196" t="s">
        <v>150</v>
      </c>
      <c r="E103" s="197"/>
      <c r="F103" s="197"/>
      <c r="G103" s="197"/>
      <c r="H103" s="197"/>
      <c r="I103" s="197"/>
      <c r="J103" s="198">
        <f>J197</f>
        <v>0</v>
      </c>
      <c r="K103" s="133"/>
      <c r="L103" s="199"/>
      <c r="S103" s="10"/>
      <c r="T103" s="10"/>
      <c r="U103" s="10"/>
      <c r="V103" s="10"/>
      <c r="W103" s="10"/>
      <c r="X103" s="10"/>
      <c r="Y103" s="10"/>
      <c r="Z103" s="10"/>
      <c r="AA103" s="10"/>
      <c r="AB103" s="10"/>
      <c r="AC103" s="10"/>
      <c r="AD103" s="10"/>
      <c r="AE103" s="10"/>
    </row>
    <row r="104" s="10" customFormat="1" ht="19.92" customHeight="1">
      <c r="A104" s="10"/>
      <c r="B104" s="195"/>
      <c r="C104" s="133"/>
      <c r="D104" s="196" t="s">
        <v>151</v>
      </c>
      <c r="E104" s="197"/>
      <c r="F104" s="197"/>
      <c r="G104" s="197"/>
      <c r="H104" s="197"/>
      <c r="I104" s="197"/>
      <c r="J104" s="198">
        <f>J204</f>
        <v>0</v>
      </c>
      <c r="K104" s="133"/>
      <c r="L104" s="199"/>
      <c r="S104" s="10"/>
      <c r="T104" s="10"/>
      <c r="U104" s="10"/>
      <c r="V104" s="10"/>
      <c r="W104" s="10"/>
      <c r="X104" s="10"/>
      <c r="Y104" s="10"/>
      <c r="Z104" s="10"/>
      <c r="AA104" s="10"/>
      <c r="AB104" s="10"/>
      <c r="AC104" s="10"/>
      <c r="AD104" s="10"/>
      <c r="AE104" s="10"/>
    </row>
    <row r="105" s="10" customFormat="1" ht="19.92" customHeight="1">
      <c r="A105" s="10"/>
      <c r="B105" s="195"/>
      <c r="C105" s="133"/>
      <c r="D105" s="196" t="s">
        <v>152</v>
      </c>
      <c r="E105" s="197"/>
      <c r="F105" s="197"/>
      <c r="G105" s="197"/>
      <c r="H105" s="197"/>
      <c r="I105" s="197"/>
      <c r="J105" s="198">
        <f>J246</f>
        <v>0</v>
      </c>
      <c r="K105" s="133"/>
      <c r="L105" s="199"/>
      <c r="S105" s="10"/>
      <c r="T105" s="10"/>
      <c r="U105" s="10"/>
      <c r="V105" s="10"/>
      <c r="W105" s="10"/>
      <c r="X105" s="10"/>
      <c r="Y105" s="10"/>
      <c r="Z105" s="10"/>
      <c r="AA105" s="10"/>
      <c r="AB105" s="10"/>
      <c r="AC105" s="10"/>
      <c r="AD105" s="10"/>
      <c r="AE105" s="10"/>
    </row>
    <row r="106" s="10" customFormat="1" ht="19.92" customHeight="1">
      <c r="A106" s="10"/>
      <c r="B106" s="195"/>
      <c r="C106" s="133"/>
      <c r="D106" s="196" t="s">
        <v>153</v>
      </c>
      <c r="E106" s="197"/>
      <c r="F106" s="197"/>
      <c r="G106" s="197"/>
      <c r="H106" s="197"/>
      <c r="I106" s="197"/>
      <c r="J106" s="198">
        <f>J293</f>
        <v>0</v>
      </c>
      <c r="K106" s="133"/>
      <c r="L106" s="199"/>
      <c r="S106" s="10"/>
      <c r="T106" s="10"/>
      <c r="U106" s="10"/>
      <c r="V106" s="10"/>
      <c r="W106" s="10"/>
      <c r="X106" s="10"/>
      <c r="Y106" s="10"/>
      <c r="Z106" s="10"/>
      <c r="AA106" s="10"/>
      <c r="AB106" s="10"/>
      <c r="AC106" s="10"/>
      <c r="AD106" s="10"/>
      <c r="AE106" s="10"/>
    </row>
    <row r="107" s="2" customFormat="1" ht="21.84" customHeight="1">
      <c r="A107" s="38"/>
      <c r="B107" s="39"/>
      <c r="C107" s="40"/>
      <c r="D107" s="40"/>
      <c r="E107" s="40"/>
      <c r="F107" s="40"/>
      <c r="G107" s="40"/>
      <c r="H107" s="40"/>
      <c r="I107" s="40"/>
      <c r="J107" s="40"/>
      <c r="K107" s="40"/>
      <c r="L107" s="63"/>
      <c r="S107" s="38"/>
      <c r="T107" s="38"/>
      <c r="U107" s="38"/>
      <c r="V107" s="38"/>
      <c r="W107" s="38"/>
      <c r="X107" s="38"/>
      <c r="Y107" s="38"/>
      <c r="Z107" s="38"/>
      <c r="AA107" s="38"/>
      <c r="AB107" s="38"/>
      <c r="AC107" s="38"/>
      <c r="AD107" s="38"/>
      <c r="AE107" s="38"/>
    </row>
    <row r="108" s="2" customFormat="1" ht="6.96" customHeight="1">
      <c r="A108" s="38"/>
      <c r="B108" s="66"/>
      <c r="C108" s="67"/>
      <c r="D108" s="67"/>
      <c r="E108" s="67"/>
      <c r="F108" s="67"/>
      <c r="G108" s="67"/>
      <c r="H108" s="67"/>
      <c r="I108" s="67"/>
      <c r="J108" s="67"/>
      <c r="K108" s="67"/>
      <c r="L108" s="63"/>
      <c r="S108" s="38"/>
      <c r="T108" s="38"/>
      <c r="U108" s="38"/>
      <c r="V108" s="38"/>
      <c r="W108" s="38"/>
      <c r="X108" s="38"/>
      <c r="Y108" s="38"/>
      <c r="Z108" s="38"/>
      <c r="AA108" s="38"/>
      <c r="AB108" s="38"/>
      <c r="AC108" s="38"/>
      <c r="AD108" s="38"/>
      <c r="AE108" s="38"/>
    </row>
    <row r="112" s="2" customFormat="1" ht="6.96" customHeight="1">
      <c r="A112" s="38"/>
      <c r="B112" s="68"/>
      <c r="C112" s="69"/>
      <c r="D112" s="69"/>
      <c r="E112" s="69"/>
      <c r="F112" s="69"/>
      <c r="G112" s="69"/>
      <c r="H112" s="69"/>
      <c r="I112" s="69"/>
      <c r="J112" s="69"/>
      <c r="K112" s="69"/>
      <c r="L112" s="63"/>
      <c r="S112" s="38"/>
      <c r="T112" s="38"/>
      <c r="U112" s="38"/>
      <c r="V112" s="38"/>
      <c r="W112" s="38"/>
      <c r="X112" s="38"/>
      <c r="Y112" s="38"/>
      <c r="Z112" s="38"/>
      <c r="AA112" s="38"/>
      <c r="AB112" s="38"/>
      <c r="AC112" s="38"/>
      <c r="AD112" s="38"/>
      <c r="AE112" s="38"/>
    </row>
    <row r="113" s="2" customFormat="1" ht="24.96" customHeight="1">
      <c r="A113" s="38"/>
      <c r="B113" s="39"/>
      <c r="C113" s="23" t="s">
        <v>154</v>
      </c>
      <c r="D113" s="40"/>
      <c r="E113" s="40"/>
      <c r="F113" s="40"/>
      <c r="G113" s="40"/>
      <c r="H113" s="40"/>
      <c r="I113" s="40"/>
      <c r="J113" s="40"/>
      <c r="K113" s="40"/>
      <c r="L113" s="63"/>
      <c r="S113" s="38"/>
      <c r="T113" s="38"/>
      <c r="U113" s="38"/>
      <c r="V113" s="38"/>
      <c r="W113" s="38"/>
      <c r="X113" s="38"/>
      <c r="Y113" s="38"/>
      <c r="Z113" s="38"/>
      <c r="AA113" s="38"/>
      <c r="AB113" s="38"/>
      <c r="AC113" s="38"/>
      <c r="AD113" s="38"/>
      <c r="AE113" s="38"/>
    </row>
    <row r="114" s="2" customFormat="1" ht="6.96" customHeight="1">
      <c r="A114" s="38"/>
      <c r="B114" s="39"/>
      <c r="C114" s="40"/>
      <c r="D114" s="40"/>
      <c r="E114" s="40"/>
      <c r="F114" s="40"/>
      <c r="G114" s="40"/>
      <c r="H114" s="40"/>
      <c r="I114" s="40"/>
      <c r="J114" s="40"/>
      <c r="K114" s="40"/>
      <c r="L114" s="63"/>
      <c r="S114" s="38"/>
      <c r="T114" s="38"/>
      <c r="U114" s="38"/>
      <c r="V114" s="38"/>
      <c r="W114" s="38"/>
      <c r="X114" s="38"/>
      <c r="Y114" s="38"/>
      <c r="Z114" s="38"/>
      <c r="AA114" s="38"/>
      <c r="AB114" s="38"/>
      <c r="AC114" s="38"/>
      <c r="AD114" s="38"/>
      <c r="AE114" s="38"/>
    </row>
    <row r="115" s="2" customFormat="1" ht="12" customHeight="1">
      <c r="A115" s="38"/>
      <c r="B115" s="39"/>
      <c r="C115" s="32" t="s">
        <v>16</v>
      </c>
      <c r="D115" s="40"/>
      <c r="E115" s="40"/>
      <c r="F115" s="40"/>
      <c r="G115" s="40"/>
      <c r="H115" s="40"/>
      <c r="I115" s="40"/>
      <c r="J115" s="40"/>
      <c r="K115" s="40"/>
      <c r="L115" s="63"/>
      <c r="S115" s="38"/>
      <c r="T115" s="38"/>
      <c r="U115" s="38"/>
      <c r="V115" s="38"/>
      <c r="W115" s="38"/>
      <c r="X115" s="38"/>
      <c r="Y115" s="38"/>
      <c r="Z115" s="38"/>
      <c r="AA115" s="38"/>
      <c r="AB115" s="38"/>
      <c r="AC115" s="38"/>
      <c r="AD115" s="38"/>
      <c r="AE115" s="38"/>
    </row>
    <row r="116" s="2" customFormat="1" ht="16.5" customHeight="1">
      <c r="A116" s="38"/>
      <c r="B116" s="39"/>
      <c r="C116" s="40"/>
      <c r="D116" s="40"/>
      <c r="E116" s="184" t="str">
        <f>E7</f>
        <v>Zástavba lokality Broumov - Spořilov, komunikace a VO_nerozdělené</v>
      </c>
      <c r="F116" s="32"/>
      <c r="G116" s="32"/>
      <c r="H116" s="32"/>
      <c r="I116" s="40"/>
      <c r="J116" s="40"/>
      <c r="K116" s="40"/>
      <c r="L116" s="63"/>
      <c r="S116" s="38"/>
      <c r="T116" s="38"/>
      <c r="U116" s="38"/>
      <c r="V116" s="38"/>
      <c r="W116" s="38"/>
      <c r="X116" s="38"/>
      <c r="Y116" s="38"/>
      <c r="Z116" s="38"/>
      <c r="AA116" s="38"/>
      <c r="AB116" s="38"/>
      <c r="AC116" s="38"/>
      <c r="AD116" s="38"/>
      <c r="AE116" s="38"/>
    </row>
    <row r="117" s="1" customFormat="1" ht="12" customHeight="1">
      <c r="B117" s="21"/>
      <c r="C117" s="32" t="s">
        <v>135</v>
      </c>
      <c r="D117" s="22"/>
      <c r="E117" s="22"/>
      <c r="F117" s="22"/>
      <c r="G117" s="22"/>
      <c r="H117" s="22"/>
      <c r="I117" s="22"/>
      <c r="J117" s="22"/>
      <c r="K117" s="22"/>
      <c r="L117" s="20"/>
    </row>
    <row r="118" s="2" customFormat="1" ht="16.5" customHeight="1">
      <c r="A118" s="38"/>
      <c r="B118" s="39"/>
      <c r="C118" s="40"/>
      <c r="D118" s="40"/>
      <c r="E118" s="184" t="s">
        <v>416</v>
      </c>
      <c r="F118" s="40"/>
      <c r="G118" s="40"/>
      <c r="H118" s="40"/>
      <c r="I118" s="40"/>
      <c r="J118" s="40"/>
      <c r="K118" s="40"/>
      <c r="L118" s="63"/>
      <c r="S118" s="38"/>
      <c r="T118" s="38"/>
      <c r="U118" s="38"/>
      <c r="V118" s="38"/>
      <c r="W118" s="38"/>
      <c r="X118" s="38"/>
      <c r="Y118" s="38"/>
      <c r="Z118" s="38"/>
      <c r="AA118" s="38"/>
      <c r="AB118" s="38"/>
      <c r="AC118" s="38"/>
      <c r="AD118" s="38"/>
      <c r="AE118" s="38"/>
    </row>
    <row r="119" s="2" customFormat="1" ht="12" customHeight="1">
      <c r="A119" s="38"/>
      <c r="B119" s="39"/>
      <c r="C119" s="32" t="s">
        <v>419</v>
      </c>
      <c r="D119" s="40"/>
      <c r="E119" s="40"/>
      <c r="F119" s="40"/>
      <c r="G119" s="40"/>
      <c r="H119" s="40"/>
      <c r="I119" s="40"/>
      <c r="J119" s="40"/>
      <c r="K119" s="40"/>
      <c r="L119" s="63"/>
      <c r="S119" s="38"/>
      <c r="T119" s="38"/>
      <c r="U119" s="38"/>
      <c r="V119" s="38"/>
      <c r="W119" s="38"/>
      <c r="X119" s="38"/>
      <c r="Y119" s="38"/>
      <c r="Z119" s="38"/>
      <c r="AA119" s="38"/>
      <c r="AB119" s="38"/>
      <c r="AC119" s="38"/>
      <c r="AD119" s="38"/>
      <c r="AE119" s="38"/>
    </row>
    <row r="120" s="2" customFormat="1" ht="30" customHeight="1">
      <c r="A120" s="38"/>
      <c r="B120" s="39"/>
      <c r="C120" s="40"/>
      <c r="D120" s="40"/>
      <c r="E120" s="76" t="str">
        <f>E11</f>
        <v>SO 103.1 - Sanace pláně, konstrukce vozovky po podkladní štěrkovou vrstvu</v>
      </c>
      <c r="F120" s="40"/>
      <c r="G120" s="40"/>
      <c r="H120" s="40"/>
      <c r="I120" s="40"/>
      <c r="J120" s="40"/>
      <c r="K120" s="40"/>
      <c r="L120" s="63"/>
      <c r="S120" s="38"/>
      <c r="T120" s="38"/>
      <c r="U120" s="38"/>
      <c r="V120" s="38"/>
      <c r="W120" s="38"/>
      <c r="X120" s="38"/>
      <c r="Y120" s="38"/>
      <c r="Z120" s="38"/>
      <c r="AA120" s="38"/>
      <c r="AB120" s="38"/>
      <c r="AC120" s="38"/>
      <c r="AD120" s="38"/>
      <c r="AE120" s="38"/>
    </row>
    <row r="121" s="2" customFormat="1" ht="6.96" customHeight="1">
      <c r="A121" s="38"/>
      <c r="B121" s="39"/>
      <c r="C121" s="40"/>
      <c r="D121" s="40"/>
      <c r="E121" s="40"/>
      <c r="F121" s="40"/>
      <c r="G121" s="40"/>
      <c r="H121" s="40"/>
      <c r="I121" s="40"/>
      <c r="J121" s="40"/>
      <c r="K121" s="40"/>
      <c r="L121" s="63"/>
      <c r="S121" s="38"/>
      <c r="T121" s="38"/>
      <c r="U121" s="38"/>
      <c r="V121" s="38"/>
      <c r="W121" s="38"/>
      <c r="X121" s="38"/>
      <c r="Y121" s="38"/>
      <c r="Z121" s="38"/>
      <c r="AA121" s="38"/>
      <c r="AB121" s="38"/>
      <c r="AC121" s="38"/>
      <c r="AD121" s="38"/>
      <c r="AE121" s="38"/>
    </row>
    <row r="122" s="2" customFormat="1" ht="12" customHeight="1">
      <c r="A122" s="38"/>
      <c r="B122" s="39"/>
      <c r="C122" s="32" t="s">
        <v>20</v>
      </c>
      <c r="D122" s="40"/>
      <c r="E122" s="40"/>
      <c r="F122" s="27" t="str">
        <f>F14</f>
        <v xml:space="preserve"> </v>
      </c>
      <c r="G122" s="40"/>
      <c r="H122" s="40"/>
      <c r="I122" s="32" t="s">
        <v>22</v>
      </c>
      <c r="J122" s="79" t="str">
        <f>IF(J14="","",J14)</f>
        <v>7. 12. 2021</v>
      </c>
      <c r="K122" s="40"/>
      <c r="L122" s="63"/>
      <c r="S122" s="38"/>
      <c r="T122" s="38"/>
      <c r="U122" s="38"/>
      <c r="V122" s="38"/>
      <c r="W122" s="38"/>
      <c r="X122" s="38"/>
      <c r="Y122" s="38"/>
      <c r="Z122" s="38"/>
      <c r="AA122" s="38"/>
      <c r="AB122" s="38"/>
      <c r="AC122" s="38"/>
      <c r="AD122" s="38"/>
      <c r="AE122" s="38"/>
    </row>
    <row r="123" s="2" customFormat="1" ht="6.96" customHeight="1">
      <c r="A123" s="38"/>
      <c r="B123" s="39"/>
      <c r="C123" s="40"/>
      <c r="D123" s="40"/>
      <c r="E123" s="40"/>
      <c r="F123" s="40"/>
      <c r="G123" s="40"/>
      <c r="H123" s="40"/>
      <c r="I123" s="40"/>
      <c r="J123" s="40"/>
      <c r="K123" s="40"/>
      <c r="L123" s="63"/>
      <c r="S123" s="38"/>
      <c r="T123" s="38"/>
      <c r="U123" s="38"/>
      <c r="V123" s="38"/>
      <c r="W123" s="38"/>
      <c r="X123" s="38"/>
      <c r="Y123" s="38"/>
      <c r="Z123" s="38"/>
      <c r="AA123" s="38"/>
      <c r="AB123" s="38"/>
      <c r="AC123" s="38"/>
      <c r="AD123" s="38"/>
      <c r="AE123" s="38"/>
    </row>
    <row r="124" s="2" customFormat="1" ht="40.05" customHeight="1">
      <c r="A124" s="38"/>
      <c r="B124" s="39"/>
      <c r="C124" s="32" t="s">
        <v>24</v>
      </c>
      <c r="D124" s="40"/>
      <c r="E124" s="40"/>
      <c r="F124" s="27" t="str">
        <f>E17</f>
        <v>Město Broumov,Třída Masarykova 239,550 01 Broumov</v>
      </c>
      <c r="G124" s="40"/>
      <c r="H124" s="40"/>
      <c r="I124" s="32" t="s">
        <v>32</v>
      </c>
      <c r="J124" s="36" t="str">
        <f>E23</f>
        <v>Ing. Adam Beneš,Žďárky 224, 549 37 Žďárky</v>
      </c>
      <c r="K124" s="40"/>
      <c r="L124" s="63"/>
      <c r="S124" s="38"/>
      <c r="T124" s="38"/>
      <c r="U124" s="38"/>
      <c r="V124" s="38"/>
      <c r="W124" s="38"/>
      <c r="X124" s="38"/>
      <c r="Y124" s="38"/>
      <c r="Z124" s="38"/>
      <c r="AA124" s="38"/>
      <c r="AB124" s="38"/>
      <c r="AC124" s="38"/>
      <c r="AD124" s="38"/>
      <c r="AE124" s="38"/>
    </row>
    <row r="125" s="2" customFormat="1" ht="15.15" customHeight="1">
      <c r="A125" s="38"/>
      <c r="B125" s="39"/>
      <c r="C125" s="32" t="s">
        <v>30</v>
      </c>
      <c r="D125" s="40"/>
      <c r="E125" s="40"/>
      <c r="F125" s="27" t="str">
        <f>IF(E20="","",E20)</f>
        <v>Vyplň údaj</v>
      </c>
      <c r="G125" s="40"/>
      <c r="H125" s="40"/>
      <c r="I125" s="32" t="s">
        <v>37</v>
      </c>
      <c r="J125" s="36" t="str">
        <f>E26</f>
        <v>TMI Building s.r.o.</v>
      </c>
      <c r="K125" s="40"/>
      <c r="L125" s="63"/>
      <c r="S125" s="38"/>
      <c r="T125" s="38"/>
      <c r="U125" s="38"/>
      <c r="V125" s="38"/>
      <c r="W125" s="38"/>
      <c r="X125" s="38"/>
      <c r="Y125" s="38"/>
      <c r="Z125" s="38"/>
      <c r="AA125" s="38"/>
      <c r="AB125" s="38"/>
      <c r="AC125" s="38"/>
      <c r="AD125" s="38"/>
      <c r="AE125" s="38"/>
    </row>
    <row r="126" s="2" customFormat="1" ht="10.32" customHeight="1">
      <c r="A126" s="38"/>
      <c r="B126" s="39"/>
      <c r="C126" s="40"/>
      <c r="D126" s="40"/>
      <c r="E126" s="40"/>
      <c r="F126" s="40"/>
      <c r="G126" s="40"/>
      <c r="H126" s="40"/>
      <c r="I126" s="40"/>
      <c r="J126" s="40"/>
      <c r="K126" s="40"/>
      <c r="L126" s="63"/>
      <c r="S126" s="38"/>
      <c r="T126" s="38"/>
      <c r="U126" s="38"/>
      <c r="V126" s="38"/>
      <c r="W126" s="38"/>
      <c r="X126" s="38"/>
      <c r="Y126" s="38"/>
      <c r="Z126" s="38"/>
      <c r="AA126" s="38"/>
      <c r="AB126" s="38"/>
      <c r="AC126" s="38"/>
      <c r="AD126" s="38"/>
      <c r="AE126" s="38"/>
    </row>
    <row r="127" s="11" customFormat="1" ht="29.28" customHeight="1">
      <c r="A127" s="200"/>
      <c r="B127" s="201"/>
      <c r="C127" s="202" t="s">
        <v>155</v>
      </c>
      <c r="D127" s="203" t="s">
        <v>67</v>
      </c>
      <c r="E127" s="203" t="s">
        <v>63</v>
      </c>
      <c r="F127" s="203" t="s">
        <v>64</v>
      </c>
      <c r="G127" s="203" t="s">
        <v>156</v>
      </c>
      <c r="H127" s="203" t="s">
        <v>157</v>
      </c>
      <c r="I127" s="203" t="s">
        <v>158</v>
      </c>
      <c r="J127" s="203" t="s">
        <v>143</v>
      </c>
      <c r="K127" s="204" t="s">
        <v>159</v>
      </c>
      <c r="L127" s="205"/>
      <c r="M127" s="100" t="s">
        <v>1</v>
      </c>
      <c r="N127" s="101" t="s">
        <v>46</v>
      </c>
      <c r="O127" s="101" t="s">
        <v>160</v>
      </c>
      <c r="P127" s="101" t="s">
        <v>161</v>
      </c>
      <c r="Q127" s="101" t="s">
        <v>162</v>
      </c>
      <c r="R127" s="101" t="s">
        <v>163</v>
      </c>
      <c r="S127" s="101" t="s">
        <v>164</v>
      </c>
      <c r="T127" s="102" t="s">
        <v>165</v>
      </c>
      <c r="U127" s="200"/>
      <c r="V127" s="200"/>
      <c r="W127" s="200"/>
      <c r="X127" s="200"/>
      <c r="Y127" s="200"/>
      <c r="Z127" s="200"/>
      <c r="AA127" s="200"/>
      <c r="AB127" s="200"/>
      <c r="AC127" s="200"/>
      <c r="AD127" s="200"/>
      <c r="AE127" s="200"/>
    </row>
    <row r="128" s="2" customFormat="1" ht="22.8" customHeight="1">
      <c r="A128" s="38"/>
      <c r="B128" s="39"/>
      <c r="C128" s="107" t="s">
        <v>166</v>
      </c>
      <c r="D128" s="40"/>
      <c r="E128" s="40"/>
      <c r="F128" s="40"/>
      <c r="G128" s="40"/>
      <c r="H128" s="40"/>
      <c r="I128" s="40"/>
      <c r="J128" s="206">
        <f>BK128</f>
        <v>0</v>
      </c>
      <c r="K128" s="40"/>
      <c r="L128" s="44"/>
      <c r="M128" s="103"/>
      <c r="N128" s="207"/>
      <c r="O128" s="104"/>
      <c r="P128" s="208">
        <f>P129</f>
        <v>0</v>
      </c>
      <c r="Q128" s="104"/>
      <c r="R128" s="208">
        <f>R129</f>
        <v>164.72038519999998</v>
      </c>
      <c r="S128" s="104"/>
      <c r="T128" s="209">
        <f>T129</f>
        <v>0</v>
      </c>
      <c r="U128" s="38"/>
      <c r="V128" s="38"/>
      <c r="W128" s="38"/>
      <c r="X128" s="38"/>
      <c r="Y128" s="38"/>
      <c r="Z128" s="38"/>
      <c r="AA128" s="38"/>
      <c r="AB128" s="38"/>
      <c r="AC128" s="38"/>
      <c r="AD128" s="38"/>
      <c r="AE128" s="38"/>
      <c r="AT128" s="17" t="s">
        <v>81</v>
      </c>
      <c r="AU128" s="17" t="s">
        <v>145</v>
      </c>
      <c r="BK128" s="210">
        <f>BK129</f>
        <v>0</v>
      </c>
    </row>
    <row r="129" s="12" customFormat="1" ht="25.92" customHeight="1">
      <c r="A129" s="12"/>
      <c r="B129" s="211"/>
      <c r="C129" s="212"/>
      <c r="D129" s="213" t="s">
        <v>81</v>
      </c>
      <c r="E129" s="214" t="s">
        <v>167</v>
      </c>
      <c r="F129" s="214" t="s">
        <v>168</v>
      </c>
      <c r="G129" s="212"/>
      <c r="H129" s="212"/>
      <c r="I129" s="215"/>
      <c r="J129" s="216">
        <f>BK129</f>
        <v>0</v>
      </c>
      <c r="K129" s="212"/>
      <c r="L129" s="217"/>
      <c r="M129" s="218"/>
      <c r="N129" s="219"/>
      <c r="O129" s="219"/>
      <c r="P129" s="220">
        <f>P130+P172+P190+P197+P204+P246+P293</f>
        <v>0</v>
      </c>
      <c r="Q129" s="219"/>
      <c r="R129" s="220">
        <f>R130+R172+R190+R197+R204+R246+R293</f>
        <v>164.72038519999998</v>
      </c>
      <c r="S129" s="219"/>
      <c r="T129" s="221">
        <f>T130+T172+T190+T197+T204+T246+T293</f>
        <v>0</v>
      </c>
      <c r="U129" s="12"/>
      <c r="V129" s="12"/>
      <c r="W129" s="12"/>
      <c r="X129" s="12"/>
      <c r="Y129" s="12"/>
      <c r="Z129" s="12"/>
      <c r="AA129" s="12"/>
      <c r="AB129" s="12"/>
      <c r="AC129" s="12"/>
      <c r="AD129" s="12"/>
      <c r="AE129" s="12"/>
      <c r="AR129" s="222" t="s">
        <v>89</v>
      </c>
      <c r="AT129" s="223" t="s">
        <v>81</v>
      </c>
      <c r="AU129" s="223" t="s">
        <v>14</v>
      </c>
      <c r="AY129" s="222" t="s">
        <v>169</v>
      </c>
      <c r="BK129" s="224">
        <f>BK130+BK172+BK190+BK197+BK204+BK246+BK293</f>
        <v>0</v>
      </c>
    </row>
    <row r="130" s="12" customFormat="1" ht="22.8" customHeight="1">
      <c r="A130" s="12"/>
      <c r="B130" s="211"/>
      <c r="C130" s="212"/>
      <c r="D130" s="213" t="s">
        <v>81</v>
      </c>
      <c r="E130" s="225" t="s">
        <v>89</v>
      </c>
      <c r="F130" s="225" t="s">
        <v>170</v>
      </c>
      <c r="G130" s="212"/>
      <c r="H130" s="212"/>
      <c r="I130" s="215"/>
      <c r="J130" s="226">
        <f>BK130</f>
        <v>0</v>
      </c>
      <c r="K130" s="212"/>
      <c r="L130" s="217"/>
      <c r="M130" s="218"/>
      <c r="N130" s="219"/>
      <c r="O130" s="219"/>
      <c r="P130" s="220">
        <f>SUM(P131:P171)</f>
        <v>0</v>
      </c>
      <c r="Q130" s="219"/>
      <c r="R130" s="220">
        <f>SUM(R131:R171)</f>
        <v>80.384999999999991</v>
      </c>
      <c r="S130" s="219"/>
      <c r="T130" s="221">
        <f>SUM(T131:T171)</f>
        <v>0</v>
      </c>
      <c r="U130" s="12"/>
      <c r="V130" s="12"/>
      <c r="W130" s="12"/>
      <c r="X130" s="12"/>
      <c r="Y130" s="12"/>
      <c r="Z130" s="12"/>
      <c r="AA130" s="12"/>
      <c r="AB130" s="12"/>
      <c r="AC130" s="12"/>
      <c r="AD130" s="12"/>
      <c r="AE130" s="12"/>
      <c r="AR130" s="222" t="s">
        <v>89</v>
      </c>
      <c r="AT130" s="223" t="s">
        <v>81</v>
      </c>
      <c r="AU130" s="223" t="s">
        <v>89</v>
      </c>
      <c r="AY130" s="222" t="s">
        <v>169</v>
      </c>
      <c r="BK130" s="224">
        <f>SUM(BK131:BK171)</f>
        <v>0</v>
      </c>
    </row>
    <row r="131" s="2" customFormat="1" ht="33" customHeight="1">
      <c r="A131" s="38"/>
      <c r="B131" s="39"/>
      <c r="C131" s="227" t="s">
        <v>89</v>
      </c>
      <c r="D131" s="227" t="s">
        <v>171</v>
      </c>
      <c r="E131" s="228" t="s">
        <v>172</v>
      </c>
      <c r="F131" s="229" t="s">
        <v>173</v>
      </c>
      <c r="G131" s="230" t="s">
        <v>116</v>
      </c>
      <c r="H131" s="231">
        <v>35.520000000000003</v>
      </c>
      <c r="I131" s="232"/>
      <c r="J131" s="233">
        <f>ROUND(I131*H131,2)</f>
        <v>0</v>
      </c>
      <c r="K131" s="229" t="s">
        <v>174</v>
      </c>
      <c r="L131" s="44"/>
      <c r="M131" s="234" t="s">
        <v>1</v>
      </c>
      <c r="N131" s="235" t="s">
        <v>47</v>
      </c>
      <c r="O131" s="91"/>
      <c r="P131" s="236">
        <f>O131*H131</f>
        <v>0</v>
      </c>
      <c r="Q131" s="236">
        <v>0</v>
      </c>
      <c r="R131" s="236">
        <f>Q131*H131</f>
        <v>0</v>
      </c>
      <c r="S131" s="236">
        <v>0</v>
      </c>
      <c r="T131" s="237">
        <f>S131*H131</f>
        <v>0</v>
      </c>
      <c r="U131" s="38"/>
      <c r="V131" s="38"/>
      <c r="W131" s="38"/>
      <c r="X131" s="38"/>
      <c r="Y131" s="38"/>
      <c r="Z131" s="38"/>
      <c r="AA131" s="38"/>
      <c r="AB131" s="38"/>
      <c r="AC131" s="38"/>
      <c r="AD131" s="38"/>
      <c r="AE131" s="38"/>
      <c r="AR131" s="238" t="s">
        <v>175</v>
      </c>
      <c r="AT131" s="238" t="s">
        <v>171</v>
      </c>
      <c r="AU131" s="238" t="s">
        <v>91</v>
      </c>
      <c r="AY131" s="17" t="s">
        <v>169</v>
      </c>
      <c r="BE131" s="239">
        <f>IF(N131="základní",J131,0)</f>
        <v>0</v>
      </c>
      <c r="BF131" s="239">
        <f>IF(N131="snížená",J131,0)</f>
        <v>0</v>
      </c>
      <c r="BG131" s="239">
        <f>IF(N131="zákl. přenesená",J131,0)</f>
        <v>0</v>
      </c>
      <c r="BH131" s="239">
        <f>IF(N131="sníž. přenesená",J131,0)</f>
        <v>0</v>
      </c>
      <c r="BI131" s="239">
        <f>IF(N131="nulová",J131,0)</f>
        <v>0</v>
      </c>
      <c r="BJ131" s="17" t="s">
        <v>89</v>
      </c>
      <c r="BK131" s="239">
        <f>ROUND(I131*H131,2)</f>
        <v>0</v>
      </c>
      <c r="BL131" s="17" t="s">
        <v>175</v>
      </c>
      <c r="BM131" s="238" t="s">
        <v>426</v>
      </c>
    </row>
    <row r="132" s="2" customFormat="1">
      <c r="A132" s="38"/>
      <c r="B132" s="39"/>
      <c r="C132" s="40"/>
      <c r="D132" s="240" t="s">
        <v>177</v>
      </c>
      <c r="E132" s="40"/>
      <c r="F132" s="241" t="s">
        <v>178</v>
      </c>
      <c r="G132" s="40"/>
      <c r="H132" s="40"/>
      <c r="I132" s="242"/>
      <c r="J132" s="40"/>
      <c r="K132" s="40"/>
      <c r="L132" s="44"/>
      <c r="M132" s="243"/>
      <c r="N132" s="244"/>
      <c r="O132" s="91"/>
      <c r="P132" s="91"/>
      <c r="Q132" s="91"/>
      <c r="R132" s="91"/>
      <c r="S132" s="91"/>
      <c r="T132" s="92"/>
      <c r="U132" s="38"/>
      <c r="V132" s="38"/>
      <c r="W132" s="38"/>
      <c r="X132" s="38"/>
      <c r="Y132" s="38"/>
      <c r="Z132" s="38"/>
      <c r="AA132" s="38"/>
      <c r="AB132" s="38"/>
      <c r="AC132" s="38"/>
      <c r="AD132" s="38"/>
      <c r="AE132" s="38"/>
      <c r="AT132" s="17" t="s">
        <v>177</v>
      </c>
      <c r="AU132" s="17" t="s">
        <v>91</v>
      </c>
    </row>
    <row r="133" s="2" customFormat="1">
      <c r="A133" s="38"/>
      <c r="B133" s="39"/>
      <c r="C133" s="40"/>
      <c r="D133" s="245" t="s">
        <v>179</v>
      </c>
      <c r="E133" s="40"/>
      <c r="F133" s="246" t="s">
        <v>180</v>
      </c>
      <c r="G133" s="40"/>
      <c r="H133" s="40"/>
      <c r="I133" s="242"/>
      <c r="J133" s="40"/>
      <c r="K133" s="40"/>
      <c r="L133" s="44"/>
      <c r="M133" s="243"/>
      <c r="N133" s="244"/>
      <c r="O133" s="91"/>
      <c r="P133" s="91"/>
      <c r="Q133" s="91"/>
      <c r="R133" s="91"/>
      <c r="S133" s="91"/>
      <c r="T133" s="92"/>
      <c r="U133" s="38"/>
      <c r="V133" s="38"/>
      <c r="W133" s="38"/>
      <c r="X133" s="38"/>
      <c r="Y133" s="38"/>
      <c r="Z133" s="38"/>
      <c r="AA133" s="38"/>
      <c r="AB133" s="38"/>
      <c r="AC133" s="38"/>
      <c r="AD133" s="38"/>
      <c r="AE133" s="38"/>
      <c r="AT133" s="17" t="s">
        <v>179</v>
      </c>
      <c r="AU133" s="17" t="s">
        <v>91</v>
      </c>
    </row>
    <row r="134" s="13" customFormat="1">
      <c r="A134" s="13"/>
      <c r="B134" s="247"/>
      <c r="C134" s="248"/>
      <c r="D134" s="240" t="s">
        <v>181</v>
      </c>
      <c r="E134" s="249" t="s">
        <v>1</v>
      </c>
      <c r="F134" s="250" t="s">
        <v>427</v>
      </c>
      <c r="G134" s="248"/>
      <c r="H134" s="251">
        <v>15.359999999999999</v>
      </c>
      <c r="I134" s="252"/>
      <c r="J134" s="248"/>
      <c r="K134" s="248"/>
      <c r="L134" s="253"/>
      <c r="M134" s="254"/>
      <c r="N134" s="255"/>
      <c r="O134" s="255"/>
      <c r="P134" s="255"/>
      <c r="Q134" s="255"/>
      <c r="R134" s="255"/>
      <c r="S134" s="255"/>
      <c r="T134" s="256"/>
      <c r="U134" s="13"/>
      <c r="V134" s="13"/>
      <c r="W134" s="13"/>
      <c r="X134" s="13"/>
      <c r="Y134" s="13"/>
      <c r="Z134" s="13"/>
      <c r="AA134" s="13"/>
      <c r="AB134" s="13"/>
      <c r="AC134" s="13"/>
      <c r="AD134" s="13"/>
      <c r="AE134" s="13"/>
      <c r="AT134" s="257" t="s">
        <v>181</v>
      </c>
      <c r="AU134" s="257" t="s">
        <v>91</v>
      </c>
      <c r="AV134" s="13" t="s">
        <v>91</v>
      </c>
      <c r="AW134" s="13" t="s">
        <v>36</v>
      </c>
      <c r="AX134" s="13" t="s">
        <v>14</v>
      </c>
      <c r="AY134" s="257" t="s">
        <v>169</v>
      </c>
    </row>
    <row r="135" s="13" customFormat="1">
      <c r="A135" s="13"/>
      <c r="B135" s="247"/>
      <c r="C135" s="248"/>
      <c r="D135" s="240" t="s">
        <v>181</v>
      </c>
      <c r="E135" s="249" t="s">
        <v>1</v>
      </c>
      <c r="F135" s="250" t="s">
        <v>428</v>
      </c>
      <c r="G135" s="248"/>
      <c r="H135" s="251">
        <v>20.16</v>
      </c>
      <c r="I135" s="252"/>
      <c r="J135" s="248"/>
      <c r="K135" s="248"/>
      <c r="L135" s="253"/>
      <c r="M135" s="254"/>
      <c r="N135" s="255"/>
      <c r="O135" s="255"/>
      <c r="P135" s="255"/>
      <c r="Q135" s="255"/>
      <c r="R135" s="255"/>
      <c r="S135" s="255"/>
      <c r="T135" s="256"/>
      <c r="U135" s="13"/>
      <c r="V135" s="13"/>
      <c r="W135" s="13"/>
      <c r="X135" s="13"/>
      <c r="Y135" s="13"/>
      <c r="Z135" s="13"/>
      <c r="AA135" s="13"/>
      <c r="AB135" s="13"/>
      <c r="AC135" s="13"/>
      <c r="AD135" s="13"/>
      <c r="AE135" s="13"/>
      <c r="AT135" s="257" t="s">
        <v>181</v>
      </c>
      <c r="AU135" s="257" t="s">
        <v>91</v>
      </c>
      <c r="AV135" s="13" t="s">
        <v>91</v>
      </c>
      <c r="AW135" s="13" t="s">
        <v>36</v>
      </c>
      <c r="AX135" s="13" t="s">
        <v>14</v>
      </c>
      <c r="AY135" s="257" t="s">
        <v>169</v>
      </c>
    </row>
    <row r="136" s="14" customFormat="1">
      <c r="A136" s="14"/>
      <c r="B136" s="258"/>
      <c r="C136" s="259"/>
      <c r="D136" s="240" t="s">
        <v>181</v>
      </c>
      <c r="E136" s="260" t="s">
        <v>1</v>
      </c>
      <c r="F136" s="261" t="s">
        <v>184</v>
      </c>
      <c r="G136" s="259"/>
      <c r="H136" s="262">
        <v>35.519999999999996</v>
      </c>
      <c r="I136" s="263"/>
      <c r="J136" s="259"/>
      <c r="K136" s="259"/>
      <c r="L136" s="264"/>
      <c r="M136" s="265"/>
      <c r="N136" s="266"/>
      <c r="O136" s="266"/>
      <c r="P136" s="266"/>
      <c r="Q136" s="266"/>
      <c r="R136" s="266"/>
      <c r="S136" s="266"/>
      <c r="T136" s="267"/>
      <c r="U136" s="14"/>
      <c r="V136" s="14"/>
      <c r="W136" s="14"/>
      <c r="X136" s="14"/>
      <c r="Y136" s="14"/>
      <c r="Z136" s="14"/>
      <c r="AA136" s="14"/>
      <c r="AB136" s="14"/>
      <c r="AC136" s="14"/>
      <c r="AD136" s="14"/>
      <c r="AE136" s="14"/>
      <c r="AT136" s="268" t="s">
        <v>181</v>
      </c>
      <c r="AU136" s="268" t="s">
        <v>91</v>
      </c>
      <c r="AV136" s="14" t="s">
        <v>175</v>
      </c>
      <c r="AW136" s="14" t="s">
        <v>36</v>
      </c>
      <c r="AX136" s="14" t="s">
        <v>89</v>
      </c>
      <c r="AY136" s="268" t="s">
        <v>169</v>
      </c>
    </row>
    <row r="137" s="2" customFormat="1" ht="37.8" customHeight="1">
      <c r="A137" s="38"/>
      <c r="B137" s="39"/>
      <c r="C137" s="227" t="s">
        <v>91</v>
      </c>
      <c r="D137" s="227" t="s">
        <v>171</v>
      </c>
      <c r="E137" s="228" t="s">
        <v>185</v>
      </c>
      <c r="F137" s="229" t="s">
        <v>186</v>
      </c>
      <c r="G137" s="230" t="s">
        <v>116</v>
      </c>
      <c r="H137" s="231">
        <v>35.520000000000003</v>
      </c>
      <c r="I137" s="232"/>
      <c r="J137" s="233">
        <f>ROUND(I137*H137,2)</f>
        <v>0</v>
      </c>
      <c r="K137" s="229" t="s">
        <v>174</v>
      </c>
      <c r="L137" s="44"/>
      <c r="M137" s="234" t="s">
        <v>1</v>
      </c>
      <c r="N137" s="235" t="s">
        <v>47</v>
      </c>
      <c r="O137" s="91"/>
      <c r="P137" s="236">
        <f>O137*H137</f>
        <v>0</v>
      </c>
      <c r="Q137" s="236">
        <v>0</v>
      </c>
      <c r="R137" s="236">
        <f>Q137*H137</f>
        <v>0</v>
      </c>
      <c r="S137" s="236">
        <v>0</v>
      </c>
      <c r="T137" s="237">
        <f>S137*H137</f>
        <v>0</v>
      </c>
      <c r="U137" s="38"/>
      <c r="V137" s="38"/>
      <c r="W137" s="38"/>
      <c r="X137" s="38"/>
      <c r="Y137" s="38"/>
      <c r="Z137" s="38"/>
      <c r="AA137" s="38"/>
      <c r="AB137" s="38"/>
      <c r="AC137" s="38"/>
      <c r="AD137" s="38"/>
      <c r="AE137" s="38"/>
      <c r="AR137" s="238" t="s">
        <v>175</v>
      </c>
      <c r="AT137" s="238" t="s">
        <v>171</v>
      </c>
      <c r="AU137" s="238" t="s">
        <v>91</v>
      </c>
      <c r="AY137" s="17" t="s">
        <v>169</v>
      </c>
      <c r="BE137" s="239">
        <f>IF(N137="základní",J137,0)</f>
        <v>0</v>
      </c>
      <c r="BF137" s="239">
        <f>IF(N137="snížená",J137,0)</f>
        <v>0</v>
      </c>
      <c r="BG137" s="239">
        <f>IF(N137="zákl. přenesená",J137,0)</f>
        <v>0</v>
      </c>
      <c r="BH137" s="239">
        <f>IF(N137="sníž. přenesená",J137,0)</f>
        <v>0</v>
      </c>
      <c r="BI137" s="239">
        <f>IF(N137="nulová",J137,0)</f>
        <v>0</v>
      </c>
      <c r="BJ137" s="17" t="s">
        <v>89</v>
      </c>
      <c r="BK137" s="239">
        <f>ROUND(I137*H137,2)</f>
        <v>0</v>
      </c>
      <c r="BL137" s="17" t="s">
        <v>175</v>
      </c>
      <c r="BM137" s="238" t="s">
        <v>429</v>
      </c>
    </row>
    <row r="138" s="2" customFormat="1">
      <c r="A138" s="38"/>
      <c r="B138" s="39"/>
      <c r="C138" s="40"/>
      <c r="D138" s="240" t="s">
        <v>177</v>
      </c>
      <c r="E138" s="40"/>
      <c r="F138" s="241" t="s">
        <v>188</v>
      </c>
      <c r="G138" s="40"/>
      <c r="H138" s="40"/>
      <c r="I138" s="242"/>
      <c r="J138" s="40"/>
      <c r="K138" s="40"/>
      <c r="L138" s="44"/>
      <c r="M138" s="243"/>
      <c r="N138" s="244"/>
      <c r="O138" s="91"/>
      <c r="P138" s="91"/>
      <c r="Q138" s="91"/>
      <c r="R138" s="91"/>
      <c r="S138" s="91"/>
      <c r="T138" s="92"/>
      <c r="U138" s="38"/>
      <c r="V138" s="38"/>
      <c r="W138" s="38"/>
      <c r="X138" s="38"/>
      <c r="Y138" s="38"/>
      <c r="Z138" s="38"/>
      <c r="AA138" s="38"/>
      <c r="AB138" s="38"/>
      <c r="AC138" s="38"/>
      <c r="AD138" s="38"/>
      <c r="AE138" s="38"/>
      <c r="AT138" s="17" t="s">
        <v>177</v>
      </c>
      <c r="AU138" s="17" t="s">
        <v>91</v>
      </c>
    </row>
    <row r="139" s="2" customFormat="1">
      <c r="A139" s="38"/>
      <c r="B139" s="39"/>
      <c r="C139" s="40"/>
      <c r="D139" s="245" t="s">
        <v>179</v>
      </c>
      <c r="E139" s="40"/>
      <c r="F139" s="246" t="s">
        <v>189</v>
      </c>
      <c r="G139" s="40"/>
      <c r="H139" s="40"/>
      <c r="I139" s="242"/>
      <c r="J139" s="40"/>
      <c r="K139" s="40"/>
      <c r="L139" s="44"/>
      <c r="M139" s="243"/>
      <c r="N139" s="244"/>
      <c r="O139" s="91"/>
      <c r="P139" s="91"/>
      <c r="Q139" s="91"/>
      <c r="R139" s="91"/>
      <c r="S139" s="91"/>
      <c r="T139" s="92"/>
      <c r="U139" s="38"/>
      <c r="V139" s="38"/>
      <c r="W139" s="38"/>
      <c r="X139" s="38"/>
      <c r="Y139" s="38"/>
      <c r="Z139" s="38"/>
      <c r="AA139" s="38"/>
      <c r="AB139" s="38"/>
      <c r="AC139" s="38"/>
      <c r="AD139" s="38"/>
      <c r="AE139" s="38"/>
      <c r="AT139" s="17" t="s">
        <v>179</v>
      </c>
      <c r="AU139" s="17" t="s">
        <v>91</v>
      </c>
    </row>
    <row r="140" s="13" customFormat="1">
      <c r="A140" s="13"/>
      <c r="B140" s="247"/>
      <c r="C140" s="248"/>
      <c r="D140" s="240" t="s">
        <v>181</v>
      </c>
      <c r="E140" s="249" t="s">
        <v>1</v>
      </c>
      <c r="F140" s="250" t="s">
        <v>115</v>
      </c>
      <c r="G140" s="248"/>
      <c r="H140" s="251">
        <v>35.520000000000003</v>
      </c>
      <c r="I140" s="252"/>
      <c r="J140" s="248"/>
      <c r="K140" s="248"/>
      <c r="L140" s="253"/>
      <c r="M140" s="254"/>
      <c r="N140" s="255"/>
      <c r="O140" s="255"/>
      <c r="P140" s="255"/>
      <c r="Q140" s="255"/>
      <c r="R140" s="255"/>
      <c r="S140" s="255"/>
      <c r="T140" s="256"/>
      <c r="U140" s="13"/>
      <c r="V140" s="13"/>
      <c r="W140" s="13"/>
      <c r="X140" s="13"/>
      <c r="Y140" s="13"/>
      <c r="Z140" s="13"/>
      <c r="AA140" s="13"/>
      <c r="AB140" s="13"/>
      <c r="AC140" s="13"/>
      <c r="AD140" s="13"/>
      <c r="AE140" s="13"/>
      <c r="AT140" s="257" t="s">
        <v>181</v>
      </c>
      <c r="AU140" s="257" t="s">
        <v>91</v>
      </c>
      <c r="AV140" s="13" t="s">
        <v>91</v>
      </c>
      <c r="AW140" s="13" t="s">
        <v>36</v>
      </c>
      <c r="AX140" s="13" t="s">
        <v>14</v>
      </c>
      <c r="AY140" s="257" t="s">
        <v>169</v>
      </c>
    </row>
    <row r="141" s="14" customFormat="1">
      <c r="A141" s="14"/>
      <c r="B141" s="258"/>
      <c r="C141" s="259"/>
      <c r="D141" s="240" t="s">
        <v>181</v>
      </c>
      <c r="E141" s="260" t="s">
        <v>1</v>
      </c>
      <c r="F141" s="261" t="s">
        <v>184</v>
      </c>
      <c r="G141" s="259"/>
      <c r="H141" s="262">
        <v>35.520000000000003</v>
      </c>
      <c r="I141" s="263"/>
      <c r="J141" s="259"/>
      <c r="K141" s="259"/>
      <c r="L141" s="264"/>
      <c r="M141" s="265"/>
      <c r="N141" s="266"/>
      <c r="O141" s="266"/>
      <c r="P141" s="266"/>
      <c r="Q141" s="266"/>
      <c r="R141" s="266"/>
      <c r="S141" s="266"/>
      <c r="T141" s="267"/>
      <c r="U141" s="14"/>
      <c r="V141" s="14"/>
      <c r="W141" s="14"/>
      <c r="X141" s="14"/>
      <c r="Y141" s="14"/>
      <c r="Z141" s="14"/>
      <c r="AA141" s="14"/>
      <c r="AB141" s="14"/>
      <c r="AC141" s="14"/>
      <c r="AD141" s="14"/>
      <c r="AE141" s="14"/>
      <c r="AT141" s="268" t="s">
        <v>181</v>
      </c>
      <c r="AU141" s="268" t="s">
        <v>91</v>
      </c>
      <c r="AV141" s="14" t="s">
        <v>175</v>
      </c>
      <c r="AW141" s="14" t="s">
        <v>36</v>
      </c>
      <c r="AX141" s="14" t="s">
        <v>89</v>
      </c>
      <c r="AY141" s="268" t="s">
        <v>169</v>
      </c>
    </row>
    <row r="142" s="2" customFormat="1" ht="16.5" customHeight="1">
      <c r="A142" s="38"/>
      <c r="B142" s="39"/>
      <c r="C142" s="227" t="s">
        <v>190</v>
      </c>
      <c r="D142" s="227" t="s">
        <v>171</v>
      </c>
      <c r="E142" s="228" t="s">
        <v>191</v>
      </c>
      <c r="F142" s="229" t="s">
        <v>192</v>
      </c>
      <c r="G142" s="230" t="s">
        <v>116</v>
      </c>
      <c r="H142" s="231">
        <v>35.520000000000003</v>
      </c>
      <c r="I142" s="232"/>
      <c r="J142" s="233">
        <f>ROUND(I142*H142,2)</f>
        <v>0</v>
      </c>
      <c r="K142" s="229" t="s">
        <v>174</v>
      </c>
      <c r="L142" s="44"/>
      <c r="M142" s="234" t="s">
        <v>1</v>
      </c>
      <c r="N142" s="235" t="s">
        <v>47</v>
      </c>
      <c r="O142" s="91"/>
      <c r="P142" s="236">
        <f>O142*H142</f>
        <v>0</v>
      </c>
      <c r="Q142" s="236">
        <v>0</v>
      </c>
      <c r="R142" s="236">
        <f>Q142*H142</f>
        <v>0</v>
      </c>
      <c r="S142" s="236">
        <v>0</v>
      </c>
      <c r="T142" s="237">
        <f>S142*H142</f>
        <v>0</v>
      </c>
      <c r="U142" s="38"/>
      <c r="V142" s="38"/>
      <c r="W142" s="38"/>
      <c r="X142" s="38"/>
      <c r="Y142" s="38"/>
      <c r="Z142" s="38"/>
      <c r="AA142" s="38"/>
      <c r="AB142" s="38"/>
      <c r="AC142" s="38"/>
      <c r="AD142" s="38"/>
      <c r="AE142" s="38"/>
      <c r="AR142" s="238" t="s">
        <v>175</v>
      </c>
      <c r="AT142" s="238" t="s">
        <v>171</v>
      </c>
      <c r="AU142" s="238" t="s">
        <v>91</v>
      </c>
      <c r="AY142" s="17" t="s">
        <v>169</v>
      </c>
      <c r="BE142" s="239">
        <f>IF(N142="základní",J142,0)</f>
        <v>0</v>
      </c>
      <c r="BF142" s="239">
        <f>IF(N142="snížená",J142,0)</f>
        <v>0</v>
      </c>
      <c r="BG142" s="239">
        <f>IF(N142="zákl. přenesená",J142,0)</f>
        <v>0</v>
      </c>
      <c r="BH142" s="239">
        <f>IF(N142="sníž. přenesená",J142,0)</f>
        <v>0</v>
      </c>
      <c r="BI142" s="239">
        <f>IF(N142="nulová",J142,0)</f>
        <v>0</v>
      </c>
      <c r="BJ142" s="17" t="s">
        <v>89</v>
      </c>
      <c r="BK142" s="239">
        <f>ROUND(I142*H142,2)</f>
        <v>0</v>
      </c>
      <c r="BL142" s="17" t="s">
        <v>175</v>
      </c>
      <c r="BM142" s="238" t="s">
        <v>430</v>
      </c>
    </row>
    <row r="143" s="2" customFormat="1">
      <c r="A143" s="38"/>
      <c r="B143" s="39"/>
      <c r="C143" s="40"/>
      <c r="D143" s="240" t="s">
        <v>177</v>
      </c>
      <c r="E143" s="40"/>
      <c r="F143" s="241" t="s">
        <v>194</v>
      </c>
      <c r="G143" s="40"/>
      <c r="H143" s="40"/>
      <c r="I143" s="242"/>
      <c r="J143" s="40"/>
      <c r="K143" s="40"/>
      <c r="L143" s="44"/>
      <c r="M143" s="243"/>
      <c r="N143" s="244"/>
      <c r="O143" s="91"/>
      <c r="P143" s="91"/>
      <c r="Q143" s="91"/>
      <c r="R143" s="91"/>
      <c r="S143" s="91"/>
      <c r="T143" s="92"/>
      <c r="U143" s="38"/>
      <c r="V143" s="38"/>
      <c r="W143" s="38"/>
      <c r="X143" s="38"/>
      <c r="Y143" s="38"/>
      <c r="Z143" s="38"/>
      <c r="AA143" s="38"/>
      <c r="AB143" s="38"/>
      <c r="AC143" s="38"/>
      <c r="AD143" s="38"/>
      <c r="AE143" s="38"/>
      <c r="AT143" s="17" t="s">
        <v>177</v>
      </c>
      <c r="AU143" s="17" t="s">
        <v>91</v>
      </c>
    </row>
    <row r="144" s="2" customFormat="1">
      <c r="A144" s="38"/>
      <c r="B144" s="39"/>
      <c r="C144" s="40"/>
      <c r="D144" s="245" t="s">
        <v>179</v>
      </c>
      <c r="E144" s="40"/>
      <c r="F144" s="246" t="s">
        <v>195</v>
      </c>
      <c r="G144" s="40"/>
      <c r="H144" s="40"/>
      <c r="I144" s="242"/>
      <c r="J144" s="40"/>
      <c r="K144" s="40"/>
      <c r="L144" s="44"/>
      <c r="M144" s="243"/>
      <c r="N144" s="244"/>
      <c r="O144" s="91"/>
      <c r="P144" s="91"/>
      <c r="Q144" s="91"/>
      <c r="R144" s="91"/>
      <c r="S144" s="91"/>
      <c r="T144" s="92"/>
      <c r="U144" s="38"/>
      <c r="V144" s="38"/>
      <c r="W144" s="38"/>
      <c r="X144" s="38"/>
      <c r="Y144" s="38"/>
      <c r="Z144" s="38"/>
      <c r="AA144" s="38"/>
      <c r="AB144" s="38"/>
      <c r="AC144" s="38"/>
      <c r="AD144" s="38"/>
      <c r="AE144" s="38"/>
      <c r="AT144" s="17" t="s">
        <v>179</v>
      </c>
      <c r="AU144" s="17" t="s">
        <v>91</v>
      </c>
    </row>
    <row r="145" s="2" customFormat="1">
      <c r="A145" s="38"/>
      <c r="B145" s="39"/>
      <c r="C145" s="40"/>
      <c r="D145" s="240" t="s">
        <v>196</v>
      </c>
      <c r="E145" s="40"/>
      <c r="F145" s="269" t="s">
        <v>197</v>
      </c>
      <c r="G145" s="40"/>
      <c r="H145" s="40"/>
      <c r="I145" s="242"/>
      <c r="J145" s="40"/>
      <c r="K145" s="40"/>
      <c r="L145" s="44"/>
      <c r="M145" s="243"/>
      <c r="N145" s="244"/>
      <c r="O145" s="91"/>
      <c r="P145" s="91"/>
      <c r="Q145" s="91"/>
      <c r="R145" s="91"/>
      <c r="S145" s="91"/>
      <c r="T145" s="92"/>
      <c r="U145" s="38"/>
      <c r="V145" s="38"/>
      <c r="W145" s="38"/>
      <c r="X145" s="38"/>
      <c r="Y145" s="38"/>
      <c r="Z145" s="38"/>
      <c r="AA145" s="38"/>
      <c r="AB145" s="38"/>
      <c r="AC145" s="38"/>
      <c r="AD145" s="38"/>
      <c r="AE145" s="38"/>
      <c r="AT145" s="17" t="s">
        <v>196</v>
      </c>
      <c r="AU145" s="17" t="s">
        <v>91</v>
      </c>
    </row>
    <row r="146" s="13" customFormat="1">
      <c r="A146" s="13"/>
      <c r="B146" s="247"/>
      <c r="C146" s="248"/>
      <c r="D146" s="240" t="s">
        <v>181</v>
      </c>
      <c r="E146" s="249" t="s">
        <v>1</v>
      </c>
      <c r="F146" s="250" t="s">
        <v>115</v>
      </c>
      <c r="G146" s="248"/>
      <c r="H146" s="251">
        <v>35.520000000000003</v>
      </c>
      <c r="I146" s="252"/>
      <c r="J146" s="248"/>
      <c r="K146" s="248"/>
      <c r="L146" s="253"/>
      <c r="M146" s="254"/>
      <c r="N146" s="255"/>
      <c r="O146" s="255"/>
      <c r="P146" s="255"/>
      <c r="Q146" s="255"/>
      <c r="R146" s="255"/>
      <c r="S146" s="255"/>
      <c r="T146" s="256"/>
      <c r="U146" s="13"/>
      <c r="V146" s="13"/>
      <c r="W146" s="13"/>
      <c r="X146" s="13"/>
      <c r="Y146" s="13"/>
      <c r="Z146" s="13"/>
      <c r="AA146" s="13"/>
      <c r="AB146" s="13"/>
      <c r="AC146" s="13"/>
      <c r="AD146" s="13"/>
      <c r="AE146" s="13"/>
      <c r="AT146" s="257" t="s">
        <v>181</v>
      </c>
      <c r="AU146" s="257" t="s">
        <v>91</v>
      </c>
      <c r="AV146" s="13" t="s">
        <v>91</v>
      </c>
      <c r="AW146" s="13" t="s">
        <v>36</v>
      </c>
      <c r="AX146" s="13" t="s">
        <v>14</v>
      </c>
      <c r="AY146" s="257" t="s">
        <v>169</v>
      </c>
    </row>
    <row r="147" s="14" customFormat="1">
      <c r="A147" s="14"/>
      <c r="B147" s="258"/>
      <c r="C147" s="259"/>
      <c r="D147" s="240" t="s">
        <v>181</v>
      </c>
      <c r="E147" s="260" t="s">
        <v>1</v>
      </c>
      <c r="F147" s="261" t="s">
        <v>184</v>
      </c>
      <c r="G147" s="259"/>
      <c r="H147" s="262">
        <v>35.520000000000003</v>
      </c>
      <c r="I147" s="263"/>
      <c r="J147" s="259"/>
      <c r="K147" s="259"/>
      <c r="L147" s="264"/>
      <c r="M147" s="265"/>
      <c r="N147" s="266"/>
      <c r="O147" s="266"/>
      <c r="P147" s="266"/>
      <c r="Q147" s="266"/>
      <c r="R147" s="266"/>
      <c r="S147" s="266"/>
      <c r="T147" s="267"/>
      <c r="U147" s="14"/>
      <c r="V147" s="14"/>
      <c r="W147" s="14"/>
      <c r="X147" s="14"/>
      <c r="Y147" s="14"/>
      <c r="Z147" s="14"/>
      <c r="AA147" s="14"/>
      <c r="AB147" s="14"/>
      <c r="AC147" s="14"/>
      <c r="AD147" s="14"/>
      <c r="AE147" s="14"/>
      <c r="AT147" s="268" t="s">
        <v>181</v>
      </c>
      <c r="AU147" s="268" t="s">
        <v>91</v>
      </c>
      <c r="AV147" s="14" t="s">
        <v>175</v>
      </c>
      <c r="AW147" s="14" t="s">
        <v>36</v>
      </c>
      <c r="AX147" s="14" t="s">
        <v>89</v>
      </c>
      <c r="AY147" s="268" t="s">
        <v>169</v>
      </c>
    </row>
    <row r="148" s="2" customFormat="1" ht="24.15" customHeight="1">
      <c r="A148" s="38"/>
      <c r="B148" s="39"/>
      <c r="C148" s="227" t="s">
        <v>175</v>
      </c>
      <c r="D148" s="227" t="s">
        <v>171</v>
      </c>
      <c r="E148" s="228" t="s">
        <v>198</v>
      </c>
      <c r="F148" s="229" t="s">
        <v>199</v>
      </c>
      <c r="G148" s="230" t="s">
        <v>116</v>
      </c>
      <c r="H148" s="231">
        <v>27.071999999999999</v>
      </c>
      <c r="I148" s="232"/>
      <c r="J148" s="233">
        <f>ROUND(I148*H148,2)</f>
        <v>0</v>
      </c>
      <c r="K148" s="229" t="s">
        <v>174</v>
      </c>
      <c r="L148" s="44"/>
      <c r="M148" s="234" t="s">
        <v>1</v>
      </c>
      <c r="N148" s="235" t="s">
        <v>47</v>
      </c>
      <c r="O148" s="91"/>
      <c r="P148" s="236">
        <f>O148*H148</f>
        <v>0</v>
      </c>
      <c r="Q148" s="236">
        <v>0</v>
      </c>
      <c r="R148" s="236">
        <f>Q148*H148</f>
        <v>0</v>
      </c>
      <c r="S148" s="236">
        <v>0</v>
      </c>
      <c r="T148" s="237">
        <f>S148*H148</f>
        <v>0</v>
      </c>
      <c r="U148" s="38"/>
      <c r="V148" s="38"/>
      <c r="W148" s="38"/>
      <c r="X148" s="38"/>
      <c r="Y148" s="38"/>
      <c r="Z148" s="38"/>
      <c r="AA148" s="38"/>
      <c r="AB148" s="38"/>
      <c r="AC148" s="38"/>
      <c r="AD148" s="38"/>
      <c r="AE148" s="38"/>
      <c r="AR148" s="238" t="s">
        <v>175</v>
      </c>
      <c r="AT148" s="238" t="s">
        <v>171</v>
      </c>
      <c r="AU148" s="238" t="s">
        <v>91</v>
      </c>
      <c r="AY148" s="17" t="s">
        <v>169</v>
      </c>
      <c r="BE148" s="239">
        <f>IF(N148="základní",J148,0)</f>
        <v>0</v>
      </c>
      <c r="BF148" s="239">
        <f>IF(N148="snížená",J148,0)</f>
        <v>0</v>
      </c>
      <c r="BG148" s="239">
        <f>IF(N148="zákl. přenesená",J148,0)</f>
        <v>0</v>
      </c>
      <c r="BH148" s="239">
        <f>IF(N148="sníž. přenesená",J148,0)</f>
        <v>0</v>
      </c>
      <c r="BI148" s="239">
        <f>IF(N148="nulová",J148,0)</f>
        <v>0</v>
      </c>
      <c r="BJ148" s="17" t="s">
        <v>89</v>
      </c>
      <c r="BK148" s="239">
        <f>ROUND(I148*H148,2)</f>
        <v>0</v>
      </c>
      <c r="BL148" s="17" t="s">
        <v>175</v>
      </c>
      <c r="BM148" s="238" t="s">
        <v>431</v>
      </c>
    </row>
    <row r="149" s="2" customFormat="1">
      <c r="A149" s="38"/>
      <c r="B149" s="39"/>
      <c r="C149" s="40"/>
      <c r="D149" s="240" t="s">
        <v>177</v>
      </c>
      <c r="E149" s="40"/>
      <c r="F149" s="241" t="s">
        <v>201</v>
      </c>
      <c r="G149" s="40"/>
      <c r="H149" s="40"/>
      <c r="I149" s="242"/>
      <c r="J149" s="40"/>
      <c r="K149" s="40"/>
      <c r="L149" s="44"/>
      <c r="M149" s="243"/>
      <c r="N149" s="244"/>
      <c r="O149" s="91"/>
      <c r="P149" s="91"/>
      <c r="Q149" s="91"/>
      <c r="R149" s="91"/>
      <c r="S149" s="91"/>
      <c r="T149" s="92"/>
      <c r="U149" s="38"/>
      <c r="V149" s="38"/>
      <c r="W149" s="38"/>
      <c r="X149" s="38"/>
      <c r="Y149" s="38"/>
      <c r="Z149" s="38"/>
      <c r="AA149" s="38"/>
      <c r="AB149" s="38"/>
      <c r="AC149" s="38"/>
      <c r="AD149" s="38"/>
      <c r="AE149" s="38"/>
      <c r="AT149" s="17" t="s">
        <v>177</v>
      </c>
      <c r="AU149" s="17" t="s">
        <v>91</v>
      </c>
    </row>
    <row r="150" s="2" customFormat="1">
      <c r="A150" s="38"/>
      <c r="B150" s="39"/>
      <c r="C150" s="40"/>
      <c r="D150" s="245" t="s">
        <v>179</v>
      </c>
      <c r="E150" s="40"/>
      <c r="F150" s="246" t="s">
        <v>202</v>
      </c>
      <c r="G150" s="40"/>
      <c r="H150" s="40"/>
      <c r="I150" s="242"/>
      <c r="J150" s="40"/>
      <c r="K150" s="40"/>
      <c r="L150" s="44"/>
      <c r="M150" s="243"/>
      <c r="N150" s="244"/>
      <c r="O150" s="91"/>
      <c r="P150" s="91"/>
      <c r="Q150" s="91"/>
      <c r="R150" s="91"/>
      <c r="S150" s="91"/>
      <c r="T150" s="92"/>
      <c r="U150" s="38"/>
      <c r="V150" s="38"/>
      <c r="W150" s="38"/>
      <c r="X150" s="38"/>
      <c r="Y150" s="38"/>
      <c r="Z150" s="38"/>
      <c r="AA150" s="38"/>
      <c r="AB150" s="38"/>
      <c r="AC150" s="38"/>
      <c r="AD150" s="38"/>
      <c r="AE150" s="38"/>
      <c r="AT150" s="17" t="s">
        <v>179</v>
      </c>
      <c r="AU150" s="17" t="s">
        <v>91</v>
      </c>
    </row>
    <row r="151" s="2" customFormat="1">
      <c r="A151" s="38"/>
      <c r="B151" s="39"/>
      <c r="C151" s="40"/>
      <c r="D151" s="240" t="s">
        <v>196</v>
      </c>
      <c r="E151" s="40"/>
      <c r="F151" s="269" t="s">
        <v>203</v>
      </c>
      <c r="G151" s="40"/>
      <c r="H151" s="40"/>
      <c r="I151" s="242"/>
      <c r="J151" s="40"/>
      <c r="K151" s="40"/>
      <c r="L151" s="44"/>
      <c r="M151" s="243"/>
      <c r="N151" s="244"/>
      <c r="O151" s="91"/>
      <c r="P151" s="91"/>
      <c r="Q151" s="91"/>
      <c r="R151" s="91"/>
      <c r="S151" s="91"/>
      <c r="T151" s="92"/>
      <c r="U151" s="38"/>
      <c r="V151" s="38"/>
      <c r="W151" s="38"/>
      <c r="X151" s="38"/>
      <c r="Y151" s="38"/>
      <c r="Z151" s="38"/>
      <c r="AA151" s="38"/>
      <c r="AB151" s="38"/>
      <c r="AC151" s="38"/>
      <c r="AD151" s="38"/>
      <c r="AE151" s="38"/>
      <c r="AT151" s="17" t="s">
        <v>196</v>
      </c>
      <c r="AU151" s="17" t="s">
        <v>91</v>
      </c>
    </row>
    <row r="152" s="13" customFormat="1">
      <c r="A152" s="13"/>
      <c r="B152" s="247"/>
      <c r="C152" s="248"/>
      <c r="D152" s="240" t="s">
        <v>181</v>
      </c>
      <c r="E152" s="249" t="s">
        <v>1</v>
      </c>
      <c r="F152" s="250" t="s">
        <v>115</v>
      </c>
      <c r="G152" s="248"/>
      <c r="H152" s="251">
        <v>35.520000000000003</v>
      </c>
      <c r="I152" s="252"/>
      <c r="J152" s="248"/>
      <c r="K152" s="248"/>
      <c r="L152" s="253"/>
      <c r="M152" s="254"/>
      <c r="N152" s="255"/>
      <c r="O152" s="255"/>
      <c r="P152" s="255"/>
      <c r="Q152" s="255"/>
      <c r="R152" s="255"/>
      <c r="S152" s="255"/>
      <c r="T152" s="256"/>
      <c r="U152" s="13"/>
      <c r="V152" s="13"/>
      <c r="W152" s="13"/>
      <c r="X152" s="13"/>
      <c r="Y152" s="13"/>
      <c r="Z152" s="13"/>
      <c r="AA152" s="13"/>
      <c r="AB152" s="13"/>
      <c r="AC152" s="13"/>
      <c r="AD152" s="13"/>
      <c r="AE152" s="13"/>
      <c r="AT152" s="257" t="s">
        <v>181</v>
      </c>
      <c r="AU152" s="257" t="s">
        <v>91</v>
      </c>
      <c r="AV152" s="13" t="s">
        <v>91</v>
      </c>
      <c r="AW152" s="13" t="s">
        <v>36</v>
      </c>
      <c r="AX152" s="13" t="s">
        <v>14</v>
      </c>
      <c r="AY152" s="257" t="s">
        <v>169</v>
      </c>
    </row>
    <row r="153" s="13" customFormat="1">
      <c r="A153" s="13"/>
      <c r="B153" s="247"/>
      <c r="C153" s="248"/>
      <c r="D153" s="240" t="s">
        <v>181</v>
      </c>
      <c r="E153" s="249" t="s">
        <v>1</v>
      </c>
      <c r="F153" s="250" t="s">
        <v>204</v>
      </c>
      <c r="G153" s="248"/>
      <c r="H153" s="251">
        <v>-1.536</v>
      </c>
      <c r="I153" s="252"/>
      <c r="J153" s="248"/>
      <c r="K153" s="248"/>
      <c r="L153" s="253"/>
      <c r="M153" s="254"/>
      <c r="N153" s="255"/>
      <c r="O153" s="255"/>
      <c r="P153" s="255"/>
      <c r="Q153" s="255"/>
      <c r="R153" s="255"/>
      <c r="S153" s="255"/>
      <c r="T153" s="256"/>
      <c r="U153" s="13"/>
      <c r="V153" s="13"/>
      <c r="W153" s="13"/>
      <c r="X153" s="13"/>
      <c r="Y153" s="13"/>
      <c r="Z153" s="13"/>
      <c r="AA153" s="13"/>
      <c r="AB153" s="13"/>
      <c r="AC153" s="13"/>
      <c r="AD153" s="13"/>
      <c r="AE153" s="13"/>
      <c r="AT153" s="257" t="s">
        <v>181</v>
      </c>
      <c r="AU153" s="257" t="s">
        <v>91</v>
      </c>
      <c r="AV153" s="13" t="s">
        <v>91</v>
      </c>
      <c r="AW153" s="13" t="s">
        <v>36</v>
      </c>
      <c r="AX153" s="13" t="s">
        <v>14</v>
      </c>
      <c r="AY153" s="257" t="s">
        <v>169</v>
      </c>
    </row>
    <row r="154" s="13" customFormat="1">
      <c r="A154" s="13"/>
      <c r="B154" s="247"/>
      <c r="C154" s="248"/>
      <c r="D154" s="240" t="s">
        <v>181</v>
      </c>
      <c r="E154" s="249" t="s">
        <v>1</v>
      </c>
      <c r="F154" s="250" t="s">
        <v>205</v>
      </c>
      <c r="G154" s="248"/>
      <c r="H154" s="251">
        <v>-6.46</v>
      </c>
      <c r="I154" s="252"/>
      <c r="J154" s="248"/>
      <c r="K154" s="248"/>
      <c r="L154" s="253"/>
      <c r="M154" s="254"/>
      <c r="N154" s="255"/>
      <c r="O154" s="255"/>
      <c r="P154" s="255"/>
      <c r="Q154" s="255"/>
      <c r="R154" s="255"/>
      <c r="S154" s="255"/>
      <c r="T154" s="256"/>
      <c r="U154" s="13"/>
      <c r="V154" s="13"/>
      <c r="W154" s="13"/>
      <c r="X154" s="13"/>
      <c r="Y154" s="13"/>
      <c r="Z154" s="13"/>
      <c r="AA154" s="13"/>
      <c r="AB154" s="13"/>
      <c r="AC154" s="13"/>
      <c r="AD154" s="13"/>
      <c r="AE154" s="13"/>
      <c r="AT154" s="257" t="s">
        <v>181</v>
      </c>
      <c r="AU154" s="257" t="s">
        <v>91</v>
      </c>
      <c r="AV154" s="13" t="s">
        <v>91</v>
      </c>
      <c r="AW154" s="13" t="s">
        <v>36</v>
      </c>
      <c r="AX154" s="13" t="s">
        <v>14</v>
      </c>
      <c r="AY154" s="257" t="s">
        <v>169</v>
      </c>
    </row>
    <row r="155" s="13" customFormat="1">
      <c r="A155" s="13"/>
      <c r="B155" s="247"/>
      <c r="C155" s="248"/>
      <c r="D155" s="240" t="s">
        <v>181</v>
      </c>
      <c r="E155" s="249" t="s">
        <v>1</v>
      </c>
      <c r="F155" s="250" t="s">
        <v>432</v>
      </c>
      <c r="G155" s="248"/>
      <c r="H155" s="251">
        <v>-0.45200000000000001</v>
      </c>
      <c r="I155" s="252"/>
      <c r="J155" s="248"/>
      <c r="K155" s="248"/>
      <c r="L155" s="253"/>
      <c r="M155" s="254"/>
      <c r="N155" s="255"/>
      <c r="O155" s="255"/>
      <c r="P155" s="255"/>
      <c r="Q155" s="255"/>
      <c r="R155" s="255"/>
      <c r="S155" s="255"/>
      <c r="T155" s="256"/>
      <c r="U155" s="13"/>
      <c r="V155" s="13"/>
      <c r="W155" s="13"/>
      <c r="X155" s="13"/>
      <c r="Y155" s="13"/>
      <c r="Z155" s="13"/>
      <c r="AA155" s="13"/>
      <c r="AB155" s="13"/>
      <c r="AC155" s="13"/>
      <c r="AD155" s="13"/>
      <c r="AE155" s="13"/>
      <c r="AT155" s="257" t="s">
        <v>181</v>
      </c>
      <c r="AU155" s="257" t="s">
        <v>91</v>
      </c>
      <c r="AV155" s="13" t="s">
        <v>91</v>
      </c>
      <c r="AW155" s="13" t="s">
        <v>36</v>
      </c>
      <c r="AX155" s="13" t="s">
        <v>14</v>
      </c>
      <c r="AY155" s="257" t="s">
        <v>169</v>
      </c>
    </row>
    <row r="156" s="14" customFormat="1">
      <c r="A156" s="14"/>
      <c r="B156" s="258"/>
      <c r="C156" s="259"/>
      <c r="D156" s="240" t="s">
        <v>181</v>
      </c>
      <c r="E156" s="260" t="s">
        <v>139</v>
      </c>
      <c r="F156" s="261" t="s">
        <v>184</v>
      </c>
      <c r="G156" s="259"/>
      <c r="H156" s="262">
        <v>27.071999999999999</v>
      </c>
      <c r="I156" s="263"/>
      <c r="J156" s="259"/>
      <c r="K156" s="259"/>
      <c r="L156" s="264"/>
      <c r="M156" s="265"/>
      <c r="N156" s="266"/>
      <c r="O156" s="266"/>
      <c r="P156" s="266"/>
      <c r="Q156" s="266"/>
      <c r="R156" s="266"/>
      <c r="S156" s="266"/>
      <c r="T156" s="267"/>
      <c r="U156" s="14"/>
      <c r="V156" s="14"/>
      <c r="W156" s="14"/>
      <c r="X156" s="14"/>
      <c r="Y156" s="14"/>
      <c r="Z156" s="14"/>
      <c r="AA156" s="14"/>
      <c r="AB156" s="14"/>
      <c r="AC156" s="14"/>
      <c r="AD156" s="14"/>
      <c r="AE156" s="14"/>
      <c r="AT156" s="268" t="s">
        <v>181</v>
      </c>
      <c r="AU156" s="268" t="s">
        <v>91</v>
      </c>
      <c r="AV156" s="14" t="s">
        <v>175</v>
      </c>
      <c r="AW156" s="14" t="s">
        <v>36</v>
      </c>
      <c r="AX156" s="14" t="s">
        <v>89</v>
      </c>
      <c r="AY156" s="268" t="s">
        <v>169</v>
      </c>
    </row>
    <row r="157" s="2" customFormat="1" ht="16.5" customHeight="1">
      <c r="A157" s="38"/>
      <c r="B157" s="39"/>
      <c r="C157" s="270" t="s">
        <v>207</v>
      </c>
      <c r="D157" s="270" t="s">
        <v>208</v>
      </c>
      <c r="E157" s="271" t="s">
        <v>209</v>
      </c>
      <c r="F157" s="272" t="s">
        <v>210</v>
      </c>
      <c r="G157" s="273" t="s">
        <v>211</v>
      </c>
      <c r="H157" s="274">
        <v>54.414999999999999</v>
      </c>
      <c r="I157" s="275"/>
      <c r="J157" s="276">
        <f>ROUND(I157*H157,2)</f>
        <v>0</v>
      </c>
      <c r="K157" s="272" t="s">
        <v>174</v>
      </c>
      <c r="L157" s="277"/>
      <c r="M157" s="278" t="s">
        <v>1</v>
      </c>
      <c r="N157" s="279" t="s">
        <v>47</v>
      </c>
      <c r="O157" s="91"/>
      <c r="P157" s="236">
        <f>O157*H157</f>
        <v>0</v>
      </c>
      <c r="Q157" s="236">
        <v>1</v>
      </c>
      <c r="R157" s="236">
        <f>Q157*H157</f>
        <v>54.414999999999999</v>
      </c>
      <c r="S157" s="236">
        <v>0</v>
      </c>
      <c r="T157" s="237">
        <f>S157*H157</f>
        <v>0</v>
      </c>
      <c r="U157" s="38"/>
      <c r="V157" s="38"/>
      <c r="W157" s="38"/>
      <c r="X157" s="38"/>
      <c r="Y157" s="38"/>
      <c r="Z157" s="38"/>
      <c r="AA157" s="38"/>
      <c r="AB157" s="38"/>
      <c r="AC157" s="38"/>
      <c r="AD157" s="38"/>
      <c r="AE157" s="38"/>
      <c r="AR157" s="238" t="s">
        <v>212</v>
      </c>
      <c r="AT157" s="238" t="s">
        <v>208</v>
      </c>
      <c r="AU157" s="238" t="s">
        <v>91</v>
      </c>
      <c r="AY157" s="17" t="s">
        <v>169</v>
      </c>
      <c r="BE157" s="239">
        <f>IF(N157="základní",J157,0)</f>
        <v>0</v>
      </c>
      <c r="BF157" s="239">
        <f>IF(N157="snížená",J157,0)</f>
        <v>0</v>
      </c>
      <c r="BG157" s="239">
        <f>IF(N157="zákl. přenesená",J157,0)</f>
        <v>0</v>
      </c>
      <c r="BH157" s="239">
        <f>IF(N157="sníž. přenesená",J157,0)</f>
        <v>0</v>
      </c>
      <c r="BI157" s="239">
        <f>IF(N157="nulová",J157,0)</f>
        <v>0</v>
      </c>
      <c r="BJ157" s="17" t="s">
        <v>89</v>
      </c>
      <c r="BK157" s="239">
        <f>ROUND(I157*H157,2)</f>
        <v>0</v>
      </c>
      <c r="BL157" s="17" t="s">
        <v>175</v>
      </c>
      <c r="BM157" s="238" t="s">
        <v>433</v>
      </c>
    </row>
    <row r="158" s="2" customFormat="1">
      <c r="A158" s="38"/>
      <c r="B158" s="39"/>
      <c r="C158" s="40"/>
      <c r="D158" s="240" t="s">
        <v>177</v>
      </c>
      <c r="E158" s="40"/>
      <c r="F158" s="241" t="s">
        <v>210</v>
      </c>
      <c r="G158" s="40"/>
      <c r="H158" s="40"/>
      <c r="I158" s="242"/>
      <c r="J158" s="40"/>
      <c r="K158" s="40"/>
      <c r="L158" s="44"/>
      <c r="M158" s="243"/>
      <c r="N158" s="244"/>
      <c r="O158" s="91"/>
      <c r="P158" s="91"/>
      <c r="Q158" s="91"/>
      <c r="R158" s="91"/>
      <c r="S158" s="91"/>
      <c r="T158" s="92"/>
      <c r="U158" s="38"/>
      <c r="V158" s="38"/>
      <c r="W158" s="38"/>
      <c r="X158" s="38"/>
      <c r="Y158" s="38"/>
      <c r="Z158" s="38"/>
      <c r="AA158" s="38"/>
      <c r="AB158" s="38"/>
      <c r="AC158" s="38"/>
      <c r="AD158" s="38"/>
      <c r="AE158" s="38"/>
      <c r="AT158" s="17" t="s">
        <v>177</v>
      </c>
      <c r="AU158" s="17" t="s">
        <v>91</v>
      </c>
    </row>
    <row r="159" s="13" customFormat="1">
      <c r="A159" s="13"/>
      <c r="B159" s="247"/>
      <c r="C159" s="248"/>
      <c r="D159" s="240" t="s">
        <v>181</v>
      </c>
      <c r="E159" s="249" t="s">
        <v>1</v>
      </c>
      <c r="F159" s="250" t="s">
        <v>214</v>
      </c>
      <c r="G159" s="248"/>
      <c r="H159" s="251">
        <v>54.414999999999999</v>
      </c>
      <c r="I159" s="252"/>
      <c r="J159" s="248"/>
      <c r="K159" s="248"/>
      <c r="L159" s="253"/>
      <c r="M159" s="254"/>
      <c r="N159" s="255"/>
      <c r="O159" s="255"/>
      <c r="P159" s="255"/>
      <c r="Q159" s="255"/>
      <c r="R159" s="255"/>
      <c r="S159" s="255"/>
      <c r="T159" s="256"/>
      <c r="U159" s="13"/>
      <c r="V159" s="13"/>
      <c r="W159" s="13"/>
      <c r="X159" s="13"/>
      <c r="Y159" s="13"/>
      <c r="Z159" s="13"/>
      <c r="AA159" s="13"/>
      <c r="AB159" s="13"/>
      <c r="AC159" s="13"/>
      <c r="AD159" s="13"/>
      <c r="AE159" s="13"/>
      <c r="AT159" s="257" t="s">
        <v>181</v>
      </c>
      <c r="AU159" s="257" t="s">
        <v>91</v>
      </c>
      <c r="AV159" s="13" t="s">
        <v>91</v>
      </c>
      <c r="AW159" s="13" t="s">
        <v>36</v>
      </c>
      <c r="AX159" s="13" t="s">
        <v>14</v>
      </c>
      <c r="AY159" s="257" t="s">
        <v>169</v>
      </c>
    </row>
    <row r="160" s="14" customFormat="1">
      <c r="A160" s="14"/>
      <c r="B160" s="258"/>
      <c r="C160" s="259"/>
      <c r="D160" s="240" t="s">
        <v>181</v>
      </c>
      <c r="E160" s="260" t="s">
        <v>1</v>
      </c>
      <c r="F160" s="261" t="s">
        <v>184</v>
      </c>
      <c r="G160" s="259"/>
      <c r="H160" s="262">
        <v>54.414999999999999</v>
      </c>
      <c r="I160" s="263"/>
      <c r="J160" s="259"/>
      <c r="K160" s="259"/>
      <c r="L160" s="264"/>
      <c r="M160" s="265"/>
      <c r="N160" s="266"/>
      <c r="O160" s="266"/>
      <c r="P160" s="266"/>
      <c r="Q160" s="266"/>
      <c r="R160" s="266"/>
      <c r="S160" s="266"/>
      <c r="T160" s="267"/>
      <c r="U160" s="14"/>
      <c r="V160" s="14"/>
      <c r="W160" s="14"/>
      <c r="X160" s="14"/>
      <c r="Y160" s="14"/>
      <c r="Z160" s="14"/>
      <c r="AA160" s="14"/>
      <c r="AB160" s="14"/>
      <c r="AC160" s="14"/>
      <c r="AD160" s="14"/>
      <c r="AE160" s="14"/>
      <c r="AT160" s="268" t="s">
        <v>181</v>
      </c>
      <c r="AU160" s="268" t="s">
        <v>91</v>
      </c>
      <c r="AV160" s="14" t="s">
        <v>175</v>
      </c>
      <c r="AW160" s="14" t="s">
        <v>36</v>
      </c>
      <c r="AX160" s="14" t="s">
        <v>89</v>
      </c>
      <c r="AY160" s="268" t="s">
        <v>169</v>
      </c>
    </row>
    <row r="161" s="2" customFormat="1" ht="24.15" customHeight="1">
      <c r="A161" s="38"/>
      <c r="B161" s="39"/>
      <c r="C161" s="227" t="s">
        <v>215</v>
      </c>
      <c r="D161" s="227" t="s">
        <v>171</v>
      </c>
      <c r="E161" s="228" t="s">
        <v>216</v>
      </c>
      <c r="F161" s="229" t="s">
        <v>217</v>
      </c>
      <c r="G161" s="230" t="s">
        <v>116</v>
      </c>
      <c r="H161" s="231">
        <v>6.46</v>
      </c>
      <c r="I161" s="232"/>
      <c r="J161" s="233">
        <f>ROUND(I161*H161,2)</f>
        <v>0</v>
      </c>
      <c r="K161" s="229" t="s">
        <v>174</v>
      </c>
      <c r="L161" s="44"/>
      <c r="M161" s="234" t="s">
        <v>1</v>
      </c>
      <c r="N161" s="235" t="s">
        <v>47</v>
      </c>
      <c r="O161" s="91"/>
      <c r="P161" s="236">
        <f>O161*H161</f>
        <v>0</v>
      </c>
      <c r="Q161" s="236">
        <v>0</v>
      </c>
      <c r="R161" s="236">
        <f>Q161*H161</f>
        <v>0</v>
      </c>
      <c r="S161" s="236">
        <v>0</v>
      </c>
      <c r="T161" s="237">
        <f>S161*H161</f>
        <v>0</v>
      </c>
      <c r="U161" s="38"/>
      <c r="V161" s="38"/>
      <c r="W161" s="38"/>
      <c r="X161" s="38"/>
      <c r="Y161" s="38"/>
      <c r="Z161" s="38"/>
      <c r="AA161" s="38"/>
      <c r="AB161" s="38"/>
      <c r="AC161" s="38"/>
      <c r="AD161" s="38"/>
      <c r="AE161" s="38"/>
      <c r="AR161" s="238" t="s">
        <v>175</v>
      </c>
      <c r="AT161" s="238" t="s">
        <v>171</v>
      </c>
      <c r="AU161" s="238" t="s">
        <v>91</v>
      </c>
      <c r="AY161" s="17" t="s">
        <v>169</v>
      </c>
      <c r="BE161" s="239">
        <f>IF(N161="základní",J161,0)</f>
        <v>0</v>
      </c>
      <c r="BF161" s="239">
        <f>IF(N161="snížená",J161,0)</f>
        <v>0</v>
      </c>
      <c r="BG161" s="239">
        <f>IF(N161="zákl. přenesená",J161,0)</f>
        <v>0</v>
      </c>
      <c r="BH161" s="239">
        <f>IF(N161="sníž. přenesená",J161,0)</f>
        <v>0</v>
      </c>
      <c r="BI161" s="239">
        <f>IF(N161="nulová",J161,0)</f>
        <v>0</v>
      </c>
      <c r="BJ161" s="17" t="s">
        <v>89</v>
      </c>
      <c r="BK161" s="239">
        <f>ROUND(I161*H161,2)</f>
        <v>0</v>
      </c>
      <c r="BL161" s="17" t="s">
        <v>175</v>
      </c>
      <c r="BM161" s="238" t="s">
        <v>434</v>
      </c>
    </row>
    <row r="162" s="2" customFormat="1">
      <c r="A162" s="38"/>
      <c r="B162" s="39"/>
      <c r="C162" s="40"/>
      <c r="D162" s="240" t="s">
        <v>177</v>
      </c>
      <c r="E162" s="40"/>
      <c r="F162" s="241" t="s">
        <v>219</v>
      </c>
      <c r="G162" s="40"/>
      <c r="H162" s="40"/>
      <c r="I162" s="242"/>
      <c r="J162" s="40"/>
      <c r="K162" s="40"/>
      <c r="L162" s="44"/>
      <c r="M162" s="243"/>
      <c r="N162" s="244"/>
      <c r="O162" s="91"/>
      <c r="P162" s="91"/>
      <c r="Q162" s="91"/>
      <c r="R162" s="91"/>
      <c r="S162" s="91"/>
      <c r="T162" s="92"/>
      <c r="U162" s="38"/>
      <c r="V162" s="38"/>
      <c r="W162" s="38"/>
      <c r="X162" s="38"/>
      <c r="Y162" s="38"/>
      <c r="Z162" s="38"/>
      <c r="AA162" s="38"/>
      <c r="AB162" s="38"/>
      <c r="AC162" s="38"/>
      <c r="AD162" s="38"/>
      <c r="AE162" s="38"/>
      <c r="AT162" s="17" t="s">
        <v>177</v>
      </c>
      <c r="AU162" s="17" t="s">
        <v>91</v>
      </c>
    </row>
    <row r="163" s="2" customFormat="1">
      <c r="A163" s="38"/>
      <c r="B163" s="39"/>
      <c r="C163" s="40"/>
      <c r="D163" s="245" t="s">
        <v>179</v>
      </c>
      <c r="E163" s="40"/>
      <c r="F163" s="246" t="s">
        <v>220</v>
      </c>
      <c r="G163" s="40"/>
      <c r="H163" s="40"/>
      <c r="I163" s="242"/>
      <c r="J163" s="40"/>
      <c r="K163" s="40"/>
      <c r="L163" s="44"/>
      <c r="M163" s="243"/>
      <c r="N163" s="244"/>
      <c r="O163" s="91"/>
      <c r="P163" s="91"/>
      <c r="Q163" s="91"/>
      <c r="R163" s="91"/>
      <c r="S163" s="91"/>
      <c r="T163" s="92"/>
      <c r="U163" s="38"/>
      <c r="V163" s="38"/>
      <c r="W163" s="38"/>
      <c r="X163" s="38"/>
      <c r="Y163" s="38"/>
      <c r="Z163" s="38"/>
      <c r="AA163" s="38"/>
      <c r="AB163" s="38"/>
      <c r="AC163" s="38"/>
      <c r="AD163" s="38"/>
      <c r="AE163" s="38"/>
      <c r="AT163" s="17" t="s">
        <v>179</v>
      </c>
      <c r="AU163" s="17" t="s">
        <v>91</v>
      </c>
    </row>
    <row r="164" s="2" customFormat="1">
      <c r="A164" s="38"/>
      <c r="B164" s="39"/>
      <c r="C164" s="40"/>
      <c r="D164" s="240" t="s">
        <v>196</v>
      </c>
      <c r="E164" s="40"/>
      <c r="F164" s="269" t="s">
        <v>221</v>
      </c>
      <c r="G164" s="40"/>
      <c r="H164" s="40"/>
      <c r="I164" s="242"/>
      <c r="J164" s="40"/>
      <c r="K164" s="40"/>
      <c r="L164" s="44"/>
      <c r="M164" s="243"/>
      <c r="N164" s="244"/>
      <c r="O164" s="91"/>
      <c r="P164" s="91"/>
      <c r="Q164" s="91"/>
      <c r="R164" s="91"/>
      <c r="S164" s="91"/>
      <c r="T164" s="92"/>
      <c r="U164" s="38"/>
      <c r="V164" s="38"/>
      <c r="W164" s="38"/>
      <c r="X164" s="38"/>
      <c r="Y164" s="38"/>
      <c r="Z164" s="38"/>
      <c r="AA164" s="38"/>
      <c r="AB164" s="38"/>
      <c r="AC164" s="38"/>
      <c r="AD164" s="38"/>
      <c r="AE164" s="38"/>
      <c r="AT164" s="17" t="s">
        <v>196</v>
      </c>
      <c r="AU164" s="17" t="s">
        <v>91</v>
      </c>
    </row>
    <row r="165" s="13" customFormat="1">
      <c r="A165" s="13"/>
      <c r="B165" s="247"/>
      <c r="C165" s="248"/>
      <c r="D165" s="240" t="s">
        <v>181</v>
      </c>
      <c r="E165" s="249" t="s">
        <v>1</v>
      </c>
      <c r="F165" s="250" t="s">
        <v>435</v>
      </c>
      <c r="G165" s="248"/>
      <c r="H165" s="251">
        <v>6.46</v>
      </c>
      <c r="I165" s="252"/>
      <c r="J165" s="248"/>
      <c r="K165" s="248"/>
      <c r="L165" s="253"/>
      <c r="M165" s="254"/>
      <c r="N165" s="255"/>
      <c r="O165" s="255"/>
      <c r="P165" s="255"/>
      <c r="Q165" s="255"/>
      <c r="R165" s="255"/>
      <c r="S165" s="255"/>
      <c r="T165" s="256"/>
      <c r="U165" s="13"/>
      <c r="V165" s="13"/>
      <c r="W165" s="13"/>
      <c r="X165" s="13"/>
      <c r="Y165" s="13"/>
      <c r="Z165" s="13"/>
      <c r="AA165" s="13"/>
      <c r="AB165" s="13"/>
      <c r="AC165" s="13"/>
      <c r="AD165" s="13"/>
      <c r="AE165" s="13"/>
      <c r="AT165" s="257" t="s">
        <v>181</v>
      </c>
      <c r="AU165" s="257" t="s">
        <v>91</v>
      </c>
      <c r="AV165" s="13" t="s">
        <v>91</v>
      </c>
      <c r="AW165" s="13" t="s">
        <v>36</v>
      </c>
      <c r="AX165" s="13" t="s">
        <v>14</v>
      </c>
      <c r="AY165" s="257" t="s">
        <v>169</v>
      </c>
    </row>
    <row r="166" s="14" customFormat="1">
      <c r="A166" s="14"/>
      <c r="B166" s="258"/>
      <c r="C166" s="259"/>
      <c r="D166" s="240" t="s">
        <v>181</v>
      </c>
      <c r="E166" s="260" t="s">
        <v>125</v>
      </c>
      <c r="F166" s="261" t="s">
        <v>184</v>
      </c>
      <c r="G166" s="259"/>
      <c r="H166" s="262">
        <v>6.46</v>
      </c>
      <c r="I166" s="263"/>
      <c r="J166" s="259"/>
      <c r="K166" s="259"/>
      <c r="L166" s="264"/>
      <c r="M166" s="265"/>
      <c r="N166" s="266"/>
      <c r="O166" s="266"/>
      <c r="P166" s="266"/>
      <c r="Q166" s="266"/>
      <c r="R166" s="266"/>
      <c r="S166" s="266"/>
      <c r="T166" s="267"/>
      <c r="U166" s="14"/>
      <c r="V166" s="14"/>
      <c r="W166" s="14"/>
      <c r="X166" s="14"/>
      <c r="Y166" s="14"/>
      <c r="Z166" s="14"/>
      <c r="AA166" s="14"/>
      <c r="AB166" s="14"/>
      <c r="AC166" s="14"/>
      <c r="AD166" s="14"/>
      <c r="AE166" s="14"/>
      <c r="AT166" s="268" t="s">
        <v>181</v>
      </c>
      <c r="AU166" s="268" t="s">
        <v>91</v>
      </c>
      <c r="AV166" s="14" t="s">
        <v>175</v>
      </c>
      <c r="AW166" s="14" t="s">
        <v>36</v>
      </c>
      <c r="AX166" s="14" t="s">
        <v>89</v>
      </c>
      <c r="AY166" s="268" t="s">
        <v>169</v>
      </c>
    </row>
    <row r="167" s="2" customFormat="1" ht="16.5" customHeight="1">
      <c r="A167" s="38"/>
      <c r="B167" s="39"/>
      <c r="C167" s="270" t="s">
        <v>223</v>
      </c>
      <c r="D167" s="270" t="s">
        <v>208</v>
      </c>
      <c r="E167" s="271" t="s">
        <v>224</v>
      </c>
      <c r="F167" s="272" t="s">
        <v>225</v>
      </c>
      <c r="G167" s="273" t="s">
        <v>211</v>
      </c>
      <c r="H167" s="274">
        <v>25.969999999999999</v>
      </c>
      <c r="I167" s="275"/>
      <c r="J167" s="276">
        <f>ROUND(I167*H167,2)</f>
        <v>0</v>
      </c>
      <c r="K167" s="272" t="s">
        <v>174</v>
      </c>
      <c r="L167" s="277"/>
      <c r="M167" s="278" t="s">
        <v>1</v>
      </c>
      <c r="N167" s="279" t="s">
        <v>47</v>
      </c>
      <c r="O167" s="91"/>
      <c r="P167" s="236">
        <f>O167*H167</f>
        <v>0</v>
      </c>
      <c r="Q167" s="236">
        <v>1</v>
      </c>
      <c r="R167" s="236">
        <f>Q167*H167</f>
        <v>25.969999999999999</v>
      </c>
      <c r="S167" s="236">
        <v>0</v>
      </c>
      <c r="T167" s="237">
        <f>S167*H167</f>
        <v>0</v>
      </c>
      <c r="U167" s="38"/>
      <c r="V167" s="38"/>
      <c r="W167" s="38"/>
      <c r="X167" s="38"/>
      <c r="Y167" s="38"/>
      <c r="Z167" s="38"/>
      <c r="AA167" s="38"/>
      <c r="AB167" s="38"/>
      <c r="AC167" s="38"/>
      <c r="AD167" s="38"/>
      <c r="AE167" s="38"/>
      <c r="AR167" s="238" t="s">
        <v>212</v>
      </c>
      <c r="AT167" s="238" t="s">
        <v>208</v>
      </c>
      <c r="AU167" s="238" t="s">
        <v>91</v>
      </c>
      <c r="AY167" s="17" t="s">
        <v>169</v>
      </c>
      <c r="BE167" s="239">
        <f>IF(N167="základní",J167,0)</f>
        <v>0</v>
      </c>
      <c r="BF167" s="239">
        <f>IF(N167="snížená",J167,0)</f>
        <v>0</v>
      </c>
      <c r="BG167" s="239">
        <f>IF(N167="zákl. přenesená",J167,0)</f>
        <v>0</v>
      </c>
      <c r="BH167" s="239">
        <f>IF(N167="sníž. přenesená",J167,0)</f>
        <v>0</v>
      </c>
      <c r="BI167" s="239">
        <f>IF(N167="nulová",J167,0)</f>
        <v>0</v>
      </c>
      <c r="BJ167" s="17" t="s">
        <v>89</v>
      </c>
      <c r="BK167" s="239">
        <f>ROUND(I167*H167,2)</f>
        <v>0</v>
      </c>
      <c r="BL167" s="17" t="s">
        <v>175</v>
      </c>
      <c r="BM167" s="238" t="s">
        <v>436</v>
      </c>
    </row>
    <row r="168" s="2" customFormat="1">
      <c r="A168" s="38"/>
      <c r="B168" s="39"/>
      <c r="C168" s="40"/>
      <c r="D168" s="240" t="s">
        <v>177</v>
      </c>
      <c r="E168" s="40"/>
      <c r="F168" s="241" t="s">
        <v>225</v>
      </c>
      <c r="G168" s="40"/>
      <c r="H168" s="40"/>
      <c r="I168" s="242"/>
      <c r="J168" s="40"/>
      <c r="K168" s="40"/>
      <c r="L168" s="44"/>
      <c r="M168" s="243"/>
      <c r="N168" s="244"/>
      <c r="O168" s="91"/>
      <c r="P168" s="91"/>
      <c r="Q168" s="91"/>
      <c r="R168" s="91"/>
      <c r="S168" s="91"/>
      <c r="T168" s="92"/>
      <c r="U168" s="38"/>
      <c r="V168" s="38"/>
      <c r="W168" s="38"/>
      <c r="X168" s="38"/>
      <c r="Y168" s="38"/>
      <c r="Z168" s="38"/>
      <c r="AA168" s="38"/>
      <c r="AB168" s="38"/>
      <c r="AC168" s="38"/>
      <c r="AD168" s="38"/>
      <c r="AE168" s="38"/>
      <c r="AT168" s="17" t="s">
        <v>177</v>
      </c>
      <c r="AU168" s="17" t="s">
        <v>91</v>
      </c>
    </row>
    <row r="169" s="13" customFormat="1">
      <c r="A169" s="13"/>
      <c r="B169" s="247"/>
      <c r="C169" s="248"/>
      <c r="D169" s="240" t="s">
        <v>181</v>
      </c>
      <c r="E169" s="249" t="s">
        <v>1</v>
      </c>
      <c r="F169" s="250" t="s">
        <v>227</v>
      </c>
      <c r="G169" s="248"/>
      <c r="H169" s="251">
        <v>12.984999999999999</v>
      </c>
      <c r="I169" s="252"/>
      <c r="J169" s="248"/>
      <c r="K169" s="248"/>
      <c r="L169" s="253"/>
      <c r="M169" s="254"/>
      <c r="N169" s="255"/>
      <c r="O169" s="255"/>
      <c r="P169" s="255"/>
      <c r="Q169" s="255"/>
      <c r="R169" s="255"/>
      <c r="S169" s="255"/>
      <c r="T169" s="256"/>
      <c r="U169" s="13"/>
      <c r="V169" s="13"/>
      <c r="W169" s="13"/>
      <c r="X169" s="13"/>
      <c r="Y169" s="13"/>
      <c r="Z169" s="13"/>
      <c r="AA169" s="13"/>
      <c r="AB169" s="13"/>
      <c r="AC169" s="13"/>
      <c r="AD169" s="13"/>
      <c r="AE169" s="13"/>
      <c r="AT169" s="257" t="s">
        <v>181</v>
      </c>
      <c r="AU169" s="257" t="s">
        <v>91</v>
      </c>
      <c r="AV169" s="13" t="s">
        <v>91</v>
      </c>
      <c r="AW169" s="13" t="s">
        <v>36</v>
      </c>
      <c r="AX169" s="13" t="s">
        <v>14</v>
      </c>
      <c r="AY169" s="257" t="s">
        <v>169</v>
      </c>
    </row>
    <row r="170" s="14" customFormat="1">
      <c r="A170" s="14"/>
      <c r="B170" s="258"/>
      <c r="C170" s="259"/>
      <c r="D170" s="240" t="s">
        <v>181</v>
      </c>
      <c r="E170" s="260" t="s">
        <v>1</v>
      </c>
      <c r="F170" s="261" t="s">
        <v>184</v>
      </c>
      <c r="G170" s="259"/>
      <c r="H170" s="262">
        <v>12.984999999999999</v>
      </c>
      <c r="I170" s="263"/>
      <c r="J170" s="259"/>
      <c r="K170" s="259"/>
      <c r="L170" s="264"/>
      <c r="M170" s="265"/>
      <c r="N170" s="266"/>
      <c r="O170" s="266"/>
      <c r="P170" s="266"/>
      <c r="Q170" s="266"/>
      <c r="R170" s="266"/>
      <c r="S170" s="266"/>
      <c r="T170" s="267"/>
      <c r="U170" s="14"/>
      <c r="V170" s="14"/>
      <c r="W170" s="14"/>
      <c r="X170" s="14"/>
      <c r="Y170" s="14"/>
      <c r="Z170" s="14"/>
      <c r="AA170" s="14"/>
      <c r="AB170" s="14"/>
      <c r="AC170" s="14"/>
      <c r="AD170" s="14"/>
      <c r="AE170" s="14"/>
      <c r="AT170" s="268" t="s">
        <v>181</v>
      </c>
      <c r="AU170" s="268" t="s">
        <v>91</v>
      </c>
      <c r="AV170" s="14" t="s">
        <v>175</v>
      </c>
      <c r="AW170" s="14" t="s">
        <v>36</v>
      </c>
      <c r="AX170" s="14" t="s">
        <v>89</v>
      </c>
      <c r="AY170" s="268" t="s">
        <v>169</v>
      </c>
    </row>
    <row r="171" s="13" customFormat="1">
      <c r="A171" s="13"/>
      <c r="B171" s="247"/>
      <c r="C171" s="248"/>
      <c r="D171" s="240" t="s">
        <v>181</v>
      </c>
      <c r="E171" s="248"/>
      <c r="F171" s="250" t="s">
        <v>437</v>
      </c>
      <c r="G171" s="248"/>
      <c r="H171" s="251">
        <v>25.969999999999999</v>
      </c>
      <c r="I171" s="252"/>
      <c r="J171" s="248"/>
      <c r="K171" s="248"/>
      <c r="L171" s="253"/>
      <c r="M171" s="254"/>
      <c r="N171" s="255"/>
      <c r="O171" s="255"/>
      <c r="P171" s="255"/>
      <c r="Q171" s="255"/>
      <c r="R171" s="255"/>
      <c r="S171" s="255"/>
      <c r="T171" s="256"/>
      <c r="U171" s="13"/>
      <c r="V171" s="13"/>
      <c r="W171" s="13"/>
      <c r="X171" s="13"/>
      <c r="Y171" s="13"/>
      <c r="Z171" s="13"/>
      <c r="AA171" s="13"/>
      <c r="AB171" s="13"/>
      <c r="AC171" s="13"/>
      <c r="AD171" s="13"/>
      <c r="AE171" s="13"/>
      <c r="AT171" s="257" t="s">
        <v>181</v>
      </c>
      <c r="AU171" s="257" t="s">
        <v>91</v>
      </c>
      <c r="AV171" s="13" t="s">
        <v>91</v>
      </c>
      <c r="AW171" s="13" t="s">
        <v>4</v>
      </c>
      <c r="AX171" s="13" t="s">
        <v>89</v>
      </c>
      <c r="AY171" s="257" t="s">
        <v>169</v>
      </c>
    </row>
    <row r="172" s="12" customFormat="1" ht="22.8" customHeight="1">
      <c r="A172" s="12"/>
      <c r="B172" s="211"/>
      <c r="C172" s="212"/>
      <c r="D172" s="213" t="s">
        <v>81</v>
      </c>
      <c r="E172" s="225" t="s">
        <v>91</v>
      </c>
      <c r="F172" s="225" t="s">
        <v>235</v>
      </c>
      <c r="G172" s="212"/>
      <c r="H172" s="212"/>
      <c r="I172" s="215"/>
      <c r="J172" s="226">
        <f>BK172</f>
        <v>0</v>
      </c>
      <c r="K172" s="212"/>
      <c r="L172" s="217"/>
      <c r="M172" s="218"/>
      <c r="N172" s="219"/>
      <c r="O172" s="219"/>
      <c r="P172" s="220">
        <f>SUM(P173:P189)</f>
        <v>0</v>
      </c>
      <c r="Q172" s="219"/>
      <c r="R172" s="220">
        <f>SUM(R173:R189)</f>
        <v>48.613723199999995</v>
      </c>
      <c r="S172" s="219"/>
      <c r="T172" s="221">
        <f>SUM(T173:T189)</f>
        <v>0</v>
      </c>
      <c r="U172" s="12"/>
      <c r="V172" s="12"/>
      <c r="W172" s="12"/>
      <c r="X172" s="12"/>
      <c r="Y172" s="12"/>
      <c r="Z172" s="12"/>
      <c r="AA172" s="12"/>
      <c r="AB172" s="12"/>
      <c r="AC172" s="12"/>
      <c r="AD172" s="12"/>
      <c r="AE172" s="12"/>
      <c r="AR172" s="222" t="s">
        <v>89</v>
      </c>
      <c r="AT172" s="223" t="s">
        <v>81</v>
      </c>
      <c r="AU172" s="223" t="s">
        <v>89</v>
      </c>
      <c r="AY172" s="222" t="s">
        <v>169</v>
      </c>
      <c r="BK172" s="224">
        <f>SUM(BK173:BK189)</f>
        <v>0</v>
      </c>
    </row>
    <row r="173" s="2" customFormat="1" ht="24.15" customHeight="1">
      <c r="A173" s="38"/>
      <c r="B173" s="39"/>
      <c r="C173" s="227" t="s">
        <v>212</v>
      </c>
      <c r="D173" s="227" t="s">
        <v>171</v>
      </c>
      <c r="E173" s="228" t="s">
        <v>237</v>
      </c>
      <c r="F173" s="229" t="s">
        <v>238</v>
      </c>
      <c r="G173" s="230" t="s">
        <v>120</v>
      </c>
      <c r="H173" s="231">
        <v>235.19999999999999</v>
      </c>
      <c r="I173" s="232"/>
      <c r="J173" s="233">
        <f>ROUND(I173*H173,2)</f>
        <v>0</v>
      </c>
      <c r="K173" s="229" t="s">
        <v>174</v>
      </c>
      <c r="L173" s="44"/>
      <c r="M173" s="234" t="s">
        <v>1</v>
      </c>
      <c r="N173" s="235" t="s">
        <v>47</v>
      </c>
      <c r="O173" s="91"/>
      <c r="P173" s="236">
        <f>O173*H173</f>
        <v>0</v>
      </c>
      <c r="Q173" s="236">
        <v>0.00017000000000000001</v>
      </c>
      <c r="R173" s="236">
        <f>Q173*H173</f>
        <v>0.039983999999999999</v>
      </c>
      <c r="S173" s="236">
        <v>0</v>
      </c>
      <c r="T173" s="237">
        <f>S173*H173</f>
        <v>0</v>
      </c>
      <c r="U173" s="38"/>
      <c r="V173" s="38"/>
      <c r="W173" s="38"/>
      <c r="X173" s="38"/>
      <c r="Y173" s="38"/>
      <c r="Z173" s="38"/>
      <c r="AA173" s="38"/>
      <c r="AB173" s="38"/>
      <c r="AC173" s="38"/>
      <c r="AD173" s="38"/>
      <c r="AE173" s="38"/>
      <c r="AR173" s="238" t="s">
        <v>175</v>
      </c>
      <c r="AT173" s="238" t="s">
        <v>171</v>
      </c>
      <c r="AU173" s="238" t="s">
        <v>91</v>
      </c>
      <c r="AY173" s="17" t="s">
        <v>169</v>
      </c>
      <c r="BE173" s="239">
        <f>IF(N173="základní",J173,0)</f>
        <v>0</v>
      </c>
      <c r="BF173" s="239">
        <f>IF(N173="snížená",J173,0)</f>
        <v>0</v>
      </c>
      <c r="BG173" s="239">
        <f>IF(N173="zákl. přenesená",J173,0)</f>
        <v>0</v>
      </c>
      <c r="BH173" s="239">
        <f>IF(N173="sníž. přenesená",J173,0)</f>
        <v>0</v>
      </c>
      <c r="BI173" s="239">
        <f>IF(N173="nulová",J173,0)</f>
        <v>0</v>
      </c>
      <c r="BJ173" s="17" t="s">
        <v>89</v>
      </c>
      <c r="BK173" s="239">
        <f>ROUND(I173*H173,2)</f>
        <v>0</v>
      </c>
      <c r="BL173" s="17" t="s">
        <v>175</v>
      </c>
      <c r="BM173" s="238" t="s">
        <v>438</v>
      </c>
    </row>
    <row r="174" s="2" customFormat="1">
      <c r="A174" s="38"/>
      <c r="B174" s="39"/>
      <c r="C174" s="40"/>
      <c r="D174" s="240" t="s">
        <v>177</v>
      </c>
      <c r="E174" s="40"/>
      <c r="F174" s="241" t="s">
        <v>240</v>
      </c>
      <c r="G174" s="40"/>
      <c r="H174" s="40"/>
      <c r="I174" s="242"/>
      <c r="J174" s="40"/>
      <c r="K174" s="40"/>
      <c r="L174" s="44"/>
      <c r="M174" s="243"/>
      <c r="N174" s="244"/>
      <c r="O174" s="91"/>
      <c r="P174" s="91"/>
      <c r="Q174" s="91"/>
      <c r="R174" s="91"/>
      <c r="S174" s="91"/>
      <c r="T174" s="92"/>
      <c r="U174" s="38"/>
      <c r="V174" s="38"/>
      <c r="W174" s="38"/>
      <c r="X174" s="38"/>
      <c r="Y174" s="38"/>
      <c r="Z174" s="38"/>
      <c r="AA174" s="38"/>
      <c r="AB174" s="38"/>
      <c r="AC174" s="38"/>
      <c r="AD174" s="38"/>
      <c r="AE174" s="38"/>
      <c r="AT174" s="17" t="s">
        <v>177</v>
      </c>
      <c r="AU174" s="17" t="s">
        <v>91</v>
      </c>
    </row>
    <row r="175" s="2" customFormat="1">
      <c r="A175" s="38"/>
      <c r="B175" s="39"/>
      <c r="C175" s="40"/>
      <c r="D175" s="245" t="s">
        <v>179</v>
      </c>
      <c r="E175" s="40"/>
      <c r="F175" s="246" t="s">
        <v>241</v>
      </c>
      <c r="G175" s="40"/>
      <c r="H175" s="40"/>
      <c r="I175" s="242"/>
      <c r="J175" s="40"/>
      <c r="K175" s="40"/>
      <c r="L175" s="44"/>
      <c r="M175" s="243"/>
      <c r="N175" s="244"/>
      <c r="O175" s="91"/>
      <c r="P175" s="91"/>
      <c r="Q175" s="91"/>
      <c r="R175" s="91"/>
      <c r="S175" s="91"/>
      <c r="T175" s="92"/>
      <c r="U175" s="38"/>
      <c r="V175" s="38"/>
      <c r="W175" s="38"/>
      <c r="X175" s="38"/>
      <c r="Y175" s="38"/>
      <c r="Z175" s="38"/>
      <c r="AA175" s="38"/>
      <c r="AB175" s="38"/>
      <c r="AC175" s="38"/>
      <c r="AD175" s="38"/>
      <c r="AE175" s="38"/>
      <c r="AT175" s="17" t="s">
        <v>179</v>
      </c>
      <c r="AU175" s="17" t="s">
        <v>91</v>
      </c>
    </row>
    <row r="176" s="2" customFormat="1">
      <c r="A176" s="38"/>
      <c r="B176" s="39"/>
      <c r="C176" s="40"/>
      <c r="D176" s="240" t="s">
        <v>196</v>
      </c>
      <c r="E176" s="40"/>
      <c r="F176" s="269" t="s">
        <v>242</v>
      </c>
      <c r="G176" s="40"/>
      <c r="H176" s="40"/>
      <c r="I176" s="242"/>
      <c r="J176" s="40"/>
      <c r="K176" s="40"/>
      <c r="L176" s="44"/>
      <c r="M176" s="243"/>
      <c r="N176" s="244"/>
      <c r="O176" s="91"/>
      <c r="P176" s="91"/>
      <c r="Q176" s="91"/>
      <c r="R176" s="91"/>
      <c r="S176" s="91"/>
      <c r="T176" s="92"/>
      <c r="U176" s="38"/>
      <c r="V176" s="38"/>
      <c r="W176" s="38"/>
      <c r="X176" s="38"/>
      <c r="Y176" s="38"/>
      <c r="Z176" s="38"/>
      <c r="AA176" s="38"/>
      <c r="AB176" s="38"/>
      <c r="AC176" s="38"/>
      <c r="AD176" s="38"/>
      <c r="AE176" s="38"/>
      <c r="AT176" s="17" t="s">
        <v>196</v>
      </c>
      <c r="AU176" s="17" t="s">
        <v>91</v>
      </c>
    </row>
    <row r="177" s="13" customFormat="1">
      <c r="A177" s="13"/>
      <c r="B177" s="247"/>
      <c r="C177" s="248"/>
      <c r="D177" s="240" t="s">
        <v>181</v>
      </c>
      <c r="E177" s="249" t="s">
        <v>1</v>
      </c>
      <c r="F177" s="250" t="s">
        <v>439</v>
      </c>
      <c r="G177" s="248"/>
      <c r="H177" s="251">
        <v>100.8</v>
      </c>
      <c r="I177" s="252"/>
      <c r="J177" s="248"/>
      <c r="K177" s="248"/>
      <c r="L177" s="253"/>
      <c r="M177" s="254"/>
      <c r="N177" s="255"/>
      <c r="O177" s="255"/>
      <c r="P177" s="255"/>
      <c r="Q177" s="255"/>
      <c r="R177" s="255"/>
      <c r="S177" s="255"/>
      <c r="T177" s="256"/>
      <c r="U177" s="13"/>
      <c r="V177" s="13"/>
      <c r="W177" s="13"/>
      <c r="X177" s="13"/>
      <c r="Y177" s="13"/>
      <c r="Z177" s="13"/>
      <c r="AA177" s="13"/>
      <c r="AB177" s="13"/>
      <c r="AC177" s="13"/>
      <c r="AD177" s="13"/>
      <c r="AE177" s="13"/>
      <c r="AT177" s="257" t="s">
        <v>181</v>
      </c>
      <c r="AU177" s="257" t="s">
        <v>91</v>
      </c>
      <c r="AV177" s="13" t="s">
        <v>91</v>
      </c>
      <c r="AW177" s="13" t="s">
        <v>36</v>
      </c>
      <c r="AX177" s="13" t="s">
        <v>14</v>
      </c>
      <c r="AY177" s="257" t="s">
        <v>169</v>
      </c>
    </row>
    <row r="178" s="13" customFormat="1">
      <c r="A178" s="13"/>
      <c r="B178" s="247"/>
      <c r="C178" s="248"/>
      <c r="D178" s="240" t="s">
        <v>181</v>
      </c>
      <c r="E178" s="249" t="s">
        <v>1</v>
      </c>
      <c r="F178" s="250" t="s">
        <v>440</v>
      </c>
      <c r="G178" s="248"/>
      <c r="H178" s="251">
        <v>134.40000000000001</v>
      </c>
      <c r="I178" s="252"/>
      <c r="J178" s="248"/>
      <c r="K178" s="248"/>
      <c r="L178" s="253"/>
      <c r="M178" s="254"/>
      <c r="N178" s="255"/>
      <c r="O178" s="255"/>
      <c r="P178" s="255"/>
      <c r="Q178" s="255"/>
      <c r="R178" s="255"/>
      <c r="S178" s="255"/>
      <c r="T178" s="256"/>
      <c r="U178" s="13"/>
      <c r="V178" s="13"/>
      <c r="W178" s="13"/>
      <c r="X178" s="13"/>
      <c r="Y178" s="13"/>
      <c r="Z178" s="13"/>
      <c r="AA178" s="13"/>
      <c r="AB178" s="13"/>
      <c r="AC178" s="13"/>
      <c r="AD178" s="13"/>
      <c r="AE178" s="13"/>
      <c r="AT178" s="257" t="s">
        <v>181</v>
      </c>
      <c r="AU178" s="257" t="s">
        <v>91</v>
      </c>
      <c r="AV178" s="13" t="s">
        <v>91</v>
      </c>
      <c r="AW178" s="13" t="s">
        <v>36</v>
      </c>
      <c r="AX178" s="13" t="s">
        <v>14</v>
      </c>
      <c r="AY178" s="257" t="s">
        <v>169</v>
      </c>
    </row>
    <row r="179" s="14" customFormat="1">
      <c r="A179" s="14"/>
      <c r="B179" s="258"/>
      <c r="C179" s="259"/>
      <c r="D179" s="240" t="s">
        <v>181</v>
      </c>
      <c r="E179" s="260" t="s">
        <v>1</v>
      </c>
      <c r="F179" s="261" t="s">
        <v>184</v>
      </c>
      <c r="G179" s="259"/>
      <c r="H179" s="262">
        <v>235.19999999999999</v>
      </c>
      <c r="I179" s="263"/>
      <c r="J179" s="259"/>
      <c r="K179" s="259"/>
      <c r="L179" s="264"/>
      <c r="M179" s="265"/>
      <c r="N179" s="266"/>
      <c r="O179" s="266"/>
      <c r="P179" s="266"/>
      <c r="Q179" s="266"/>
      <c r="R179" s="266"/>
      <c r="S179" s="266"/>
      <c r="T179" s="267"/>
      <c r="U179" s="14"/>
      <c r="V179" s="14"/>
      <c r="W179" s="14"/>
      <c r="X179" s="14"/>
      <c r="Y179" s="14"/>
      <c r="Z179" s="14"/>
      <c r="AA179" s="14"/>
      <c r="AB179" s="14"/>
      <c r="AC179" s="14"/>
      <c r="AD179" s="14"/>
      <c r="AE179" s="14"/>
      <c r="AT179" s="268" t="s">
        <v>181</v>
      </c>
      <c r="AU179" s="268" t="s">
        <v>91</v>
      </c>
      <c r="AV179" s="14" t="s">
        <v>175</v>
      </c>
      <c r="AW179" s="14" t="s">
        <v>36</v>
      </c>
      <c r="AX179" s="14" t="s">
        <v>89</v>
      </c>
      <c r="AY179" s="268" t="s">
        <v>169</v>
      </c>
    </row>
    <row r="180" s="2" customFormat="1" ht="16.5" customHeight="1">
      <c r="A180" s="38"/>
      <c r="B180" s="39"/>
      <c r="C180" s="270" t="s">
        <v>236</v>
      </c>
      <c r="D180" s="270" t="s">
        <v>208</v>
      </c>
      <c r="E180" s="271" t="s">
        <v>246</v>
      </c>
      <c r="F180" s="272" t="s">
        <v>247</v>
      </c>
      <c r="G180" s="273" t="s">
        <v>120</v>
      </c>
      <c r="H180" s="274">
        <v>238.72800000000001</v>
      </c>
      <c r="I180" s="275"/>
      <c r="J180" s="276">
        <f>ROUND(I180*H180,2)</f>
        <v>0</v>
      </c>
      <c r="K180" s="272" t="s">
        <v>174</v>
      </c>
      <c r="L180" s="277"/>
      <c r="M180" s="278" t="s">
        <v>1</v>
      </c>
      <c r="N180" s="279" t="s">
        <v>47</v>
      </c>
      <c r="O180" s="91"/>
      <c r="P180" s="236">
        <f>O180*H180</f>
        <v>0</v>
      </c>
      <c r="Q180" s="236">
        <v>0.0014</v>
      </c>
      <c r="R180" s="236">
        <f>Q180*H180</f>
        <v>0.33421919999999999</v>
      </c>
      <c r="S180" s="236">
        <v>0</v>
      </c>
      <c r="T180" s="237">
        <f>S180*H180</f>
        <v>0</v>
      </c>
      <c r="U180" s="38"/>
      <c r="V180" s="38"/>
      <c r="W180" s="38"/>
      <c r="X180" s="38"/>
      <c r="Y180" s="38"/>
      <c r="Z180" s="38"/>
      <c r="AA180" s="38"/>
      <c r="AB180" s="38"/>
      <c r="AC180" s="38"/>
      <c r="AD180" s="38"/>
      <c r="AE180" s="38"/>
      <c r="AR180" s="238" t="s">
        <v>212</v>
      </c>
      <c r="AT180" s="238" t="s">
        <v>208</v>
      </c>
      <c r="AU180" s="238" t="s">
        <v>91</v>
      </c>
      <c r="AY180" s="17" t="s">
        <v>169</v>
      </c>
      <c r="BE180" s="239">
        <f>IF(N180="základní",J180,0)</f>
        <v>0</v>
      </c>
      <c r="BF180" s="239">
        <f>IF(N180="snížená",J180,0)</f>
        <v>0</v>
      </c>
      <c r="BG180" s="239">
        <f>IF(N180="zákl. přenesená",J180,0)</f>
        <v>0</v>
      </c>
      <c r="BH180" s="239">
        <f>IF(N180="sníž. přenesená",J180,0)</f>
        <v>0</v>
      </c>
      <c r="BI180" s="239">
        <f>IF(N180="nulová",J180,0)</f>
        <v>0</v>
      </c>
      <c r="BJ180" s="17" t="s">
        <v>89</v>
      </c>
      <c r="BK180" s="239">
        <f>ROUND(I180*H180,2)</f>
        <v>0</v>
      </c>
      <c r="BL180" s="17" t="s">
        <v>175</v>
      </c>
      <c r="BM180" s="238" t="s">
        <v>441</v>
      </c>
    </row>
    <row r="181" s="2" customFormat="1">
      <c r="A181" s="38"/>
      <c r="B181" s="39"/>
      <c r="C181" s="40"/>
      <c r="D181" s="240" t="s">
        <v>177</v>
      </c>
      <c r="E181" s="40"/>
      <c r="F181" s="241" t="s">
        <v>247</v>
      </c>
      <c r="G181" s="40"/>
      <c r="H181" s="40"/>
      <c r="I181" s="242"/>
      <c r="J181" s="40"/>
      <c r="K181" s="40"/>
      <c r="L181" s="44"/>
      <c r="M181" s="243"/>
      <c r="N181" s="244"/>
      <c r="O181" s="91"/>
      <c r="P181" s="91"/>
      <c r="Q181" s="91"/>
      <c r="R181" s="91"/>
      <c r="S181" s="91"/>
      <c r="T181" s="92"/>
      <c r="U181" s="38"/>
      <c r="V181" s="38"/>
      <c r="W181" s="38"/>
      <c r="X181" s="38"/>
      <c r="Y181" s="38"/>
      <c r="Z181" s="38"/>
      <c r="AA181" s="38"/>
      <c r="AB181" s="38"/>
      <c r="AC181" s="38"/>
      <c r="AD181" s="38"/>
      <c r="AE181" s="38"/>
      <c r="AT181" s="17" t="s">
        <v>177</v>
      </c>
      <c r="AU181" s="17" t="s">
        <v>91</v>
      </c>
    </row>
    <row r="182" s="13" customFormat="1">
      <c r="A182" s="13"/>
      <c r="B182" s="247"/>
      <c r="C182" s="248"/>
      <c r="D182" s="240" t="s">
        <v>181</v>
      </c>
      <c r="E182" s="249" t="s">
        <v>1</v>
      </c>
      <c r="F182" s="250" t="s">
        <v>442</v>
      </c>
      <c r="G182" s="248"/>
      <c r="H182" s="251">
        <v>102.312</v>
      </c>
      <c r="I182" s="252"/>
      <c r="J182" s="248"/>
      <c r="K182" s="248"/>
      <c r="L182" s="253"/>
      <c r="M182" s="254"/>
      <c r="N182" s="255"/>
      <c r="O182" s="255"/>
      <c r="P182" s="255"/>
      <c r="Q182" s="255"/>
      <c r="R182" s="255"/>
      <c r="S182" s="255"/>
      <c r="T182" s="256"/>
      <c r="U182" s="13"/>
      <c r="V182" s="13"/>
      <c r="W182" s="13"/>
      <c r="X182" s="13"/>
      <c r="Y182" s="13"/>
      <c r="Z182" s="13"/>
      <c r="AA182" s="13"/>
      <c r="AB182" s="13"/>
      <c r="AC182" s="13"/>
      <c r="AD182" s="13"/>
      <c r="AE182" s="13"/>
      <c r="AT182" s="257" t="s">
        <v>181</v>
      </c>
      <c r="AU182" s="257" t="s">
        <v>91</v>
      </c>
      <c r="AV182" s="13" t="s">
        <v>91</v>
      </c>
      <c r="AW182" s="13" t="s">
        <v>36</v>
      </c>
      <c r="AX182" s="13" t="s">
        <v>14</v>
      </c>
      <c r="AY182" s="257" t="s">
        <v>169</v>
      </c>
    </row>
    <row r="183" s="13" customFormat="1">
      <c r="A183" s="13"/>
      <c r="B183" s="247"/>
      <c r="C183" s="248"/>
      <c r="D183" s="240" t="s">
        <v>181</v>
      </c>
      <c r="E183" s="249" t="s">
        <v>1</v>
      </c>
      <c r="F183" s="250" t="s">
        <v>443</v>
      </c>
      <c r="G183" s="248"/>
      <c r="H183" s="251">
        <v>136.416</v>
      </c>
      <c r="I183" s="252"/>
      <c r="J183" s="248"/>
      <c r="K183" s="248"/>
      <c r="L183" s="253"/>
      <c r="M183" s="254"/>
      <c r="N183" s="255"/>
      <c r="O183" s="255"/>
      <c r="P183" s="255"/>
      <c r="Q183" s="255"/>
      <c r="R183" s="255"/>
      <c r="S183" s="255"/>
      <c r="T183" s="256"/>
      <c r="U183" s="13"/>
      <c r="V183" s="13"/>
      <c r="W183" s="13"/>
      <c r="X183" s="13"/>
      <c r="Y183" s="13"/>
      <c r="Z183" s="13"/>
      <c r="AA183" s="13"/>
      <c r="AB183" s="13"/>
      <c r="AC183" s="13"/>
      <c r="AD183" s="13"/>
      <c r="AE183" s="13"/>
      <c r="AT183" s="257" t="s">
        <v>181</v>
      </c>
      <c r="AU183" s="257" t="s">
        <v>91</v>
      </c>
      <c r="AV183" s="13" t="s">
        <v>91</v>
      </c>
      <c r="AW183" s="13" t="s">
        <v>36</v>
      </c>
      <c r="AX183" s="13" t="s">
        <v>14</v>
      </c>
      <c r="AY183" s="257" t="s">
        <v>169</v>
      </c>
    </row>
    <row r="184" s="14" customFormat="1">
      <c r="A184" s="14"/>
      <c r="B184" s="258"/>
      <c r="C184" s="259"/>
      <c r="D184" s="240" t="s">
        <v>181</v>
      </c>
      <c r="E184" s="260" t="s">
        <v>1</v>
      </c>
      <c r="F184" s="261" t="s">
        <v>184</v>
      </c>
      <c r="G184" s="259"/>
      <c r="H184" s="262">
        <v>238.72800000000001</v>
      </c>
      <c r="I184" s="263"/>
      <c r="J184" s="259"/>
      <c r="K184" s="259"/>
      <c r="L184" s="264"/>
      <c r="M184" s="265"/>
      <c r="N184" s="266"/>
      <c r="O184" s="266"/>
      <c r="P184" s="266"/>
      <c r="Q184" s="266"/>
      <c r="R184" s="266"/>
      <c r="S184" s="266"/>
      <c r="T184" s="267"/>
      <c r="U184" s="14"/>
      <c r="V184" s="14"/>
      <c r="W184" s="14"/>
      <c r="X184" s="14"/>
      <c r="Y184" s="14"/>
      <c r="Z184" s="14"/>
      <c r="AA184" s="14"/>
      <c r="AB184" s="14"/>
      <c r="AC184" s="14"/>
      <c r="AD184" s="14"/>
      <c r="AE184" s="14"/>
      <c r="AT184" s="268" t="s">
        <v>181</v>
      </c>
      <c r="AU184" s="268" t="s">
        <v>91</v>
      </c>
      <c r="AV184" s="14" t="s">
        <v>175</v>
      </c>
      <c r="AW184" s="14" t="s">
        <v>36</v>
      </c>
      <c r="AX184" s="14" t="s">
        <v>89</v>
      </c>
      <c r="AY184" s="268" t="s">
        <v>169</v>
      </c>
    </row>
    <row r="185" s="2" customFormat="1" ht="44.25" customHeight="1">
      <c r="A185" s="38"/>
      <c r="B185" s="39"/>
      <c r="C185" s="227" t="s">
        <v>245</v>
      </c>
      <c r="D185" s="227" t="s">
        <v>171</v>
      </c>
      <c r="E185" s="228" t="s">
        <v>444</v>
      </c>
      <c r="F185" s="229" t="s">
        <v>445</v>
      </c>
      <c r="G185" s="230" t="s">
        <v>133</v>
      </c>
      <c r="H185" s="231">
        <v>168</v>
      </c>
      <c r="I185" s="232"/>
      <c r="J185" s="233">
        <f>ROUND(I185*H185,2)</f>
        <v>0</v>
      </c>
      <c r="K185" s="229" t="s">
        <v>174</v>
      </c>
      <c r="L185" s="44"/>
      <c r="M185" s="234" t="s">
        <v>1</v>
      </c>
      <c r="N185" s="235" t="s">
        <v>47</v>
      </c>
      <c r="O185" s="91"/>
      <c r="P185" s="236">
        <f>O185*H185</f>
        <v>0</v>
      </c>
      <c r="Q185" s="236">
        <v>0.28714000000000001</v>
      </c>
      <c r="R185" s="236">
        <f>Q185*H185</f>
        <v>48.239519999999999</v>
      </c>
      <c r="S185" s="236">
        <v>0</v>
      </c>
      <c r="T185" s="237">
        <f>S185*H185</f>
        <v>0</v>
      </c>
      <c r="U185" s="38"/>
      <c r="V185" s="38"/>
      <c r="W185" s="38"/>
      <c r="X185" s="38"/>
      <c r="Y185" s="38"/>
      <c r="Z185" s="38"/>
      <c r="AA185" s="38"/>
      <c r="AB185" s="38"/>
      <c r="AC185" s="38"/>
      <c r="AD185" s="38"/>
      <c r="AE185" s="38"/>
      <c r="AR185" s="238" t="s">
        <v>175</v>
      </c>
      <c r="AT185" s="238" t="s">
        <v>171</v>
      </c>
      <c r="AU185" s="238" t="s">
        <v>91</v>
      </c>
      <c r="AY185" s="17" t="s">
        <v>169</v>
      </c>
      <c r="BE185" s="239">
        <f>IF(N185="základní",J185,0)</f>
        <v>0</v>
      </c>
      <c r="BF185" s="239">
        <f>IF(N185="snížená",J185,0)</f>
        <v>0</v>
      </c>
      <c r="BG185" s="239">
        <f>IF(N185="zákl. přenesená",J185,0)</f>
        <v>0</v>
      </c>
      <c r="BH185" s="239">
        <f>IF(N185="sníž. přenesená",J185,0)</f>
        <v>0</v>
      </c>
      <c r="BI185" s="239">
        <f>IF(N185="nulová",J185,0)</f>
        <v>0</v>
      </c>
      <c r="BJ185" s="17" t="s">
        <v>89</v>
      </c>
      <c r="BK185" s="239">
        <f>ROUND(I185*H185,2)</f>
        <v>0</v>
      </c>
      <c r="BL185" s="17" t="s">
        <v>175</v>
      </c>
      <c r="BM185" s="238" t="s">
        <v>446</v>
      </c>
    </row>
    <row r="186" s="2" customFormat="1">
      <c r="A186" s="38"/>
      <c r="B186" s="39"/>
      <c r="C186" s="40"/>
      <c r="D186" s="240" t="s">
        <v>177</v>
      </c>
      <c r="E186" s="40"/>
      <c r="F186" s="241" t="s">
        <v>447</v>
      </c>
      <c r="G186" s="40"/>
      <c r="H186" s="40"/>
      <c r="I186" s="242"/>
      <c r="J186" s="40"/>
      <c r="K186" s="40"/>
      <c r="L186" s="44"/>
      <c r="M186" s="243"/>
      <c r="N186" s="244"/>
      <c r="O186" s="91"/>
      <c r="P186" s="91"/>
      <c r="Q186" s="91"/>
      <c r="R186" s="91"/>
      <c r="S186" s="91"/>
      <c r="T186" s="92"/>
      <c r="U186" s="38"/>
      <c r="V186" s="38"/>
      <c r="W186" s="38"/>
      <c r="X186" s="38"/>
      <c r="Y186" s="38"/>
      <c r="Z186" s="38"/>
      <c r="AA186" s="38"/>
      <c r="AB186" s="38"/>
      <c r="AC186" s="38"/>
      <c r="AD186" s="38"/>
      <c r="AE186" s="38"/>
      <c r="AT186" s="17" t="s">
        <v>177</v>
      </c>
      <c r="AU186" s="17" t="s">
        <v>91</v>
      </c>
    </row>
    <row r="187" s="2" customFormat="1">
      <c r="A187" s="38"/>
      <c r="B187" s="39"/>
      <c r="C187" s="40"/>
      <c r="D187" s="245" t="s">
        <v>179</v>
      </c>
      <c r="E187" s="40"/>
      <c r="F187" s="246" t="s">
        <v>448</v>
      </c>
      <c r="G187" s="40"/>
      <c r="H187" s="40"/>
      <c r="I187" s="242"/>
      <c r="J187" s="40"/>
      <c r="K187" s="40"/>
      <c r="L187" s="44"/>
      <c r="M187" s="243"/>
      <c r="N187" s="244"/>
      <c r="O187" s="91"/>
      <c r="P187" s="91"/>
      <c r="Q187" s="91"/>
      <c r="R187" s="91"/>
      <c r="S187" s="91"/>
      <c r="T187" s="92"/>
      <c r="U187" s="38"/>
      <c r="V187" s="38"/>
      <c r="W187" s="38"/>
      <c r="X187" s="38"/>
      <c r="Y187" s="38"/>
      <c r="Z187" s="38"/>
      <c r="AA187" s="38"/>
      <c r="AB187" s="38"/>
      <c r="AC187" s="38"/>
      <c r="AD187" s="38"/>
      <c r="AE187" s="38"/>
      <c r="AT187" s="17" t="s">
        <v>179</v>
      </c>
      <c r="AU187" s="17" t="s">
        <v>91</v>
      </c>
    </row>
    <row r="188" s="13" customFormat="1">
      <c r="A188" s="13"/>
      <c r="B188" s="247"/>
      <c r="C188" s="248"/>
      <c r="D188" s="240" t="s">
        <v>181</v>
      </c>
      <c r="E188" s="249" t="s">
        <v>1</v>
      </c>
      <c r="F188" s="250" t="s">
        <v>449</v>
      </c>
      <c r="G188" s="248"/>
      <c r="H188" s="251">
        <v>168</v>
      </c>
      <c r="I188" s="252"/>
      <c r="J188" s="248"/>
      <c r="K188" s="248"/>
      <c r="L188" s="253"/>
      <c r="M188" s="254"/>
      <c r="N188" s="255"/>
      <c r="O188" s="255"/>
      <c r="P188" s="255"/>
      <c r="Q188" s="255"/>
      <c r="R188" s="255"/>
      <c r="S188" s="255"/>
      <c r="T188" s="256"/>
      <c r="U188" s="13"/>
      <c r="V188" s="13"/>
      <c r="W188" s="13"/>
      <c r="X188" s="13"/>
      <c r="Y188" s="13"/>
      <c r="Z188" s="13"/>
      <c r="AA188" s="13"/>
      <c r="AB188" s="13"/>
      <c r="AC188" s="13"/>
      <c r="AD188" s="13"/>
      <c r="AE188" s="13"/>
      <c r="AT188" s="257" t="s">
        <v>181</v>
      </c>
      <c r="AU188" s="257" t="s">
        <v>91</v>
      </c>
      <c r="AV188" s="13" t="s">
        <v>91</v>
      </c>
      <c r="AW188" s="13" t="s">
        <v>36</v>
      </c>
      <c r="AX188" s="13" t="s">
        <v>14</v>
      </c>
      <c r="AY188" s="257" t="s">
        <v>169</v>
      </c>
    </row>
    <row r="189" s="14" customFormat="1">
      <c r="A189" s="14"/>
      <c r="B189" s="258"/>
      <c r="C189" s="259"/>
      <c r="D189" s="240" t="s">
        <v>181</v>
      </c>
      <c r="E189" s="260" t="s">
        <v>1</v>
      </c>
      <c r="F189" s="261" t="s">
        <v>184</v>
      </c>
      <c r="G189" s="259"/>
      <c r="H189" s="262">
        <v>168</v>
      </c>
      <c r="I189" s="263"/>
      <c r="J189" s="259"/>
      <c r="K189" s="259"/>
      <c r="L189" s="264"/>
      <c r="M189" s="265"/>
      <c r="N189" s="266"/>
      <c r="O189" s="266"/>
      <c r="P189" s="266"/>
      <c r="Q189" s="266"/>
      <c r="R189" s="266"/>
      <c r="S189" s="266"/>
      <c r="T189" s="267"/>
      <c r="U189" s="14"/>
      <c r="V189" s="14"/>
      <c r="W189" s="14"/>
      <c r="X189" s="14"/>
      <c r="Y189" s="14"/>
      <c r="Z189" s="14"/>
      <c r="AA189" s="14"/>
      <c r="AB189" s="14"/>
      <c r="AC189" s="14"/>
      <c r="AD189" s="14"/>
      <c r="AE189" s="14"/>
      <c r="AT189" s="268" t="s">
        <v>181</v>
      </c>
      <c r="AU189" s="268" t="s">
        <v>91</v>
      </c>
      <c r="AV189" s="14" t="s">
        <v>175</v>
      </c>
      <c r="AW189" s="14" t="s">
        <v>36</v>
      </c>
      <c r="AX189" s="14" t="s">
        <v>89</v>
      </c>
      <c r="AY189" s="268" t="s">
        <v>169</v>
      </c>
    </row>
    <row r="190" s="12" customFormat="1" ht="22.8" customHeight="1">
      <c r="A190" s="12"/>
      <c r="B190" s="211"/>
      <c r="C190" s="212"/>
      <c r="D190" s="213" t="s">
        <v>81</v>
      </c>
      <c r="E190" s="225" t="s">
        <v>190</v>
      </c>
      <c r="F190" s="225" t="s">
        <v>258</v>
      </c>
      <c r="G190" s="212"/>
      <c r="H190" s="212"/>
      <c r="I190" s="215"/>
      <c r="J190" s="226">
        <f>BK190</f>
        <v>0</v>
      </c>
      <c r="K190" s="212"/>
      <c r="L190" s="217"/>
      <c r="M190" s="218"/>
      <c r="N190" s="219"/>
      <c r="O190" s="219"/>
      <c r="P190" s="220">
        <f>SUM(P191:P196)</f>
        <v>0</v>
      </c>
      <c r="Q190" s="219"/>
      <c r="R190" s="220">
        <f>SUM(R191:R196)</f>
        <v>0</v>
      </c>
      <c r="S190" s="219"/>
      <c r="T190" s="221">
        <f>SUM(T191:T196)</f>
        <v>0</v>
      </c>
      <c r="U190" s="12"/>
      <c r="V190" s="12"/>
      <c r="W190" s="12"/>
      <c r="X190" s="12"/>
      <c r="Y190" s="12"/>
      <c r="Z190" s="12"/>
      <c r="AA190" s="12"/>
      <c r="AB190" s="12"/>
      <c r="AC190" s="12"/>
      <c r="AD190" s="12"/>
      <c r="AE190" s="12"/>
      <c r="AR190" s="222" t="s">
        <v>89</v>
      </c>
      <c r="AT190" s="223" t="s">
        <v>81</v>
      </c>
      <c r="AU190" s="223" t="s">
        <v>89</v>
      </c>
      <c r="AY190" s="222" t="s">
        <v>169</v>
      </c>
      <c r="BK190" s="224">
        <f>SUM(BK191:BK196)</f>
        <v>0</v>
      </c>
    </row>
    <row r="191" s="2" customFormat="1" ht="21.75" customHeight="1">
      <c r="A191" s="38"/>
      <c r="B191" s="39"/>
      <c r="C191" s="227" t="s">
        <v>251</v>
      </c>
      <c r="D191" s="227" t="s">
        <v>171</v>
      </c>
      <c r="E191" s="228" t="s">
        <v>260</v>
      </c>
      <c r="F191" s="229" t="s">
        <v>261</v>
      </c>
      <c r="G191" s="230" t="s">
        <v>133</v>
      </c>
      <c r="H191" s="231">
        <v>25.600000000000001</v>
      </c>
      <c r="I191" s="232"/>
      <c r="J191" s="233">
        <f>ROUND(I191*H191,2)</f>
        <v>0</v>
      </c>
      <c r="K191" s="229" t="s">
        <v>174</v>
      </c>
      <c r="L191" s="44"/>
      <c r="M191" s="234" t="s">
        <v>1</v>
      </c>
      <c r="N191" s="235" t="s">
        <v>47</v>
      </c>
      <c r="O191" s="91"/>
      <c r="P191" s="236">
        <f>O191*H191</f>
        <v>0</v>
      </c>
      <c r="Q191" s="236">
        <v>0</v>
      </c>
      <c r="R191" s="236">
        <f>Q191*H191</f>
        <v>0</v>
      </c>
      <c r="S191" s="236">
        <v>0</v>
      </c>
      <c r="T191" s="237">
        <f>S191*H191</f>
        <v>0</v>
      </c>
      <c r="U191" s="38"/>
      <c r="V191" s="38"/>
      <c r="W191" s="38"/>
      <c r="X191" s="38"/>
      <c r="Y191" s="38"/>
      <c r="Z191" s="38"/>
      <c r="AA191" s="38"/>
      <c r="AB191" s="38"/>
      <c r="AC191" s="38"/>
      <c r="AD191" s="38"/>
      <c r="AE191" s="38"/>
      <c r="AR191" s="238" t="s">
        <v>175</v>
      </c>
      <c r="AT191" s="238" t="s">
        <v>171</v>
      </c>
      <c r="AU191" s="238" t="s">
        <v>91</v>
      </c>
      <c r="AY191" s="17" t="s">
        <v>169</v>
      </c>
      <c r="BE191" s="239">
        <f>IF(N191="základní",J191,0)</f>
        <v>0</v>
      </c>
      <c r="BF191" s="239">
        <f>IF(N191="snížená",J191,0)</f>
        <v>0</v>
      </c>
      <c r="BG191" s="239">
        <f>IF(N191="zákl. přenesená",J191,0)</f>
        <v>0</v>
      </c>
      <c r="BH191" s="239">
        <f>IF(N191="sníž. přenesená",J191,0)</f>
        <v>0</v>
      </c>
      <c r="BI191" s="239">
        <f>IF(N191="nulová",J191,0)</f>
        <v>0</v>
      </c>
      <c r="BJ191" s="17" t="s">
        <v>89</v>
      </c>
      <c r="BK191" s="239">
        <f>ROUND(I191*H191,2)</f>
        <v>0</v>
      </c>
      <c r="BL191" s="17" t="s">
        <v>175</v>
      </c>
      <c r="BM191" s="238" t="s">
        <v>450</v>
      </c>
    </row>
    <row r="192" s="2" customFormat="1">
      <c r="A192" s="38"/>
      <c r="B192" s="39"/>
      <c r="C192" s="40"/>
      <c r="D192" s="240" t="s">
        <v>177</v>
      </c>
      <c r="E192" s="40"/>
      <c r="F192" s="241" t="s">
        <v>263</v>
      </c>
      <c r="G192" s="40"/>
      <c r="H192" s="40"/>
      <c r="I192" s="242"/>
      <c r="J192" s="40"/>
      <c r="K192" s="40"/>
      <c r="L192" s="44"/>
      <c r="M192" s="243"/>
      <c r="N192" s="244"/>
      <c r="O192" s="91"/>
      <c r="P192" s="91"/>
      <c r="Q192" s="91"/>
      <c r="R192" s="91"/>
      <c r="S192" s="91"/>
      <c r="T192" s="92"/>
      <c r="U192" s="38"/>
      <c r="V192" s="38"/>
      <c r="W192" s="38"/>
      <c r="X192" s="38"/>
      <c r="Y192" s="38"/>
      <c r="Z192" s="38"/>
      <c r="AA192" s="38"/>
      <c r="AB192" s="38"/>
      <c r="AC192" s="38"/>
      <c r="AD192" s="38"/>
      <c r="AE192" s="38"/>
      <c r="AT192" s="17" t="s">
        <v>177</v>
      </c>
      <c r="AU192" s="17" t="s">
        <v>91</v>
      </c>
    </row>
    <row r="193" s="2" customFormat="1">
      <c r="A193" s="38"/>
      <c r="B193" s="39"/>
      <c r="C193" s="40"/>
      <c r="D193" s="245" t="s">
        <v>179</v>
      </c>
      <c r="E193" s="40"/>
      <c r="F193" s="246" t="s">
        <v>264</v>
      </c>
      <c r="G193" s="40"/>
      <c r="H193" s="40"/>
      <c r="I193" s="242"/>
      <c r="J193" s="40"/>
      <c r="K193" s="40"/>
      <c r="L193" s="44"/>
      <c r="M193" s="243"/>
      <c r="N193" s="244"/>
      <c r="O193" s="91"/>
      <c r="P193" s="91"/>
      <c r="Q193" s="91"/>
      <c r="R193" s="91"/>
      <c r="S193" s="91"/>
      <c r="T193" s="92"/>
      <c r="U193" s="38"/>
      <c r="V193" s="38"/>
      <c r="W193" s="38"/>
      <c r="X193" s="38"/>
      <c r="Y193" s="38"/>
      <c r="Z193" s="38"/>
      <c r="AA193" s="38"/>
      <c r="AB193" s="38"/>
      <c r="AC193" s="38"/>
      <c r="AD193" s="38"/>
      <c r="AE193" s="38"/>
      <c r="AT193" s="17" t="s">
        <v>179</v>
      </c>
      <c r="AU193" s="17" t="s">
        <v>91</v>
      </c>
    </row>
    <row r="194" s="2" customFormat="1">
      <c r="A194" s="38"/>
      <c r="B194" s="39"/>
      <c r="C194" s="40"/>
      <c r="D194" s="240" t="s">
        <v>196</v>
      </c>
      <c r="E194" s="40"/>
      <c r="F194" s="269" t="s">
        <v>265</v>
      </c>
      <c r="G194" s="40"/>
      <c r="H194" s="40"/>
      <c r="I194" s="242"/>
      <c r="J194" s="40"/>
      <c r="K194" s="40"/>
      <c r="L194" s="44"/>
      <c r="M194" s="243"/>
      <c r="N194" s="244"/>
      <c r="O194" s="91"/>
      <c r="P194" s="91"/>
      <c r="Q194" s="91"/>
      <c r="R194" s="91"/>
      <c r="S194" s="91"/>
      <c r="T194" s="92"/>
      <c r="U194" s="38"/>
      <c r="V194" s="38"/>
      <c r="W194" s="38"/>
      <c r="X194" s="38"/>
      <c r="Y194" s="38"/>
      <c r="Z194" s="38"/>
      <c r="AA194" s="38"/>
      <c r="AB194" s="38"/>
      <c r="AC194" s="38"/>
      <c r="AD194" s="38"/>
      <c r="AE194" s="38"/>
      <c r="AT194" s="17" t="s">
        <v>196</v>
      </c>
      <c r="AU194" s="17" t="s">
        <v>91</v>
      </c>
    </row>
    <row r="195" s="13" customFormat="1">
      <c r="A195" s="13"/>
      <c r="B195" s="247"/>
      <c r="C195" s="248"/>
      <c r="D195" s="240" t="s">
        <v>181</v>
      </c>
      <c r="E195" s="249" t="s">
        <v>1</v>
      </c>
      <c r="F195" s="250" t="s">
        <v>451</v>
      </c>
      <c r="G195" s="248"/>
      <c r="H195" s="251">
        <v>25.600000000000001</v>
      </c>
      <c r="I195" s="252"/>
      <c r="J195" s="248"/>
      <c r="K195" s="248"/>
      <c r="L195" s="253"/>
      <c r="M195" s="254"/>
      <c r="N195" s="255"/>
      <c r="O195" s="255"/>
      <c r="P195" s="255"/>
      <c r="Q195" s="255"/>
      <c r="R195" s="255"/>
      <c r="S195" s="255"/>
      <c r="T195" s="256"/>
      <c r="U195" s="13"/>
      <c r="V195" s="13"/>
      <c r="W195" s="13"/>
      <c r="X195" s="13"/>
      <c r="Y195" s="13"/>
      <c r="Z195" s="13"/>
      <c r="AA195" s="13"/>
      <c r="AB195" s="13"/>
      <c r="AC195" s="13"/>
      <c r="AD195" s="13"/>
      <c r="AE195" s="13"/>
      <c r="AT195" s="257" t="s">
        <v>181</v>
      </c>
      <c r="AU195" s="257" t="s">
        <v>91</v>
      </c>
      <c r="AV195" s="13" t="s">
        <v>91</v>
      </c>
      <c r="AW195" s="13" t="s">
        <v>36</v>
      </c>
      <c r="AX195" s="13" t="s">
        <v>14</v>
      </c>
      <c r="AY195" s="257" t="s">
        <v>169</v>
      </c>
    </row>
    <row r="196" s="14" customFormat="1">
      <c r="A196" s="14"/>
      <c r="B196" s="258"/>
      <c r="C196" s="259"/>
      <c r="D196" s="240" t="s">
        <v>181</v>
      </c>
      <c r="E196" s="260" t="s">
        <v>1</v>
      </c>
      <c r="F196" s="261" t="s">
        <v>184</v>
      </c>
      <c r="G196" s="259"/>
      <c r="H196" s="262">
        <v>25.600000000000001</v>
      </c>
      <c r="I196" s="263"/>
      <c r="J196" s="259"/>
      <c r="K196" s="259"/>
      <c r="L196" s="264"/>
      <c r="M196" s="265"/>
      <c r="N196" s="266"/>
      <c r="O196" s="266"/>
      <c r="P196" s="266"/>
      <c r="Q196" s="266"/>
      <c r="R196" s="266"/>
      <c r="S196" s="266"/>
      <c r="T196" s="267"/>
      <c r="U196" s="14"/>
      <c r="V196" s="14"/>
      <c r="W196" s="14"/>
      <c r="X196" s="14"/>
      <c r="Y196" s="14"/>
      <c r="Z196" s="14"/>
      <c r="AA196" s="14"/>
      <c r="AB196" s="14"/>
      <c r="AC196" s="14"/>
      <c r="AD196" s="14"/>
      <c r="AE196" s="14"/>
      <c r="AT196" s="268" t="s">
        <v>181</v>
      </c>
      <c r="AU196" s="268" t="s">
        <v>91</v>
      </c>
      <c r="AV196" s="14" t="s">
        <v>175</v>
      </c>
      <c r="AW196" s="14" t="s">
        <v>36</v>
      </c>
      <c r="AX196" s="14" t="s">
        <v>89</v>
      </c>
      <c r="AY196" s="268" t="s">
        <v>169</v>
      </c>
    </row>
    <row r="197" s="12" customFormat="1" ht="22.8" customHeight="1">
      <c r="A197" s="12"/>
      <c r="B197" s="211"/>
      <c r="C197" s="212"/>
      <c r="D197" s="213" t="s">
        <v>81</v>
      </c>
      <c r="E197" s="225" t="s">
        <v>175</v>
      </c>
      <c r="F197" s="225" t="s">
        <v>267</v>
      </c>
      <c r="G197" s="212"/>
      <c r="H197" s="212"/>
      <c r="I197" s="215"/>
      <c r="J197" s="226">
        <f>BK197</f>
        <v>0</v>
      </c>
      <c r="K197" s="212"/>
      <c r="L197" s="217"/>
      <c r="M197" s="218"/>
      <c r="N197" s="219"/>
      <c r="O197" s="219"/>
      <c r="P197" s="220">
        <f>SUM(P198:P203)</f>
        <v>0</v>
      </c>
      <c r="Q197" s="219"/>
      <c r="R197" s="220">
        <f>SUM(R198:R203)</f>
        <v>0</v>
      </c>
      <c r="S197" s="219"/>
      <c r="T197" s="221">
        <f>SUM(T198:T203)</f>
        <v>0</v>
      </c>
      <c r="U197" s="12"/>
      <c r="V197" s="12"/>
      <c r="W197" s="12"/>
      <c r="X197" s="12"/>
      <c r="Y197" s="12"/>
      <c r="Z197" s="12"/>
      <c r="AA197" s="12"/>
      <c r="AB197" s="12"/>
      <c r="AC197" s="12"/>
      <c r="AD197" s="12"/>
      <c r="AE197" s="12"/>
      <c r="AR197" s="222" t="s">
        <v>89</v>
      </c>
      <c r="AT197" s="223" t="s">
        <v>81</v>
      </c>
      <c r="AU197" s="223" t="s">
        <v>89</v>
      </c>
      <c r="AY197" s="222" t="s">
        <v>169</v>
      </c>
      <c r="BK197" s="224">
        <f>SUM(BK198:BK203)</f>
        <v>0</v>
      </c>
    </row>
    <row r="198" s="2" customFormat="1" ht="16.5" customHeight="1">
      <c r="A198" s="38"/>
      <c r="B198" s="39"/>
      <c r="C198" s="227" t="s">
        <v>259</v>
      </c>
      <c r="D198" s="227" t="s">
        <v>171</v>
      </c>
      <c r="E198" s="228" t="s">
        <v>269</v>
      </c>
      <c r="F198" s="229" t="s">
        <v>270</v>
      </c>
      <c r="G198" s="230" t="s">
        <v>116</v>
      </c>
      <c r="H198" s="231">
        <v>1.536</v>
      </c>
      <c r="I198" s="232"/>
      <c r="J198" s="233">
        <f>ROUND(I198*H198,2)</f>
        <v>0</v>
      </c>
      <c r="K198" s="229" t="s">
        <v>174</v>
      </c>
      <c r="L198" s="44"/>
      <c r="M198" s="234" t="s">
        <v>1</v>
      </c>
      <c r="N198" s="235" t="s">
        <v>47</v>
      </c>
      <c r="O198" s="91"/>
      <c r="P198" s="236">
        <f>O198*H198</f>
        <v>0</v>
      </c>
      <c r="Q198" s="236">
        <v>0</v>
      </c>
      <c r="R198" s="236">
        <f>Q198*H198</f>
        <v>0</v>
      </c>
      <c r="S198" s="236">
        <v>0</v>
      </c>
      <c r="T198" s="237">
        <f>S198*H198</f>
        <v>0</v>
      </c>
      <c r="U198" s="38"/>
      <c r="V198" s="38"/>
      <c r="W198" s="38"/>
      <c r="X198" s="38"/>
      <c r="Y198" s="38"/>
      <c r="Z198" s="38"/>
      <c r="AA198" s="38"/>
      <c r="AB198" s="38"/>
      <c r="AC198" s="38"/>
      <c r="AD198" s="38"/>
      <c r="AE198" s="38"/>
      <c r="AR198" s="238" t="s">
        <v>175</v>
      </c>
      <c r="AT198" s="238" t="s">
        <v>171</v>
      </c>
      <c r="AU198" s="238" t="s">
        <v>91</v>
      </c>
      <c r="AY198" s="17" t="s">
        <v>169</v>
      </c>
      <c r="BE198" s="239">
        <f>IF(N198="základní",J198,0)</f>
        <v>0</v>
      </c>
      <c r="BF198" s="239">
        <f>IF(N198="snížená",J198,0)</f>
        <v>0</v>
      </c>
      <c r="BG198" s="239">
        <f>IF(N198="zákl. přenesená",J198,0)</f>
        <v>0</v>
      </c>
      <c r="BH198" s="239">
        <f>IF(N198="sníž. přenesená",J198,0)</f>
        <v>0</v>
      </c>
      <c r="BI198" s="239">
        <f>IF(N198="nulová",J198,0)</f>
        <v>0</v>
      </c>
      <c r="BJ198" s="17" t="s">
        <v>89</v>
      </c>
      <c r="BK198" s="239">
        <f>ROUND(I198*H198,2)</f>
        <v>0</v>
      </c>
      <c r="BL198" s="17" t="s">
        <v>175</v>
      </c>
      <c r="BM198" s="238" t="s">
        <v>452</v>
      </c>
    </row>
    <row r="199" s="2" customFormat="1">
      <c r="A199" s="38"/>
      <c r="B199" s="39"/>
      <c r="C199" s="40"/>
      <c r="D199" s="240" t="s">
        <v>177</v>
      </c>
      <c r="E199" s="40"/>
      <c r="F199" s="241" t="s">
        <v>272</v>
      </c>
      <c r="G199" s="40"/>
      <c r="H199" s="40"/>
      <c r="I199" s="242"/>
      <c r="J199" s="40"/>
      <c r="K199" s="40"/>
      <c r="L199" s="44"/>
      <c r="M199" s="243"/>
      <c r="N199" s="244"/>
      <c r="O199" s="91"/>
      <c r="P199" s="91"/>
      <c r="Q199" s="91"/>
      <c r="R199" s="91"/>
      <c r="S199" s="91"/>
      <c r="T199" s="92"/>
      <c r="U199" s="38"/>
      <c r="V199" s="38"/>
      <c r="W199" s="38"/>
      <c r="X199" s="38"/>
      <c r="Y199" s="38"/>
      <c r="Z199" s="38"/>
      <c r="AA199" s="38"/>
      <c r="AB199" s="38"/>
      <c r="AC199" s="38"/>
      <c r="AD199" s="38"/>
      <c r="AE199" s="38"/>
      <c r="AT199" s="17" t="s">
        <v>177</v>
      </c>
      <c r="AU199" s="17" t="s">
        <v>91</v>
      </c>
    </row>
    <row r="200" s="2" customFormat="1">
      <c r="A200" s="38"/>
      <c r="B200" s="39"/>
      <c r="C200" s="40"/>
      <c r="D200" s="245" t="s">
        <v>179</v>
      </c>
      <c r="E200" s="40"/>
      <c r="F200" s="246" t="s">
        <v>273</v>
      </c>
      <c r="G200" s="40"/>
      <c r="H200" s="40"/>
      <c r="I200" s="242"/>
      <c r="J200" s="40"/>
      <c r="K200" s="40"/>
      <c r="L200" s="44"/>
      <c r="M200" s="243"/>
      <c r="N200" s="244"/>
      <c r="O200" s="91"/>
      <c r="P200" s="91"/>
      <c r="Q200" s="91"/>
      <c r="R200" s="91"/>
      <c r="S200" s="91"/>
      <c r="T200" s="92"/>
      <c r="U200" s="38"/>
      <c r="V200" s="38"/>
      <c r="W200" s="38"/>
      <c r="X200" s="38"/>
      <c r="Y200" s="38"/>
      <c r="Z200" s="38"/>
      <c r="AA200" s="38"/>
      <c r="AB200" s="38"/>
      <c r="AC200" s="38"/>
      <c r="AD200" s="38"/>
      <c r="AE200" s="38"/>
      <c r="AT200" s="17" t="s">
        <v>179</v>
      </c>
      <c r="AU200" s="17" t="s">
        <v>91</v>
      </c>
    </row>
    <row r="201" s="2" customFormat="1">
      <c r="A201" s="38"/>
      <c r="B201" s="39"/>
      <c r="C201" s="40"/>
      <c r="D201" s="240" t="s">
        <v>196</v>
      </c>
      <c r="E201" s="40"/>
      <c r="F201" s="269" t="s">
        <v>274</v>
      </c>
      <c r="G201" s="40"/>
      <c r="H201" s="40"/>
      <c r="I201" s="242"/>
      <c r="J201" s="40"/>
      <c r="K201" s="40"/>
      <c r="L201" s="44"/>
      <c r="M201" s="243"/>
      <c r="N201" s="244"/>
      <c r="O201" s="91"/>
      <c r="P201" s="91"/>
      <c r="Q201" s="91"/>
      <c r="R201" s="91"/>
      <c r="S201" s="91"/>
      <c r="T201" s="92"/>
      <c r="U201" s="38"/>
      <c r="V201" s="38"/>
      <c r="W201" s="38"/>
      <c r="X201" s="38"/>
      <c r="Y201" s="38"/>
      <c r="Z201" s="38"/>
      <c r="AA201" s="38"/>
      <c r="AB201" s="38"/>
      <c r="AC201" s="38"/>
      <c r="AD201" s="38"/>
      <c r="AE201" s="38"/>
      <c r="AT201" s="17" t="s">
        <v>196</v>
      </c>
      <c r="AU201" s="17" t="s">
        <v>91</v>
      </c>
    </row>
    <row r="202" s="13" customFormat="1">
      <c r="A202" s="13"/>
      <c r="B202" s="247"/>
      <c r="C202" s="248"/>
      <c r="D202" s="240" t="s">
        <v>181</v>
      </c>
      <c r="E202" s="249" t="s">
        <v>1</v>
      </c>
      <c r="F202" s="250" t="s">
        <v>453</v>
      </c>
      <c r="G202" s="248"/>
      <c r="H202" s="251">
        <v>1.536</v>
      </c>
      <c r="I202" s="252"/>
      <c r="J202" s="248"/>
      <c r="K202" s="248"/>
      <c r="L202" s="253"/>
      <c r="M202" s="254"/>
      <c r="N202" s="255"/>
      <c r="O202" s="255"/>
      <c r="P202" s="255"/>
      <c r="Q202" s="255"/>
      <c r="R202" s="255"/>
      <c r="S202" s="255"/>
      <c r="T202" s="256"/>
      <c r="U202" s="13"/>
      <c r="V202" s="13"/>
      <c r="W202" s="13"/>
      <c r="X202" s="13"/>
      <c r="Y202" s="13"/>
      <c r="Z202" s="13"/>
      <c r="AA202" s="13"/>
      <c r="AB202" s="13"/>
      <c r="AC202" s="13"/>
      <c r="AD202" s="13"/>
      <c r="AE202" s="13"/>
      <c r="AT202" s="257" t="s">
        <v>181</v>
      </c>
      <c r="AU202" s="257" t="s">
        <v>91</v>
      </c>
      <c r="AV202" s="13" t="s">
        <v>91</v>
      </c>
      <c r="AW202" s="13" t="s">
        <v>36</v>
      </c>
      <c r="AX202" s="13" t="s">
        <v>14</v>
      </c>
      <c r="AY202" s="257" t="s">
        <v>169</v>
      </c>
    </row>
    <row r="203" s="14" customFormat="1">
      <c r="A203" s="14"/>
      <c r="B203" s="258"/>
      <c r="C203" s="259"/>
      <c r="D203" s="240" t="s">
        <v>181</v>
      </c>
      <c r="E203" s="260" t="s">
        <v>123</v>
      </c>
      <c r="F203" s="261" t="s">
        <v>184</v>
      </c>
      <c r="G203" s="259"/>
      <c r="H203" s="262">
        <v>1.536</v>
      </c>
      <c r="I203" s="263"/>
      <c r="J203" s="259"/>
      <c r="K203" s="259"/>
      <c r="L203" s="264"/>
      <c r="M203" s="265"/>
      <c r="N203" s="266"/>
      <c r="O203" s="266"/>
      <c r="P203" s="266"/>
      <c r="Q203" s="266"/>
      <c r="R203" s="266"/>
      <c r="S203" s="266"/>
      <c r="T203" s="267"/>
      <c r="U203" s="14"/>
      <c r="V203" s="14"/>
      <c r="W203" s="14"/>
      <c r="X203" s="14"/>
      <c r="Y203" s="14"/>
      <c r="Z203" s="14"/>
      <c r="AA203" s="14"/>
      <c r="AB203" s="14"/>
      <c r="AC203" s="14"/>
      <c r="AD203" s="14"/>
      <c r="AE203" s="14"/>
      <c r="AT203" s="268" t="s">
        <v>181</v>
      </c>
      <c r="AU203" s="268" t="s">
        <v>91</v>
      </c>
      <c r="AV203" s="14" t="s">
        <v>175</v>
      </c>
      <c r="AW203" s="14" t="s">
        <v>36</v>
      </c>
      <c r="AX203" s="14" t="s">
        <v>89</v>
      </c>
      <c r="AY203" s="268" t="s">
        <v>169</v>
      </c>
    </row>
    <row r="204" s="12" customFormat="1" ht="22.8" customHeight="1">
      <c r="A204" s="12"/>
      <c r="B204" s="211"/>
      <c r="C204" s="212"/>
      <c r="D204" s="213" t="s">
        <v>81</v>
      </c>
      <c r="E204" s="225" t="s">
        <v>207</v>
      </c>
      <c r="F204" s="225" t="s">
        <v>276</v>
      </c>
      <c r="G204" s="212"/>
      <c r="H204" s="212"/>
      <c r="I204" s="215"/>
      <c r="J204" s="226">
        <f>BK204</f>
        <v>0</v>
      </c>
      <c r="K204" s="212"/>
      <c r="L204" s="217"/>
      <c r="M204" s="218"/>
      <c r="N204" s="219"/>
      <c r="O204" s="219"/>
      <c r="P204" s="220">
        <f>SUM(P205:P245)</f>
        <v>0</v>
      </c>
      <c r="Q204" s="219"/>
      <c r="R204" s="220">
        <f>SUM(R205:R245)</f>
        <v>32.738999999999997</v>
      </c>
      <c r="S204" s="219"/>
      <c r="T204" s="221">
        <f>SUM(T205:T245)</f>
        <v>0</v>
      </c>
      <c r="U204" s="12"/>
      <c r="V204" s="12"/>
      <c r="W204" s="12"/>
      <c r="X204" s="12"/>
      <c r="Y204" s="12"/>
      <c r="Z204" s="12"/>
      <c r="AA204" s="12"/>
      <c r="AB204" s="12"/>
      <c r="AC204" s="12"/>
      <c r="AD204" s="12"/>
      <c r="AE204" s="12"/>
      <c r="AR204" s="222" t="s">
        <v>89</v>
      </c>
      <c r="AT204" s="223" t="s">
        <v>81</v>
      </c>
      <c r="AU204" s="223" t="s">
        <v>89</v>
      </c>
      <c r="AY204" s="222" t="s">
        <v>169</v>
      </c>
      <c r="BK204" s="224">
        <f>SUM(BK205:BK245)</f>
        <v>0</v>
      </c>
    </row>
    <row r="205" s="2" customFormat="1" ht="37.8" customHeight="1">
      <c r="A205" s="38"/>
      <c r="B205" s="39"/>
      <c r="C205" s="227" t="s">
        <v>268</v>
      </c>
      <c r="D205" s="227" t="s">
        <v>171</v>
      </c>
      <c r="E205" s="228" t="s">
        <v>454</v>
      </c>
      <c r="F205" s="229" t="s">
        <v>455</v>
      </c>
      <c r="G205" s="230" t="s">
        <v>120</v>
      </c>
      <c r="H205" s="231">
        <v>32</v>
      </c>
      <c r="I205" s="232"/>
      <c r="J205" s="233">
        <f>ROUND(I205*H205,2)</f>
        <v>0</v>
      </c>
      <c r="K205" s="229" t="s">
        <v>174</v>
      </c>
      <c r="L205" s="44"/>
      <c r="M205" s="234" t="s">
        <v>1</v>
      </c>
      <c r="N205" s="235" t="s">
        <v>47</v>
      </c>
      <c r="O205" s="91"/>
      <c r="P205" s="236">
        <f>O205*H205</f>
        <v>0</v>
      </c>
      <c r="Q205" s="236">
        <v>0</v>
      </c>
      <c r="R205" s="236">
        <f>Q205*H205</f>
        <v>0</v>
      </c>
      <c r="S205" s="236">
        <v>0</v>
      </c>
      <c r="T205" s="237">
        <f>S205*H205</f>
        <v>0</v>
      </c>
      <c r="U205" s="38"/>
      <c r="V205" s="38"/>
      <c r="W205" s="38"/>
      <c r="X205" s="38"/>
      <c r="Y205" s="38"/>
      <c r="Z205" s="38"/>
      <c r="AA205" s="38"/>
      <c r="AB205" s="38"/>
      <c r="AC205" s="38"/>
      <c r="AD205" s="38"/>
      <c r="AE205" s="38"/>
      <c r="AR205" s="238" t="s">
        <v>175</v>
      </c>
      <c r="AT205" s="238" t="s">
        <v>171</v>
      </c>
      <c r="AU205" s="238" t="s">
        <v>91</v>
      </c>
      <c r="AY205" s="17" t="s">
        <v>169</v>
      </c>
      <c r="BE205" s="239">
        <f>IF(N205="základní",J205,0)</f>
        <v>0</v>
      </c>
      <c r="BF205" s="239">
        <f>IF(N205="snížená",J205,0)</f>
        <v>0</v>
      </c>
      <c r="BG205" s="239">
        <f>IF(N205="zákl. přenesená",J205,0)</f>
        <v>0</v>
      </c>
      <c r="BH205" s="239">
        <f>IF(N205="sníž. přenesená",J205,0)</f>
        <v>0</v>
      </c>
      <c r="BI205" s="239">
        <f>IF(N205="nulová",J205,0)</f>
        <v>0</v>
      </c>
      <c r="BJ205" s="17" t="s">
        <v>89</v>
      </c>
      <c r="BK205" s="239">
        <f>ROUND(I205*H205,2)</f>
        <v>0</v>
      </c>
      <c r="BL205" s="17" t="s">
        <v>175</v>
      </c>
      <c r="BM205" s="238" t="s">
        <v>456</v>
      </c>
    </row>
    <row r="206" s="2" customFormat="1">
      <c r="A206" s="38"/>
      <c r="B206" s="39"/>
      <c r="C206" s="40"/>
      <c r="D206" s="240" t="s">
        <v>177</v>
      </c>
      <c r="E206" s="40"/>
      <c r="F206" s="241" t="s">
        <v>457</v>
      </c>
      <c r="G206" s="40"/>
      <c r="H206" s="40"/>
      <c r="I206" s="242"/>
      <c r="J206" s="40"/>
      <c r="K206" s="40"/>
      <c r="L206" s="44"/>
      <c r="M206" s="243"/>
      <c r="N206" s="244"/>
      <c r="O206" s="91"/>
      <c r="P206" s="91"/>
      <c r="Q206" s="91"/>
      <c r="R206" s="91"/>
      <c r="S206" s="91"/>
      <c r="T206" s="92"/>
      <c r="U206" s="38"/>
      <c r="V206" s="38"/>
      <c r="W206" s="38"/>
      <c r="X206" s="38"/>
      <c r="Y206" s="38"/>
      <c r="Z206" s="38"/>
      <c r="AA206" s="38"/>
      <c r="AB206" s="38"/>
      <c r="AC206" s="38"/>
      <c r="AD206" s="38"/>
      <c r="AE206" s="38"/>
      <c r="AT206" s="17" t="s">
        <v>177</v>
      </c>
      <c r="AU206" s="17" t="s">
        <v>91</v>
      </c>
    </row>
    <row r="207" s="2" customFormat="1">
      <c r="A207" s="38"/>
      <c r="B207" s="39"/>
      <c r="C207" s="40"/>
      <c r="D207" s="245" t="s">
        <v>179</v>
      </c>
      <c r="E207" s="40"/>
      <c r="F207" s="246" t="s">
        <v>458</v>
      </c>
      <c r="G207" s="40"/>
      <c r="H207" s="40"/>
      <c r="I207" s="242"/>
      <c r="J207" s="40"/>
      <c r="K207" s="40"/>
      <c r="L207" s="44"/>
      <c r="M207" s="243"/>
      <c r="N207" s="244"/>
      <c r="O207" s="91"/>
      <c r="P207" s="91"/>
      <c r="Q207" s="91"/>
      <c r="R207" s="91"/>
      <c r="S207" s="91"/>
      <c r="T207" s="92"/>
      <c r="U207" s="38"/>
      <c r="V207" s="38"/>
      <c r="W207" s="38"/>
      <c r="X207" s="38"/>
      <c r="Y207" s="38"/>
      <c r="Z207" s="38"/>
      <c r="AA207" s="38"/>
      <c r="AB207" s="38"/>
      <c r="AC207" s="38"/>
      <c r="AD207" s="38"/>
      <c r="AE207" s="38"/>
      <c r="AT207" s="17" t="s">
        <v>179</v>
      </c>
      <c r="AU207" s="17" t="s">
        <v>91</v>
      </c>
    </row>
    <row r="208" s="2" customFormat="1">
      <c r="A208" s="38"/>
      <c r="B208" s="39"/>
      <c r="C208" s="40"/>
      <c r="D208" s="240" t="s">
        <v>196</v>
      </c>
      <c r="E208" s="40"/>
      <c r="F208" s="269" t="s">
        <v>283</v>
      </c>
      <c r="G208" s="40"/>
      <c r="H208" s="40"/>
      <c r="I208" s="242"/>
      <c r="J208" s="40"/>
      <c r="K208" s="40"/>
      <c r="L208" s="44"/>
      <c r="M208" s="243"/>
      <c r="N208" s="244"/>
      <c r="O208" s="91"/>
      <c r="P208" s="91"/>
      <c r="Q208" s="91"/>
      <c r="R208" s="91"/>
      <c r="S208" s="91"/>
      <c r="T208" s="92"/>
      <c r="U208" s="38"/>
      <c r="V208" s="38"/>
      <c r="W208" s="38"/>
      <c r="X208" s="38"/>
      <c r="Y208" s="38"/>
      <c r="Z208" s="38"/>
      <c r="AA208" s="38"/>
      <c r="AB208" s="38"/>
      <c r="AC208" s="38"/>
      <c r="AD208" s="38"/>
      <c r="AE208" s="38"/>
      <c r="AT208" s="17" t="s">
        <v>196</v>
      </c>
      <c r="AU208" s="17" t="s">
        <v>91</v>
      </c>
    </row>
    <row r="209" s="13" customFormat="1">
      <c r="A209" s="13"/>
      <c r="B209" s="247"/>
      <c r="C209" s="248"/>
      <c r="D209" s="240" t="s">
        <v>181</v>
      </c>
      <c r="E209" s="249" t="s">
        <v>1</v>
      </c>
      <c r="F209" s="250" t="s">
        <v>285</v>
      </c>
      <c r="G209" s="248"/>
      <c r="H209" s="251">
        <v>32</v>
      </c>
      <c r="I209" s="252"/>
      <c r="J209" s="248"/>
      <c r="K209" s="248"/>
      <c r="L209" s="253"/>
      <c r="M209" s="254"/>
      <c r="N209" s="255"/>
      <c r="O209" s="255"/>
      <c r="P209" s="255"/>
      <c r="Q209" s="255"/>
      <c r="R209" s="255"/>
      <c r="S209" s="255"/>
      <c r="T209" s="256"/>
      <c r="U209" s="13"/>
      <c r="V209" s="13"/>
      <c r="W209" s="13"/>
      <c r="X209" s="13"/>
      <c r="Y209" s="13"/>
      <c r="Z209" s="13"/>
      <c r="AA209" s="13"/>
      <c r="AB209" s="13"/>
      <c r="AC209" s="13"/>
      <c r="AD209" s="13"/>
      <c r="AE209" s="13"/>
      <c r="AT209" s="257" t="s">
        <v>181</v>
      </c>
      <c r="AU209" s="257" t="s">
        <v>91</v>
      </c>
      <c r="AV209" s="13" t="s">
        <v>91</v>
      </c>
      <c r="AW209" s="13" t="s">
        <v>36</v>
      </c>
      <c r="AX209" s="13" t="s">
        <v>14</v>
      </c>
      <c r="AY209" s="257" t="s">
        <v>169</v>
      </c>
    </row>
    <row r="210" s="14" customFormat="1">
      <c r="A210" s="14"/>
      <c r="B210" s="258"/>
      <c r="C210" s="259"/>
      <c r="D210" s="240" t="s">
        <v>181</v>
      </c>
      <c r="E210" s="260" t="s">
        <v>1</v>
      </c>
      <c r="F210" s="261" t="s">
        <v>184</v>
      </c>
      <c r="G210" s="259"/>
      <c r="H210" s="262">
        <v>32</v>
      </c>
      <c r="I210" s="263"/>
      <c r="J210" s="259"/>
      <c r="K210" s="259"/>
      <c r="L210" s="264"/>
      <c r="M210" s="265"/>
      <c r="N210" s="266"/>
      <c r="O210" s="266"/>
      <c r="P210" s="266"/>
      <c r="Q210" s="266"/>
      <c r="R210" s="266"/>
      <c r="S210" s="266"/>
      <c r="T210" s="267"/>
      <c r="U210" s="14"/>
      <c r="V210" s="14"/>
      <c r="W210" s="14"/>
      <c r="X210" s="14"/>
      <c r="Y210" s="14"/>
      <c r="Z210" s="14"/>
      <c r="AA210" s="14"/>
      <c r="AB210" s="14"/>
      <c r="AC210" s="14"/>
      <c r="AD210" s="14"/>
      <c r="AE210" s="14"/>
      <c r="AT210" s="268" t="s">
        <v>181</v>
      </c>
      <c r="AU210" s="268" t="s">
        <v>91</v>
      </c>
      <c r="AV210" s="14" t="s">
        <v>175</v>
      </c>
      <c r="AW210" s="14" t="s">
        <v>36</v>
      </c>
      <c r="AX210" s="14" t="s">
        <v>89</v>
      </c>
      <c r="AY210" s="268" t="s">
        <v>169</v>
      </c>
    </row>
    <row r="211" s="2" customFormat="1" ht="37.8" customHeight="1">
      <c r="A211" s="38"/>
      <c r="B211" s="39"/>
      <c r="C211" s="227" t="s">
        <v>277</v>
      </c>
      <c r="D211" s="227" t="s">
        <v>171</v>
      </c>
      <c r="E211" s="228" t="s">
        <v>278</v>
      </c>
      <c r="F211" s="229" t="s">
        <v>279</v>
      </c>
      <c r="G211" s="230" t="s">
        <v>120</v>
      </c>
      <c r="H211" s="231">
        <v>1228</v>
      </c>
      <c r="I211" s="232"/>
      <c r="J211" s="233">
        <f>ROUND(I211*H211,2)</f>
        <v>0</v>
      </c>
      <c r="K211" s="229" t="s">
        <v>174</v>
      </c>
      <c r="L211" s="44"/>
      <c r="M211" s="234" t="s">
        <v>1</v>
      </c>
      <c r="N211" s="235" t="s">
        <v>47</v>
      </c>
      <c r="O211" s="91"/>
      <c r="P211" s="236">
        <f>O211*H211</f>
        <v>0</v>
      </c>
      <c r="Q211" s="236">
        <v>0</v>
      </c>
      <c r="R211" s="236">
        <f>Q211*H211</f>
        <v>0</v>
      </c>
      <c r="S211" s="236">
        <v>0</v>
      </c>
      <c r="T211" s="237">
        <f>S211*H211</f>
        <v>0</v>
      </c>
      <c r="U211" s="38"/>
      <c r="V211" s="38"/>
      <c r="W211" s="38"/>
      <c r="X211" s="38"/>
      <c r="Y211" s="38"/>
      <c r="Z211" s="38"/>
      <c r="AA211" s="38"/>
      <c r="AB211" s="38"/>
      <c r="AC211" s="38"/>
      <c r="AD211" s="38"/>
      <c r="AE211" s="38"/>
      <c r="AR211" s="238" t="s">
        <v>175</v>
      </c>
      <c r="AT211" s="238" t="s">
        <v>171</v>
      </c>
      <c r="AU211" s="238" t="s">
        <v>91</v>
      </c>
      <c r="AY211" s="17" t="s">
        <v>169</v>
      </c>
      <c r="BE211" s="239">
        <f>IF(N211="základní",J211,0)</f>
        <v>0</v>
      </c>
      <c r="BF211" s="239">
        <f>IF(N211="snížená",J211,0)</f>
        <v>0</v>
      </c>
      <c r="BG211" s="239">
        <f>IF(N211="zákl. přenesená",J211,0)</f>
        <v>0</v>
      </c>
      <c r="BH211" s="239">
        <f>IF(N211="sníž. přenesená",J211,0)</f>
        <v>0</v>
      </c>
      <c r="BI211" s="239">
        <f>IF(N211="nulová",J211,0)</f>
        <v>0</v>
      </c>
      <c r="BJ211" s="17" t="s">
        <v>89</v>
      </c>
      <c r="BK211" s="239">
        <f>ROUND(I211*H211,2)</f>
        <v>0</v>
      </c>
      <c r="BL211" s="17" t="s">
        <v>175</v>
      </c>
      <c r="BM211" s="238" t="s">
        <v>459</v>
      </c>
    </row>
    <row r="212" s="2" customFormat="1">
      <c r="A212" s="38"/>
      <c r="B212" s="39"/>
      <c r="C212" s="40"/>
      <c r="D212" s="240" t="s">
        <v>177</v>
      </c>
      <c r="E212" s="40"/>
      <c r="F212" s="241" t="s">
        <v>281</v>
      </c>
      <c r="G212" s="40"/>
      <c r="H212" s="40"/>
      <c r="I212" s="242"/>
      <c r="J212" s="40"/>
      <c r="K212" s="40"/>
      <c r="L212" s="44"/>
      <c r="M212" s="243"/>
      <c r="N212" s="244"/>
      <c r="O212" s="91"/>
      <c r="P212" s="91"/>
      <c r="Q212" s="91"/>
      <c r="R212" s="91"/>
      <c r="S212" s="91"/>
      <c r="T212" s="92"/>
      <c r="U212" s="38"/>
      <c r="V212" s="38"/>
      <c r="W212" s="38"/>
      <c r="X212" s="38"/>
      <c r="Y212" s="38"/>
      <c r="Z212" s="38"/>
      <c r="AA212" s="38"/>
      <c r="AB212" s="38"/>
      <c r="AC212" s="38"/>
      <c r="AD212" s="38"/>
      <c r="AE212" s="38"/>
      <c r="AT212" s="17" t="s">
        <v>177</v>
      </c>
      <c r="AU212" s="17" t="s">
        <v>91</v>
      </c>
    </row>
    <row r="213" s="2" customFormat="1">
      <c r="A213" s="38"/>
      <c r="B213" s="39"/>
      <c r="C213" s="40"/>
      <c r="D213" s="245" t="s">
        <v>179</v>
      </c>
      <c r="E213" s="40"/>
      <c r="F213" s="246" t="s">
        <v>282</v>
      </c>
      <c r="G213" s="40"/>
      <c r="H213" s="40"/>
      <c r="I213" s="242"/>
      <c r="J213" s="40"/>
      <c r="K213" s="40"/>
      <c r="L213" s="44"/>
      <c r="M213" s="243"/>
      <c r="N213" s="244"/>
      <c r="O213" s="91"/>
      <c r="P213" s="91"/>
      <c r="Q213" s="91"/>
      <c r="R213" s="91"/>
      <c r="S213" s="91"/>
      <c r="T213" s="92"/>
      <c r="U213" s="38"/>
      <c r="V213" s="38"/>
      <c r="W213" s="38"/>
      <c r="X213" s="38"/>
      <c r="Y213" s="38"/>
      <c r="Z213" s="38"/>
      <c r="AA213" s="38"/>
      <c r="AB213" s="38"/>
      <c r="AC213" s="38"/>
      <c r="AD213" s="38"/>
      <c r="AE213" s="38"/>
      <c r="AT213" s="17" t="s">
        <v>179</v>
      </c>
      <c r="AU213" s="17" t="s">
        <v>91</v>
      </c>
    </row>
    <row r="214" s="2" customFormat="1">
      <c r="A214" s="38"/>
      <c r="B214" s="39"/>
      <c r="C214" s="40"/>
      <c r="D214" s="240" t="s">
        <v>196</v>
      </c>
      <c r="E214" s="40"/>
      <c r="F214" s="269" t="s">
        <v>283</v>
      </c>
      <c r="G214" s="40"/>
      <c r="H214" s="40"/>
      <c r="I214" s="242"/>
      <c r="J214" s="40"/>
      <c r="K214" s="40"/>
      <c r="L214" s="44"/>
      <c r="M214" s="243"/>
      <c r="N214" s="244"/>
      <c r="O214" s="91"/>
      <c r="P214" s="91"/>
      <c r="Q214" s="91"/>
      <c r="R214" s="91"/>
      <c r="S214" s="91"/>
      <c r="T214" s="92"/>
      <c r="U214" s="38"/>
      <c r="V214" s="38"/>
      <c r="W214" s="38"/>
      <c r="X214" s="38"/>
      <c r="Y214" s="38"/>
      <c r="Z214" s="38"/>
      <c r="AA214" s="38"/>
      <c r="AB214" s="38"/>
      <c r="AC214" s="38"/>
      <c r="AD214" s="38"/>
      <c r="AE214" s="38"/>
      <c r="AT214" s="17" t="s">
        <v>196</v>
      </c>
      <c r="AU214" s="17" t="s">
        <v>91</v>
      </c>
    </row>
    <row r="215" s="15" customFormat="1">
      <c r="A215" s="15"/>
      <c r="B215" s="280"/>
      <c r="C215" s="281"/>
      <c r="D215" s="240" t="s">
        <v>181</v>
      </c>
      <c r="E215" s="282" t="s">
        <v>1</v>
      </c>
      <c r="F215" s="283" t="s">
        <v>284</v>
      </c>
      <c r="G215" s="281"/>
      <c r="H215" s="282" t="s">
        <v>1</v>
      </c>
      <c r="I215" s="284"/>
      <c r="J215" s="281"/>
      <c r="K215" s="281"/>
      <c r="L215" s="285"/>
      <c r="M215" s="286"/>
      <c r="N215" s="287"/>
      <c r="O215" s="287"/>
      <c r="P215" s="287"/>
      <c r="Q215" s="287"/>
      <c r="R215" s="287"/>
      <c r="S215" s="287"/>
      <c r="T215" s="288"/>
      <c r="U215" s="15"/>
      <c r="V215" s="15"/>
      <c r="W215" s="15"/>
      <c r="X215" s="15"/>
      <c r="Y215" s="15"/>
      <c r="Z215" s="15"/>
      <c r="AA215" s="15"/>
      <c r="AB215" s="15"/>
      <c r="AC215" s="15"/>
      <c r="AD215" s="15"/>
      <c r="AE215" s="15"/>
      <c r="AT215" s="289" t="s">
        <v>181</v>
      </c>
      <c r="AU215" s="289" t="s">
        <v>91</v>
      </c>
      <c r="AV215" s="15" t="s">
        <v>89</v>
      </c>
      <c r="AW215" s="15" t="s">
        <v>36</v>
      </c>
      <c r="AX215" s="15" t="s">
        <v>14</v>
      </c>
      <c r="AY215" s="289" t="s">
        <v>169</v>
      </c>
    </row>
    <row r="216" s="13" customFormat="1">
      <c r="A216" s="13"/>
      <c r="B216" s="247"/>
      <c r="C216" s="248"/>
      <c r="D216" s="240" t="s">
        <v>181</v>
      </c>
      <c r="E216" s="249" t="s">
        <v>1</v>
      </c>
      <c r="F216" s="250" t="s">
        <v>118</v>
      </c>
      <c r="G216" s="248"/>
      <c r="H216" s="251">
        <v>32</v>
      </c>
      <c r="I216" s="252"/>
      <c r="J216" s="248"/>
      <c r="K216" s="248"/>
      <c r="L216" s="253"/>
      <c r="M216" s="254"/>
      <c r="N216" s="255"/>
      <c r="O216" s="255"/>
      <c r="P216" s="255"/>
      <c r="Q216" s="255"/>
      <c r="R216" s="255"/>
      <c r="S216" s="255"/>
      <c r="T216" s="256"/>
      <c r="U216" s="13"/>
      <c r="V216" s="13"/>
      <c r="W216" s="13"/>
      <c r="X216" s="13"/>
      <c r="Y216" s="13"/>
      <c r="Z216" s="13"/>
      <c r="AA216" s="13"/>
      <c r="AB216" s="13"/>
      <c r="AC216" s="13"/>
      <c r="AD216" s="13"/>
      <c r="AE216" s="13"/>
      <c r="AT216" s="257" t="s">
        <v>181</v>
      </c>
      <c r="AU216" s="257" t="s">
        <v>91</v>
      </c>
      <c r="AV216" s="13" t="s">
        <v>91</v>
      </c>
      <c r="AW216" s="13" t="s">
        <v>36</v>
      </c>
      <c r="AX216" s="13" t="s">
        <v>14</v>
      </c>
      <c r="AY216" s="257" t="s">
        <v>169</v>
      </c>
    </row>
    <row r="217" s="14" customFormat="1">
      <c r="A217" s="14"/>
      <c r="B217" s="258"/>
      <c r="C217" s="259"/>
      <c r="D217" s="240" t="s">
        <v>181</v>
      </c>
      <c r="E217" s="260" t="s">
        <v>285</v>
      </c>
      <c r="F217" s="261" t="s">
        <v>184</v>
      </c>
      <c r="G217" s="259"/>
      <c r="H217" s="262">
        <v>32</v>
      </c>
      <c r="I217" s="263"/>
      <c r="J217" s="259"/>
      <c r="K217" s="259"/>
      <c r="L217" s="264"/>
      <c r="M217" s="265"/>
      <c r="N217" s="266"/>
      <c r="O217" s="266"/>
      <c r="P217" s="266"/>
      <c r="Q217" s="266"/>
      <c r="R217" s="266"/>
      <c r="S217" s="266"/>
      <c r="T217" s="267"/>
      <c r="U217" s="14"/>
      <c r="V217" s="14"/>
      <c r="W217" s="14"/>
      <c r="X217" s="14"/>
      <c r="Y217" s="14"/>
      <c r="Z217" s="14"/>
      <c r="AA217" s="14"/>
      <c r="AB217" s="14"/>
      <c r="AC217" s="14"/>
      <c r="AD217" s="14"/>
      <c r="AE217" s="14"/>
      <c r="AT217" s="268" t="s">
        <v>181</v>
      </c>
      <c r="AU217" s="268" t="s">
        <v>91</v>
      </c>
      <c r="AV217" s="14" t="s">
        <v>175</v>
      </c>
      <c r="AW217" s="14" t="s">
        <v>36</v>
      </c>
      <c r="AX217" s="14" t="s">
        <v>14</v>
      </c>
      <c r="AY217" s="268" t="s">
        <v>169</v>
      </c>
    </row>
    <row r="218" s="15" customFormat="1">
      <c r="A218" s="15"/>
      <c r="B218" s="280"/>
      <c r="C218" s="281"/>
      <c r="D218" s="240" t="s">
        <v>181</v>
      </c>
      <c r="E218" s="282" t="s">
        <v>1</v>
      </c>
      <c r="F218" s="283" t="s">
        <v>286</v>
      </c>
      <c r="G218" s="281"/>
      <c r="H218" s="282" t="s">
        <v>1</v>
      </c>
      <c r="I218" s="284"/>
      <c r="J218" s="281"/>
      <c r="K218" s="281"/>
      <c r="L218" s="285"/>
      <c r="M218" s="286"/>
      <c r="N218" s="287"/>
      <c r="O218" s="287"/>
      <c r="P218" s="287"/>
      <c r="Q218" s="287"/>
      <c r="R218" s="287"/>
      <c r="S218" s="287"/>
      <c r="T218" s="288"/>
      <c r="U218" s="15"/>
      <c r="V218" s="15"/>
      <c r="W218" s="15"/>
      <c r="X218" s="15"/>
      <c r="Y218" s="15"/>
      <c r="Z218" s="15"/>
      <c r="AA218" s="15"/>
      <c r="AB218" s="15"/>
      <c r="AC218" s="15"/>
      <c r="AD218" s="15"/>
      <c r="AE218" s="15"/>
      <c r="AT218" s="289" t="s">
        <v>181</v>
      </c>
      <c r="AU218" s="289" t="s">
        <v>91</v>
      </c>
      <c r="AV218" s="15" t="s">
        <v>89</v>
      </c>
      <c r="AW218" s="15" t="s">
        <v>36</v>
      </c>
      <c r="AX218" s="15" t="s">
        <v>14</v>
      </c>
      <c r="AY218" s="289" t="s">
        <v>169</v>
      </c>
    </row>
    <row r="219" s="13" customFormat="1">
      <c r="A219" s="13"/>
      <c r="B219" s="247"/>
      <c r="C219" s="248"/>
      <c r="D219" s="240" t="s">
        <v>181</v>
      </c>
      <c r="E219" s="249" t="s">
        <v>1</v>
      </c>
      <c r="F219" s="250" t="s">
        <v>136</v>
      </c>
      <c r="G219" s="248"/>
      <c r="H219" s="251">
        <v>1000</v>
      </c>
      <c r="I219" s="252"/>
      <c r="J219" s="248"/>
      <c r="K219" s="248"/>
      <c r="L219" s="253"/>
      <c r="M219" s="254"/>
      <c r="N219" s="255"/>
      <c r="O219" s="255"/>
      <c r="P219" s="255"/>
      <c r="Q219" s="255"/>
      <c r="R219" s="255"/>
      <c r="S219" s="255"/>
      <c r="T219" s="256"/>
      <c r="U219" s="13"/>
      <c r="V219" s="13"/>
      <c r="W219" s="13"/>
      <c r="X219" s="13"/>
      <c r="Y219" s="13"/>
      <c r="Z219" s="13"/>
      <c r="AA219" s="13"/>
      <c r="AB219" s="13"/>
      <c r="AC219" s="13"/>
      <c r="AD219" s="13"/>
      <c r="AE219" s="13"/>
      <c r="AT219" s="257" t="s">
        <v>181</v>
      </c>
      <c r="AU219" s="257" t="s">
        <v>91</v>
      </c>
      <c r="AV219" s="13" t="s">
        <v>91</v>
      </c>
      <c r="AW219" s="13" t="s">
        <v>36</v>
      </c>
      <c r="AX219" s="13" t="s">
        <v>14</v>
      </c>
      <c r="AY219" s="257" t="s">
        <v>169</v>
      </c>
    </row>
    <row r="220" s="13" customFormat="1">
      <c r="A220" s="13"/>
      <c r="B220" s="247"/>
      <c r="C220" s="248"/>
      <c r="D220" s="240" t="s">
        <v>181</v>
      </c>
      <c r="E220" s="249" t="s">
        <v>1</v>
      </c>
      <c r="F220" s="250" t="s">
        <v>410</v>
      </c>
      <c r="G220" s="248"/>
      <c r="H220" s="251">
        <v>203</v>
      </c>
      <c r="I220" s="252"/>
      <c r="J220" s="248"/>
      <c r="K220" s="248"/>
      <c r="L220" s="253"/>
      <c r="M220" s="254"/>
      <c r="N220" s="255"/>
      <c r="O220" s="255"/>
      <c r="P220" s="255"/>
      <c r="Q220" s="255"/>
      <c r="R220" s="255"/>
      <c r="S220" s="255"/>
      <c r="T220" s="256"/>
      <c r="U220" s="13"/>
      <c r="V220" s="13"/>
      <c r="W220" s="13"/>
      <c r="X220" s="13"/>
      <c r="Y220" s="13"/>
      <c r="Z220" s="13"/>
      <c r="AA220" s="13"/>
      <c r="AB220" s="13"/>
      <c r="AC220" s="13"/>
      <c r="AD220" s="13"/>
      <c r="AE220" s="13"/>
      <c r="AT220" s="257" t="s">
        <v>181</v>
      </c>
      <c r="AU220" s="257" t="s">
        <v>91</v>
      </c>
      <c r="AV220" s="13" t="s">
        <v>91</v>
      </c>
      <c r="AW220" s="13" t="s">
        <v>36</v>
      </c>
      <c r="AX220" s="13" t="s">
        <v>14</v>
      </c>
      <c r="AY220" s="257" t="s">
        <v>169</v>
      </c>
    </row>
    <row r="221" s="13" customFormat="1">
      <c r="A221" s="13"/>
      <c r="B221" s="247"/>
      <c r="C221" s="248"/>
      <c r="D221" s="240" t="s">
        <v>181</v>
      </c>
      <c r="E221" s="249" t="s">
        <v>1</v>
      </c>
      <c r="F221" s="250" t="s">
        <v>413</v>
      </c>
      <c r="G221" s="248"/>
      <c r="H221" s="251">
        <v>25</v>
      </c>
      <c r="I221" s="252"/>
      <c r="J221" s="248"/>
      <c r="K221" s="248"/>
      <c r="L221" s="253"/>
      <c r="M221" s="254"/>
      <c r="N221" s="255"/>
      <c r="O221" s="255"/>
      <c r="P221" s="255"/>
      <c r="Q221" s="255"/>
      <c r="R221" s="255"/>
      <c r="S221" s="255"/>
      <c r="T221" s="256"/>
      <c r="U221" s="13"/>
      <c r="V221" s="13"/>
      <c r="W221" s="13"/>
      <c r="X221" s="13"/>
      <c r="Y221" s="13"/>
      <c r="Z221" s="13"/>
      <c r="AA221" s="13"/>
      <c r="AB221" s="13"/>
      <c r="AC221" s="13"/>
      <c r="AD221" s="13"/>
      <c r="AE221" s="13"/>
      <c r="AT221" s="257" t="s">
        <v>181</v>
      </c>
      <c r="AU221" s="257" t="s">
        <v>91</v>
      </c>
      <c r="AV221" s="13" t="s">
        <v>91</v>
      </c>
      <c r="AW221" s="13" t="s">
        <v>36</v>
      </c>
      <c r="AX221" s="13" t="s">
        <v>14</v>
      </c>
      <c r="AY221" s="257" t="s">
        <v>169</v>
      </c>
    </row>
    <row r="222" s="14" customFormat="1">
      <c r="A222" s="14"/>
      <c r="B222" s="258"/>
      <c r="C222" s="259"/>
      <c r="D222" s="240" t="s">
        <v>181</v>
      </c>
      <c r="E222" s="260" t="s">
        <v>128</v>
      </c>
      <c r="F222" s="261" t="s">
        <v>184</v>
      </c>
      <c r="G222" s="259"/>
      <c r="H222" s="262">
        <v>1228</v>
      </c>
      <c r="I222" s="263"/>
      <c r="J222" s="259"/>
      <c r="K222" s="259"/>
      <c r="L222" s="264"/>
      <c r="M222" s="265"/>
      <c r="N222" s="266"/>
      <c r="O222" s="266"/>
      <c r="P222" s="266"/>
      <c r="Q222" s="266"/>
      <c r="R222" s="266"/>
      <c r="S222" s="266"/>
      <c r="T222" s="267"/>
      <c r="U222" s="14"/>
      <c r="V222" s="14"/>
      <c r="W222" s="14"/>
      <c r="X222" s="14"/>
      <c r="Y222" s="14"/>
      <c r="Z222" s="14"/>
      <c r="AA222" s="14"/>
      <c r="AB222" s="14"/>
      <c r="AC222" s="14"/>
      <c r="AD222" s="14"/>
      <c r="AE222" s="14"/>
      <c r="AT222" s="268" t="s">
        <v>181</v>
      </c>
      <c r="AU222" s="268" t="s">
        <v>91</v>
      </c>
      <c r="AV222" s="14" t="s">
        <v>175</v>
      </c>
      <c r="AW222" s="14" t="s">
        <v>36</v>
      </c>
      <c r="AX222" s="14" t="s">
        <v>89</v>
      </c>
      <c r="AY222" s="268" t="s">
        <v>169</v>
      </c>
    </row>
    <row r="223" s="2" customFormat="1" ht="21.75" customHeight="1">
      <c r="A223" s="38"/>
      <c r="B223" s="39"/>
      <c r="C223" s="270" t="s">
        <v>8</v>
      </c>
      <c r="D223" s="270" t="s">
        <v>208</v>
      </c>
      <c r="E223" s="271" t="s">
        <v>287</v>
      </c>
      <c r="F223" s="272" t="s">
        <v>288</v>
      </c>
      <c r="G223" s="273" t="s">
        <v>211</v>
      </c>
      <c r="H223" s="274">
        <v>32.738999999999997</v>
      </c>
      <c r="I223" s="275"/>
      <c r="J223" s="276">
        <f>ROUND(I223*H223,2)</f>
        <v>0</v>
      </c>
      <c r="K223" s="272" t="s">
        <v>174</v>
      </c>
      <c r="L223" s="277"/>
      <c r="M223" s="278" t="s">
        <v>1</v>
      </c>
      <c r="N223" s="279" t="s">
        <v>47</v>
      </c>
      <c r="O223" s="91"/>
      <c r="P223" s="236">
        <f>O223*H223</f>
        <v>0</v>
      </c>
      <c r="Q223" s="236">
        <v>1</v>
      </c>
      <c r="R223" s="236">
        <f>Q223*H223</f>
        <v>32.738999999999997</v>
      </c>
      <c r="S223" s="236">
        <v>0</v>
      </c>
      <c r="T223" s="237">
        <f>S223*H223</f>
        <v>0</v>
      </c>
      <c r="U223" s="38"/>
      <c r="V223" s="38"/>
      <c r="W223" s="38"/>
      <c r="X223" s="38"/>
      <c r="Y223" s="38"/>
      <c r="Z223" s="38"/>
      <c r="AA223" s="38"/>
      <c r="AB223" s="38"/>
      <c r="AC223" s="38"/>
      <c r="AD223" s="38"/>
      <c r="AE223" s="38"/>
      <c r="AR223" s="238" t="s">
        <v>212</v>
      </c>
      <c r="AT223" s="238" t="s">
        <v>208</v>
      </c>
      <c r="AU223" s="238" t="s">
        <v>91</v>
      </c>
      <c r="AY223" s="17" t="s">
        <v>169</v>
      </c>
      <c r="BE223" s="239">
        <f>IF(N223="základní",J223,0)</f>
        <v>0</v>
      </c>
      <c r="BF223" s="239">
        <f>IF(N223="snížená",J223,0)</f>
        <v>0</v>
      </c>
      <c r="BG223" s="239">
        <f>IF(N223="zákl. přenesená",J223,0)</f>
        <v>0</v>
      </c>
      <c r="BH223" s="239">
        <f>IF(N223="sníž. přenesená",J223,0)</f>
        <v>0</v>
      </c>
      <c r="BI223" s="239">
        <f>IF(N223="nulová",J223,0)</f>
        <v>0</v>
      </c>
      <c r="BJ223" s="17" t="s">
        <v>89</v>
      </c>
      <c r="BK223" s="239">
        <f>ROUND(I223*H223,2)</f>
        <v>0</v>
      </c>
      <c r="BL223" s="17" t="s">
        <v>175</v>
      </c>
      <c r="BM223" s="238" t="s">
        <v>460</v>
      </c>
    </row>
    <row r="224" s="2" customFormat="1">
      <c r="A224" s="38"/>
      <c r="B224" s="39"/>
      <c r="C224" s="40"/>
      <c r="D224" s="240" t="s">
        <v>177</v>
      </c>
      <c r="E224" s="40"/>
      <c r="F224" s="241" t="s">
        <v>288</v>
      </c>
      <c r="G224" s="40"/>
      <c r="H224" s="40"/>
      <c r="I224" s="242"/>
      <c r="J224" s="40"/>
      <c r="K224" s="40"/>
      <c r="L224" s="44"/>
      <c r="M224" s="243"/>
      <c r="N224" s="244"/>
      <c r="O224" s="91"/>
      <c r="P224" s="91"/>
      <c r="Q224" s="91"/>
      <c r="R224" s="91"/>
      <c r="S224" s="91"/>
      <c r="T224" s="92"/>
      <c r="U224" s="38"/>
      <c r="V224" s="38"/>
      <c r="W224" s="38"/>
      <c r="X224" s="38"/>
      <c r="Y224" s="38"/>
      <c r="Z224" s="38"/>
      <c r="AA224" s="38"/>
      <c r="AB224" s="38"/>
      <c r="AC224" s="38"/>
      <c r="AD224" s="38"/>
      <c r="AE224" s="38"/>
      <c r="AT224" s="17" t="s">
        <v>177</v>
      </c>
      <c r="AU224" s="17" t="s">
        <v>91</v>
      </c>
    </row>
    <row r="225" s="13" customFormat="1">
      <c r="A225" s="13"/>
      <c r="B225" s="247"/>
      <c r="C225" s="248"/>
      <c r="D225" s="240" t="s">
        <v>181</v>
      </c>
      <c r="E225" s="249" t="s">
        <v>1</v>
      </c>
      <c r="F225" s="250" t="s">
        <v>461</v>
      </c>
      <c r="G225" s="248"/>
      <c r="H225" s="251">
        <v>0.504</v>
      </c>
      <c r="I225" s="252"/>
      <c r="J225" s="248"/>
      <c r="K225" s="248"/>
      <c r="L225" s="253"/>
      <c r="M225" s="254"/>
      <c r="N225" s="255"/>
      <c r="O225" s="255"/>
      <c r="P225" s="255"/>
      <c r="Q225" s="255"/>
      <c r="R225" s="255"/>
      <c r="S225" s="255"/>
      <c r="T225" s="256"/>
      <c r="U225" s="13"/>
      <c r="V225" s="13"/>
      <c r="W225" s="13"/>
      <c r="X225" s="13"/>
      <c r="Y225" s="13"/>
      <c r="Z225" s="13"/>
      <c r="AA225" s="13"/>
      <c r="AB225" s="13"/>
      <c r="AC225" s="13"/>
      <c r="AD225" s="13"/>
      <c r="AE225" s="13"/>
      <c r="AT225" s="257" t="s">
        <v>181</v>
      </c>
      <c r="AU225" s="257" t="s">
        <v>91</v>
      </c>
      <c r="AV225" s="13" t="s">
        <v>91</v>
      </c>
      <c r="AW225" s="13" t="s">
        <v>36</v>
      </c>
      <c r="AX225" s="13" t="s">
        <v>14</v>
      </c>
      <c r="AY225" s="257" t="s">
        <v>169</v>
      </c>
    </row>
    <row r="226" s="13" customFormat="1">
      <c r="A226" s="13"/>
      <c r="B226" s="247"/>
      <c r="C226" s="248"/>
      <c r="D226" s="240" t="s">
        <v>181</v>
      </c>
      <c r="E226" s="249" t="s">
        <v>1</v>
      </c>
      <c r="F226" s="250" t="s">
        <v>290</v>
      </c>
      <c r="G226" s="248"/>
      <c r="H226" s="251">
        <v>32.234999999999999</v>
      </c>
      <c r="I226" s="252"/>
      <c r="J226" s="248"/>
      <c r="K226" s="248"/>
      <c r="L226" s="253"/>
      <c r="M226" s="254"/>
      <c r="N226" s="255"/>
      <c r="O226" s="255"/>
      <c r="P226" s="255"/>
      <c r="Q226" s="255"/>
      <c r="R226" s="255"/>
      <c r="S226" s="255"/>
      <c r="T226" s="256"/>
      <c r="U226" s="13"/>
      <c r="V226" s="13"/>
      <c r="W226" s="13"/>
      <c r="X226" s="13"/>
      <c r="Y226" s="13"/>
      <c r="Z226" s="13"/>
      <c r="AA226" s="13"/>
      <c r="AB226" s="13"/>
      <c r="AC226" s="13"/>
      <c r="AD226" s="13"/>
      <c r="AE226" s="13"/>
      <c r="AT226" s="257" t="s">
        <v>181</v>
      </c>
      <c r="AU226" s="257" t="s">
        <v>91</v>
      </c>
      <c r="AV226" s="13" t="s">
        <v>91</v>
      </c>
      <c r="AW226" s="13" t="s">
        <v>36</v>
      </c>
      <c r="AX226" s="13" t="s">
        <v>14</v>
      </c>
      <c r="AY226" s="257" t="s">
        <v>169</v>
      </c>
    </row>
    <row r="227" s="14" customFormat="1">
      <c r="A227" s="14"/>
      <c r="B227" s="258"/>
      <c r="C227" s="259"/>
      <c r="D227" s="240" t="s">
        <v>181</v>
      </c>
      <c r="E227" s="260" t="s">
        <v>1</v>
      </c>
      <c r="F227" s="261" t="s">
        <v>184</v>
      </c>
      <c r="G227" s="259"/>
      <c r="H227" s="262">
        <v>32.738999999999997</v>
      </c>
      <c r="I227" s="263"/>
      <c r="J227" s="259"/>
      <c r="K227" s="259"/>
      <c r="L227" s="264"/>
      <c r="M227" s="265"/>
      <c r="N227" s="266"/>
      <c r="O227" s="266"/>
      <c r="P227" s="266"/>
      <c r="Q227" s="266"/>
      <c r="R227" s="266"/>
      <c r="S227" s="266"/>
      <c r="T227" s="267"/>
      <c r="U227" s="14"/>
      <c r="V227" s="14"/>
      <c r="W227" s="14"/>
      <c r="X227" s="14"/>
      <c r="Y227" s="14"/>
      <c r="Z227" s="14"/>
      <c r="AA227" s="14"/>
      <c r="AB227" s="14"/>
      <c r="AC227" s="14"/>
      <c r="AD227" s="14"/>
      <c r="AE227" s="14"/>
      <c r="AT227" s="268" t="s">
        <v>181</v>
      </c>
      <c r="AU227" s="268" t="s">
        <v>91</v>
      </c>
      <c r="AV227" s="14" t="s">
        <v>175</v>
      </c>
      <c r="AW227" s="14" t="s">
        <v>36</v>
      </c>
      <c r="AX227" s="14" t="s">
        <v>89</v>
      </c>
      <c r="AY227" s="268" t="s">
        <v>169</v>
      </c>
    </row>
    <row r="228" s="2" customFormat="1" ht="16.5" customHeight="1">
      <c r="A228" s="38"/>
      <c r="B228" s="39"/>
      <c r="C228" s="227" t="s">
        <v>291</v>
      </c>
      <c r="D228" s="227" t="s">
        <v>171</v>
      </c>
      <c r="E228" s="228" t="s">
        <v>292</v>
      </c>
      <c r="F228" s="229" t="s">
        <v>293</v>
      </c>
      <c r="G228" s="230" t="s">
        <v>120</v>
      </c>
      <c r="H228" s="231">
        <v>1127</v>
      </c>
      <c r="I228" s="232"/>
      <c r="J228" s="233">
        <f>ROUND(I228*H228,2)</f>
        <v>0</v>
      </c>
      <c r="K228" s="229" t="s">
        <v>174</v>
      </c>
      <c r="L228" s="44"/>
      <c r="M228" s="234" t="s">
        <v>1</v>
      </c>
      <c r="N228" s="235" t="s">
        <v>47</v>
      </c>
      <c r="O228" s="91"/>
      <c r="P228" s="236">
        <f>O228*H228</f>
        <v>0</v>
      </c>
      <c r="Q228" s="236">
        <v>0</v>
      </c>
      <c r="R228" s="236">
        <f>Q228*H228</f>
        <v>0</v>
      </c>
      <c r="S228" s="236">
        <v>0</v>
      </c>
      <c r="T228" s="237">
        <f>S228*H228</f>
        <v>0</v>
      </c>
      <c r="U228" s="38"/>
      <c r="V228" s="38"/>
      <c r="W228" s="38"/>
      <c r="X228" s="38"/>
      <c r="Y228" s="38"/>
      <c r="Z228" s="38"/>
      <c r="AA228" s="38"/>
      <c r="AB228" s="38"/>
      <c r="AC228" s="38"/>
      <c r="AD228" s="38"/>
      <c r="AE228" s="38"/>
      <c r="AR228" s="238" t="s">
        <v>175</v>
      </c>
      <c r="AT228" s="238" t="s">
        <v>171</v>
      </c>
      <c r="AU228" s="238" t="s">
        <v>91</v>
      </c>
      <c r="AY228" s="17" t="s">
        <v>169</v>
      </c>
      <c r="BE228" s="239">
        <f>IF(N228="základní",J228,0)</f>
        <v>0</v>
      </c>
      <c r="BF228" s="239">
        <f>IF(N228="snížená",J228,0)</f>
        <v>0</v>
      </c>
      <c r="BG228" s="239">
        <f>IF(N228="zákl. přenesená",J228,0)</f>
        <v>0</v>
      </c>
      <c r="BH228" s="239">
        <f>IF(N228="sníž. přenesená",J228,0)</f>
        <v>0</v>
      </c>
      <c r="BI228" s="239">
        <f>IF(N228="nulová",J228,0)</f>
        <v>0</v>
      </c>
      <c r="BJ228" s="17" t="s">
        <v>89</v>
      </c>
      <c r="BK228" s="239">
        <f>ROUND(I228*H228,2)</f>
        <v>0</v>
      </c>
      <c r="BL228" s="17" t="s">
        <v>175</v>
      </c>
      <c r="BM228" s="238" t="s">
        <v>462</v>
      </c>
    </row>
    <row r="229" s="2" customFormat="1">
      <c r="A229" s="38"/>
      <c r="B229" s="39"/>
      <c r="C229" s="40"/>
      <c r="D229" s="240" t="s">
        <v>177</v>
      </c>
      <c r="E229" s="40"/>
      <c r="F229" s="241" t="s">
        <v>295</v>
      </c>
      <c r="G229" s="40"/>
      <c r="H229" s="40"/>
      <c r="I229" s="242"/>
      <c r="J229" s="40"/>
      <c r="K229" s="40"/>
      <c r="L229" s="44"/>
      <c r="M229" s="243"/>
      <c r="N229" s="244"/>
      <c r="O229" s="91"/>
      <c r="P229" s="91"/>
      <c r="Q229" s="91"/>
      <c r="R229" s="91"/>
      <c r="S229" s="91"/>
      <c r="T229" s="92"/>
      <c r="U229" s="38"/>
      <c r="V229" s="38"/>
      <c r="W229" s="38"/>
      <c r="X229" s="38"/>
      <c r="Y229" s="38"/>
      <c r="Z229" s="38"/>
      <c r="AA229" s="38"/>
      <c r="AB229" s="38"/>
      <c r="AC229" s="38"/>
      <c r="AD229" s="38"/>
      <c r="AE229" s="38"/>
      <c r="AT229" s="17" t="s">
        <v>177</v>
      </c>
      <c r="AU229" s="17" t="s">
        <v>91</v>
      </c>
    </row>
    <row r="230" s="2" customFormat="1">
      <c r="A230" s="38"/>
      <c r="B230" s="39"/>
      <c r="C230" s="40"/>
      <c r="D230" s="245" t="s">
        <v>179</v>
      </c>
      <c r="E230" s="40"/>
      <c r="F230" s="246" t="s">
        <v>296</v>
      </c>
      <c r="G230" s="40"/>
      <c r="H230" s="40"/>
      <c r="I230" s="242"/>
      <c r="J230" s="40"/>
      <c r="K230" s="40"/>
      <c r="L230" s="44"/>
      <c r="M230" s="243"/>
      <c r="N230" s="244"/>
      <c r="O230" s="91"/>
      <c r="P230" s="91"/>
      <c r="Q230" s="91"/>
      <c r="R230" s="91"/>
      <c r="S230" s="91"/>
      <c r="T230" s="92"/>
      <c r="U230" s="38"/>
      <c r="V230" s="38"/>
      <c r="W230" s="38"/>
      <c r="X230" s="38"/>
      <c r="Y230" s="38"/>
      <c r="Z230" s="38"/>
      <c r="AA230" s="38"/>
      <c r="AB230" s="38"/>
      <c r="AC230" s="38"/>
      <c r="AD230" s="38"/>
      <c r="AE230" s="38"/>
      <c r="AT230" s="17" t="s">
        <v>179</v>
      </c>
      <c r="AU230" s="17" t="s">
        <v>91</v>
      </c>
    </row>
    <row r="231" s="13" customFormat="1">
      <c r="A231" s="13"/>
      <c r="B231" s="247"/>
      <c r="C231" s="248"/>
      <c r="D231" s="240" t="s">
        <v>181</v>
      </c>
      <c r="E231" s="249" t="s">
        <v>1</v>
      </c>
      <c r="F231" s="250" t="s">
        <v>118</v>
      </c>
      <c r="G231" s="248"/>
      <c r="H231" s="251">
        <v>32</v>
      </c>
      <c r="I231" s="252"/>
      <c r="J231" s="248"/>
      <c r="K231" s="248"/>
      <c r="L231" s="253"/>
      <c r="M231" s="254"/>
      <c r="N231" s="255"/>
      <c r="O231" s="255"/>
      <c r="P231" s="255"/>
      <c r="Q231" s="255"/>
      <c r="R231" s="255"/>
      <c r="S231" s="255"/>
      <c r="T231" s="256"/>
      <c r="U231" s="13"/>
      <c r="V231" s="13"/>
      <c r="W231" s="13"/>
      <c r="X231" s="13"/>
      <c r="Y231" s="13"/>
      <c r="Z231" s="13"/>
      <c r="AA231" s="13"/>
      <c r="AB231" s="13"/>
      <c r="AC231" s="13"/>
      <c r="AD231" s="13"/>
      <c r="AE231" s="13"/>
      <c r="AT231" s="257" t="s">
        <v>181</v>
      </c>
      <c r="AU231" s="257" t="s">
        <v>91</v>
      </c>
      <c r="AV231" s="13" t="s">
        <v>91</v>
      </c>
      <c r="AW231" s="13" t="s">
        <v>36</v>
      </c>
      <c r="AX231" s="13" t="s">
        <v>14</v>
      </c>
      <c r="AY231" s="257" t="s">
        <v>169</v>
      </c>
    </row>
    <row r="232" s="13" customFormat="1">
      <c r="A232" s="13"/>
      <c r="B232" s="247"/>
      <c r="C232" s="248"/>
      <c r="D232" s="240" t="s">
        <v>181</v>
      </c>
      <c r="E232" s="249" t="s">
        <v>1</v>
      </c>
      <c r="F232" s="250" t="s">
        <v>463</v>
      </c>
      <c r="G232" s="248"/>
      <c r="H232" s="251">
        <v>1095</v>
      </c>
      <c r="I232" s="252"/>
      <c r="J232" s="248"/>
      <c r="K232" s="248"/>
      <c r="L232" s="253"/>
      <c r="M232" s="254"/>
      <c r="N232" s="255"/>
      <c r="O232" s="255"/>
      <c r="P232" s="255"/>
      <c r="Q232" s="255"/>
      <c r="R232" s="255"/>
      <c r="S232" s="255"/>
      <c r="T232" s="256"/>
      <c r="U232" s="13"/>
      <c r="V232" s="13"/>
      <c r="W232" s="13"/>
      <c r="X232" s="13"/>
      <c r="Y232" s="13"/>
      <c r="Z232" s="13"/>
      <c r="AA232" s="13"/>
      <c r="AB232" s="13"/>
      <c r="AC232" s="13"/>
      <c r="AD232" s="13"/>
      <c r="AE232" s="13"/>
      <c r="AT232" s="257" t="s">
        <v>181</v>
      </c>
      <c r="AU232" s="257" t="s">
        <v>91</v>
      </c>
      <c r="AV232" s="13" t="s">
        <v>91</v>
      </c>
      <c r="AW232" s="13" t="s">
        <v>36</v>
      </c>
      <c r="AX232" s="13" t="s">
        <v>14</v>
      </c>
      <c r="AY232" s="257" t="s">
        <v>169</v>
      </c>
    </row>
    <row r="233" s="14" customFormat="1">
      <c r="A233" s="14"/>
      <c r="B233" s="258"/>
      <c r="C233" s="259"/>
      <c r="D233" s="240" t="s">
        <v>181</v>
      </c>
      <c r="E233" s="260" t="s">
        <v>1</v>
      </c>
      <c r="F233" s="261" t="s">
        <v>184</v>
      </c>
      <c r="G233" s="259"/>
      <c r="H233" s="262">
        <v>1127</v>
      </c>
      <c r="I233" s="263"/>
      <c r="J233" s="259"/>
      <c r="K233" s="259"/>
      <c r="L233" s="264"/>
      <c r="M233" s="265"/>
      <c r="N233" s="266"/>
      <c r="O233" s="266"/>
      <c r="P233" s="266"/>
      <c r="Q233" s="266"/>
      <c r="R233" s="266"/>
      <c r="S233" s="266"/>
      <c r="T233" s="267"/>
      <c r="U233" s="14"/>
      <c r="V233" s="14"/>
      <c r="W233" s="14"/>
      <c r="X233" s="14"/>
      <c r="Y233" s="14"/>
      <c r="Z233" s="14"/>
      <c r="AA233" s="14"/>
      <c r="AB233" s="14"/>
      <c r="AC233" s="14"/>
      <c r="AD233" s="14"/>
      <c r="AE233" s="14"/>
      <c r="AT233" s="268" t="s">
        <v>181</v>
      </c>
      <c r="AU233" s="268" t="s">
        <v>91</v>
      </c>
      <c r="AV233" s="14" t="s">
        <v>175</v>
      </c>
      <c r="AW233" s="14" t="s">
        <v>36</v>
      </c>
      <c r="AX233" s="14" t="s">
        <v>89</v>
      </c>
      <c r="AY233" s="268" t="s">
        <v>169</v>
      </c>
    </row>
    <row r="234" s="2" customFormat="1" ht="16.5" customHeight="1">
      <c r="A234" s="38"/>
      <c r="B234" s="39"/>
      <c r="C234" s="227" t="s">
        <v>297</v>
      </c>
      <c r="D234" s="227" t="s">
        <v>171</v>
      </c>
      <c r="E234" s="228" t="s">
        <v>298</v>
      </c>
      <c r="F234" s="229" t="s">
        <v>299</v>
      </c>
      <c r="G234" s="230" t="s">
        <v>120</v>
      </c>
      <c r="H234" s="231">
        <v>1095</v>
      </c>
      <c r="I234" s="232"/>
      <c r="J234" s="233">
        <f>ROUND(I234*H234,2)</f>
        <v>0</v>
      </c>
      <c r="K234" s="229" t="s">
        <v>174</v>
      </c>
      <c r="L234" s="44"/>
      <c r="M234" s="234" t="s">
        <v>1</v>
      </c>
      <c r="N234" s="235" t="s">
        <v>47</v>
      </c>
      <c r="O234" s="91"/>
      <c r="P234" s="236">
        <f>O234*H234</f>
        <v>0</v>
      </c>
      <c r="Q234" s="236">
        <v>0</v>
      </c>
      <c r="R234" s="236">
        <f>Q234*H234</f>
        <v>0</v>
      </c>
      <c r="S234" s="236">
        <v>0</v>
      </c>
      <c r="T234" s="237">
        <f>S234*H234</f>
        <v>0</v>
      </c>
      <c r="U234" s="38"/>
      <c r="V234" s="38"/>
      <c r="W234" s="38"/>
      <c r="X234" s="38"/>
      <c r="Y234" s="38"/>
      <c r="Z234" s="38"/>
      <c r="AA234" s="38"/>
      <c r="AB234" s="38"/>
      <c r="AC234" s="38"/>
      <c r="AD234" s="38"/>
      <c r="AE234" s="38"/>
      <c r="AR234" s="238" t="s">
        <v>175</v>
      </c>
      <c r="AT234" s="238" t="s">
        <v>171</v>
      </c>
      <c r="AU234" s="238" t="s">
        <v>91</v>
      </c>
      <c r="AY234" s="17" t="s">
        <v>169</v>
      </c>
      <c r="BE234" s="239">
        <f>IF(N234="základní",J234,0)</f>
        <v>0</v>
      </c>
      <c r="BF234" s="239">
        <f>IF(N234="snížená",J234,0)</f>
        <v>0</v>
      </c>
      <c r="BG234" s="239">
        <f>IF(N234="zákl. přenesená",J234,0)</f>
        <v>0</v>
      </c>
      <c r="BH234" s="239">
        <f>IF(N234="sníž. přenesená",J234,0)</f>
        <v>0</v>
      </c>
      <c r="BI234" s="239">
        <f>IF(N234="nulová",J234,0)</f>
        <v>0</v>
      </c>
      <c r="BJ234" s="17" t="s">
        <v>89</v>
      </c>
      <c r="BK234" s="239">
        <f>ROUND(I234*H234,2)</f>
        <v>0</v>
      </c>
      <c r="BL234" s="17" t="s">
        <v>175</v>
      </c>
      <c r="BM234" s="238" t="s">
        <v>464</v>
      </c>
    </row>
    <row r="235" s="2" customFormat="1">
      <c r="A235" s="38"/>
      <c r="B235" s="39"/>
      <c r="C235" s="40"/>
      <c r="D235" s="240" t="s">
        <v>177</v>
      </c>
      <c r="E235" s="40"/>
      <c r="F235" s="241" t="s">
        <v>301</v>
      </c>
      <c r="G235" s="40"/>
      <c r="H235" s="40"/>
      <c r="I235" s="242"/>
      <c r="J235" s="40"/>
      <c r="K235" s="40"/>
      <c r="L235" s="44"/>
      <c r="M235" s="243"/>
      <c r="N235" s="244"/>
      <c r="O235" s="91"/>
      <c r="P235" s="91"/>
      <c r="Q235" s="91"/>
      <c r="R235" s="91"/>
      <c r="S235" s="91"/>
      <c r="T235" s="92"/>
      <c r="U235" s="38"/>
      <c r="V235" s="38"/>
      <c r="W235" s="38"/>
      <c r="X235" s="38"/>
      <c r="Y235" s="38"/>
      <c r="Z235" s="38"/>
      <c r="AA235" s="38"/>
      <c r="AB235" s="38"/>
      <c r="AC235" s="38"/>
      <c r="AD235" s="38"/>
      <c r="AE235" s="38"/>
      <c r="AT235" s="17" t="s">
        <v>177</v>
      </c>
      <c r="AU235" s="17" t="s">
        <v>91</v>
      </c>
    </row>
    <row r="236" s="2" customFormat="1">
      <c r="A236" s="38"/>
      <c r="B236" s="39"/>
      <c r="C236" s="40"/>
      <c r="D236" s="245" t="s">
        <v>179</v>
      </c>
      <c r="E236" s="40"/>
      <c r="F236" s="246" t="s">
        <v>302</v>
      </c>
      <c r="G236" s="40"/>
      <c r="H236" s="40"/>
      <c r="I236" s="242"/>
      <c r="J236" s="40"/>
      <c r="K236" s="40"/>
      <c r="L236" s="44"/>
      <c r="M236" s="243"/>
      <c r="N236" s="244"/>
      <c r="O236" s="91"/>
      <c r="P236" s="91"/>
      <c r="Q236" s="91"/>
      <c r="R236" s="91"/>
      <c r="S236" s="91"/>
      <c r="T236" s="92"/>
      <c r="U236" s="38"/>
      <c r="V236" s="38"/>
      <c r="W236" s="38"/>
      <c r="X236" s="38"/>
      <c r="Y236" s="38"/>
      <c r="Z236" s="38"/>
      <c r="AA236" s="38"/>
      <c r="AB236" s="38"/>
      <c r="AC236" s="38"/>
      <c r="AD236" s="38"/>
      <c r="AE236" s="38"/>
      <c r="AT236" s="17" t="s">
        <v>179</v>
      </c>
      <c r="AU236" s="17" t="s">
        <v>91</v>
      </c>
    </row>
    <row r="237" s="13" customFormat="1">
      <c r="A237" s="13"/>
      <c r="B237" s="247"/>
      <c r="C237" s="248"/>
      <c r="D237" s="240" t="s">
        <v>181</v>
      </c>
      <c r="E237" s="249" t="s">
        <v>1</v>
      </c>
      <c r="F237" s="250" t="s">
        <v>465</v>
      </c>
      <c r="G237" s="248"/>
      <c r="H237" s="251">
        <v>1095</v>
      </c>
      <c r="I237" s="252"/>
      <c r="J237" s="248"/>
      <c r="K237" s="248"/>
      <c r="L237" s="253"/>
      <c r="M237" s="254"/>
      <c r="N237" s="255"/>
      <c r="O237" s="255"/>
      <c r="P237" s="255"/>
      <c r="Q237" s="255"/>
      <c r="R237" s="255"/>
      <c r="S237" s="255"/>
      <c r="T237" s="256"/>
      <c r="U237" s="13"/>
      <c r="V237" s="13"/>
      <c r="W237" s="13"/>
      <c r="X237" s="13"/>
      <c r="Y237" s="13"/>
      <c r="Z237" s="13"/>
      <c r="AA237" s="13"/>
      <c r="AB237" s="13"/>
      <c r="AC237" s="13"/>
      <c r="AD237" s="13"/>
      <c r="AE237" s="13"/>
      <c r="AT237" s="257" t="s">
        <v>181</v>
      </c>
      <c r="AU237" s="257" t="s">
        <v>91</v>
      </c>
      <c r="AV237" s="13" t="s">
        <v>91</v>
      </c>
      <c r="AW237" s="13" t="s">
        <v>36</v>
      </c>
      <c r="AX237" s="13" t="s">
        <v>14</v>
      </c>
      <c r="AY237" s="257" t="s">
        <v>169</v>
      </c>
    </row>
    <row r="238" s="14" customFormat="1">
      <c r="A238" s="14"/>
      <c r="B238" s="258"/>
      <c r="C238" s="259"/>
      <c r="D238" s="240" t="s">
        <v>181</v>
      </c>
      <c r="E238" s="260" t="s">
        <v>1</v>
      </c>
      <c r="F238" s="261" t="s">
        <v>184</v>
      </c>
      <c r="G238" s="259"/>
      <c r="H238" s="262">
        <v>1095</v>
      </c>
      <c r="I238" s="263"/>
      <c r="J238" s="259"/>
      <c r="K238" s="259"/>
      <c r="L238" s="264"/>
      <c r="M238" s="265"/>
      <c r="N238" s="266"/>
      <c r="O238" s="266"/>
      <c r="P238" s="266"/>
      <c r="Q238" s="266"/>
      <c r="R238" s="266"/>
      <c r="S238" s="266"/>
      <c r="T238" s="267"/>
      <c r="U238" s="14"/>
      <c r="V238" s="14"/>
      <c r="W238" s="14"/>
      <c r="X238" s="14"/>
      <c r="Y238" s="14"/>
      <c r="Z238" s="14"/>
      <c r="AA238" s="14"/>
      <c r="AB238" s="14"/>
      <c r="AC238" s="14"/>
      <c r="AD238" s="14"/>
      <c r="AE238" s="14"/>
      <c r="AT238" s="268" t="s">
        <v>181</v>
      </c>
      <c r="AU238" s="268" t="s">
        <v>91</v>
      </c>
      <c r="AV238" s="14" t="s">
        <v>175</v>
      </c>
      <c r="AW238" s="14" t="s">
        <v>36</v>
      </c>
      <c r="AX238" s="14" t="s">
        <v>89</v>
      </c>
      <c r="AY238" s="268" t="s">
        <v>169</v>
      </c>
    </row>
    <row r="239" s="2" customFormat="1" ht="16.5" customHeight="1">
      <c r="A239" s="38"/>
      <c r="B239" s="39"/>
      <c r="C239" s="227" t="s">
        <v>303</v>
      </c>
      <c r="D239" s="227" t="s">
        <v>171</v>
      </c>
      <c r="E239" s="228" t="s">
        <v>466</v>
      </c>
      <c r="F239" s="229" t="s">
        <v>467</v>
      </c>
      <c r="G239" s="230" t="s">
        <v>120</v>
      </c>
      <c r="H239" s="231">
        <v>168</v>
      </c>
      <c r="I239" s="232"/>
      <c r="J239" s="233">
        <f>ROUND(I239*H239,2)</f>
        <v>0</v>
      </c>
      <c r="K239" s="229" t="s">
        <v>174</v>
      </c>
      <c r="L239" s="44"/>
      <c r="M239" s="234" t="s">
        <v>1</v>
      </c>
      <c r="N239" s="235" t="s">
        <v>47</v>
      </c>
      <c r="O239" s="91"/>
      <c r="P239" s="236">
        <f>O239*H239</f>
        <v>0</v>
      </c>
      <c r="Q239" s="236">
        <v>0</v>
      </c>
      <c r="R239" s="236">
        <f>Q239*H239</f>
        <v>0</v>
      </c>
      <c r="S239" s="236">
        <v>0</v>
      </c>
      <c r="T239" s="237">
        <f>S239*H239</f>
        <v>0</v>
      </c>
      <c r="U239" s="38"/>
      <c r="V239" s="38"/>
      <c r="W239" s="38"/>
      <c r="X239" s="38"/>
      <c r="Y239" s="38"/>
      <c r="Z239" s="38"/>
      <c r="AA239" s="38"/>
      <c r="AB239" s="38"/>
      <c r="AC239" s="38"/>
      <c r="AD239" s="38"/>
      <c r="AE239" s="38"/>
      <c r="AR239" s="238" t="s">
        <v>175</v>
      </c>
      <c r="AT239" s="238" t="s">
        <v>171</v>
      </c>
      <c r="AU239" s="238" t="s">
        <v>91</v>
      </c>
      <c r="AY239" s="17" t="s">
        <v>169</v>
      </c>
      <c r="BE239" s="239">
        <f>IF(N239="základní",J239,0)</f>
        <v>0</v>
      </c>
      <c r="BF239" s="239">
        <f>IF(N239="snížená",J239,0)</f>
        <v>0</v>
      </c>
      <c r="BG239" s="239">
        <f>IF(N239="zákl. přenesená",J239,0)</f>
        <v>0</v>
      </c>
      <c r="BH239" s="239">
        <f>IF(N239="sníž. přenesená",J239,0)</f>
        <v>0</v>
      </c>
      <c r="BI239" s="239">
        <f>IF(N239="nulová",J239,0)</f>
        <v>0</v>
      </c>
      <c r="BJ239" s="17" t="s">
        <v>89</v>
      </c>
      <c r="BK239" s="239">
        <f>ROUND(I239*H239,2)</f>
        <v>0</v>
      </c>
      <c r="BL239" s="17" t="s">
        <v>175</v>
      </c>
      <c r="BM239" s="238" t="s">
        <v>468</v>
      </c>
    </row>
    <row r="240" s="2" customFormat="1">
      <c r="A240" s="38"/>
      <c r="B240" s="39"/>
      <c r="C240" s="40"/>
      <c r="D240" s="240" t="s">
        <v>177</v>
      </c>
      <c r="E240" s="40"/>
      <c r="F240" s="241" t="s">
        <v>469</v>
      </c>
      <c r="G240" s="40"/>
      <c r="H240" s="40"/>
      <c r="I240" s="242"/>
      <c r="J240" s="40"/>
      <c r="K240" s="40"/>
      <c r="L240" s="44"/>
      <c r="M240" s="243"/>
      <c r="N240" s="244"/>
      <c r="O240" s="91"/>
      <c r="P240" s="91"/>
      <c r="Q240" s="91"/>
      <c r="R240" s="91"/>
      <c r="S240" s="91"/>
      <c r="T240" s="92"/>
      <c r="U240" s="38"/>
      <c r="V240" s="38"/>
      <c r="W240" s="38"/>
      <c r="X240" s="38"/>
      <c r="Y240" s="38"/>
      <c r="Z240" s="38"/>
      <c r="AA240" s="38"/>
      <c r="AB240" s="38"/>
      <c r="AC240" s="38"/>
      <c r="AD240" s="38"/>
      <c r="AE240" s="38"/>
      <c r="AT240" s="17" t="s">
        <v>177</v>
      </c>
      <c r="AU240" s="17" t="s">
        <v>91</v>
      </c>
    </row>
    <row r="241" s="2" customFormat="1">
      <c r="A241" s="38"/>
      <c r="B241" s="39"/>
      <c r="C241" s="40"/>
      <c r="D241" s="245" t="s">
        <v>179</v>
      </c>
      <c r="E241" s="40"/>
      <c r="F241" s="246" t="s">
        <v>470</v>
      </c>
      <c r="G241" s="40"/>
      <c r="H241" s="40"/>
      <c r="I241" s="242"/>
      <c r="J241" s="40"/>
      <c r="K241" s="40"/>
      <c r="L241" s="44"/>
      <c r="M241" s="243"/>
      <c r="N241" s="244"/>
      <c r="O241" s="91"/>
      <c r="P241" s="91"/>
      <c r="Q241" s="91"/>
      <c r="R241" s="91"/>
      <c r="S241" s="91"/>
      <c r="T241" s="92"/>
      <c r="U241" s="38"/>
      <c r="V241" s="38"/>
      <c r="W241" s="38"/>
      <c r="X241" s="38"/>
      <c r="Y241" s="38"/>
      <c r="Z241" s="38"/>
      <c r="AA241" s="38"/>
      <c r="AB241" s="38"/>
      <c r="AC241" s="38"/>
      <c r="AD241" s="38"/>
      <c r="AE241" s="38"/>
      <c r="AT241" s="17" t="s">
        <v>179</v>
      </c>
      <c r="AU241" s="17" t="s">
        <v>91</v>
      </c>
    </row>
    <row r="242" s="13" customFormat="1">
      <c r="A242" s="13"/>
      <c r="B242" s="247"/>
      <c r="C242" s="248"/>
      <c r="D242" s="240" t="s">
        <v>181</v>
      </c>
      <c r="E242" s="249" t="s">
        <v>1</v>
      </c>
      <c r="F242" s="250" t="s">
        <v>471</v>
      </c>
      <c r="G242" s="248"/>
      <c r="H242" s="251">
        <v>0</v>
      </c>
      <c r="I242" s="252"/>
      <c r="J242" s="248"/>
      <c r="K242" s="248"/>
      <c r="L242" s="253"/>
      <c r="M242" s="254"/>
      <c r="N242" s="255"/>
      <c r="O242" s="255"/>
      <c r="P242" s="255"/>
      <c r="Q242" s="255"/>
      <c r="R242" s="255"/>
      <c r="S242" s="255"/>
      <c r="T242" s="256"/>
      <c r="U242" s="13"/>
      <c r="V242" s="13"/>
      <c r="W242" s="13"/>
      <c r="X242" s="13"/>
      <c r="Y242" s="13"/>
      <c r="Z242" s="13"/>
      <c r="AA242" s="13"/>
      <c r="AB242" s="13"/>
      <c r="AC242" s="13"/>
      <c r="AD242" s="13"/>
      <c r="AE242" s="13"/>
      <c r="AT242" s="257" t="s">
        <v>181</v>
      </c>
      <c r="AU242" s="257" t="s">
        <v>91</v>
      </c>
      <c r="AV242" s="13" t="s">
        <v>91</v>
      </c>
      <c r="AW242" s="13" t="s">
        <v>36</v>
      </c>
      <c r="AX242" s="13" t="s">
        <v>14</v>
      </c>
      <c r="AY242" s="257" t="s">
        <v>169</v>
      </c>
    </row>
    <row r="243" s="13" customFormat="1">
      <c r="A243" s="13"/>
      <c r="B243" s="247"/>
      <c r="C243" s="248"/>
      <c r="D243" s="240" t="s">
        <v>181</v>
      </c>
      <c r="E243" s="249" t="s">
        <v>1</v>
      </c>
      <c r="F243" s="250" t="s">
        <v>472</v>
      </c>
      <c r="G243" s="248"/>
      <c r="H243" s="251">
        <v>143</v>
      </c>
      <c r="I243" s="252"/>
      <c r="J243" s="248"/>
      <c r="K243" s="248"/>
      <c r="L243" s="253"/>
      <c r="M243" s="254"/>
      <c r="N243" s="255"/>
      <c r="O243" s="255"/>
      <c r="P243" s="255"/>
      <c r="Q243" s="255"/>
      <c r="R243" s="255"/>
      <c r="S243" s="255"/>
      <c r="T243" s="256"/>
      <c r="U243" s="13"/>
      <c r="V243" s="13"/>
      <c r="W243" s="13"/>
      <c r="X243" s="13"/>
      <c r="Y243" s="13"/>
      <c r="Z243" s="13"/>
      <c r="AA243" s="13"/>
      <c r="AB243" s="13"/>
      <c r="AC243" s="13"/>
      <c r="AD243" s="13"/>
      <c r="AE243" s="13"/>
      <c r="AT243" s="257" t="s">
        <v>181</v>
      </c>
      <c r="AU243" s="257" t="s">
        <v>91</v>
      </c>
      <c r="AV243" s="13" t="s">
        <v>91</v>
      </c>
      <c r="AW243" s="13" t="s">
        <v>36</v>
      </c>
      <c r="AX243" s="13" t="s">
        <v>14</v>
      </c>
      <c r="AY243" s="257" t="s">
        <v>169</v>
      </c>
    </row>
    <row r="244" s="13" customFormat="1">
      <c r="A244" s="13"/>
      <c r="B244" s="247"/>
      <c r="C244" s="248"/>
      <c r="D244" s="240" t="s">
        <v>181</v>
      </c>
      <c r="E244" s="249" t="s">
        <v>1</v>
      </c>
      <c r="F244" s="250" t="s">
        <v>473</v>
      </c>
      <c r="G244" s="248"/>
      <c r="H244" s="251">
        <v>25</v>
      </c>
      <c r="I244" s="252"/>
      <c r="J244" s="248"/>
      <c r="K244" s="248"/>
      <c r="L244" s="253"/>
      <c r="M244" s="254"/>
      <c r="N244" s="255"/>
      <c r="O244" s="255"/>
      <c r="P244" s="255"/>
      <c r="Q244" s="255"/>
      <c r="R244" s="255"/>
      <c r="S244" s="255"/>
      <c r="T244" s="256"/>
      <c r="U244" s="13"/>
      <c r="V244" s="13"/>
      <c r="W244" s="13"/>
      <c r="X244" s="13"/>
      <c r="Y244" s="13"/>
      <c r="Z244" s="13"/>
      <c r="AA244" s="13"/>
      <c r="AB244" s="13"/>
      <c r="AC244" s="13"/>
      <c r="AD244" s="13"/>
      <c r="AE244" s="13"/>
      <c r="AT244" s="257" t="s">
        <v>181</v>
      </c>
      <c r="AU244" s="257" t="s">
        <v>91</v>
      </c>
      <c r="AV244" s="13" t="s">
        <v>91</v>
      </c>
      <c r="AW244" s="13" t="s">
        <v>36</v>
      </c>
      <c r="AX244" s="13" t="s">
        <v>14</v>
      </c>
      <c r="AY244" s="257" t="s">
        <v>169</v>
      </c>
    </row>
    <row r="245" s="14" customFormat="1">
      <c r="A245" s="14"/>
      <c r="B245" s="258"/>
      <c r="C245" s="259"/>
      <c r="D245" s="240" t="s">
        <v>181</v>
      </c>
      <c r="E245" s="260" t="s">
        <v>1</v>
      </c>
      <c r="F245" s="261" t="s">
        <v>184</v>
      </c>
      <c r="G245" s="259"/>
      <c r="H245" s="262">
        <v>168</v>
      </c>
      <c r="I245" s="263"/>
      <c r="J245" s="259"/>
      <c r="K245" s="259"/>
      <c r="L245" s="264"/>
      <c r="M245" s="265"/>
      <c r="N245" s="266"/>
      <c r="O245" s="266"/>
      <c r="P245" s="266"/>
      <c r="Q245" s="266"/>
      <c r="R245" s="266"/>
      <c r="S245" s="266"/>
      <c r="T245" s="267"/>
      <c r="U245" s="14"/>
      <c r="V245" s="14"/>
      <c r="W245" s="14"/>
      <c r="X245" s="14"/>
      <c r="Y245" s="14"/>
      <c r="Z245" s="14"/>
      <c r="AA245" s="14"/>
      <c r="AB245" s="14"/>
      <c r="AC245" s="14"/>
      <c r="AD245" s="14"/>
      <c r="AE245" s="14"/>
      <c r="AT245" s="268" t="s">
        <v>181</v>
      </c>
      <c r="AU245" s="268" t="s">
        <v>91</v>
      </c>
      <c r="AV245" s="14" t="s">
        <v>175</v>
      </c>
      <c r="AW245" s="14" t="s">
        <v>36</v>
      </c>
      <c r="AX245" s="14" t="s">
        <v>89</v>
      </c>
      <c r="AY245" s="268" t="s">
        <v>169</v>
      </c>
    </row>
    <row r="246" s="12" customFormat="1" ht="22.8" customHeight="1">
      <c r="A246" s="12"/>
      <c r="B246" s="211"/>
      <c r="C246" s="212"/>
      <c r="D246" s="213" t="s">
        <v>81</v>
      </c>
      <c r="E246" s="225" t="s">
        <v>212</v>
      </c>
      <c r="F246" s="225" t="s">
        <v>310</v>
      </c>
      <c r="G246" s="212"/>
      <c r="H246" s="212"/>
      <c r="I246" s="215"/>
      <c r="J246" s="226">
        <f>BK246</f>
        <v>0</v>
      </c>
      <c r="K246" s="212"/>
      <c r="L246" s="217"/>
      <c r="M246" s="218"/>
      <c r="N246" s="219"/>
      <c r="O246" s="219"/>
      <c r="P246" s="220">
        <f>SUM(P247:P292)</f>
        <v>0</v>
      </c>
      <c r="Q246" s="219"/>
      <c r="R246" s="220">
        <f>SUM(R247:R292)</f>
        <v>2.9826619999999999</v>
      </c>
      <c r="S246" s="219"/>
      <c r="T246" s="221">
        <f>SUM(T247:T292)</f>
        <v>0</v>
      </c>
      <c r="U246" s="12"/>
      <c r="V246" s="12"/>
      <c r="W246" s="12"/>
      <c r="X246" s="12"/>
      <c r="Y246" s="12"/>
      <c r="Z246" s="12"/>
      <c r="AA246" s="12"/>
      <c r="AB246" s="12"/>
      <c r="AC246" s="12"/>
      <c r="AD246" s="12"/>
      <c r="AE246" s="12"/>
      <c r="AR246" s="222" t="s">
        <v>89</v>
      </c>
      <c r="AT246" s="223" t="s">
        <v>81</v>
      </c>
      <c r="AU246" s="223" t="s">
        <v>89</v>
      </c>
      <c r="AY246" s="222" t="s">
        <v>169</v>
      </c>
      <c r="BK246" s="224">
        <f>SUM(BK247:BK292)</f>
        <v>0</v>
      </c>
    </row>
    <row r="247" s="2" customFormat="1" ht="33" customHeight="1">
      <c r="A247" s="38"/>
      <c r="B247" s="39"/>
      <c r="C247" s="227" t="s">
        <v>311</v>
      </c>
      <c r="D247" s="227" t="s">
        <v>171</v>
      </c>
      <c r="E247" s="228" t="s">
        <v>312</v>
      </c>
      <c r="F247" s="229" t="s">
        <v>313</v>
      </c>
      <c r="G247" s="230" t="s">
        <v>133</v>
      </c>
      <c r="H247" s="231">
        <v>25.600000000000001</v>
      </c>
      <c r="I247" s="232"/>
      <c r="J247" s="233">
        <f>ROUND(I247*H247,2)</f>
        <v>0</v>
      </c>
      <c r="K247" s="229" t="s">
        <v>174</v>
      </c>
      <c r="L247" s="44"/>
      <c r="M247" s="234" t="s">
        <v>1</v>
      </c>
      <c r="N247" s="235" t="s">
        <v>47</v>
      </c>
      <c r="O247" s="91"/>
      <c r="P247" s="236">
        <f>O247*H247</f>
        <v>0</v>
      </c>
      <c r="Q247" s="236">
        <v>1.0000000000000001E-05</v>
      </c>
      <c r="R247" s="236">
        <f>Q247*H247</f>
        <v>0.00025600000000000004</v>
      </c>
      <c r="S247" s="236">
        <v>0</v>
      </c>
      <c r="T247" s="237">
        <f>S247*H247</f>
        <v>0</v>
      </c>
      <c r="U247" s="38"/>
      <c r="V247" s="38"/>
      <c r="W247" s="38"/>
      <c r="X247" s="38"/>
      <c r="Y247" s="38"/>
      <c r="Z247" s="38"/>
      <c r="AA247" s="38"/>
      <c r="AB247" s="38"/>
      <c r="AC247" s="38"/>
      <c r="AD247" s="38"/>
      <c r="AE247" s="38"/>
      <c r="AR247" s="238" t="s">
        <v>175</v>
      </c>
      <c r="AT247" s="238" t="s">
        <v>171</v>
      </c>
      <c r="AU247" s="238" t="s">
        <v>91</v>
      </c>
      <c r="AY247" s="17" t="s">
        <v>169</v>
      </c>
      <c r="BE247" s="239">
        <f>IF(N247="základní",J247,0)</f>
        <v>0</v>
      </c>
      <c r="BF247" s="239">
        <f>IF(N247="snížená",J247,0)</f>
        <v>0</v>
      </c>
      <c r="BG247" s="239">
        <f>IF(N247="zákl. přenesená",J247,0)</f>
        <v>0</v>
      </c>
      <c r="BH247" s="239">
        <f>IF(N247="sníž. přenesená",J247,0)</f>
        <v>0</v>
      </c>
      <c r="BI247" s="239">
        <f>IF(N247="nulová",J247,0)</f>
        <v>0</v>
      </c>
      <c r="BJ247" s="17" t="s">
        <v>89</v>
      </c>
      <c r="BK247" s="239">
        <f>ROUND(I247*H247,2)</f>
        <v>0</v>
      </c>
      <c r="BL247" s="17" t="s">
        <v>175</v>
      </c>
      <c r="BM247" s="238" t="s">
        <v>474</v>
      </c>
    </row>
    <row r="248" s="2" customFormat="1">
      <c r="A248" s="38"/>
      <c r="B248" s="39"/>
      <c r="C248" s="40"/>
      <c r="D248" s="240" t="s">
        <v>177</v>
      </c>
      <c r="E248" s="40"/>
      <c r="F248" s="241" t="s">
        <v>315</v>
      </c>
      <c r="G248" s="40"/>
      <c r="H248" s="40"/>
      <c r="I248" s="242"/>
      <c r="J248" s="40"/>
      <c r="K248" s="40"/>
      <c r="L248" s="44"/>
      <c r="M248" s="243"/>
      <c r="N248" s="244"/>
      <c r="O248" s="91"/>
      <c r="P248" s="91"/>
      <c r="Q248" s="91"/>
      <c r="R248" s="91"/>
      <c r="S248" s="91"/>
      <c r="T248" s="92"/>
      <c r="U248" s="38"/>
      <c r="V248" s="38"/>
      <c r="W248" s="38"/>
      <c r="X248" s="38"/>
      <c r="Y248" s="38"/>
      <c r="Z248" s="38"/>
      <c r="AA248" s="38"/>
      <c r="AB248" s="38"/>
      <c r="AC248" s="38"/>
      <c r="AD248" s="38"/>
      <c r="AE248" s="38"/>
      <c r="AT248" s="17" t="s">
        <v>177</v>
      </c>
      <c r="AU248" s="17" t="s">
        <v>91</v>
      </c>
    </row>
    <row r="249" s="2" customFormat="1">
      <c r="A249" s="38"/>
      <c r="B249" s="39"/>
      <c r="C249" s="40"/>
      <c r="D249" s="245" t="s">
        <v>179</v>
      </c>
      <c r="E249" s="40"/>
      <c r="F249" s="246" t="s">
        <v>316</v>
      </c>
      <c r="G249" s="40"/>
      <c r="H249" s="40"/>
      <c r="I249" s="242"/>
      <c r="J249" s="40"/>
      <c r="K249" s="40"/>
      <c r="L249" s="44"/>
      <c r="M249" s="243"/>
      <c r="N249" s="244"/>
      <c r="O249" s="91"/>
      <c r="P249" s="91"/>
      <c r="Q249" s="91"/>
      <c r="R249" s="91"/>
      <c r="S249" s="91"/>
      <c r="T249" s="92"/>
      <c r="U249" s="38"/>
      <c r="V249" s="38"/>
      <c r="W249" s="38"/>
      <c r="X249" s="38"/>
      <c r="Y249" s="38"/>
      <c r="Z249" s="38"/>
      <c r="AA249" s="38"/>
      <c r="AB249" s="38"/>
      <c r="AC249" s="38"/>
      <c r="AD249" s="38"/>
      <c r="AE249" s="38"/>
      <c r="AT249" s="17" t="s">
        <v>179</v>
      </c>
      <c r="AU249" s="17" t="s">
        <v>91</v>
      </c>
    </row>
    <row r="250" s="2" customFormat="1">
      <c r="A250" s="38"/>
      <c r="B250" s="39"/>
      <c r="C250" s="40"/>
      <c r="D250" s="240" t="s">
        <v>196</v>
      </c>
      <c r="E250" s="40"/>
      <c r="F250" s="269" t="s">
        <v>317</v>
      </c>
      <c r="G250" s="40"/>
      <c r="H250" s="40"/>
      <c r="I250" s="242"/>
      <c r="J250" s="40"/>
      <c r="K250" s="40"/>
      <c r="L250" s="44"/>
      <c r="M250" s="243"/>
      <c r="N250" s="244"/>
      <c r="O250" s="91"/>
      <c r="P250" s="91"/>
      <c r="Q250" s="91"/>
      <c r="R250" s="91"/>
      <c r="S250" s="91"/>
      <c r="T250" s="92"/>
      <c r="U250" s="38"/>
      <c r="V250" s="38"/>
      <c r="W250" s="38"/>
      <c r="X250" s="38"/>
      <c r="Y250" s="38"/>
      <c r="Z250" s="38"/>
      <c r="AA250" s="38"/>
      <c r="AB250" s="38"/>
      <c r="AC250" s="38"/>
      <c r="AD250" s="38"/>
      <c r="AE250" s="38"/>
      <c r="AT250" s="17" t="s">
        <v>196</v>
      </c>
      <c r="AU250" s="17" t="s">
        <v>91</v>
      </c>
    </row>
    <row r="251" s="13" customFormat="1">
      <c r="A251" s="13"/>
      <c r="B251" s="247"/>
      <c r="C251" s="248"/>
      <c r="D251" s="240" t="s">
        <v>181</v>
      </c>
      <c r="E251" s="249" t="s">
        <v>1</v>
      </c>
      <c r="F251" s="250" t="s">
        <v>451</v>
      </c>
      <c r="G251" s="248"/>
      <c r="H251" s="251">
        <v>25.600000000000001</v>
      </c>
      <c r="I251" s="252"/>
      <c r="J251" s="248"/>
      <c r="K251" s="248"/>
      <c r="L251" s="253"/>
      <c r="M251" s="254"/>
      <c r="N251" s="255"/>
      <c r="O251" s="255"/>
      <c r="P251" s="255"/>
      <c r="Q251" s="255"/>
      <c r="R251" s="255"/>
      <c r="S251" s="255"/>
      <c r="T251" s="256"/>
      <c r="U251" s="13"/>
      <c r="V251" s="13"/>
      <c r="W251" s="13"/>
      <c r="X251" s="13"/>
      <c r="Y251" s="13"/>
      <c r="Z251" s="13"/>
      <c r="AA251" s="13"/>
      <c r="AB251" s="13"/>
      <c r="AC251" s="13"/>
      <c r="AD251" s="13"/>
      <c r="AE251" s="13"/>
      <c r="AT251" s="257" t="s">
        <v>181</v>
      </c>
      <c r="AU251" s="257" t="s">
        <v>91</v>
      </c>
      <c r="AV251" s="13" t="s">
        <v>91</v>
      </c>
      <c r="AW251" s="13" t="s">
        <v>36</v>
      </c>
      <c r="AX251" s="13" t="s">
        <v>14</v>
      </c>
      <c r="AY251" s="257" t="s">
        <v>169</v>
      </c>
    </row>
    <row r="252" s="14" customFormat="1">
      <c r="A252" s="14"/>
      <c r="B252" s="258"/>
      <c r="C252" s="259"/>
      <c r="D252" s="240" t="s">
        <v>181</v>
      </c>
      <c r="E252" s="260" t="s">
        <v>1</v>
      </c>
      <c r="F252" s="261" t="s">
        <v>184</v>
      </c>
      <c r="G252" s="259"/>
      <c r="H252" s="262">
        <v>25.600000000000001</v>
      </c>
      <c r="I252" s="263"/>
      <c r="J252" s="259"/>
      <c r="K252" s="259"/>
      <c r="L252" s="264"/>
      <c r="M252" s="265"/>
      <c r="N252" s="266"/>
      <c r="O252" s="266"/>
      <c r="P252" s="266"/>
      <c r="Q252" s="266"/>
      <c r="R252" s="266"/>
      <c r="S252" s="266"/>
      <c r="T252" s="267"/>
      <c r="U252" s="14"/>
      <c r="V252" s="14"/>
      <c r="W252" s="14"/>
      <c r="X252" s="14"/>
      <c r="Y252" s="14"/>
      <c r="Z252" s="14"/>
      <c r="AA252" s="14"/>
      <c r="AB252" s="14"/>
      <c r="AC252" s="14"/>
      <c r="AD252" s="14"/>
      <c r="AE252" s="14"/>
      <c r="AT252" s="268" t="s">
        <v>181</v>
      </c>
      <c r="AU252" s="268" t="s">
        <v>91</v>
      </c>
      <c r="AV252" s="14" t="s">
        <v>175</v>
      </c>
      <c r="AW252" s="14" t="s">
        <v>36</v>
      </c>
      <c r="AX252" s="14" t="s">
        <v>89</v>
      </c>
      <c r="AY252" s="268" t="s">
        <v>169</v>
      </c>
    </row>
    <row r="253" s="2" customFormat="1" ht="21.75" customHeight="1">
      <c r="A253" s="38"/>
      <c r="B253" s="39"/>
      <c r="C253" s="270" t="s">
        <v>318</v>
      </c>
      <c r="D253" s="270" t="s">
        <v>208</v>
      </c>
      <c r="E253" s="271" t="s">
        <v>319</v>
      </c>
      <c r="F253" s="272" t="s">
        <v>320</v>
      </c>
      <c r="G253" s="273" t="s">
        <v>133</v>
      </c>
      <c r="H253" s="274">
        <v>25.600000000000001</v>
      </c>
      <c r="I253" s="275"/>
      <c r="J253" s="276">
        <f>ROUND(I253*H253,2)</f>
        <v>0</v>
      </c>
      <c r="K253" s="272" t="s">
        <v>174</v>
      </c>
      <c r="L253" s="277"/>
      <c r="M253" s="278" t="s">
        <v>1</v>
      </c>
      <c r="N253" s="279" t="s">
        <v>47</v>
      </c>
      <c r="O253" s="91"/>
      <c r="P253" s="236">
        <f>O253*H253</f>
        <v>0</v>
      </c>
      <c r="Q253" s="236">
        <v>0.0024099999999999998</v>
      </c>
      <c r="R253" s="236">
        <f>Q253*H253</f>
        <v>0.061696000000000001</v>
      </c>
      <c r="S253" s="236">
        <v>0</v>
      </c>
      <c r="T253" s="237">
        <f>S253*H253</f>
        <v>0</v>
      </c>
      <c r="U253" s="38"/>
      <c r="V253" s="38"/>
      <c r="W253" s="38"/>
      <c r="X253" s="38"/>
      <c r="Y253" s="38"/>
      <c r="Z253" s="38"/>
      <c r="AA253" s="38"/>
      <c r="AB253" s="38"/>
      <c r="AC253" s="38"/>
      <c r="AD253" s="38"/>
      <c r="AE253" s="38"/>
      <c r="AR253" s="238" t="s">
        <v>212</v>
      </c>
      <c r="AT253" s="238" t="s">
        <v>208</v>
      </c>
      <c r="AU253" s="238" t="s">
        <v>91</v>
      </c>
      <c r="AY253" s="17" t="s">
        <v>169</v>
      </c>
      <c r="BE253" s="239">
        <f>IF(N253="základní",J253,0)</f>
        <v>0</v>
      </c>
      <c r="BF253" s="239">
        <f>IF(N253="snížená",J253,0)</f>
        <v>0</v>
      </c>
      <c r="BG253" s="239">
        <f>IF(N253="zákl. přenesená",J253,0)</f>
        <v>0</v>
      </c>
      <c r="BH253" s="239">
        <f>IF(N253="sníž. přenesená",J253,0)</f>
        <v>0</v>
      </c>
      <c r="BI253" s="239">
        <f>IF(N253="nulová",J253,0)</f>
        <v>0</v>
      </c>
      <c r="BJ253" s="17" t="s">
        <v>89</v>
      </c>
      <c r="BK253" s="239">
        <f>ROUND(I253*H253,2)</f>
        <v>0</v>
      </c>
      <c r="BL253" s="17" t="s">
        <v>175</v>
      </c>
      <c r="BM253" s="238" t="s">
        <v>475</v>
      </c>
    </row>
    <row r="254" s="2" customFormat="1">
      <c r="A254" s="38"/>
      <c r="B254" s="39"/>
      <c r="C254" s="40"/>
      <c r="D254" s="240" t="s">
        <v>177</v>
      </c>
      <c r="E254" s="40"/>
      <c r="F254" s="241" t="s">
        <v>320</v>
      </c>
      <c r="G254" s="40"/>
      <c r="H254" s="40"/>
      <c r="I254" s="242"/>
      <c r="J254" s="40"/>
      <c r="K254" s="40"/>
      <c r="L254" s="44"/>
      <c r="M254" s="243"/>
      <c r="N254" s="244"/>
      <c r="O254" s="91"/>
      <c r="P254" s="91"/>
      <c r="Q254" s="91"/>
      <c r="R254" s="91"/>
      <c r="S254" s="91"/>
      <c r="T254" s="92"/>
      <c r="U254" s="38"/>
      <c r="V254" s="38"/>
      <c r="W254" s="38"/>
      <c r="X254" s="38"/>
      <c r="Y254" s="38"/>
      <c r="Z254" s="38"/>
      <c r="AA254" s="38"/>
      <c r="AB254" s="38"/>
      <c r="AC254" s="38"/>
      <c r="AD254" s="38"/>
      <c r="AE254" s="38"/>
      <c r="AT254" s="17" t="s">
        <v>177</v>
      </c>
      <c r="AU254" s="17" t="s">
        <v>91</v>
      </c>
    </row>
    <row r="255" s="13" customFormat="1">
      <c r="A255" s="13"/>
      <c r="B255" s="247"/>
      <c r="C255" s="248"/>
      <c r="D255" s="240" t="s">
        <v>181</v>
      </c>
      <c r="E255" s="249" t="s">
        <v>1</v>
      </c>
      <c r="F255" s="250" t="s">
        <v>451</v>
      </c>
      <c r="G255" s="248"/>
      <c r="H255" s="251">
        <v>25.600000000000001</v>
      </c>
      <c r="I255" s="252"/>
      <c r="J255" s="248"/>
      <c r="K255" s="248"/>
      <c r="L255" s="253"/>
      <c r="M255" s="254"/>
      <c r="N255" s="255"/>
      <c r="O255" s="255"/>
      <c r="P255" s="255"/>
      <c r="Q255" s="255"/>
      <c r="R255" s="255"/>
      <c r="S255" s="255"/>
      <c r="T255" s="256"/>
      <c r="U255" s="13"/>
      <c r="V255" s="13"/>
      <c r="W255" s="13"/>
      <c r="X255" s="13"/>
      <c r="Y255" s="13"/>
      <c r="Z255" s="13"/>
      <c r="AA255" s="13"/>
      <c r="AB255" s="13"/>
      <c r="AC255" s="13"/>
      <c r="AD255" s="13"/>
      <c r="AE255" s="13"/>
      <c r="AT255" s="257" t="s">
        <v>181</v>
      </c>
      <c r="AU255" s="257" t="s">
        <v>91</v>
      </c>
      <c r="AV255" s="13" t="s">
        <v>91</v>
      </c>
      <c r="AW255" s="13" t="s">
        <v>36</v>
      </c>
      <c r="AX255" s="13" t="s">
        <v>14</v>
      </c>
      <c r="AY255" s="257" t="s">
        <v>169</v>
      </c>
    </row>
    <row r="256" s="14" customFormat="1">
      <c r="A256" s="14"/>
      <c r="B256" s="258"/>
      <c r="C256" s="259"/>
      <c r="D256" s="240" t="s">
        <v>181</v>
      </c>
      <c r="E256" s="260" t="s">
        <v>1</v>
      </c>
      <c r="F256" s="261" t="s">
        <v>184</v>
      </c>
      <c r="G256" s="259"/>
      <c r="H256" s="262">
        <v>25.600000000000001</v>
      </c>
      <c r="I256" s="263"/>
      <c r="J256" s="259"/>
      <c r="K256" s="259"/>
      <c r="L256" s="264"/>
      <c r="M256" s="265"/>
      <c r="N256" s="266"/>
      <c r="O256" s="266"/>
      <c r="P256" s="266"/>
      <c r="Q256" s="266"/>
      <c r="R256" s="266"/>
      <c r="S256" s="266"/>
      <c r="T256" s="267"/>
      <c r="U256" s="14"/>
      <c r="V256" s="14"/>
      <c r="W256" s="14"/>
      <c r="X256" s="14"/>
      <c r="Y256" s="14"/>
      <c r="Z256" s="14"/>
      <c r="AA256" s="14"/>
      <c r="AB256" s="14"/>
      <c r="AC256" s="14"/>
      <c r="AD256" s="14"/>
      <c r="AE256" s="14"/>
      <c r="AT256" s="268" t="s">
        <v>181</v>
      </c>
      <c r="AU256" s="268" t="s">
        <v>91</v>
      </c>
      <c r="AV256" s="14" t="s">
        <v>175</v>
      </c>
      <c r="AW256" s="14" t="s">
        <v>36</v>
      </c>
      <c r="AX256" s="14" t="s">
        <v>89</v>
      </c>
      <c r="AY256" s="268" t="s">
        <v>169</v>
      </c>
    </row>
    <row r="257" s="2" customFormat="1" ht="33" customHeight="1">
      <c r="A257" s="38"/>
      <c r="B257" s="39"/>
      <c r="C257" s="227" t="s">
        <v>7</v>
      </c>
      <c r="D257" s="227" t="s">
        <v>171</v>
      </c>
      <c r="E257" s="228" t="s">
        <v>322</v>
      </c>
      <c r="F257" s="229" t="s">
        <v>323</v>
      </c>
      <c r="G257" s="230" t="s">
        <v>324</v>
      </c>
      <c r="H257" s="231">
        <v>10</v>
      </c>
      <c r="I257" s="232"/>
      <c r="J257" s="233">
        <f>ROUND(I257*H257,2)</f>
        <v>0</v>
      </c>
      <c r="K257" s="229" t="s">
        <v>174</v>
      </c>
      <c r="L257" s="44"/>
      <c r="M257" s="234" t="s">
        <v>1</v>
      </c>
      <c r="N257" s="235" t="s">
        <v>47</v>
      </c>
      <c r="O257" s="91"/>
      <c r="P257" s="236">
        <f>O257*H257</f>
        <v>0</v>
      </c>
      <c r="Q257" s="236">
        <v>0</v>
      </c>
      <c r="R257" s="236">
        <f>Q257*H257</f>
        <v>0</v>
      </c>
      <c r="S257" s="236">
        <v>0</v>
      </c>
      <c r="T257" s="237">
        <f>S257*H257</f>
        <v>0</v>
      </c>
      <c r="U257" s="38"/>
      <c r="V257" s="38"/>
      <c r="W257" s="38"/>
      <c r="X257" s="38"/>
      <c r="Y257" s="38"/>
      <c r="Z257" s="38"/>
      <c r="AA257" s="38"/>
      <c r="AB257" s="38"/>
      <c r="AC257" s="38"/>
      <c r="AD257" s="38"/>
      <c r="AE257" s="38"/>
      <c r="AR257" s="238" t="s">
        <v>175</v>
      </c>
      <c r="AT257" s="238" t="s">
        <v>171</v>
      </c>
      <c r="AU257" s="238" t="s">
        <v>91</v>
      </c>
      <c r="AY257" s="17" t="s">
        <v>169</v>
      </c>
      <c r="BE257" s="239">
        <f>IF(N257="základní",J257,0)</f>
        <v>0</v>
      </c>
      <c r="BF257" s="239">
        <f>IF(N257="snížená",J257,0)</f>
        <v>0</v>
      </c>
      <c r="BG257" s="239">
        <f>IF(N257="zákl. přenesená",J257,0)</f>
        <v>0</v>
      </c>
      <c r="BH257" s="239">
        <f>IF(N257="sníž. přenesená",J257,0)</f>
        <v>0</v>
      </c>
      <c r="BI257" s="239">
        <f>IF(N257="nulová",J257,0)</f>
        <v>0</v>
      </c>
      <c r="BJ257" s="17" t="s">
        <v>89</v>
      </c>
      <c r="BK257" s="239">
        <f>ROUND(I257*H257,2)</f>
        <v>0</v>
      </c>
      <c r="BL257" s="17" t="s">
        <v>175</v>
      </c>
      <c r="BM257" s="238" t="s">
        <v>476</v>
      </c>
    </row>
    <row r="258" s="2" customFormat="1">
      <c r="A258" s="38"/>
      <c r="B258" s="39"/>
      <c r="C258" s="40"/>
      <c r="D258" s="240" t="s">
        <v>177</v>
      </c>
      <c r="E258" s="40"/>
      <c r="F258" s="241" t="s">
        <v>326</v>
      </c>
      <c r="G258" s="40"/>
      <c r="H258" s="40"/>
      <c r="I258" s="242"/>
      <c r="J258" s="40"/>
      <c r="K258" s="40"/>
      <c r="L258" s="44"/>
      <c r="M258" s="243"/>
      <c r="N258" s="244"/>
      <c r="O258" s="91"/>
      <c r="P258" s="91"/>
      <c r="Q258" s="91"/>
      <c r="R258" s="91"/>
      <c r="S258" s="91"/>
      <c r="T258" s="92"/>
      <c r="U258" s="38"/>
      <c r="V258" s="38"/>
      <c r="W258" s="38"/>
      <c r="X258" s="38"/>
      <c r="Y258" s="38"/>
      <c r="Z258" s="38"/>
      <c r="AA258" s="38"/>
      <c r="AB258" s="38"/>
      <c r="AC258" s="38"/>
      <c r="AD258" s="38"/>
      <c r="AE258" s="38"/>
      <c r="AT258" s="17" t="s">
        <v>177</v>
      </c>
      <c r="AU258" s="17" t="s">
        <v>91</v>
      </c>
    </row>
    <row r="259" s="2" customFormat="1">
      <c r="A259" s="38"/>
      <c r="B259" s="39"/>
      <c r="C259" s="40"/>
      <c r="D259" s="245" t="s">
        <v>179</v>
      </c>
      <c r="E259" s="40"/>
      <c r="F259" s="246" t="s">
        <v>327</v>
      </c>
      <c r="G259" s="40"/>
      <c r="H259" s="40"/>
      <c r="I259" s="242"/>
      <c r="J259" s="40"/>
      <c r="K259" s="40"/>
      <c r="L259" s="44"/>
      <c r="M259" s="243"/>
      <c r="N259" s="244"/>
      <c r="O259" s="91"/>
      <c r="P259" s="91"/>
      <c r="Q259" s="91"/>
      <c r="R259" s="91"/>
      <c r="S259" s="91"/>
      <c r="T259" s="92"/>
      <c r="U259" s="38"/>
      <c r="V259" s="38"/>
      <c r="W259" s="38"/>
      <c r="X259" s="38"/>
      <c r="Y259" s="38"/>
      <c r="Z259" s="38"/>
      <c r="AA259" s="38"/>
      <c r="AB259" s="38"/>
      <c r="AC259" s="38"/>
      <c r="AD259" s="38"/>
      <c r="AE259" s="38"/>
      <c r="AT259" s="17" t="s">
        <v>179</v>
      </c>
      <c r="AU259" s="17" t="s">
        <v>91</v>
      </c>
    </row>
    <row r="260" s="2" customFormat="1">
      <c r="A260" s="38"/>
      <c r="B260" s="39"/>
      <c r="C260" s="40"/>
      <c r="D260" s="240" t="s">
        <v>196</v>
      </c>
      <c r="E260" s="40"/>
      <c r="F260" s="269" t="s">
        <v>328</v>
      </c>
      <c r="G260" s="40"/>
      <c r="H260" s="40"/>
      <c r="I260" s="242"/>
      <c r="J260" s="40"/>
      <c r="K260" s="40"/>
      <c r="L260" s="44"/>
      <c r="M260" s="243"/>
      <c r="N260" s="244"/>
      <c r="O260" s="91"/>
      <c r="P260" s="91"/>
      <c r="Q260" s="91"/>
      <c r="R260" s="91"/>
      <c r="S260" s="91"/>
      <c r="T260" s="92"/>
      <c r="U260" s="38"/>
      <c r="V260" s="38"/>
      <c r="W260" s="38"/>
      <c r="X260" s="38"/>
      <c r="Y260" s="38"/>
      <c r="Z260" s="38"/>
      <c r="AA260" s="38"/>
      <c r="AB260" s="38"/>
      <c r="AC260" s="38"/>
      <c r="AD260" s="38"/>
      <c r="AE260" s="38"/>
      <c r="AT260" s="17" t="s">
        <v>196</v>
      </c>
      <c r="AU260" s="17" t="s">
        <v>91</v>
      </c>
    </row>
    <row r="261" s="2" customFormat="1" ht="16.5" customHeight="1">
      <c r="A261" s="38"/>
      <c r="B261" s="39"/>
      <c r="C261" s="270" t="s">
        <v>329</v>
      </c>
      <c r="D261" s="270" t="s">
        <v>208</v>
      </c>
      <c r="E261" s="271" t="s">
        <v>330</v>
      </c>
      <c r="F261" s="272" t="s">
        <v>331</v>
      </c>
      <c r="G261" s="273" t="s">
        <v>324</v>
      </c>
      <c r="H261" s="274">
        <v>5</v>
      </c>
      <c r="I261" s="275"/>
      <c r="J261" s="276">
        <f>ROUND(I261*H261,2)</f>
        <v>0</v>
      </c>
      <c r="K261" s="272" t="s">
        <v>174</v>
      </c>
      <c r="L261" s="277"/>
      <c r="M261" s="278" t="s">
        <v>1</v>
      </c>
      <c r="N261" s="279" t="s">
        <v>47</v>
      </c>
      <c r="O261" s="91"/>
      <c r="P261" s="236">
        <f>O261*H261</f>
        <v>0</v>
      </c>
      <c r="Q261" s="236">
        <v>0.00064000000000000005</v>
      </c>
      <c r="R261" s="236">
        <f>Q261*H261</f>
        <v>0.0032000000000000002</v>
      </c>
      <c r="S261" s="236">
        <v>0</v>
      </c>
      <c r="T261" s="237">
        <f>S261*H261</f>
        <v>0</v>
      </c>
      <c r="U261" s="38"/>
      <c r="V261" s="38"/>
      <c r="W261" s="38"/>
      <c r="X261" s="38"/>
      <c r="Y261" s="38"/>
      <c r="Z261" s="38"/>
      <c r="AA261" s="38"/>
      <c r="AB261" s="38"/>
      <c r="AC261" s="38"/>
      <c r="AD261" s="38"/>
      <c r="AE261" s="38"/>
      <c r="AR261" s="238" t="s">
        <v>212</v>
      </c>
      <c r="AT261" s="238" t="s">
        <v>208</v>
      </c>
      <c r="AU261" s="238" t="s">
        <v>91</v>
      </c>
      <c r="AY261" s="17" t="s">
        <v>169</v>
      </c>
      <c r="BE261" s="239">
        <f>IF(N261="základní",J261,0)</f>
        <v>0</v>
      </c>
      <c r="BF261" s="239">
        <f>IF(N261="snížená",J261,0)</f>
        <v>0</v>
      </c>
      <c r="BG261" s="239">
        <f>IF(N261="zákl. přenesená",J261,0)</f>
        <v>0</v>
      </c>
      <c r="BH261" s="239">
        <f>IF(N261="sníž. přenesená",J261,0)</f>
        <v>0</v>
      </c>
      <c r="BI261" s="239">
        <f>IF(N261="nulová",J261,0)</f>
        <v>0</v>
      </c>
      <c r="BJ261" s="17" t="s">
        <v>89</v>
      </c>
      <c r="BK261" s="239">
        <f>ROUND(I261*H261,2)</f>
        <v>0</v>
      </c>
      <c r="BL261" s="17" t="s">
        <v>175</v>
      </c>
      <c r="BM261" s="238" t="s">
        <v>477</v>
      </c>
    </row>
    <row r="262" s="2" customFormat="1">
      <c r="A262" s="38"/>
      <c r="B262" s="39"/>
      <c r="C262" s="40"/>
      <c r="D262" s="240" t="s">
        <v>177</v>
      </c>
      <c r="E262" s="40"/>
      <c r="F262" s="241" t="s">
        <v>331</v>
      </c>
      <c r="G262" s="40"/>
      <c r="H262" s="40"/>
      <c r="I262" s="242"/>
      <c r="J262" s="40"/>
      <c r="K262" s="40"/>
      <c r="L262" s="44"/>
      <c r="M262" s="243"/>
      <c r="N262" s="244"/>
      <c r="O262" s="91"/>
      <c r="P262" s="91"/>
      <c r="Q262" s="91"/>
      <c r="R262" s="91"/>
      <c r="S262" s="91"/>
      <c r="T262" s="92"/>
      <c r="U262" s="38"/>
      <c r="V262" s="38"/>
      <c r="W262" s="38"/>
      <c r="X262" s="38"/>
      <c r="Y262" s="38"/>
      <c r="Z262" s="38"/>
      <c r="AA262" s="38"/>
      <c r="AB262" s="38"/>
      <c r="AC262" s="38"/>
      <c r="AD262" s="38"/>
      <c r="AE262" s="38"/>
      <c r="AT262" s="17" t="s">
        <v>177</v>
      </c>
      <c r="AU262" s="17" t="s">
        <v>91</v>
      </c>
    </row>
    <row r="263" s="2" customFormat="1" ht="16.5" customHeight="1">
      <c r="A263" s="38"/>
      <c r="B263" s="39"/>
      <c r="C263" s="270" t="s">
        <v>333</v>
      </c>
      <c r="D263" s="270" t="s">
        <v>208</v>
      </c>
      <c r="E263" s="271" t="s">
        <v>334</v>
      </c>
      <c r="F263" s="272" t="s">
        <v>335</v>
      </c>
      <c r="G263" s="273" t="s">
        <v>324</v>
      </c>
      <c r="H263" s="274">
        <v>5</v>
      </c>
      <c r="I263" s="275"/>
      <c r="J263" s="276">
        <f>ROUND(I263*H263,2)</f>
        <v>0</v>
      </c>
      <c r="K263" s="272" t="s">
        <v>174</v>
      </c>
      <c r="L263" s="277"/>
      <c r="M263" s="278" t="s">
        <v>1</v>
      </c>
      <c r="N263" s="279" t="s">
        <v>47</v>
      </c>
      <c r="O263" s="91"/>
      <c r="P263" s="236">
        <f>O263*H263</f>
        <v>0</v>
      </c>
      <c r="Q263" s="236">
        <v>0.00064999999999999997</v>
      </c>
      <c r="R263" s="236">
        <f>Q263*H263</f>
        <v>0.0032499999999999999</v>
      </c>
      <c r="S263" s="236">
        <v>0</v>
      </c>
      <c r="T263" s="237">
        <f>S263*H263</f>
        <v>0</v>
      </c>
      <c r="U263" s="38"/>
      <c r="V263" s="38"/>
      <c r="W263" s="38"/>
      <c r="X263" s="38"/>
      <c r="Y263" s="38"/>
      <c r="Z263" s="38"/>
      <c r="AA263" s="38"/>
      <c r="AB263" s="38"/>
      <c r="AC263" s="38"/>
      <c r="AD263" s="38"/>
      <c r="AE263" s="38"/>
      <c r="AR263" s="238" t="s">
        <v>212</v>
      </c>
      <c r="AT263" s="238" t="s">
        <v>208</v>
      </c>
      <c r="AU263" s="238" t="s">
        <v>91</v>
      </c>
      <c r="AY263" s="17" t="s">
        <v>169</v>
      </c>
      <c r="BE263" s="239">
        <f>IF(N263="základní",J263,0)</f>
        <v>0</v>
      </c>
      <c r="BF263" s="239">
        <f>IF(N263="snížená",J263,0)</f>
        <v>0</v>
      </c>
      <c r="BG263" s="239">
        <f>IF(N263="zákl. přenesená",J263,0)</f>
        <v>0</v>
      </c>
      <c r="BH263" s="239">
        <f>IF(N263="sníž. přenesená",J263,0)</f>
        <v>0</v>
      </c>
      <c r="BI263" s="239">
        <f>IF(N263="nulová",J263,0)</f>
        <v>0</v>
      </c>
      <c r="BJ263" s="17" t="s">
        <v>89</v>
      </c>
      <c r="BK263" s="239">
        <f>ROUND(I263*H263,2)</f>
        <v>0</v>
      </c>
      <c r="BL263" s="17" t="s">
        <v>175</v>
      </c>
      <c r="BM263" s="238" t="s">
        <v>478</v>
      </c>
    </row>
    <row r="264" s="2" customFormat="1">
      <c r="A264" s="38"/>
      <c r="B264" s="39"/>
      <c r="C264" s="40"/>
      <c r="D264" s="240" t="s">
        <v>177</v>
      </c>
      <c r="E264" s="40"/>
      <c r="F264" s="241" t="s">
        <v>335</v>
      </c>
      <c r="G264" s="40"/>
      <c r="H264" s="40"/>
      <c r="I264" s="242"/>
      <c r="J264" s="40"/>
      <c r="K264" s="40"/>
      <c r="L264" s="44"/>
      <c r="M264" s="243"/>
      <c r="N264" s="244"/>
      <c r="O264" s="91"/>
      <c r="P264" s="91"/>
      <c r="Q264" s="91"/>
      <c r="R264" s="91"/>
      <c r="S264" s="91"/>
      <c r="T264" s="92"/>
      <c r="U264" s="38"/>
      <c r="V264" s="38"/>
      <c r="W264" s="38"/>
      <c r="X264" s="38"/>
      <c r="Y264" s="38"/>
      <c r="Z264" s="38"/>
      <c r="AA264" s="38"/>
      <c r="AB264" s="38"/>
      <c r="AC264" s="38"/>
      <c r="AD264" s="38"/>
      <c r="AE264" s="38"/>
      <c r="AT264" s="17" t="s">
        <v>177</v>
      </c>
      <c r="AU264" s="17" t="s">
        <v>91</v>
      </c>
    </row>
    <row r="265" s="2" customFormat="1" ht="24.15" customHeight="1">
      <c r="A265" s="38"/>
      <c r="B265" s="39"/>
      <c r="C265" s="227" t="s">
        <v>337</v>
      </c>
      <c r="D265" s="227" t="s">
        <v>171</v>
      </c>
      <c r="E265" s="228" t="s">
        <v>338</v>
      </c>
      <c r="F265" s="229" t="s">
        <v>339</v>
      </c>
      <c r="G265" s="230" t="s">
        <v>340</v>
      </c>
      <c r="H265" s="231">
        <v>5</v>
      </c>
      <c r="I265" s="232"/>
      <c r="J265" s="233">
        <f>ROUND(I265*H265,2)</f>
        <v>0</v>
      </c>
      <c r="K265" s="229" t="s">
        <v>174</v>
      </c>
      <c r="L265" s="44"/>
      <c r="M265" s="234" t="s">
        <v>1</v>
      </c>
      <c r="N265" s="235" t="s">
        <v>47</v>
      </c>
      <c r="O265" s="91"/>
      <c r="P265" s="236">
        <f>O265*H265</f>
        <v>0</v>
      </c>
      <c r="Q265" s="236">
        <v>0.00010000000000000001</v>
      </c>
      <c r="R265" s="236">
        <f>Q265*H265</f>
        <v>0.00050000000000000001</v>
      </c>
      <c r="S265" s="236">
        <v>0</v>
      </c>
      <c r="T265" s="237">
        <f>S265*H265</f>
        <v>0</v>
      </c>
      <c r="U265" s="38"/>
      <c r="V265" s="38"/>
      <c r="W265" s="38"/>
      <c r="X265" s="38"/>
      <c r="Y265" s="38"/>
      <c r="Z265" s="38"/>
      <c r="AA265" s="38"/>
      <c r="AB265" s="38"/>
      <c r="AC265" s="38"/>
      <c r="AD265" s="38"/>
      <c r="AE265" s="38"/>
      <c r="AR265" s="238" t="s">
        <v>175</v>
      </c>
      <c r="AT265" s="238" t="s">
        <v>171</v>
      </c>
      <c r="AU265" s="238" t="s">
        <v>91</v>
      </c>
      <c r="AY265" s="17" t="s">
        <v>169</v>
      </c>
      <c r="BE265" s="239">
        <f>IF(N265="základní",J265,0)</f>
        <v>0</v>
      </c>
      <c r="BF265" s="239">
        <f>IF(N265="snížená",J265,0)</f>
        <v>0</v>
      </c>
      <c r="BG265" s="239">
        <f>IF(N265="zákl. přenesená",J265,0)</f>
        <v>0</v>
      </c>
      <c r="BH265" s="239">
        <f>IF(N265="sníž. přenesená",J265,0)</f>
        <v>0</v>
      </c>
      <c r="BI265" s="239">
        <f>IF(N265="nulová",J265,0)</f>
        <v>0</v>
      </c>
      <c r="BJ265" s="17" t="s">
        <v>89</v>
      </c>
      <c r="BK265" s="239">
        <f>ROUND(I265*H265,2)</f>
        <v>0</v>
      </c>
      <c r="BL265" s="17" t="s">
        <v>175</v>
      </c>
      <c r="BM265" s="238" t="s">
        <v>479</v>
      </c>
    </row>
    <row r="266" s="2" customFormat="1">
      <c r="A266" s="38"/>
      <c r="B266" s="39"/>
      <c r="C266" s="40"/>
      <c r="D266" s="240" t="s">
        <v>177</v>
      </c>
      <c r="E266" s="40"/>
      <c r="F266" s="241" t="s">
        <v>342</v>
      </c>
      <c r="G266" s="40"/>
      <c r="H266" s="40"/>
      <c r="I266" s="242"/>
      <c r="J266" s="40"/>
      <c r="K266" s="40"/>
      <c r="L266" s="44"/>
      <c r="M266" s="243"/>
      <c r="N266" s="244"/>
      <c r="O266" s="91"/>
      <c r="P266" s="91"/>
      <c r="Q266" s="91"/>
      <c r="R266" s="91"/>
      <c r="S266" s="91"/>
      <c r="T266" s="92"/>
      <c r="U266" s="38"/>
      <c r="V266" s="38"/>
      <c r="W266" s="38"/>
      <c r="X266" s="38"/>
      <c r="Y266" s="38"/>
      <c r="Z266" s="38"/>
      <c r="AA266" s="38"/>
      <c r="AB266" s="38"/>
      <c r="AC266" s="38"/>
      <c r="AD266" s="38"/>
      <c r="AE266" s="38"/>
      <c r="AT266" s="17" t="s">
        <v>177</v>
      </c>
      <c r="AU266" s="17" t="s">
        <v>91</v>
      </c>
    </row>
    <row r="267" s="2" customFormat="1">
      <c r="A267" s="38"/>
      <c r="B267" s="39"/>
      <c r="C267" s="40"/>
      <c r="D267" s="245" t="s">
        <v>179</v>
      </c>
      <c r="E267" s="40"/>
      <c r="F267" s="246" t="s">
        <v>343</v>
      </c>
      <c r="G267" s="40"/>
      <c r="H267" s="40"/>
      <c r="I267" s="242"/>
      <c r="J267" s="40"/>
      <c r="K267" s="40"/>
      <c r="L267" s="44"/>
      <c r="M267" s="243"/>
      <c r="N267" s="244"/>
      <c r="O267" s="91"/>
      <c r="P267" s="91"/>
      <c r="Q267" s="91"/>
      <c r="R267" s="91"/>
      <c r="S267" s="91"/>
      <c r="T267" s="92"/>
      <c r="U267" s="38"/>
      <c r="V267" s="38"/>
      <c r="W267" s="38"/>
      <c r="X267" s="38"/>
      <c r="Y267" s="38"/>
      <c r="Z267" s="38"/>
      <c r="AA267" s="38"/>
      <c r="AB267" s="38"/>
      <c r="AC267" s="38"/>
      <c r="AD267" s="38"/>
      <c r="AE267" s="38"/>
      <c r="AT267" s="17" t="s">
        <v>179</v>
      </c>
      <c r="AU267" s="17" t="s">
        <v>91</v>
      </c>
    </row>
    <row r="268" s="2" customFormat="1">
      <c r="A268" s="38"/>
      <c r="B268" s="39"/>
      <c r="C268" s="40"/>
      <c r="D268" s="240" t="s">
        <v>196</v>
      </c>
      <c r="E268" s="40"/>
      <c r="F268" s="269" t="s">
        <v>344</v>
      </c>
      <c r="G268" s="40"/>
      <c r="H268" s="40"/>
      <c r="I268" s="242"/>
      <c r="J268" s="40"/>
      <c r="K268" s="40"/>
      <c r="L268" s="44"/>
      <c r="M268" s="243"/>
      <c r="N268" s="244"/>
      <c r="O268" s="91"/>
      <c r="P268" s="91"/>
      <c r="Q268" s="91"/>
      <c r="R268" s="91"/>
      <c r="S268" s="91"/>
      <c r="T268" s="92"/>
      <c r="U268" s="38"/>
      <c r="V268" s="38"/>
      <c r="W268" s="38"/>
      <c r="X268" s="38"/>
      <c r="Y268" s="38"/>
      <c r="Z268" s="38"/>
      <c r="AA268" s="38"/>
      <c r="AB268" s="38"/>
      <c r="AC268" s="38"/>
      <c r="AD268" s="38"/>
      <c r="AE268" s="38"/>
      <c r="AT268" s="17" t="s">
        <v>196</v>
      </c>
      <c r="AU268" s="17" t="s">
        <v>91</v>
      </c>
    </row>
    <row r="269" s="2" customFormat="1" ht="24.15" customHeight="1">
      <c r="A269" s="38"/>
      <c r="B269" s="39"/>
      <c r="C269" s="227" t="s">
        <v>345</v>
      </c>
      <c r="D269" s="227" t="s">
        <v>171</v>
      </c>
      <c r="E269" s="228" t="s">
        <v>346</v>
      </c>
      <c r="F269" s="229" t="s">
        <v>347</v>
      </c>
      <c r="G269" s="230" t="s">
        <v>324</v>
      </c>
      <c r="H269" s="231">
        <v>4</v>
      </c>
      <c r="I269" s="232"/>
      <c r="J269" s="233">
        <f>ROUND(I269*H269,2)</f>
        <v>0</v>
      </c>
      <c r="K269" s="229" t="s">
        <v>174</v>
      </c>
      <c r="L269" s="44"/>
      <c r="M269" s="234" t="s">
        <v>1</v>
      </c>
      <c r="N269" s="235" t="s">
        <v>47</v>
      </c>
      <c r="O269" s="91"/>
      <c r="P269" s="236">
        <f>O269*H269</f>
        <v>0</v>
      </c>
      <c r="Q269" s="236">
        <v>0.14494000000000001</v>
      </c>
      <c r="R269" s="236">
        <f>Q269*H269</f>
        <v>0.57976000000000005</v>
      </c>
      <c r="S269" s="236">
        <v>0</v>
      </c>
      <c r="T269" s="237">
        <f>S269*H269</f>
        <v>0</v>
      </c>
      <c r="U269" s="38"/>
      <c r="V269" s="38"/>
      <c r="W269" s="38"/>
      <c r="X269" s="38"/>
      <c r="Y269" s="38"/>
      <c r="Z269" s="38"/>
      <c r="AA269" s="38"/>
      <c r="AB269" s="38"/>
      <c r="AC269" s="38"/>
      <c r="AD269" s="38"/>
      <c r="AE269" s="38"/>
      <c r="AR269" s="238" t="s">
        <v>175</v>
      </c>
      <c r="AT269" s="238" t="s">
        <v>171</v>
      </c>
      <c r="AU269" s="238" t="s">
        <v>91</v>
      </c>
      <c r="AY269" s="17" t="s">
        <v>169</v>
      </c>
      <c r="BE269" s="239">
        <f>IF(N269="základní",J269,0)</f>
        <v>0</v>
      </c>
      <c r="BF269" s="239">
        <f>IF(N269="snížená",J269,0)</f>
        <v>0</v>
      </c>
      <c r="BG269" s="239">
        <f>IF(N269="zákl. přenesená",J269,0)</f>
        <v>0</v>
      </c>
      <c r="BH269" s="239">
        <f>IF(N269="sníž. přenesená",J269,0)</f>
        <v>0</v>
      </c>
      <c r="BI269" s="239">
        <f>IF(N269="nulová",J269,0)</f>
        <v>0</v>
      </c>
      <c r="BJ269" s="17" t="s">
        <v>89</v>
      </c>
      <c r="BK269" s="239">
        <f>ROUND(I269*H269,2)</f>
        <v>0</v>
      </c>
      <c r="BL269" s="17" t="s">
        <v>175</v>
      </c>
      <c r="BM269" s="238" t="s">
        <v>480</v>
      </c>
    </row>
    <row r="270" s="2" customFormat="1">
      <c r="A270" s="38"/>
      <c r="B270" s="39"/>
      <c r="C270" s="40"/>
      <c r="D270" s="240" t="s">
        <v>177</v>
      </c>
      <c r="E270" s="40"/>
      <c r="F270" s="241" t="s">
        <v>349</v>
      </c>
      <c r="G270" s="40"/>
      <c r="H270" s="40"/>
      <c r="I270" s="242"/>
      <c r="J270" s="40"/>
      <c r="K270" s="40"/>
      <c r="L270" s="44"/>
      <c r="M270" s="243"/>
      <c r="N270" s="244"/>
      <c r="O270" s="91"/>
      <c r="P270" s="91"/>
      <c r="Q270" s="91"/>
      <c r="R270" s="91"/>
      <c r="S270" s="91"/>
      <c r="T270" s="92"/>
      <c r="U270" s="38"/>
      <c r="V270" s="38"/>
      <c r="W270" s="38"/>
      <c r="X270" s="38"/>
      <c r="Y270" s="38"/>
      <c r="Z270" s="38"/>
      <c r="AA270" s="38"/>
      <c r="AB270" s="38"/>
      <c r="AC270" s="38"/>
      <c r="AD270" s="38"/>
      <c r="AE270" s="38"/>
      <c r="AT270" s="17" t="s">
        <v>177</v>
      </c>
      <c r="AU270" s="17" t="s">
        <v>91</v>
      </c>
    </row>
    <row r="271" s="2" customFormat="1">
      <c r="A271" s="38"/>
      <c r="B271" s="39"/>
      <c r="C271" s="40"/>
      <c r="D271" s="245" t="s">
        <v>179</v>
      </c>
      <c r="E271" s="40"/>
      <c r="F271" s="246" t="s">
        <v>350</v>
      </c>
      <c r="G271" s="40"/>
      <c r="H271" s="40"/>
      <c r="I271" s="242"/>
      <c r="J271" s="40"/>
      <c r="K271" s="40"/>
      <c r="L271" s="44"/>
      <c r="M271" s="243"/>
      <c r="N271" s="244"/>
      <c r="O271" s="91"/>
      <c r="P271" s="91"/>
      <c r="Q271" s="91"/>
      <c r="R271" s="91"/>
      <c r="S271" s="91"/>
      <c r="T271" s="92"/>
      <c r="U271" s="38"/>
      <c r="V271" s="38"/>
      <c r="W271" s="38"/>
      <c r="X271" s="38"/>
      <c r="Y271" s="38"/>
      <c r="Z271" s="38"/>
      <c r="AA271" s="38"/>
      <c r="AB271" s="38"/>
      <c r="AC271" s="38"/>
      <c r="AD271" s="38"/>
      <c r="AE271" s="38"/>
      <c r="AT271" s="17" t="s">
        <v>179</v>
      </c>
      <c r="AU271" s="17" t="s">
        <v>91</v>
      </c>
    </row>
    <row r="272" s="2" customFormat="1">
      <c r="A272" s="38"/>
      <c r="B272" s="39"/>
      <c r="C272" s="40"/>
      <c r="D272" s="240" t="s">
        <v>196</v>
      </c>
      <c r="E272" s="40"/>
      <c r="F272" s="269" t="s">
        <v>351</v>
      </c>
      <c r="G272" s="40"/>
      <c r="H272" s="40"/>
      <c r="I272" s="242"/>
      <c r="J272" s="40"/>
      <c r="K272" s="40"/>
      <c r="L272" s="44"/>
      <c r="M272" s="243"/>
      <c r="N272" s="244"/>
      <c r="O272" s="91"/>
      <c r="P272" s="91"/>
      <c r="Q272" s="91"/>
      <c r="R272" s="91"/>
      <c r="S272" s="91"/>
      <c r="T272" s="92"/>
      <c r="U272" s="38"/>
      <c r="V272" s="38"/>
      <c r="W272" s="38"/>
      <c r="X272" s="38"/>
      <c r="Y272" s="38"/>
      <c r="Z272" s="38"/>
      <c r="AA272" s="38"/>
      <c r="AB272" s="38"/>
      <c r="AC272" s="38"/>
      <c r="AD272" s="38"/>
      <c r="AE272" s="38"/>
      <c r="AT272" s="17" t="s">
        <v>196</v>
      </c>
      <c r="AU272" s="17" t="s">
        <v>91</v>
      </c>
    </row>
    <row r="273" s="2" customFormat="1" ht="16.5" customHeight="1">
      <c r="A273" s="38"/>
      <c r="B273" s="39"/>
      <c r="C273" s="270" t="s">
        <v>352</v>
      </c>
      <c r="D273" s="270" t="s">
        <v>208</v>
      </c>
      <c r="E273" s="271" t="s">
        <v>353</v>
      </c>
      <c r="F273" s="272" t="s">
        <v>354</v>
      </c>
      <c r="G273" s="273" t="s">
        <v>324</v>
      </c>
      <c r="H273" s="274">
        <v>4</v>
      </c>
      <c r="I273" s="275"/>
      <c r="J273" s="276">
        <f>ROUND(I273*H273,2)</f>
        <v>0</v>
      </c>
      <c r="K273" s="272" t="s">
        <v>1</v>
      </c>
      <c r="L273" s="277"/>
      <c r="M273" s="278" t="s">
        <v>1</v>
      </c>
      <c r="N273" s="279" t="s">
        <v>47</v>
      </c>
      <c r="O273" s="91"/>
      <c r="P273" s="236">
        <f>O273*H273</f>
        <v>0</v>
      </c>
      <c r="Q273" s="236">
        <v>0.10000000000000001</v>
      </c>
      <c r="R273" s="236">
        <f>Q273*H273</f>
        <v>0.40000000000000002</v>
      </c>
      <c r="S273" s="236">
        <v>0</v>
      </c>
      <c r="T273" s="237">
        <f>S273*H273</f>
        <v>0</v>
      </c>
      <c r="U273" s="38"/>
      <c r="V273" s="38"/>
      <c r="W273" s="38"/>
      <c r="X273" s="38"/>
      <c r="Y273" s="38"/>
      <c r="Z273" s="38"/>
      <c r="AA273" s="38"/>
      <c r="AB273" s="38"/>
      <c r="AC273" s="38"/>
      <c r="AD273" s="38"/>
      <c r="AE273" s="38"/>
      <c r="AR273" s="238" t="s">
        <v>212</v>
      </c>
      <c r="AT273" s="238" t="s">
        <v>208</v>
      </c>
      <c r="AU273" s="238" t="s">
        <v>91</v>
      </c>
      <c r="AY273" s="17" t="s">
        <v>169</v>
      </c>
      <c r="BE273" s="239">
        <f>IF(N273="základní",J273,0)</f>
        <v>0</v>
      </c>
      <c r="BF273" s="239">
        <f>IF(N273="snížená",J273,0)</f>
        <v>0</v>
      </c>
      <c r="BG273" s="239">
        <f>IF(N273="zákl. přenesená",J273,0)</f>
        <v>0</v>
      </c>
      <c r="BH273" s="239">
        <f>IF(N273="sníž. přenesená",J273,0)</f>
        <v>0</v>
      </c>
      <c r="BI273" s="239">
        <f>IF(N273="nulová",J273,0)</f>
        <v>0</v>
      </c>
      <c r="BJ273" s="17" t="s">
        <v>89</v>
      </c>
      <c r="BK273" s="239">
        <f>ROUND(I273*H273,2)</f>
        <v>0</v>
      </c>
      <c r="BL273" s="17" t="s">
        <v>175</v>
      </c>
      <c r="BM273" s="238" t="s">
        <v>481</v>
      </c>
    </row>
    <row r="274" s="2" customFormat="1">
      <c r="A274" s="38"/>
      <c r="B274" s="39"/>
      <c r="C274" s="40"/>
      <c r="D274" s="240" t="s">
        <v>177</v>
      </c>
      <c r="E274" s="40"/>
      <c r="F274" s="241" t="s">
        <v>354</v>
      </c>
      <c r="G274" s="40"/>
      <c r="H274" s="40"/>
      <c r="I274" s="242"/>
      <c r="J274" s="40"/>
      <c r="K274" s="40"/>
      <c r="L274" s="44"/>
      <c r="M274" s="243"/>
      <c r="N274" s="244"/>
      <c r="O274" s="91"/>
      <c r="P274" s="91"/>
      <c r="Q274" s="91"/>
      <c r="R274" s="91"/>
      <c r="S274" s="91"/>
      <c r="T274" s="92"/>
      <c r="U274" s="38"/>
      <c r="V274" s="38"/>
      <c r="W274" s="38"/>
      <c r="X274" s="38"/>
      <c r="Y274" s="38"/>
      <c r="Z274" s="38"/>
      <c r="AA274" s="38"/>
      <c r="AB274" s="38"/>
      <c r="AC274" s="38"/>
      <c r="AD274" s="38"/>
      <c r="AE274" s="38"/>
      <c r="AT274" s="17" t="s">
        <v>177</v>
      </c>
      <c r="AU274" s="17" t="s">
        <v>91</v>
      </c>
    </row>
    <row r="275" s="2" customFormat="1" ht="16.5" customHeight="1">
      <c r="A275" s="38"/>
      <c r="B275" s="39"/>
      <c r="C275" s="270" t="s">
        <v>356</v>
      </c>
      <c r="D275" s="270" t="s">
        <v>208</v>
      </c>
      <c r="E275" s="271" t="s">
        <v>357</v>
      </c>
      <c r="F275" s="272" t="s">
        <v>358</v>
      </c>
      <c r="G275" s="273" t="s">
        <v>324</v>
      </c>
      <c r="H275" s="274">
        <v>4</v>
      </c>
      <c r="I275" s="275"/>
      <c r="J275" s="276">
        <f>ROUND(I275*H275,2)</f>
        <v>0</v>
      </c>
      <c r="K275" s="272" t="s">
        <v>1</v>
      </c>
      <c r="L275" s="277"/>
      <c r="M275" s="278" t="s">
        <v>1</v>
      </c>
      <c r="N275" s="279" t="s">
        <v>47</v>
      </c>
      <c r="O275" s="91"/>
      <c r="P275" s="236">
        <f>O275*H275</f>
        <v>0</v>
      </c>
      <c r="Q275" s="236">
        <v>0.057000000000000002</v>
      </c>
      <c r="R275" s="236">
        <f>Q275*H275</f>
        <v>0.22800000000000001</v>
      </c>
      <c r="S275" s="236">
        <v>0</v>
      </c>
      <c r="T275" s="237">
        <f>S275*H275</f>
        <v>0</v>
      </c>
      <c r="U275" s="38"/>
      <c r="V275" s="38"/>
      <c r="W275" s="38"/>
      <c r="X275" s="38"/>
      <c r="Y275" s="38"/>
      <c r="Z275" s="38"/>
      <c r="AA275" s="38"/>
      <c r="AB275" s="38"/>
      <c r="AC275" s="38"/>
      <c r="AD275" s="38"/>
      <c r="AE275" s="38"/>
      <c r="AR275" s="238" t="s">
        <v>212</v>
      </c>
      <c r="AT275" s="238" t="s">
        <v>208</v>
      </c>
      <c r="AU275" s="238" t="s">
        <v>91</v>
      </c>
      <c r="AY275" s="17" t="s">
        <v>169</v>
      </c>
      <c r="BE275" s="239">
        <f>IF(N275="základní",J275,0)</f>
        <v>0</v>
      </c>
      <c r="BF275" s="239">
        <f>IF(N275="snížená",J275,0)</f>
        <v>0</v>
      </c>
      <c r="BG275" s="239">
        <f>IF(N275="zákl. přenesená",J275,0)</f>
        <v>0</v>
      </c>
      <c r="BH275" s="239">
        <f>IF(N275="sníž. přenesená",J275,0)</f>
        <v>0</v>
      </c>
      <c r="BI275" s="239">
        <f>IF(N275="nulová",J275,0)</f>
        <v>0</v>
      </c>
      <c r="BJ275" s="17" t="s">
        <v>89</v>
      </c>
      <c r="BK275" s="239">
        <f>ROUND(I275*H275,2)</f>
        <v>0</v>
      </c>
      <c r="BL275" s="17" t="s">
        <v>175</v>
      </c>
      <c r="BM275" s="238" t="s">
        <v>482</v>
      </c>
    </row>
    <row r="276" s="2" customFormat="1">
      <c r="A276" s="38"/>
      <c r="B276" s="39"/>
      <c r="C276" s="40"/>
      <c r="D276" s="240" t="s">
        <v>177</v>
      </c>
      <c r="E276" s="40"/>
      <c r="F276" s="241" t="s">
        <v>358</v>
      </c>
      <c r="G276" s="40"/>
      <c r="H276" s="40"/>
      <c r="I276" s="242"/>
      <c r="J276" s="40"/>
      <c r="K276" s="40"/>
      <c r="L276" s="44"/>
      <c r="M276" s="243"/>
      <c r="N276" s="244"/>
      <c r="O276" s="91"/>
      <c r="P276" s="91"/>
      <c r="Q276" s="91"/>
      <c r="R276" s="91"/>
      <c r="S276" s="91"/>
      <c r="T276" s="92"/>
      <c r="U276" s="38"/>
      <c r="V276" s="38"/>
      <c r="W276" s="38"/>
      <c r="X276" s="38"/>
      <c r="Y276" s="38"/>
      <c r="Z276" s="38"/>
      <c r="AA276" s="38"/>
      <c r="AB276" s="38"/>
      <c r="AC276" s="38"/>
      <c r="AD276" s="38"/>
      <c r="AE276" s="38"/>
      <c r="AT276" s="17" t="s">
        <v>177</v>
      </c>
      <c r="AU276" s="17" t="s">
        <v>91</v>
      </c>
    </row>
    <row r="277" s="2" customFormat="1" ht="16.5" customHeight="1">
      <c r="A277" s="38"/>
      <c r="B277" s="39"/>
      <c r="C277" s="270" t="s">
        <v>360</v>
      </c>
      <c r="D277" s="270" t="s">
        <v>208</v>
      </c>
      <c r="E277" s="271" t="s">
        <v>361</v>
      </c>
      <c r="F277" s="272" t="s">
        <v>362</v>
      </c>
      <c r="G277" s="273" t="s">
        <v>324</v>
      </c>
      <c r="H277" s="274">
        <v>4</v>
      </c>
      <c r="I277" s="275"/>
      <c r="J277" s="276">
        <f>ROUND(I277*H277,2)</f>
        <v>0</v>
      </c>
      <c r="K277" s="272" t="s">
        <v>1</v>
      </c>
      <c r="L277" s="277"/>
      <c r="M277" s="278" t="s">
        <v>1</v>
      </c>
      <c r="N277" s="279" t="s">
        <v>47</v>
      </c>
      <c r="O277" s="91"/>
      <c r="P277" s="236">
        <f>O277*H277</f>
        <v>0</v>
      </c>
      <c r="Q277" s="236">
        <v>0.058000000000000003</v>
      </c>
      <c r="R277" s="236">
        <f>Q277*H277</f>
        <v>0.23200000000000001</v>
      </c>
      <c r="S277" s="236">
        <v>0</v>
      </c>
      <c r="T277" s="237">
        <f>S277*H277</f>
        <v>0</v>
      </c>
      <c r="U277" s="38"/>
      <c r="V277" s="38"/>
      <c r="W277" s="38"/>
      <c r="X277" s="38"/>
      <c r="Y277" s="38"/>
      <c r="Z277" s="38"/>
      <c r="AA277" s="38"/>
      <c r="AB277" s="38"/>
      <c r="AC277" s="38"/>
      <c r="AD277" s="38"/>
      <c r="AE277" s="38"/>
      <c r="AR277" s="238" t="s">
        <v>212</v>
      </c>
      <c r="AT277" s="238" t="s">
        <v>208</v>
      </c>
      <c r="AU277" s="238" t="s">
        <v>91</v>
      </c>
      <c r="AY277" s="17" t="s">
        <v>169</v>
      </c>
      <c r="BE277" s="239">
        <f>IF(N277="základní",J277,0)</f>
        <v>0</v>
      </c>
      <c r="BF277" s="239">
        <f>IF(N277="snížená",J277,0)</f>
        <v>0</v>
      </c>
      <c r="BG277" s="239">
        <f>IF(N277="zákl. přenesená",J277,0)</f>
        <v>0</v>
      </c>
      <c r="BH277" s="239">
        <f>IF(N277="sníž. přenesená",J277,0)</f>
        <v>0</v>
      </c>
      <c r="BI277" s="239">
        <f>IF(N277="nulová",J277,0)</f>
        <v>0</v>
      </c>
      <c r="BJ277" s="17" t="s">
        <v>89</v>
      </c>
      <c r="BK277" s="239">
        <f>ROUND(I277*H277,2)</f>
        <v>0</v>
      </c>
      <c r="BL277" s="17" t="s">
        <v>175</v>
      </c>
      <c r="BM277" s="238" t="s">
        <v>483</v>
      </c>
    </row>
    <row r="278" s="2" customFormat="1">
      <c r="A278" s="38"/>
      <c r="B278" s="39"/>
      <c r="C278" s="40"/>
      <c r="D278" s="240" t="s">
        <v>177</v>
      </c>
      <c r="E278" s="40"/>
      <c r="F278" s="241" t="s">
        <v>362</v>
      </c>
      <c r="G278" s="40"/>
      <c r="H278" s="40"/>
      <c r="I278" s="242"/>
      <c r="J278" s="40"/>
      <c r="K278" s="40"/>
      <c r="L278" s="44"/>
      <c r="M278" s="243"/>
      <c r="N278" s="244"/>
      <c r="O278" s="91"/>
      <c r="P278" s="91"/>
      <c r="Q278" s="91"/>
      <c r="R278" s="91"/>
      <c r="S278" s="91"/>
      <c r="T278" s="92"/>
      <c r="U278" s="38"/>
      <c r="V278" s="38"/>
      <c r="W278" s="38"/>
      <c r="X278" s="38"/>
      <c r="Y278" s="38"/>
      <c r="Z278" s="38"/>
      <c r="AA278" s="38"/>
      <c r="AB278" s="38"/>
      <c r="AC278" s="38"/>
      <c r="AD278" s="38"/>
      <c r="AE278" s="38"/>
      <c r="AT278" s="17" t="s">
        <v>177</v>
      </c>
      <c r="AU278" s="17" t="s">
        <v>91</v>
      </c>
    </row>
    <row r="279" s="2" customFormat="1" ht="16.5" customHeight="1">
      <c r="A279" s="38"/>
      <c r="B279" s="39"/>
      <c r="C279" s="270" t="s">
        <v>364</v>
      </c>
      <c r="D279" s="270" t="s">
        <v>208</v>
      </c>
      <c r="E279" s="271" t="s">
        <v>365</v>
      </c>
      <c r="F279" s="272" t="s">
        <v>366</v>
      </c>
      <c r="G279" s="273" t="s">
        <v>324</v>
      </c>
      <c r="H279" s="274">
        <v>4</v>
      </c>
      <c r="I279" s="275"/>
      <c r="J279" s="276">
        <f>ROUND(I279*H279,2)</f>
        <v>0</v>
      </c>
      <c r="K279" s="272" t="s">
        <v>1</v>
      </c>
      <c r="L279" s="277"/>
      <c r="M279" s="278" t="s">
        <v>1</v>
      </c>
      <c r="N279" s="279" t="s">
        <v>47</v>
      </c>
      <c r="O279" s="91"/>
      <c r="P279" s="236">
        <f>O279*H279</f>
        <v>0</v>
      </c>
      <c r="Q279" s="236">
        <v>0.027</v>
      </c>
      <c r="R279" s="236">
        <f>Q279*H279</f>
        <v>0.108</v>
      </c>
      <c r="S279" s="236">
        <v>0</v>
      </c>
      <c r="T279" s="237">
        <f>S279*H279</f>
        <v>0</v>
      </c>
      <c r="U279" s="38"/>
      <c r="V279" s="38"/>
      <c r="W279" s="38"/>
      <c r="X279" s="38"/>
      <c r="Y279" s="38"/>
      <c r="Z279" s="38"/>
      <c r="AA279" s="38"/>
      <c r="AB279" s="38"/>
      <c r="AC279" s="38"/>
      <c r="AD279" s="38"/>
      <c r="AE279" s="38"/>
      <c r="AR279" s="238" t="s">
        <v>212</v>
      </c>
      <c r="AT279" s="238" t="s">
        <v>208</v>
      </c>
      <c r="AU279" s="238" t="s">
        <v>91</v>
      </c>
      <c r="AY279" s="17" t="s">
        <v>169</v>
      </c>
      <c r="BE279" s="239">
        <f>IF(N279="základní",J279,0)</f>
        <v>0</v>
      </c>
      <c r="BF279" s="239">
        <f>IF(N279="snížená",J279,0)</f>
        <v>0</v>
      </c>
      <c r="BG279" s="239">
        <f>IF(N279="zákl. přenesená",J279,0)</f>
        <v>0</v>
      </c>
      <c r="BH279" s="239">
        <f>IF(N279="sníž. přenesená",J279,0)</f>
        <v>0</v>
      </c>
      <c r="BI279" s="239">
        <f>IF(N279="nulová",J279,0)</f>
        <v>0</v>
      </c>
      <c r="BJ279" s="17" t="s">
        <v>89</v>
      </c>
      <c r="BK279" s="239">
        <f>ROUND(I279*H279,2)</f>
        <v>0</v>
      </c>
      <c r="BL279" s="17" t="s">
        <v>175</v>
      </c>
      <c r="BM279" s="238" t="s">
        <v>484</v>
      </c>
    </row>
    <row r="280" s="2" customFormat="1">
      <c r="A280" s="38"/>
      <c r="B280" s="39"/>
      <c r="C280" s="40"/>
      <c r="D280" s="240" t="s">
        <v>177</v>
      </c>
      <c r="E280" s="40"/>
      <c r="F280" s="241" t="s">
        <v>366</v>
      </c>
      <c r="G280" s="40"/>
      <c r="H280" s="40"/>
      <c r="I280" s="242"/>
      <c r="J280" s="40"/>
      <c r="K280" s="40"/>
      <c r="L280" s="44"/>
      <c r="M280" s="243"/>
      <c r="N280" s="244"/>
      <c r="O280" s="91"/>
      <c r="P280" s="91"/>
      <c r="Q280" s="91"/>
      <c r="R280" s="91"/>
      <c r="S280" s="91"/>
      <c r="T280" s="92"/>
      <c r="U280" s="38"/>
      <c r="V280" s="38"/>
      <c r="W280" s="38"/>
      <c r="X280" s="38"/>
      <c r="Y280" s="38"/>
      <c r="Z280" s="38"/>
      <c r="AA280" s="38"/>
      <c r="AB280" s="38"/>
      <c r="AC280" s="38"/>
      <c r="AD280" s="38"/>
      <c r="AE280" s="38"/>
      <c r="AT280" s="17" t="s">
        <v>177</v>
      </c>
      <c r="AU280" s="17" t="s">
        <v>91</v>
      </c>
    </row>
    <row r="281" s="2" customFormat="1" ht="21.75" customHeight="1">
      <c r="A281" s="38"/>
      <c r="B281" s="39"/>
      <c r="C281" s="270" t="s">
        <v>368</v>
      </c>
      <c r="D281" s="270" t="s">
        <v>208</v>
      </c>
      <c r="E281" s="271" t="s">
        <v>369</v>
      </c>
      <c r="F281" s="272" t="s">
        <v>370</v>
      </c>
      <c r="G281" s="273" t="s">
        <v>324</v>
      </c>
      <c r="H281" s="274">
        <v>4</v>
      </c>
      <c r="I281" s="275"/>
      <c r="J281" s="276">
        <f>ROUND(I281*H281,2)</f>
        <v>0</v>
      </c>
      <c r="K281" s="272" t="s">
        <v>1</v>
      </c>
      <c r="L281" s="277"/>
      <c r="M281" s="278" t="s">
        <v>1</v>
      </c>
      <c r="N281" s="279" t="s">
        <v>47</v>
      </c>
      <c r="O281" s="91"/>
      <c r="P281" s="236">
        <f>O281*H281</f>
        <v>0</v>
      </c>
      <c r="Q281" s="236">
        <v>0.055</v>
      </c>
      <c r="R281" s="236">
        <f>Q281*H281</f>
        <v>0.22</v>
      </c>
      <c r="S281" s="236">
        <v>0</v>
      </c>
      <c r="T281" s="237">
        <f>S281*H281</f>
        <v>0</v>
      </c>
      <c r="U281" s="38"/>
      <c r="V281" s="38"/>
      <c r="W281" s="38"/>
      <c r="X281" s="38"/>
      <c r="Y281" s="38"/>
      <c r="Z281" s="38"/>
      <c r="AA281" s="38"/>
      <c r="AB281" s="38"/>
      <c r="AC281" s="38"/>
      <c r="AD281" s="38"/>
      <c r="AE281" s="38"/>
      <c r="AR281" s="238" t="s">
        <v>212</v>
      </c>
      <c r="AT281" s="238" t="s">
        <v>208</v>
      </c>
      <c r="AU281" s="238" t="s">
        <v>91</v>
      </c>
      <c r="AY281" s="17" t="s">
        <v>169</v>
      </c>
      <c r="BE281" s="239">
        <f>IF(N281="základní",J281,0)</f>
        <v>0</v>
      </c>
      <c r="BF281" s="239">
        <f>IF(N281="snížená",J281,0)</f>
        <v>0</v>
      </c>
      <c r="BG281" s="239">
        <f>IF(N281="zákl. přenesená",J281,0)</f>
        <v>0</v>
      </c>
      <c r="BH281" s="239">
        <f>IF(N281="sníž. přenesená",J281,0)</f>
        <v>0</v>
      </c>
      <c r="BI281" s="239">
        <f>IF(N281="nulová",J281,0)</f>
        <v>0</v>
      </c>
      <c r="BJ281" s="17" t="s">
        <v>89</v>
      </c>
      <c r="BK281" s="239">
        <f>ROUND(I281*H281,2)</f>
        <v>0</v>
      </c>
      <c r="BL281" s="17" t="s">
        <v>175</v>
      </c>
      <c r="BM281" s="238" t="s">
        <v>485</v>
      </c>
    </row>
    <row r="282" s="2" customFormat="1">
      <c r="A282" s="38"/>
      <c r="B282" s="39"/>
      <c r="C282" s="40"/>
      <c r="D282" s="240" t="s">
        <v>177</v>
      </c>
      <c r="E282" s="40"/>
      <c r="F282" s="241" t="s">
        <v>370</v>
      </c>
      <c r="G282" s="40"/>
      <c r="H282" s="40"/>
      <c r="I282" s="242"/>
      <c r="J282" s="40"/>
      <c r="K282" s="40"/>
      <c r="L282" s="44"/>
      <c r="M282" s="243"/>
      <c r="N282" s="244"/>
      <c r="O282" s="91"/>
      <c r="P282" s="91"/>
      <c r="Q282" s="91"/>
      <c r="R282" s="91"/>
      <c r="S282" s="91"/>
      <c r="T282" s="92"/>
      <c r="U282" s="38"/>
      <c r="V282" s="38"/>
      <c r="W282" s="38"/>
      <c r="X282" s="38"/>
      <c r="Y282" s="38"/>
      <c r="Z282" s="38"/>
      <c r="AA282" s="38"/>
      <c r="AB282" s="38"/>
      <c r="AC282" s="38"/>
      <c r="AD282" s="38"/>
      <c r="AE282" s="38"/>
      <c r="AT282" s="17" t="s">
        <v>177</v>
      </c>
      <c r="AU282" s="17" t="s">
        <v>91</v>
      </c>
    </row>
    <row r="283" s="2" customFormat="1" ht="16.5" customHeight="1">
      <c r="A283" s="38"/>
      <c r="B283" s="39"/>
      <c r="C283" s="270" t="s">
        <v>372</v>
      </c>
      <c r="D283" s="270" t="s">
        <v>208</v>
      </c>
      <c r="E283" s="271" t="s">
        <v>373</v>
      </c>
      <c r="F283" s="272" t="s">
        <v>374</v>
      </c>
      <c r="G283" s="273" t="s">
        <v>324</v>
      </c>
      <c r="H283" s="274">
        <v>4</v>
      </c>
      <c r="I283" s="275"/>
      <c r="J283" s="276">
        <f>ROUND(I283*H283,2)</f>
        <v>0</v>
      </c>
      <c r="K283" s="272" t="s">
        <v>1</v>
      </c>
      <c r="L283" s="277"/>
      <c r="M283" s="278" t="s">
        <v>1</v>
      </c>
      <c r="N283" s="279" t="s">
        <v>47</v>
      </c>
      <c r="O283" s="91"/>
      <c r="P283" s="236">
        <f>O283*H283</f>
        <v>0</v>
      </c>
      <c r="Q283" s="236">
        <v>0.114</v>
      </c>
      <c r="R283" s="236">
        <f>Q283*H283</f>
        <v>0.45600000000000002</v>
      </c>
      <c r="S283" s="236">
        <v>0</v>
      </c>
      <c r="T283" s="237">
        <f>S283*H283</f>
        <v>0</v>
      </c>
      <c r="U283" s="38"/>
      <c r="V283" s="38"/>
      <c r="W283" s="38"/>
      <c r="X283" s="38"/>
      <c r="Y283" s="38"/>
      <c r="Z283" s="38"/>
      <c r="AA283" s="38"/>
      <c r="AB283" s="38"/>
      <c r="AC283" s="38"/>
      <c r="AD283" s="38"/>
      <c r="AE283" s="38"/>
      <c r="AR283" s="238" t="s">
        <v>212</v>
      </c>
      <c r="AT283" s="238" t="s">
        <v>208</v>
      </c>
      <c r="AU283" s="238" t="s">
        <v>91</v>
      </c>
      <c r="AY283" s="17" t="s">
        <v>169</v>
      </c>
      <c r="BE283" s="239">
        <f>IF(N283="základní",J283,0)</f>
        <v>0</v>
      </c>
      <c r="BF283" s="239">
        <f>IF(N283="snížená",J283,0)</f>
        <v>0</v>
      </c>
      <c r="BG283" s="239">
        <f>IF(N283="zákl. přenesená",J283,0)</f>
        <v>0</v>
      </c>
      <c r="BH283" s="239">
        <f>IF(N283="sníž. přenesená",J283,0)</f>
        <v>0</v>
      </c>
      <c r="BI283" s="239">
        <f>IF(N283="nulová",J283,0)</f>
        <v>0</v>
      </c>
      <c r="BJ283" s="17" t="s">
        <v>89</v>
      </c>
      <c r="BK283" s="239">
        <f>ROUND(I283*H283,2)</f>
        <v>0</v>
      </c>
      <c r="BL283" s="17" t="s">
        <v>175</v>
      </c>
      <c r="BM283" s="238" t="s">
        <v>486</v>
      </c>
    </row>
    <row r="284" s="2" customFormat="1">
      <c r="A284" s="38"/>
      <c r="B284" s="39"/>
      <c r="C284" s="40"/>
      <c r="D284" s="240" t="s">
        <v>177</v>
      </c>
      <c r="E284" s="40"/>
      <c r="F284" s="241" t="s">
        <v>374</v>
      </c>
      <c r="G284" s="40"/>
      <c r="H284" s="40"/>
      <c r="I284" s="242"/>
      <c r="J284" s="40"/>
      <c r="K284" s="40"/>
      <c r="L284" s="44"/>
      <c r="M284" s="243"/>
      <c r="N284" s="244"/>
      <c r="O284" s="91"/>
      <c r="P284" s="91"/>
      <c r="Q284" s="91"/>
      <c r="R284" s="91"/>
      <c r="S284" s="91"/>
      <c r="T284" s="92"/>
      <c r="U284" s="38"/>
      <c r="V284" s="38"/>
      <c r="W284" s="38"/>
      <c r="X284" s="38"/>
      <c r="Y284" s="38"/>
      <c r="Z284" s="38"/>
      <c r="AA284" s="38"/>
      <c r="AB284" s="38"/>
      <c r="AC284" s="38"/>
      <c r="AD284" s="38"/>
      <c r="AE284" s="38"/>
      <c r="AT284" s="17" t="s">
        <v>177</v>
      </c>
      <c r="AU284" s="17" t="s">
        <v>91</v>
      </c>
    </row>
    <row r="285" s="2" customFormat="1" ht="16.5" customHeight="1">
      <c r="A285" s="38"/>
      <c r="B285" s="39"/>
      <c r="C285" s="270" t="s">
        <v>376</v>
      </c>
      <c r="D285" s="270" t="s">
        <v>208</v>
      </c>
      <c r="E285" s="271" t="s">
        <v>377</v>
      </c>
      <c r="F285" s="272" t="s">
        <v>378</v>
      </c>
      <c r="G285" s="273" t="s">
        <v>324</v>
      </c>
      <c r="H285" s="274">
        <v>4</v>
      </c>
      <c r="I285" s="275"/>
      <c r="J285" s="276">
        <f>ROUND(I285*H285,2)</f>
        <v>0</v>
      </c>
      <c r="K285" s="272" t="s">
        <v>1</v>
      </c>
      <c r="L285" s="277"/>
      <c r="M285" s="278" t="s">
        <v>1</v>
      </c>
      <c r="N285" s="279" t="s">
        <v>47</v>
      </c>
      <c r="O285" s="91"/>
      <c r="P285" s="236">
        <f>O285*H285</f>
        <v>0</v>
      </c>
      <c r="Q285" s="236">
        <v>0.0040000000000000001</v>
      </c>
      <c r="R285" s="236">
        <f>Q285*H285</f>
        <v>0.016</v>
      </c>
      <c r="S285" s="236">
        <v>0</v>
      </c>
      <c r="T285" s="237">
        <f>S285*H285</f>
        <v>0</v>
      </c>
      <c r="U285" s="38"/>
      <c r="V285" s="38"/>
      <c r="W285" s="38"/>
      <c r="X285" s="38"/>
      <c r="Y285" s="38"/>
      <c r="Z285" s="38"/>
      <c r="AA285" s="38"/>
      <c r="AB285" s="38"/>
      <c r="AC285" s="38"/>
      <c r="AD285" s="38"/>
      <c r="AE285" s="38"/>
      <c r="AR285" s="238" t="s">
        <v>212</v>
      </c>
      <c r="AT285" s="238" t="s">
        <v>208</v>
      </c>
      <c r="AU285" s="238" t="s">
        <v>91</v>
      </c>
      <c r="AY285" s="17" t="s">
        <v>169</v>
      </c>
      <c r="BE285" s="239">
        <f>IF(N285="základní",J285,0)</f>
        <v>0</v>
      </c>
      <c r="BF285" s="239">
        <f>IF(N285="snížená",J285,0)</f>
        <v>0</v>
      </c>
      <c r="BG285" s="239">
        <f>IF(N285="zákl. přenesená",J285,0)</f>
        <v>0</v>
      </c>
      <c r="BH285" s="239">
        <f>IF(N285="sníž. přenesená",J285,0)</f>
        <v>0</v>
      </c>
      <c r="BI285" s="239">
        <f>IF(N285="nulová",J285,0)</f>
        <v>0</v>
      </c>
      <c r="BJ285" s="17" t="s">
        <v>89</v>
      </c>
      <c r="BK285" s="239">
        <f>ROUND(I285*H285,2)</f>
        <v>0</v>
      </c>
      <c r="BL285" s="17" t="s">
        <v>175</v>
      </c>
      <c r="BM285" s="238" t="s">
        <v>487</v>
      </c>
    </row>
    <row r="286" s="2" customFormat="1">
      <c r="A286" s="38"/>
      <c r="B286" s="39"/>
      <c r="C286" s="40"/>
      <c r="D286" s="240" t="s">
        <v>177</v>
      </c>
      <c r="E286" s="40"/>
      <c r="F286" s="241" t="s">
        <v>378</v>
      </c>
      <c r="G286" s="40"/>
      <c r="H286" s="40"/>
      <c r="I286" s="242"/>
      <c r="J286" s="40"/>
      <c r="K286" s="40"/>
      <c r="L286" s="44"/>
      <c r="M286" s="243"/>
      <c r="N286" s="244"/>
      <c r="O286" s="91"/>
      <c r="P286" s="91"/>
      <c r="Q286" s="91"/>
      <c r="R286" s="91"/>
      <c r="S286" s="91"/>
      <c r="T286" s="92"/>
      <c r="U286" s="38"/>
      <c r="V286" s="38"/>
      <c r="W286" s="38"/>
      <c r="X286" s="38"/>
      <c r="Y286" s="38"/>
      <c r="Z286" s="38"/>
      <c r="AA286" s="38"/>
      <c r="AB286" s="38"/>
      <c r="AC286" s="38"/>
      <c r="AD286" s="38"/>
      <c r="AE286" s="38"/>
      <c r="AT286" s="17" t="s">
        <v>177</v>
      </c>
      <c r="AU286" s="17" t="s">
        <v>91</v>
      </c>
    </row>
    <row r="287" s="2" customFormat="1" ht="16.5" customHeight="1">
      <c r="A287" s="38"/>
      <c r="B287" s="39"/>
      <c r="C287" s="270" t="s">
        <v>380</v>
      </c>
      <c r="D287" s="270" t="s">
        <v>208</v>
      </c>
      <c r="E287" s="271" t="s">
        <v>381</v>
      </c>
      <c r="F287" s="272" t="s">
        <v>382</v>
      </c>
      <c r="G287" s="273" t="s">
        <v>324</v>
      </c>
      <c r="H287" s="274">
        <v>4</v>
      </c>
      <c r="I287" s="275"/>
      <c r="J287" s="276">
        <f>ROUND(I287*H287,2)</f>
        <v>0</v>
      </c>
      <c r="K287" s="272" t="s">
        <v>1</v>
      </c>
      <c r="L287" s="277"/>
      <c r="M287" s="278" t="s">
        <v>1</v>
      </c>
      <c r="N287" s="279" t="s">
        <v>47</v>
      </c>
      <c r="O287" s="91"/>
      <c r="P287" s="236">
        <f>O287*H287</f>
        <v>0</v>
      </c>
      <c r="Q287" s="236">
        <v>0.10299999999999999</v>
      </c>
      <c r="R287" s="236">
        <f>Q287*H287</f>
        <v>0.41199999999999998</v>
      </c>
      <c r="S287" s="236">
        <v>0</v>
      </c>
      <c r="T287" s="237">
        <f>S287*H287</f>
        <v>0</v>
      </c>
      <c r="U287" s="38"/>
      <c r="V287" s="38"/>
      <c r="W287" s="38"/>
      <c r="X287" s="38"/>
      <c r="Y287" s="38"/>
      <c r="Z287" s="38"/>
      <c r="AA287" s="38"/>
      <c r="AB287" s="38"/>
      <c r="AC287" s="38"/>
      <c r="AD287" s="38"/>
      <c r="AE287" s="38"/>
      <c r="AR287" s="238" t="s">
        <v>212</v>
      </c>
      <c r="AT287" s="238" t="s">
        <v>208</v>
      </c>
      <c r="AU287" s="238" t="s">
        <v>91</v>
      </c>
      <c r="AY287" s="17" t="s">
        <v>169</v>
      </c>
      <c r="BE287" s="239">
        <f>IF(N287="základní",J287,0)</f>
        <v>0</v>
      </c>
      <c r="BF287" s="239">
        <f>IF(N287="snížená",J287,0)</f>
        <v>0</v>
      </c>
      <c r="BG287" s="239">
        <f>IF(N287="zákl. přenesená",J287,0)</f>
        <v>0</v>
      </c>
      <c r="BH287" s="239">
        <f>IF(N287="sníž. přenesená",J287,0)</f>
        <v>0</v>
      </c>
      <c r="BI287" s="239">
        <f>IF(N287="nulová",J287,0)</f>
        <v>0</v>
      </c>
      <c r="BJ287" s="17" t="s">
        <v>89</v>
      </c>
      <c r="BK287" s="239">
        <f>ROUND(I287*H287,2)</f>
        <v>0</v>
      </c>
      <c r="BL287" s="17" t="s">
        <v>175</v>
      </c>
      <c r="BM287" s="238" t="s">
        <v>488</v>
      </c>
    </row>
    <row r="288" s="2" customFormat="1">
      <c r="A288" s="38"/>
      <c r="B288" s="39"/>
      <c r="C288" s="40"/>
      <c r="D288" s="240" t="s">
        <v>177</v>
      </c>
      <c r="E288" s="40"/>
      <c r="F288" s="241" t="s">
        <v>382</v>
      </c>
      <c r="G288" s="40"/>
      <c r="H288" s="40"/>
      <c r="I288" s="242"/>
      <c r="J288" s="40"/>
      <c r="K288" s="40"/>
      <c r="L288" s="44"/>
      <c r="M288" s="243"/>
      <c r="N288" s="244"/>
      <c r="O288" s="91"/>
      <c r="P288" s="91"/>
      <c r="Q288" s="91"/>
      <c r="R288" s="91"/>
      <c r="S288" s="91"/>
      <c r="T288" s="92"/>
      <c r="U288" s="38"/>
      <c r="V288" s="38"/>
      <c r="W288" s="38"/>
      <c r="X288" s="38"/>
      <c r="Y288" s="38"/>
      <c r="Z288" s="38"/>
      <c r="AA288" s="38"/>
      <c r="AB288" s="38"/>
      <c r="AC288" s="38"/>
      <c r="AD288" s="38"/>
      <c r="AE288" s="38"/>
      <c r="AT288" s="17" t="s">
        <v>177</v>
      </c>
      <c r="AU288" s="17" t="s">
        <v>91</v>
      </c>
    </row>
    <row r="289" s="2" customFormat="1" ht="16.5" customHeight="1">
      <c r="A289" s="38"/>
      <c r="B289" s="39"/>
      <c r="C289" s="227" t="s">
        <v>384</v>
      </c>
      <c r="D289" s="227" t="s">
        <v>171</v>
      </c>
      <c r="E289" s="228" t="s">
        <v>489</v>
      </c>
      <c r="F289" s="229" t="s">
        <v>490</v>
      </c>
      <c r="G289" s="230" t="s">
        <v>133</v>
      </c>
      <c r="H289" s="231">
        <v>7</v>
      </c>
      <c r="I289" s="232"/>
      <c r="J289" s="233">
        <f>ROUND(I289*H289,2)</f>
        <v>0</v>
      </c>
      <c r="K289" s="229" t="s">
        <v>1</v>
      </c>
      <c r="L289" s="44"/>
      <c r="M289" s="234" t="s">
        <v>1</v>
      </c>
      <c r="N289" s="235" t="s">
        <v>47</v>
      </c>
      <c r="O289" s="91"/>
      <c r="P289" s="236">
        <f>O289*H289</f>
        <v>0</v>
      </c>
      <c r="Q289" s="236">
        <v>0.025999999999999999</v>
      </c>
      <c r="R289" s="236">
        <f>Q289*H289</f>
        <v>0.182</v>
      </c>
      <c r="S289" s="236">
        <v>0</v>
      </c>
      <c r="T289" s="237">
        <f>S289*H289</f>
        <v>0</v>
      </c>
      <c r="U289" s="38"/>
      <c r="V289" s="38"/>
      <c r="W289" s="38"/>
      <c r="X289" s="38"/>
      <c r="Y289" s="38"/>
      <c r="Z289" s="38"/>
      <c r="AA289" s="38"/>
      <c r="AB289" s="38"/>
      <c r="AC289" s="38"/>
      <c r="AD289" s="38"/>
      <c r="AE289" s="38"/>
      <c r="AR289" s="238" t="s">
        <v>175</v>
      </c>
      <c r="AT289" s="238" t="s">
        <v>171</v>
      </c>
      <c r="AU289" s="238" t="s">
        <v>91</v>
      </c>
      <c r="AY289" s="17" t="s">
        <v>169</v>
      </c>
      <c r="BE289" s="239">
        <f>IF(N289="základní",J289,0)</f>
        <v>0</v>
      </c>
      <c r="BF289" s="239">
        <f>IF(N289="snížená",J289,0)</f>
        <v>0</v>
      </c>
      <c r="BG289" s="239">
        <f>IF(N289="zákl. přenesená",J289,0)</f>
        <v>0</v>
      </c>
      <c r="BH289" s="239">
        <f>IF(N289="sníž. přenesená",J289,0)</f>
        <v>0</v>
      </c>
      <c r="BI289" s="239">
        <f>IF(N289="nulová",J289,0)</f>
        <v>0</v>
      </c>
      <c r="BJ289" s="17" t="s">
        <v>89</v>
      </c>
      <c r="BK289" s="239">
        <f>ROUND(I289*H289,2)</f>
        <v>0</v>
      </c>
      <c r="BL289" s="17" t="s">
        <v>175</v>
      </c>
      <c r="BM289" s="238" t="s">
        <v>491</v>
      </c>
    </row>
    <row r="290" s="2" customFormat="1">
      <c r="A290" s="38"/>
      <c r="B290" s="39"/>
      <c r="C290" s="40"/>
      <c r="D290" s="240" t="s">
        <v>177</v>
      </c>
      <c r="E290" s="40"/>
      <c r="F290" s="241" t="s">
        <v>490</v>
      </c>
      <c r="G290" s="40"/>
      <c r="H290" s="40"/>
      <c r="I290" s="242"/>
      <c r="J290" s="40"/>
      <c r="K290" s="40"/>
      <c r="L290" s="44"/>
      <c r="M290" s="243"/>
      <c r="N290" s="244"/>
      <c r="O290" s="91"/>
      <c r="P290" s="91"/>
      <c r="Q290" s="91"/>
      <c r="R290" s="91"/>
      <c r="S290" s="91"/>
      <c r="T290" s="92"/>
      <c r="U290" s="38"/>
      <c r="V290" s="38"/>
      <c r="W290" s="38"/>
      <c r="X290" s="38"/>
      <c r="Y290" s="38"/>
      <c r="Z290" s="38"/>
      <c r="AA290" s="38"/>
      <c r="AB290" s="38"/>
      <c r="AC290" s="38"/>
      <c r="AD290" s="38"/>
      <c r="AE290" s="38"/>
      <c r="AT290" s="17" t="s">
        <v>177</v>
      </c>
      <c r="AU290" s="17" t="s">
        <v>91</v>
      </c>
    </row>
    <row r="291" s="2" customFormat="1" ht="16.5" customHeight="1">
      <c r="A291" s="38"/>
      <c r="B291" s="39"/>
      <c r="C291" s="227" t="s">
        <v>388</v>
      </c>
      <c r="D291" s="227" t="s">
        <v>171</v>
      </c>
      <c r="E291" s="228" t="s">
        <v>385</v>
      </c>
      <c r="F291" s="229" t="s">
        <v>386</v>
      </c>
      <c r="G291" s="230" t="s">
        <v>324</v>
      </c>
      <c r="H291" s="231">
        <v>4</v>
      </c>
      <c r="I291" s="232"/>
      <c r="J291" s="233">
        <f>ROUND(I291*H291,2)</f>
        <v>0</v>
      </c>
      <c r="K291" s="229" t="s">
        <v>1</v>
      </c>
      <c r="L291" s="44"/>
      <c r="M291" s="234" t="s">
        <v>1</v>
      </c>
      <c r="N291" s="235" t="s">
        <v>47</v>
      </c>
      <c r="O291" s="91"/>
      <c r="P291" s="236">
        <f>O291*H291</f>
        <v>0</v>
      </c>
      <c r="Q291" s="236">
        <v>0.02</v>
      </c>
      <c r="R291" s="236">
        <f>Q291*H291</f>
        <v>0.080000000000000002</v>
      </c>
      <c r="S291" s="236">
        <v>0</v>
      </c>
      <c r="T291" s="237">
        <f>S291*H291</f>
        <v>0</v>
      </c>
      <c r="U291" s="38"/>
      <c r="V291" s="38"/>
      <c r="W291" s="38"/>
      <c r="X291" s="38"/>
      <c r="Y291" s="38"/>
      <c r="Z291" s="38"/>
      <c r="AA291" s="38"/>
      <c r="AB291" s="38"/>
      <c r="AC291" s="38"/>
      <c r="AD291" s="38"/>
      <c r="AE291" s="38"/>
      <c r="AR291" s="238" t="s">
        <v>175</v>
      </c>
      <c r="AT291" s="238" t="s">
        <v>171</v>
      </c>
      <c r="AU291" s="238" t="s">
        <v>91</v>
      </c>
      <c r="AY291" s="17" t="s">
        <v>169</v>
      </c>
      <c r="BE291" s="239">
        <f>IF(N291="základní",J291,0)</f>
        <v>0</v>
      </c>
      <c r="BF291" s="239">
        <f>IF(N291="snížená",J291,0)</f>
        <v>0</v>
      </c>
      <c r="BG291" s="239">
        <f>IF(N291="zákl. přenesená",J291,0)</f>
        <v>0</v>
      </c>
      <c r="BH291" s="239">
        <f>IF(N291="sníž. přenesená",J291,0)</f>
        <v>0</v>
      </c>
      <c r="BI291" s="239">
        <f>IF(N291="nulová",J291,0)</f>
        <v>0</v>
      </c>
      <c r="BJ291" s="17" t="s">
        <v>89</v>
      </c>
      <c r="BK291" s="239">
        <f>ROUND(I291*H291,2)</f>
        <v>0</v>
      </c>
      <c r="BL291" s="17" t="s">
        <v>175</v>
      </c>
      <c r="BM291" s="238" t="s">
        <v>492</v>
      </c>
    </row>
    <row r="292" s="2" customFormat="1">
      <c r="A292" s="38"/>
      <c r="B292" s="39"/>
      <c r="C292" s="40"/>
      <c r="D292" s="240" t="s">
        <v>177</v>
      </c>
      <c r="E292" s="40"/>
      <c r="F292" s="241" t="s">
        <v>386</v>
      </c>
      <c r="G292" s="40"/>
      <c r="H292" s="40"/>
      <c r="I292" s="242"/>
      <c r="J292" s="40"/>
      <c r="K292" s="40"/>
      <c r="L292" s="44"/>
      <c r="M292" s="243"/>
      <c r="N292" s="244"/>
      <c r="O292" s="91"/>
      <c r="P292" s="91"/>
      <c r="Q292" s="91"/>
      <c r="R292" s="91"/>
      <c r="S292" s="91"/>
      <c r="T292" s="92"/>
      <c r="U292" s="38"/>
      <c r="V292" s="38"/>
      <c r="W292" s="38"/>
      <c r="X292" s="38"/>
      <c r="Y292" s="38"/>
      <c r="Z292" s="38"/>
      <c r="AA292" s="38"/>
      <c r="AB292" s="38"/>
      <c r="AC292" s="38"/>
      <c r="AD292" s="38"/>
      <c r="AE292" s="38"/>
      <c r="AT292" s="17" t="s">
        <v>177</v>
      </c>
      <c r="AU292" s="17" t="s">
        <v>91</v>
      </c>
    </row>
    <row r="293" s="12" customFormat="1" ht="22.8" customHeight="1">
      <c r="A293" s="12"/>
      <c r="B293" s="211"/>
      <c r="C293" s="212"/>
      <c r="D293" s="213" t="s">
        <v>81</v>
      </c>
      <c r="E293" s="225" t="s">
        <v>392</v>
      </c>
      <c r="F293" s="225" t="s">
        <v>393</v>
      </c>
      <c r="G293" s="212"/>
      <c r="H293" s="212"/>
      <c r="I293" s="215"/>
      <c r="J293" s="226">
        <f>BK293</f>
        <v>0</v>
      </c>
      <c r="K293" s="212"/>
      <c r="L293" s="217"/>
      <c r="M293" s="218"/>
      <c r="N293" s="219"/>
      <c r="O293" s="219"/>
      <c r="P293" s="220">
        <f>SUM(P294:P301)</f>
        <v>0</v>
      </c>
      <c r="Q293" s="219"/>
      <c r="R293" s="220">
        <f>SUM(R294:R301)</f>
        <v>0</v>
      </c>
      <c r="S293" s="219"/>
      <c r="T293" s="221">
        <f>SUM(T294:T301)</f>
        <v>0</v>
      </c>
      <c r="U293" s="12"/>
      <c r="V293" s="12"/>
      <c r="W293" s="12"/>
      <c r="X293" s="12"/>
      <c r="Y293" s="12"/>
      <c r="Z293" s="12"/>
      <c r="AA293" s="12"/>
      <c r="AB293" s="12"/>
      <c r="AC293" s="12"/>
      <c r="AD293" s="12"/>
      <c r="AE293" s="12"/>
      <c r="AR293" s="222" t="s">
        <v>89</v>
      </c>
      <c r="AT293" s="223" t="s">
        <v>81</v>
      </c>
      <c r="AU293" s="223" t="s">
        <v>89</v>
      </c>
      <c r="AY293" s="222" t="s">
        <v>169</v>
      </c>
      <c r="BK293" s="224">
        <f>SUM(BK294:BK301)</f>
        <v>0</v>
      </c>
    </row>
    <row r="294" s="2" customFormat="1" ht="33" customHeight="1">
      <c r="A294" s="38"/>
      <c r="B294" s="39"/>
      <c r="C294" s="227" t="s">
        <v>394</v>
      </c>
      <c r="D294" s="227" t="s">
        <v>171</v>
      </c>
      <c r="E294" s="228" t="s">
        <v>395</v>
      </c>
      <c r="F294" s="229" t="s">
        <v>396</v>
      </c>
      <c r="G294" s="230" t="s">
        <v>211</v>
      </c>
      <c r="H294" s="231">
        <v>164.72</v>
      </c>
      <c r="I294" s="232"/>
      <c r="J294" s="233">
        <f>ROUND(I294*H294,2)</f>
        <v>0</v>
      </c>
      <c r="K294" s="229" t="s">
        <v>174</v>
      </c>
      <c r="L294" s="44"/>
      <c r="M294" s="234" t="s">
        <v>1</v>
      </c>
      <c r="N294" s="235" t="s">
        <v>47</v>
      </c>
      <c r="O294" s="91"/>
      <c r="P294" s="236">
        <f>O294*H294</f>
        <v>0</v>
      </c>
      <c r="Q294" s="236">
        <v>0</v>
      </c>
      <c r="R294" s="236">
        <f>Q294*H294</f>
        <v>0</v>
      </c>
      <c r="S294" s="236">
        <v>0</v>
      </c>
      <c r="T294" s="237">
        <f>S294*H294</f>
        <v>0</v>
      </c>
      <c r="U294" s="38"/>
      <c r="V294" s="38"/>
      <c r="W294" s="38"/>
      <c r="X294" s="38"/>
      <c r="Y294" s="38"/>
      <c r="Z294" s="38"/>
      <c r="AA294" s="38"/>
      <c r="AB294" s="38"/>
      <c r="AC294" s="38"/>
      <c r="AD294" s="38"/>
      <c r="AE294" s="38"/>
      <c r="AR294" s="238" t="s">
        <v>175</v>
      </c>
      <c r="AT294" s="238" t="s">
        <v>171</v>
      </c>
      <c r="AU294" s="238" t="s">
        <v>91</v>
      </c>
      <c r="AY294" s="17" t="s">
        <v>169</v>
      </c>
      <c r="BE294" s="239">
        <f>IF(N294="základní",J294,0)</f>
        <v>0</v>
      </c>
      <c r="BF294" s="239">
        <f>IF(N294="snížená",J294,0)</f>
        <v>0</v>
      </c>
      <c r="BG294" s="239">
        <f>IF(N294="zákl. přenesená",J294,0)</f>
        <v>0</v>
      </c>
      <c r="BH294" s="239">
        <f>IF(N294="sníž. přenesená",J294,0)</f>
        <v>0</v>
      </c>
      <c r="BI294" s="239">
        <f>IF(N294="nulová",J294,0)</f>
        <v>0</v>
      </c>
      <c r="BJ294" s="17" t="s">
        <v>89</v>
      </c>
      <c r="BK294" s="239">
        <f>ROUND(I294*H294,2)</f>
        <v>0</v>
      </c>
      <c r="BL294" s="17" t="s">
        <v>175</v>
      </c>
      <c r="BM294" s="238" t="s">
        <v>493</v>
      </c>
    </row>
    <row r="295" s="2" customFormat="1">
      <c r="A295" s="38"/>
      <c r="B295" s="39"/>
      <c r="C295" s="40"/>
      <c r="D295" s="240" t="s">
        <v>177</v>
      </c>
      <c r="E295" s="40"/>
      <c r="F295" s="241" t="s">
        <v>398</v>
      </c>
      <c r="G295" s="40"/>
      <c r="H295" s="40"/>
      <c r="I295" s="242"/>
      <c r="J295" s="40"/>
      <c r="K295" s="40"/>
      <c r="L295" s="44"/>
      <c r="M295" s="243"/>
      <c r="N295" s="244"/>
      <c r="O295" s="91"/>
      <c r="P295" s="91"/>
      <c r="Q295" s="91"/>
      <c r="R295" s="91"/>
      <c r="S295" s="91"/>
      <c r="T295" s="92"/>
      <c r="U295" s="38"/>
      <c r="V295" s="38"/>
      <c r="W295" s="38"/>
      <c r="X295" s="38"/>
      <c r="Y295" s="38"/>
      <c r="Z295" s="38"/>
      <c r="AA295" s="38"/>
      <c r="AB295" s="38"/>
      <c r="AC295" s="38"/>
      <c r="AD295" s="38"/>
      <c r="AE295" s="38"/>
      <c r="AT295" s="17" t="s">
        <v>177</v>
      </c>
      <c r="AU295" s="17" t="s">
        <v>91</v>
      </c>
    </row>
    <row r="296" s="2" customFormat="1">
      <c r="A296" s="38"/>
      <c r="B296" s="39"/>
      <c r="C296" s="40"/>
      <c r="D296" s="245" t="s">
        <v>179</v>
      </c>
      <c r="E296" s="40"/>
      <c r="F296" s="246" t="s">
        <v>399</v>
      </c>
      <c r="G296" s="40"/>
      <c r="H296" s="40"/>
      <c r="I296" s="242"/>
      <c r="J296" s="40"/>
      <c r="K296" s="40"/>
      <c r="L296" s="44"/>
      <c r="M296" s="243"/>
      <c r="N296" s="244"/>
      <c r="O296" s="91"/>
      <c r="P296" s="91"/>
      <c r="Q296" s="91"/>
      <c r="R296" s="91"/>
      <c r="S296" s="91"/>
      <c r="T296" s="92"/>
      <c r="U296" s="38"/>
      <c r="V296" s="38"/>
      <c r="W296" s="38"/>
      <c r="X296" s="38"/>
      <c r="Y296" s="38"/>
      <c r="Z296" s="38"/>
      <c r="AA296" s="38"/>
      <c r="AB296" s="38"/>
      <c r="AC296" s="38"/>
      <c r="AD296" s="38"/>
      <c r="AE296" s="38"/>
      <c r="AT296" s="17" t="s">
        <v>179</v>
      </c>
      <c r="AU296" s="17" t="s">
        <v>91</v>
      </c>
    </row>
    <row r="297" s="2" customFormat="1">
      <c r="A297" s="38"/>
      <c r="B297" s="39"/>
      <c r="C297" s="40"/>
      <c r="D297" s="240" t="s">
        <v>196</v>
      </c>
      <c r="E297" s="40"/>
      <c r="F297" s="269" t="s">
        <v>400</v>
      </c>
      <c r="G297" s="40"/>
      <c r="H297" s="40"/>
      <c r="I297" s="242"/>
      <c r="J297" s="40"/>
      <c r="K297" s="40"/>
      <c r="L297" s="44"/>
      <c r="M297" s="243"/>
      <c r="N297" s="244"/>
      <c r="O297" s="91"/>
      <c r="P297" s="91"/>
      <c r="Q297" s="91"/>
      <c r="R297" s="91"/>
      <c r="S297" s="91"/>
      <c r="T297" s="92"/>
      <c r="U297" s="38"/>
      <c r="V297" s="38"/>
      <c r="W297" s="38"/>
      <c r="X297" s="38"/>
      <c r="Y297" s="38"/>
      <c r="Z297" s="38"/>
      <c r="AA297" s="38"/>
      <c r="AB297" s="38"/>
      <c r="AC297" s="38"/>
      <c r="AD297" s="38"/>
      <c r="AE297" s="38"/>
      <c r="AT297" s="17" t="s">
        <v>196</v>
      </c>
      <c r="AU297" s="17" t="s">
        <v>91</v>
      </c>
    </row>
    <row r="298" s="2" customFormat="1" ht="33" customHeight="1">
      <c r="A298" s="38"/>
      <c r="B298" s="39"/>
      <c r="C298" s="227" t="s">
        <v>401</v>
      </c>
      <c r="D298" s="227" t="s">
        <v>171</v>
      </c>
      <c r="E298" s="228" t="s">
        <v>402</v>
      </c>
      <c r="F298" s="229" t="s">
        <v>403</v>
      </c>
      <c r="G298" s="230" t="s">
        <v>211</v>
      </c>
      <c r="H298" s="231">
        <v>164.72</v>
      </c>
      <c r="I298" s="232"/>
      <c r="J298" s="233">
        <f>ROUND(I298*H298,2)</f>
        <v>0</v>
      </c>
      <c r="K298" s="229" t="s">
        <v>174</v>
      </c>
      <c r="L298" s="44"/>
      <c r="M298" s="234" t="s">
        <v>1</v>
      </c>
      <c r="N298" s="235" t="s">
        <v>47</v>
      </c>
      <c r="O298" s="91"/>
      <c r="P298" s="236">
        <f>O298*H298</f>
        <v>0</v>
      </c>
      <c r="Q298" s="236">
        <v>0</v>
      </c>
      <c r="R298" s="236">
        <f>Q298*H298</f>
        <v>0</v>
      </c>
      <c r="S298" s="236">
        <v>0</v>
      </c>
      <c r="T298" s="237">
        <f>S298*H298</f>
        <v>0</v>
      </c>
      <c r="U298" s="38"/>
      <c r="V298" s="38"/>
      <c r="W298" s="38"/>
      <c r="X298" s="38"/>
      <c r="Y298" s="38"/>
      <c r="Z298" s="38"/>
      <c r="AA298" s="38"/>
      <c r="AB298" s="38"/>
      <c r="AC298" s="38"/>
      <c r="AD298" s="38"/>
      <c r="AE298" s="38"/>
      <c r="AR298" s="238" t="s">
        <v>175</v>
      </c>
      <c r="AT298" s="238" t="s">
        <v>171</v>
      </c>
      <c r="AU298" s="238" t="s">
        <v>91</v>
      </c>
      <c r="AY298" s="17" t="s">
        <v>169</v>
      </c>
      <c r="BE298" s="239">
        <f>IF(N298="základní",J298,0)</f>
        <v>0</v>
      </c>
      <c r="BF298" s="239">
        <f>IF(N298="snížená",J298,0)</f>
        <v>0</v>
      </c>
      <c r="BG298" s="239">
        <f>IF(N298="zákl. přenesená",J298,0)</f>
        <v>0</v>
      </c>
      <c r="BH298" s="239">
        <f>IF(N298="sníž. přenesená",J298,0)</f>
        <v>0</v>
      </c>
      <c r="BI298" s="239">
        <f>IF(N298="nulová",J298,0)</f>
        <v>0</v>
      </c>
      <c r="BJ298" s="17" t="s">
        <v>89</v>
      </c>
      <c r="BK298" s="239">
        <f>ROUND(I298*H298,2)</f>
        <v>0</v>
      </c>
      <c r="BL298" s="17" t="s">
        <v>175</v>
      </c>
      <c r="BM298" s="238" t="s">
        <v>494</v>
      </c>
    </row>
    <row r="299" s="2" customFormat="1">
      <c r="A299" s="38"/>
      <c r="B299" s="39"/>
      <c r="C299" s="40"/>
      <c r="D299" s="240" t="s">
        <v>177</v>
      </c>
      <c r="E299" s="40"/>
      <c r="F299" s="241" t="s">
        <v>405</v>
      </c>
      <c r="G299" s="40"/>
      <c r="H299" s="40"/>
      <c r="I299" s="242"/>
      <c r="J299" s="40"/>
      <c r="K299" s="40"/>
      <c r="L299" s="44"/>
      <c r="M299" s="243"/>
      <c r="N299" s="244"/>
      <c r="O299" s="91"/>
      <c r="P299" s="91"/>
      <c r="Q299" s="91"/>
      <c r="R299" s="91"/>
      <c r="S299" s="91"/>
      <c r="T299" s="92"/>
      <c r="U299" s="38"/>
      <c r="V299" s="38"/>
      <c r="W299" s="38"/>
      <c r="X299" s="38"/>
      <c r="Y299" s="38"/>
      <c r="Z299" s="38"/>
      <c r="AA299" s="38"/>
      <c r="AB299" s="38"/>
      <c r="AC299" s="38"/>
      <c r="AD299" s="38"/>
      <c r="AE299" s="38"/>
      <c r="AT299" s="17" t="s">
        <v>177</v>
      </c>
      <c r="AU299" s="17" t="s">
        <v>91</v>
      </c>
    </row>
    <row r="300" s="2" customFormat="1">
      <c r="A300" s="38"/>
      <c r="B300" s="39"/>
      <c r="C300" s="40"/>
      <c r="D300" s="245" t="s">
        <v>179</v>
      </c>
      <c r="E300" s="40"/>
      <c r="F300" s="246" t="s">
        <v>406</v>
      </c>
      <c r="G300" s="40"/>
      <c r="H300" s="40"/>
      <c r="I300" s="242"/>
      <c r="J300" s="40"/>
      <c r="K300" s="40"/>
      <c r="L300" s="44"/>
      <c r="M300" s="243"/>
      <c r="N300" s="244"/>
      <c r="O300" s="91"/>
      <c r="P300" s="91"/>
      <c r="Q300" s="91"/>
      <c r="R300" s="91"/>
      <c r="S300" s="91"/>
      <c r="T300" s="92"/>
      <c r="U300" s="38"/>
      <c r="V300" s="38"/>
      <c r="W300" s="38"/>
      <c r="X300" s="38"/>
      <c r="Y300" s="38"/>
      <c r="Z300" s="38"/>
      <c r="AA300" s="38"/>
      <c r="AB300" s="38"/>
      <c r="AC300" s="38"/>
      <c r="AD300" s="38"/>
      <c r="AE300" s="38"/>
      <c r="AT300" s="17" t="s">
        <v>179</v>
      </c>
      <c r="AU300" s="17" t="s">
        <v>91</v>
      </c>
    </row>
    <row r="301" s="2" customFormat="1">
      <c r="A301" s="38"/>
      <c r="B301" s="39"/>
      <c r="C301" s="40"/>
      <c r="D301" s="240" t="s">
        <v>196</v>
      </c>
      <c r="E301" s="40"/>
      <c r="F301" s="269" t="s">
        <v>400</v>
      </c>
      <c r="G301" s="40"/>
      <c r="H301" s="40"/>
      <c r="I301" s="242"/>
      <c r="J301" s="40"/>
      <c r="K301" s="40"/>
      <c r="L301" s="44"/>
      <c r="M301" s="290"/>
      <c r="N301" s="291"/>
      <c r="O301" s="292"/>
      <c r="P301" s="292"/>
      <c r="Q301" s="292"/>
      <c r="R301" s="292"/>
      <c r="S301" s="292"/>
      <c r="T301" s="293"/>
      <c r="U301" s="38"/>
      <c r="V301" s="38"/>
      <c r="W301" s="38"/>
      <c r="X301" s="38"/>
      <c r="Y301" s="38"/>
      <c r="Z301" s="38"/>
      <c r="AA301" s="38"/>
      <c r="AB301" s="38"/>
      <c r="AC301" s="38"/>
      <c r="AD301" s="38"/>
      <c r="AE301" s="38"/>
      <c r="AT301" s="17" t="s">
        <v>196</v>
      </c>
      <c r="AU301" s="17" t="s">
        <v>91</v>
      </c>
    </row>
    <row r="302" s="2" customFormat="1" ht="6.96" customHeight="1">
      <c r="A302" s="38"/>
      <c r="B302" s="66"/>
      <c r="C302" s="67"/>
      <c r="D302" s="67"/>
      <c r="E302" s="67"/>
      <c r="F302" s="67"/>
      <c r="G302" s="67"/>
      <c r="H302" s="67"/>
      <c r="I302" s="67"/>
      <c r="J302" s="67"/>
      <c r="K302" s="67"/>
      <c r="L302" s="44"/>
      <c r="M302" s="38"/>
      <c r="O302" s="38"/>
      <c r="P302" s="38"/>
      <c r="Q302" s="38"/>
      <c r="R302" s="38"/>
      <c r="S302" s="38"/>
      <c r="T302" s="38"/>
      <c r="U302" s="38"/>
      <c r="V302" s="38"/>
      <c r="W302" s="38"/>
      <c r="X302" s="38"/>
      <c r="Y302" s="38"/>
      <c r="Z302" s="38"/>
      <c r="AA302" s="38"/>
      <c r="AB302" s="38"/>
      <c r="AC302" s="38"/>
      <c r="AD302" s="38"/>
      <c r="AE302" s="38"/>
    </row>
  </sheetData>
  <sheetProtection sheet="1" autoFilter="0" formatColumns="0" formatRows="0" objects="1" scenarios="1" spinCount="100000" saltValue="REt7GXTv1BglUE0vTyklM6DpeTsrfTqGpmMPbbeGmrws+sILW63rKLuQVUYO4ZudyVl7hUfSFlYCh3KJCnndGQ==" hashValue="gd8IJkXtXbs7hyN5B5mOQSkFecDvdjm/pi/r3Pl1avDkl5uVAAwaatLzquuo8AGxwQjNaP6Li93an+X2wMhlAw==" algorithmName="SHA-512" password="CC35"/>
  <autoFilter ref="C127:K301"/>
  <mergeCells count="12">
    <mergeCell ref="E7:H7"/>
    <mergeCell ref="E9:H9"/>
    <mergeCell ref="E11:H11"/>
    <mergeCell ref="E20:H20"/>
    <mergeCell ref="E29:H29"/>
    <mergeCell ref="E85:H85"/>
    <mergeCell ref="E87:H87"/>
    <mergeCell ref="E89:H89"/>
    <mergeCell ref="E116:H116"/>
    <mergeCell ref="E118:H118"/>
    <mergeCell ref="E120:H120"/>
    <mergeCell ref="L2:V2"/>
  </mergeCells>
  <hyperlinks>
    <hyperlink ref="F133" r:id="rId1" display="https://podminky.urs.cz/item/CS_URS_2021_02/132351102"/>
    <hyperlink ref="F139" r:id="rId2" display="https://podminky.urs.cz/item/CS_URS_2021_02/162751133"/>
    <hyperlink ref="F144" r:id="rId3" display="https://podminky.urs.cz/item/CS_URS_2021_02/171201201"/>
    <hyperlink ref="F150" r:id="rId4" display="https://podminky.urs.cz/item/CS_URS_2021_02/174101101"/>
    <hyperlink ref="F163" r:id="rId5" display="https://podminky.urs.cz/item/CS_URS_2021_02/175111101"/>
    <hyperlink ref="F175" r:id="rId6" display="https://podminky.urs.cz/item/CS_URS_2021_02/211971110"/>
    <hyperlink ref="F187" r:id="rId7" display="https://podminky.urs.cz/item/CS_URS_2021_02/212750103"/>
    <hyperlink ref="F193" r:id="rId8" display="https://podminky.urs.cz/item/CS_URS_2021_02/359901211"/>
    <hyperlink ref="F200" r:id="rId9" display="https://podminky.urs.cz/item/CS_URS_2021_02/451573111"/>
    <hyperlink ref="F207" r:id="rId10" display="https://podminky.urs.cz/item/CS_URS_2021_02/561041111"/>
    <hyperlink ref="F213" r:id="rId11" display="https://podminky.urs.cz/item/CS_URS_2021_02/561081121"/>
    <hyperlink ref="F230" r:id="rId12" display="https://podminky.urs.cz/item/CS_URS_2021_02/564851111"/>
    <hyperlink ref="F236" r:id="rId13" display="https://podminky.urs.cz/item/CS_URS_2021_02/564861111"/>
    <hyperlink ref="F241" r:id="rId14" display="https://podminky.urs.cz/item/CS_URS_2021_02/564871111"/>
    <hyperlink ref="F249" r:id="rId15" display="https://podminky.urs.cz/item/CS_URS_2021_02/871313121"/>
    <hyperlink ref="F259" r:id="rId16" display="https://podminky.urs.cz/item/CS_URS_2021_02/877315211"/>
    <hyperlink ref="F267" r:id="rId17" display="https://podminky.urs.cz/item/CS_URS_2021_02/892312121"/>
    <hyperlink ref="F271" r:id="rId18" display="https://podminky.urs.cz/item/CS_URS_2021_02/895941311"/>
    <hyperlink ref="F296" r:id="rId19" display="https://podminky.urs.cz/item/CS_URS_2021_02/998225111"/>
    <hyperlink ref="F300" r:id="rId20" display="https://podminky.urs.cz/item/CS_URS_2021_02/998225191"/>
  </hyperlinks>
  <pageMargins left="0.39375" right="0.39375" top="0.39375" bottom="0.39375" header="0" footer="0"/>
  <pageSetup paperSize="9" orientation="portrait" blackAndWhite="1" fitToHeight="100"/>
  <headerFooter>
    <oddFooter>&amp;CStrana &amp;P z &amp;N</oddFooter>
  </headerFooter>
  <drawing r:id="rId21"/>
</worksheet>
</file>

<file path=xl/worksheets/sheet4.xml><?xml version="1.0" encoding="utf-8"?>
<worksheet xmlns:r="http://schemas.openxmlformats.org/officeDocument/2006/relationships" xmlns="http://schemas.openxmlformats.org/spreadsheetml/2006/main">
  <sheetPr>
    <pageSetUpPr fitToPage="1"/>
  </sheetPr>
  <sheetViews>
    <sheetView showGridLines="0" workbookViewId="0"/>
  </sheetViews>
  <cols>
    <col min="1" max="1" width="8.332031" style="1" customWidth="1"/>
    <col min="2" max="2" width="1.171875" style="1" customWidth="1"/>
    <col min="3" max="3" width="4.160156" style="1" customWidth="1"/>
    <col min="4" max="4" width="4.332031" style="1" customWidth="1"/>
    <col min="5" max="5" width="17.16016" style="1" customWidth="1"/>
    <col min="6" max="6" width="50.83203" style="1" customWidth="1"/>
    <col min="7" max="7" width="7.5" style="1" customWidth="1"/>
    <col min="8" max="8" width="14" style="1" customWidth="1"/>
    <col min="9" max="9" width="15.83203" style="1" customWidth="1"/>
    <col min="10" max="10" width="22.33203" style="1" customWidth="1"/>
    <col min="11" max="11" width="22.33203" style="1" customWidth="1"/>
    <col min="12" max="12" width="9.332031" style="1" customWidth="1"/>
    <col min="13" max="13" width="10.83203" style="1" hidden="1" customWidth="1"/>
    <col min="14" max="14" width="9.332031" style="1" hidden="1"/>
    <col min="15" max="15" width="14.16016" style="1" hidden="1" customWidth="1"/>
    <col min="16" max="16" width="14.16016" style="1" hidden="1" customWidth="1"/>
    <col min="17" max="17" width="14.16016" style="1" hidden="1" customWidth="1"/>
    <col min="18" max="18" width="14.16016" style="1" hidden="1" customWidth="1"/>
    <col min="19" max="19" width="14.16016" style="1" hidden="1" customWidth="1"/>
    <col min="20" max="20" width="14.16016" style="1" hidden="1" customWidth="1"/>
    <col min="21" max="21" width="16.33203" style="1" hidden="1" customWidth="1"/>
    <col min="22" max="22" width="12.33203" style="1" customWidth="1"/>
    <col min="23" max="23" width="16.33203" style="1" customWidth="1"/>
    <col min="24" max="24" width="12.33203" style="1" customWidth="1"/>
    <col min="25" max="25" width="15" style="1" customWidth="1"/>
    <col min="26" max="26" width="11" style="1" customWidth="1"/>
    <col min="27" max="27" width="15" style="1" customWidth="1"/>
    <col min="28" max="28" width="16.33203" style="1" customWidth="1"/>
    <col min="29" max="29" width="11" style="1" customWidth="1"/>
    <col min="30" max="30" width="15" style="1" customWidth="1"/>
    <col min="31" max="31" width="16.33203" style="1" customWidth="1"/>
    <col min="44" max="44" width="9.332031" style="1" hidden="1"/>
    <col min="45" max="45" width="9.332031" style="1" hidden="1"/>
    <col min="46" max="46" width="9.332031" style="1" hidden="1"/>
    <col min="47" max="47" width="9.332031" style="1" hidden="1"/>
    <col min="48" max="48" width="9.332031" style="1" hidden="1"/>
    <col min="49" max="49" width="9.332031" style="1" hidden="1"/>
    <col min="50" max="50" width="9.332031" style="1" hidden="1"/>
    <col min="51" max="51" width="9.332031" style="1" hidden="1"/>
    <col min="52" max="52" width="9.332031" style="1" hidden="1"/>
    <col min="53" max="53" width="9.332031" style="1" hidden="1"/>
    <col min="54" max="54" width="9.332031" style="1" hidden="1"/>
    <col min="55" max="55" width="9.332031" style="1" hidden="1"/>
    <col min="56" max="56" width="9.332031" style="1" hidden="1"/>
    <col min="57" max="57" width="9.332031" style="1" hidden="1"/>
    <col min="58" max="58" width="9.332031" style="1" hidden="1"/>
    <col min="59" max="59" width="9.332031" style="1" hidden="1"/>
    <col min="60" max="60" width="9.332031" style="1" hidden="1"/>
    <col min="61" max="61" width="9.332031" style="1" hidden="1"/>
    <col min="62" max="62" width="9.332031" style="1" hidden="1"/>
    <col min="63" max="63" width="9.332031" style="1" hidden="1"/>
    <col min="64" max="64" width="9.332031" style="1" hidden="1"/>
    <col min="65" max="65" width="9.332031" style="1" hidden="1"/>
  </cols>
  <sheetData>
    <row r="2" s="1" customFormat="1" ht="36.96" customHeight="1">
      <c r="L2" s="1"/>
      <c r="M2" s="1"/>
      <c r="N2" s="1"/>
      <c r="O2" s="1"/>
      <c r="P2" s="1"/>
      <c r="Q2" s="1"/>
      <c r="R2" s="1"/>
      <c r="S2" s="1"/>
      <c r="T2" s="1"/>
      <c r="U2" s="1"/>
      <c r="V2" s="1"/>
      <c r="AT2" s="17" t="s">
        <v>103</v>
      </c>
      <c r="AZ2" s="146" t="s">
        <v>115</v>
      </c>
      <c r="BA2" s="146" t="s">
        <v>115</v>
      </c>
      <c r="BB2" s="146" t="s">
        <v>116</v>
      </c>
      <c r="BC2" s="146" t="s">
        <v>380</v>
      </c>
      <c r="BD2" s="146" t="s">
        <v>91</v>
      </c>
    </row>
    <row r="3" s="1" customFormat="1" ht="6.96" customHeight="1">
      <c r="B3" s="147"/>
      <c r="C3" s="148"/>
      <c r="D3" s="148"/>
      <c r="E3" s="148"/>
      <c r="F3" s="148"/>
      <c r="G3" s="148"/>
      <c r="H3" s="148"/>
      <c r="I3" s="148"/>
      <c r="J3" s="148"/>
      <c r="K3" s="148"/>
      <c r="L3" s="20"/>
      <c r="AT3" s="17" t="s">
        <v>91</v>
      </c>
      <c r="AZ3" s="146" t="s">
        <v>118</v>
      </c>
      <c r="BA3" s="146" t="s">
        <v>119</v>
      </c>
      <c r="BB3" s="146" t="s">
        <v>120</v>
      </c>
      <c r="BC3" s="146" t="s">
        <v>337</v>
      </c>
      <c r="BD3" s="146" t="s">
        <v>190</v>
      </c>
    </row>
    <row r="4" s="1" customFormat="1" ht="24.96" customHeight="1">
      <c r="B4" s="20"/>
      <c r="D4" s="149" t="s">
        <v>122</v>
      </c>
      <c r="L4" s="20"/>
      <c r="M4" s="150" t="s">
        <v>10</v>
      </c>
      <c r="AT4" s="17" t="s">
        <v>4</v>
      </c>
      <c r="AZ4" s="146" t="s">
        <v>123</v>
      </c>
      <c r="BA4" s="146" t="s">
        <v>123</v>
      </c>
      <c r="BB4" s="146" t="s">
        <v>116</v>
      </c>
      <c r="BC4" s="146" t="s">
        <v>495</v>
      </c>
      <c r="BD4" s="146" t="s">
        <v>91</v>
      </c>
    </row>
    <row r="5" s="1" customFormat="1" ht="6.96" customHeight="1">
      <c r="B5" s="20"/>
      <c r="L5" s="20"/>
      <c r="AZ5" s="146" t="s">
        <v>125</v>
      </c>
      <c r="BA5" s="146" t="s">
        <v>125</v>
      </c>
      <c r="BB5" s="146" t="s">
        <v>116</v>
      </c>
      <c r="BC5" s="146" t="s">
        <v>496</v>
      </c>
      <c r="BD5" s="146" t="s">
        <v>91</v>
      </c>
    </row>
    <row r="6" s="1" customFormat="1" ht="12" customHeight="1">
      <c r="B6" s="20"/>
      <c r="D6" s="151" t="s">
        <v>16</v>
      </c>
      <c r="L6" s="20"/>
      <c r="AZ6" s="146" t="s">
        <v>410</v>
      </c>
      <c r="BA6" s="146" t="s">
        <v>411</v>
      </c>
      <c r="BB6" s="146" t="s">
        <v>120</v>
      </c>
      <c r="BC6" s="146" t="s">
        <v>497</v>
      </c>
      <c r="BD6" s="146" t="s">
        <v>190</v>
      </c>
    </row>
    <row r="7" s="1" customFormat="1" ht="16.5" customHeight="1">
      <c r="B7" s="20"/>
      <c r="E7" s="152" t="str">
        <f>'Rekapitulace stavby'!K6</f>
        <v>Zástavba lokality Broumov - Spořilov, komunikace a VO_nerozdělené</v>
      </c>
      <c r="F7" s="151"/>
      <c r="G7" s="151"/>
      <c r="H7" s="151"/>
      <c r="L7" s="20"/>
      <c r="AZ7" s="146" t="s">
        <v>413</v>
      </c>
      <c r="BA7" s="146" t="s">
        <v>414</v>
      </c>
      <c r="BB7" s="146" t="s">
        <v>120</v>
      </c>
      <c r="BC7" s="146" t="s">
        <v>311</v>
      </c>
      <c r="BD7" s="146" t="s">
        <v>190</v>
      </c>
    </row>
    <row r="8" s="1" customFormat="1" ht="12" customHeight="1">
      <c r="B8" s="20"/>
      <c r="D8" s="151" t="s">
        <v>135</v>
      </c>
      <c r="L8" s="20"/>
      <c r="AZ8" s="146" t="s">
        <v>285</v>
      </c>
      <c r="BA8" s="146" t="s">
        <v>415</v>
      </c>
      <c r="BB8" s="146" t="s">
        <v>120</v>
      </c>
      <c r="BC8" s="146" t="s">
        <v>337</v>
      </c>
      <c r="BD8" s="146" t="s">
        <v>91</v>
      </c>
    </row>
    <row r="9" s="2" customFormat="1" ht="16.5" customHeight="1">
      <c r="A9" s="38"/>
      <c r="B9" s="44"/>
      <c r="C9" s="38"/>
      <c r="D9" s="38"/>
      <c r="E9" s="152" t="s">
        <v>498</v>
      </c>
      <c r="F9" s="38"/>
      <c r="G9" s="38"/>
      <c r="H9" s="38"/>
      <c r="I9" s="38"/>
      <c r="J9" s="38"/>
      <c r="K9" s="38"/>
      <c r="L9" s="63"/>
      <c r="S9" s="38"/>
      <c r="T9" s="38"/>
      <c r="U9" s="38"/>
      <c r="V9" s="38"/>
      <c r="W9" s="38"/>
      <c r="X9" s="38"/>
      <c r="Y9" s="38"/>
      <c r="Z9" s="38"/>
      <c r="AA9" s="38"/>
      <c r="AB9" s="38"/>
      <c r="AC9" s="38"/>
      <c r="AD9" s="38"/>
      <c r="AE9" s="38"/>
      <c r="AZ9" s="146" t="s">
        <v>128</v>
      </c>
      <c r="BA9" s="146" t="s">
        <v>417</v>
      </c>
      <c r="BB9" s="146" t="s">
        <v>120</v>
      </c>
      <c r="BC9" s="146" t="s">
        <v>499</v>
      </c>
      <c r="BD9" s="146" t="s">
        <v>91</v>
      </c>
    </row>
    <row r="10" s="2" customFormat="1" ht="12" customHeight="1">
      <c r="A10" s="38"/>
      <c r="B10" s="44"/>
      <c r="C10" s="38"/>
      <c r="D10" s="151" t="s">
        <v>419</v>
      </c>
      <c r="E10" s="38"/>
      <c r="F10" s="38"/>
      <c r="G10" s="38"/>
      <c r="H10" s="38"/>
      <c r="I10" s="38"/>
      <c r="J10" s="38"/>
      <c r="K10" s="38"/>
      <c r="L10" s="63"/>
      <c r="S10" s="38"/>
      <c r="T10" s="38"/>
      <c r="U10" s="38"/>
      <c r="V10" s="38"/>
      <c r="W10" s="38"/>
      <c r="X10" s="38"/>
      <c r="Y10" s="38"/>
      <c r="Z10" s="38"/>
      <c r="AA10" s="38"/>
      <c r="AB10" s="38"/>
      <c r="AC10" s="38"/>
      <c r="AD10" s="38"/>
      <c r="AE10" s="38"/>
      <c r="AZ10" s="146" t="s">
        <v>131</v>
      </c>
      <c r="BA10" s="146" t="s">
        <v>132</v>
      </c>
      <c r="BB10" s="146" t="s">
        <v>133</v>
      </c>
      <c r="BC10" s="146" t="s">
        <v>500</v>
      </c>
      <c r="BD10" s="146" t="s">
        <v>91</v>
      </c>
    </row>
    <row r="11" s="2" customFormat="1" ht="30" customHeight="1">
      <c r="A11" s="38"/>
      <c r="B11" s="44"/>
      <c r="C11" s="38"/>
      <c r="D11" s="38"/>
      <c r="E11" s="153" t="s">
        <v>501</v>
      </c>
      <c r="F11" s="38"/>
      <c r="G11" s="38"/>
      <c r="H11" s="38"/>
      <c r="I11" s="38"/>
      <c r="J11" s="38"/>
      <c r="K11" s="38"/>
      <c r="L11" s="63"/>
      <c r="S11" s="38"/>
      <c r="T11" s="38"/>
      <c r="U11" s="38"/>
      <c r="V11" s="38"/>
      <c r="W11" s="38"/>
      <c r="X11" s="38"/>
      <c r="Y11" s="38"/>
      <c r="Z11" s="38"/>
      <c r="AA11" s="38"/>
      <c r="AB11" s="38"/>
      <c r="AC11" s="38"/>
      <c r="AD11" s="38"/>
      <c r="AE11" s="38"/>
      <c r="AZ11" s="146" t="s">
        <v>502</v>
      </c>
      <c r="BA11" s="146" t="s">
        <v>503</v>
      </c>
      <c r="BB11" s="146" t="s">
        <v>120</v>
      </c>
      <c r="BC11" s="146" t="s">
        <v>14</v>
      </c>
      <c r="BD11" s="146" t="s">
        <v>190</v>
      </c>
    </row>
    <row r="12" s="2" customFormat="1">
      <c r="A12" s="38"/>
      <c r="B12" s="44"/>
      <c r="C12" s="38"/>
      <c r="D12" s="38"/>
      <c r="E12" s="38"/>
      <c r="F12" s="38"/>
      <c r="G12" s="38"/>
      <c r="H12" s="38"/>
      <c r="I12" s="38"/>
      <c r="J12" s="38"/>
      <c r="K12" s="38"/>
      <c r="L12" s="63"/>
      <c r="S12" s="38"/>
      <c r="T12" s="38"/>
      <c r="U12" s="38"/>
      <c r="V12" s="38"/>
      <c r="W12" s="38"/>
      <c r="X12" s="38"/>
      <c r="Y12" s="38"/>
      <c r="Z12" s="38"/>
      <c r="AA12" s="38"/>
      <c r="AB12" s="38"/>
      <c r="AC12" s="38"/>
      <c r="AD12" s="38"/>
      <c r="AE12" s="38"/>
      <c r="AZ12" s="146" t="s">
        <v>136</v>
      </c>
      <c r="BA12" s="146" t="s">
        <v>423</v>
      </c>
      <c r="BB12" s="146" t="s">
        <v>120</v>
      </c>
      <c r="BC12" s="146" t="s">
        <v>504</v>
      </c>
      <c r="BD12" s="146" t="s">
        <v>190</v>
      </c>
    </row>
    <row r="13" s="2" customFormat="1" ht="12" customHeight="1">
      <c r="A13" s="38"/>
      <c r="B13" s="44"/>
      <c r="C13" s="38"/>
      <c r="D13" s="151" t="s">
        <v>18</v>
      </c>
      <c r="E13" s="38"/>
      <c r="F13" s="141" t="s">
        <v>1</v>
      </c>
      <c r="G13" s="38"/>
      <c r="H13" s="38"/>
      <c r="I13" s="151" t="s">
        <v>19</v>
      </c>
      <c r="J13" s="141" t="s">
        <v>1</v>
      </c>
      <c r="K13" s="38"/>
      <c r="L13" s="63"/>
      <c r="S13" s="38"/>
      <c r="T13" s="38"/>
      <c r="U13" s="38"/>
      <c r="V13" s="38"/>
      <c r="W13" s="38"/>
      <c r="X13" s="38"/>
      <c r="Y13" s="38"/>
      <c r="Z13" s="38"/>
      <c r="AA13" s="38"/>
      <c r="AB13" s="38"/>
      <c r="AC13" s="38"/>
      <c r="AD13" s="38"/>
      <c r="AE13" s="38"/>
      <c r="AZ13" s="146" t="s">
        <v>139</v>
      </c>
      <c r="BA13" s="146" t="s">
        <v>139</v>
      </c>
      <c r="BB13" s="146" t="s">
        <v>116</v>
      </c>
      <c r="BC13" s="146" t="s">
        <v>505</v>
      </c>
      <c r="BD13" s="146" t="s">
        <v>91</v>
      </c>
    </row>
    <row r="14" s="2" customFormat="1" ht="12" customHeight="1">
      <c r="A14" s="38"/>
      <c r="B14" s="44"/>
      <c r="C14" s="38"/>
      <c r="D14" s="151" t="s">
        <v>20</v>
      </c>
      <c r="E14" s="38"/>
      <c r="F14" s="141" t="s">
        <v>21</v>
      </c>
      <c r="G14" s="38"/>
      <c r="H14" s="38"/>
      <c r="I14" s="151" t="s">
        <v>22</v>
      </c>
      <c r="J14" s="154" t="str">
        <f>'Rekapitulace stavby'!AN8</f>
        <v>7. 12. 2021</v>
      </c>
      <c r="K14" s="38"/>
      <c r="L14" s="63"/>
      <c r="S14" s="38"/>
      <c r="T14" s="38"/>
      <c r="U14" s="38"/>
      <c r="V14" s="38"/>
      <c r="W14" s="38"/>
      <c r="X14" s="38"/>
      <c r="Y14" s="38"/>
      <c r="Z14" s="38"/>
      <c r="AA14" s="38"/>
      <c r="AB14" s="38"/>
      <c r="AC14" s="38"/>
      <c r="AD14" s="38"/>
      <c r="AE14" s="38"/>
    </row>
    <row r="15" s="2" customFormat="1" ht="10.8" customHeight="1">
      <c r="A15" s="38"/>
      <c r="B15" s="44"/>
      <c r="C15" s="38"/>
      <c r="D15" s="38"/>
      <c r="E15" s="38"/>
      <c r="F15" s="38"/>
      <c r="G15" s="38"/>
      <c r="H15" s="38"/>
      <c r="I15" s="38"/>
      <c r="J15" s="38"/>
      <c r="K15" s="38"/>
      <c r="L15" s="63"/>
      <c r="S15" s="38"/>
      <c r="T15" s="38"/>
      <c r="U15" s="38"/>
      <c r="V15" s="38"/>
      <c r="W15" s="38"/>
      <c r="X15" s="38"/>
      <c r="Y15" s="38"/>
      <c r="Z15" s="38"/>
      <c r="AA15" s="38"/>
      <c r="AB15" s="38"/>
      <c r="AC15" s="38"/>
      <c r="AD15" s="38"/>
      <c r="AE15" s="38"/>
    </row>
    <row r="16" s="2" customFormat="1" ht="12" customHeight="1">
      <c r="A16" s="38"/>
      <c r="B16" s="44"/>
      <c r="C16" s="38"/>
      <c r="D16" s="151" t="s">
        <v>24</v>
      </c>
      <c r="E16" s="38"/>
      <c r="F16" s="38"/>
      <c r="G16" s="38"/>
      <c r="H16" s="38"/>
      <c r="I16" s="151" t="s">
        <v>25</v>
      </c>
      <c r="J16" s="141" t="s">
        <v>26</v>
      </c>
      <c r="K16" s="38"/>
      <c r="L16" s="63"/>
      <c r="S16" s="38"/>
      <c r="T16" s="38"/>
      <c r="U16" s="38"/>
      <c r="V16" s="38"/>
      <c r="W16" s="38"/>
      <c r="X16" s="38"/>
      <c r="Y16" s="38"/>
      <c r="Z16" s="38"/>
      <c r="AA16" s="38"/>
      <c r="AB16" s="38"/>
      <c r="AC16" s="38"/>
      <c r="AD16" s="38"/>
      <c r="AE16" s="38"/>
    </row>
    <row r="17" s="2" customFormat="1" ht="18" customHeight="1">
      <c r="A17" s="38"/>
      <c r="B17" s="44"/>
      <c r="C17" s="38"/>
      <c r="D17" s="38"/>
      <c r="E17" s="141" t="s">
        <v>27</v>
      </c>
      <c r="F17" s="38"/>
      <c r="G17" s="38"/>
      <c r="H17" s="38"/>
      <c r="I17" s="151" t="s">
        <v>28</v>
      </c>
      <c r="J17" s="141" t="s">
        <v>29</v>
      </c>
      <c r="K17" s="38"/>
      <c r="L17" s="63"/>
      <c r="S17" s="38"/>
      <c r="T17" s="38"/>
      <c r="U17" s="38"/>
      <c r="V17" s="38"/>
      <c r="W17" s="38"/>
      <c r="X17" s="38"/>
      <c r="Y17" s="38"/>
      <c r="Z17" s="38"/>
      <c r="AA17" s="38"/>
      <c r="AB17" s="38"/>
      <c r="AC17" s="38"/>
      <c r="AD17" s="38"/>
      <c r="AE17" s="38"/>
    </row>
    <row r="18" s="2" customFormat="1" ht="6.96" customHeight="1">
      <c r="A18" s="38"/>
      <c r="B18" s="44"/>
      <c r="C18" s="38"/>
      <c r="D18" s="38"/>
      <c r="E18" s="38"/>
      <c r="F18" s="38"/>
      <c r="G18" s="38"/>
      <c r="H18" s="38"/>
      <c r="I18" s="38"/>
      <c r="J18" s="38"/>
      <c r="K18" s="38"/>
      <c r="L18" s="63"/>
      <c r="S18" s="38"/>
      <c r="T18" s="38"/>
      <c r="U18" s="38"/>
      <c r="V18" s="38"/>
      <c r="W18" s="38"/>
      <c r="X18" s="38"/>
      <c r="Y18" s="38"/>
      <c r="Z18" s="38"/>
      <c r="AA18" s="38"/>
      <c r="AB18" s="38"/>
      <c r="AC18" s="38"/>
      <c r="AD18" s="38"/>
      <c r="AE18" s="38"/>
    </row>
    <row r="19" s="2" customFormat="1" ht="12" customHeight="1">
      <c r="A19" s="38"/>
      <c r="B19" s="44"/>
      <c r="C19" s="38"/>
      <c r="D19" s="151" t="s">
        <v>30</v>
      </c>
      <c r="E19" s="38"/>
      <c r="F19" s="38"/>
      <c r="G19" s="38"/>
      <c r="H19" s="38"/>
      <c r="I19" s="151" t="s">
        <v>25</v>
      </c>
      <c r="J19" s="33" t="str">
        <f>'Rekapitulace stavby'!AN13</f>
        <v>Vyplň údaj</v>
      </c>
      <c r="K19" s="38"/>
      <c r="L19" s="63"/>
      <c r="S19" s="38"/>
      <c r="T19" s="38"/>
      <c r="U19" s="38"/>
      <c r="V19" s="38"/>
      <c r="W19" s="38"/>
      <c r="X19" s="38"/>
      <c r="Y19" s="38"/>
      <c r="Z19" s="38"/>
      <c r="AA19" s="38"/>
      <c r="AB19" s="38"/>
      <c r="AC19" s="38"/>
      <c r="AD19" s="38"/>
      <c r="AE19" s="38"/>
    </row>
    <row r="20" s="2" customFormat="1" ht="18" customHeight="1">
      <c r="A20" s="38"/>
      <c r="B20" s="44"/>
      <c r="C20" s="38"/>
      <c r="D20" s="38"/>
      <c r="E20" s="33" t="str">
        <f>'Rekapitulace stavby'!E14</f>
        <v>Vyplň údaj</v>
      </c>
      <c r="F20" s="141"/>
      <c r="G20" s="141"/>
      <c r="H20" s="141"/>
      <c r="I20" s="151" t="s">
        <v>28</v>
      </c>
      <c r="J20" s="33" t="str">
        <f>'Rekapitulace stavby'!AN14</f>
        <v>Vyplň údaj</v>
      </c>
      <c r="K20" s="38"/>
      <c r="L20" s="63"/>
      <c r="S20" s="38"/>
      <c r="T20" s="38"/>
      <c r="U20" s="38"/>
      <c r="V20" s="38"/>
      <c r="W20" s="38"/>
      <c r="X20" s="38"/>
      <c r="Y20" s="38"/>
      <c r="Z20" s="38"/>
      <c r="AA20" s="38"/>
      <c r="AB20" s="38"/>
      <c r="AC20" s="38"/>
      <c r="AD20" s="38"/>
      <c r="AE20" s="38"/>
    </row>
    <row r="21" s="2" customFormat="1" ht="6.96" customHeight="1">
      <c r="A21" s="38"/>
      <c r="B21" s="44"/>
      <c r="C21" s="38"/>
      <c r="D21" s="38"/>
      <c r="E21" s="38"/>
      <c r="F21" s="38"/>
      <c r="G21" s="38"/>
      <c r="H21" s="38"/>
      <c r="I21" s="38"/>
      <c r="J21" s="38"/>
      <c r="K21" s="38"/>
      <c r="L21" s="63"/>
      <c r="S21" s="38"/>
      <c r="T21" s="38"/>
      <c r="U21" s="38"/>
      <c r="V21" s="38"/>
      <c r="W21" s="38"/>
      <c r="X21" s="38"/>
      <c r="Y21" s="38"/>
      <c r="Z21" s="38"/>
      <c r="AA21" s="38"/>
      <c r="AB21" s="38"/>
      <c r="AC21" s="38"/>
      <c r="AD21" s="38"/>
      <c r="AE21" s="38"/>
    </row>
    <row r="22" s="2" customFormat="1" ht="12" customHeight="1">
      <c r="A22" s="38"/>
      <c r="B22" s="44"/>
      <c r="C22" s="38"/>
      <c r="D22" s="151" t="s">
        <v>32</v>
      </c>
      <c r="E22" s="38"/>
      <c r="F22" s="38"/>
      <c r="G22" s="38"/>
      <c r="H22" s="38"/>
      <c r="I22" s="151" t="s">
        <v>25</v>
      </c>
      <c r="J22" s="141" t="s">
        <v>33</v>
      </c>
      <c r="K22" s="38"/>
      <c r="L22" s="63"/>
      <c r="S22" s="38"/>
      <c r="T22" s="38"/>
      <c r="U22" s="38"/>
      <c r="V22" s="38"/>
      <c r="W22" s="38"/>
      <c r="X22" s="38"/>
      <c r="Y22" s="38"/>
      <c r="Z22" s="38"/>
      <c r="AA22" s="38"/>
      <c r="AB22" s="38"/>
      <c r="AC22" s="38"/>
      <c r="AD22" s="38"/>
      <c r="AE22" s="38"/>
    </row>
    <row r="23" s="2" customFormat="1" ht="18" customHeight="1">
      <c r="A23" s="38"/>
      <c r="B23" s="44"/>
      <c r="C23" s="38"/>
      <c r="D23" s="38"/>
      <c r="E23" s="141" t="s">
        <v>34</v>
      </c>
      <c r="F23" s="38"/>
      <c r="G23" s="38"/>
      <c r="H23" s="38"/>
      <c r="I23" s="151" t="s">
        <v>28</v>
      </c>
      <c r="J23" s="141" t="s">
        <v>35</v>
      </c>
      <c r="K23" s="38"/>
      <c r="L23" s="63"/>
      <c r="S23" s="38"/>
      <c r="T23" s="38"/>
      <c r="U23" s="38"/>
      <c r="V23" s="38"/>
      <c r="W23" s="38"/>
      <c r="X23" s="38"/>
      <c r="Y23" s="38"/>
      <c r="Z23" s="38"/>
      <c r="AA23" s="38"/>
      <c r="AB23" s="38"/>
      <c r="AC23" s="38"/>
      <c r="AD23" s="38"/>
      <c r="AE23" s="38"/>
    </row>
    <row r="24" s="2" customFormat="1" ht="6.96" customHeight="1">
      <c r="A24" s="38"/>
      <c r="B24" s="44"/>
      <c r="C24" s="38"/>
      <c r="D24" s="38"/>
      <c r="E24" s="38"/>
      <c r="F24" s="38"/>
      <c r="G24" s="38"/>
      <c r="H24" s="38"/>
      <c r="I24" s="38"/>
      <c r="J24" s="38"/>
      <c r="K24" s="38"/>
      <c r="L24" s="63"/>
      <c r="S24" s="38"/>
      <c r="T24" s="38"/>
      <c r="U24" s="38"/>
      <c r="V24" s="38"/>
      <c r="W24" s="38"/>
      <c r="X24" s="38"/>
      <c r="Y24" s="38"/>
      <c r="Z24" s="38"/>
      <c r="AA24" s="38"/>
      <c r="AB24" s="38"/>
      <c r="AC24" s="38"/>
      <c r="AD24" s="38"/>
      <c r="AE24" s="38"/>
    </row>
    <row r="25" s="2" customFormat="1" ht="12" customHeight="1">
      <c r="A25" s="38"/>
      <c r="B25" s="44"/>
      <c r="C25" s="38"/>
      <c r="D25" s="151" t="s">
        <v>37</v>
      </c>
      <c r="E25" s="38"/>
      <c r="F25" s="38"/>
      <c r="G25" s="38"/>
      <c r="H25" s="38"/>
      <c r="I25" s="151" t="s">
        <v>25</v>
      </c>
      <c r="J25" s="141" t="s">
        <v>38</v>
      </c>
      <c r="K25" s="38"/>
      <c r="L25" s="63"/>
      <c r="S25" s="38"/>
      <c r="T25" s="38"/>
      <c r="U25" s="38"/>
      <c r="V25" s="38"/>
      <c r="W25" s="38"/>
      <c r="X25" s="38"/>
      <c r="Y25" s="38"/>
      <c r="Z25" s="38"/>
      <c r="AA25" s="38"/>
      <c r="AB25" s="38"/>
      <c r="AC25" s="38"/>
      <c r="AD25" s="38"/>
      <c r="AE25" s="38"/>
    </row>
    <row r="26" s="2" customFormat="1" ht="18" customHeight="1">
      <c r="A26" s="38"/>
      <c r="B26" s="44"/>
      <c r="C26" s="38"/>
      <c r="D26" s="38"/>
      <c r="E26" s="141" t="s">
        <v>39</v>
      </c>
      <c r="F26" s="38"/>
      <c r="G26" s="38"/>
      <c r="H26" s="38"/>
      <c r="I26" s="151" t="s">
        <v>28</v>
      </c>
      <c r="J26" s="141" t="s">
        <v>40</v>
      </c>
      <c r="K26" s="38"/>
      <c r="L26" s="63"/>
      <c r="S26" s="38"/>
      <c r="T26" s="38"/>
      <c r="U26" s="38"/>
      <c r="V26" s="38"/>
      <c r="W26" s="38"/>
      <c r="X26" s="38"/>
      <c r="Y26" s="38"/>
      <c r="Z26" s="38"/>
      <c r="AA26" s="38"/>
      <c r="AB26" s="38"/>
      <c r="AC26" s="38"/>
      <c r="AD26" s="38"/>
      <c r="AE26" s="38"/>
    </row>
    <row r="27" s="2" customFormat="1" ht="6.96" customHeight="1">
      <c r="A27" s="38"/>
      <c r="B27" s="44"/>
      <c r="C27" s="38"/>
      <c r="D27" s="38"/>
      <c r="E27" s="38"/>
      <c r="F27" s="38"/>
      <c r="G27" s="38"/>
      <c r="H27" s="38"/>
      <c r="I27" s="38"/>
      <c r="J27" s="38"/>
      <c r="K27" s="38"/>
      <c r="L27" s="63"/>
      <c r="S27" s="38"/>
      <c r="T27" s="38"/>
      <c r="U27" s="38"/>
      <c r="V27" s="38"/>
      <c r="W27" s="38"/>
      <c r="X27" s="38"/>
      <c r="Y27" s="38"/>
      <c r="Z27" s="38"/>
      <c r="AA27" s="38"/>
      <c r="AB27" s="38"/>
      <c r="AC27" s="38"/>
      <c r="AD27" s="38"/>
      <c r="AE27" s="38"/>
    </row>
    <row r="28" s="2" customFormat="1" ht="12" customHeight="1">
      <c r="A28" s="38"/>
      <c r="B28" s="44"/>
      <c r="C28" s="38"/>
      <c r="D28" s="151" t="s">
        <v>41</v>
      </c>
      <c r="E28" s="38"/>
      <c r="F28" s="38"/>
      <c r="G28" s="38"/>
      <c r="H28" s="38"/>
      <c r="I28" s="38"/>
      <c r="J28" s="38"/>
      <c r="K28" s="38"/>
      <c r="L28" s="63"/>
      <c r="S28" s="38"/>
      <c r="T28" s="38"/>
      <c r="U28" s="38"/>
      <c r="V28" s="38"/>
      <c r="W28" s="38"/>
      <c r="X28" s="38"/>
      <c r="Y28" s="38"/>
      <c r="Z28" s="38"/>
      <c r="AA28" s="38"/>
      <c r="AB28" s="38"/>
      <c r="AC28" s="38"/>
      <c r="AD28" s="38"/>
      <c r="AE28" s="38"/>
    </row>
    <row r="29" s="8" customFormat="1" ht="16.5" customHeight="1">
      <c r="A29" s="155"/>
      <c r="B29" s="156"/>
      <c r="C29" s="155"/>
      <c r="D29" s="155"/>
      <c r="E29" s="157" t="s">
        <v>1</v>
      </c>
      <c r="F29" s="157"/>
      <c r="G29" s="157"/>
      <c r="H29" s="157"/>
      <c r="I29" s="155"/>
      <c r="J29" s="155"/>
      <c r="K29" s="155"/>
      <c r="L29" s="158"/>
      <c r="S29" s="155"/>
      <c r="T29" s="155"/>
      <c r="U29" s="155"/>
      <c r="V29" s="155"/>
      <c r="W29" s="155"/>
      <c r="X29" s="155"/>
      <c r="Y29" s="155"/>
      <c r="Z29" s="155"/>
      <c r="AA29" s="155"/>
      <c r="AB29" s="155"/>
      <c r="AC29" s="155"/>
      <c r="AD29" s="155"/>
      <c r="AE29" s="155"/>
    </row>
    <row r="30" s="2" customFormat="1" ht="6.96" customHeight="1">
      <c r="A30" s="38"/>
      <c r="B30" s="44"/>
      <c r="C30" s="38"/>
      <c r="D30" s="38"/>
      <c r="E30" s="38"/>
      <c r="F30" s="38"/>
      <c r="G30" s="38"/>
      <c r="H30" s="38"/>
      <c r="I30" s="38"/>
      <c r="J30" s="38"/>
      <c r="K30" s="38"/>
      <c r="L30" s="63"/>
      <c r="S30" s="38"/>
      <c r="T30" s="38"/>
      <c r="U30" s="38"/>
      <c r="V30" s="38"/>
      <c r="W30" s="38"/>
      <c r="X30" s="38"/>
      <c r="Y30" s="38"/>
      <c r="Z30" s="38"/>
      <c r="AA30" s="38"/>
      <c r="AB30" s="38"/>
      <c r="AC30" s="38"/>
      <c r="AD30" s="38"/>
      <c r="AE30" s="38"/>
    </row>
    <row r="31" s="2" customFormat="1" ht="6.96" customHeight="1">
      <c r="A31" s="38"/>
      <c r="B31" s="44"/>
      <c r="C31" s="38"/>
      <c r="D31" s="159"/>
      <c r="E31" s="159"/>
      <c r="F31" s="159"/>
      <c r="G31" s="159"/>
      <c r="H31" s="159"/>
      <c r="I31" s="159"/>
      <c r="J31" s="159"/>
      <c r="K31" s="159"/>
      <c r="L31" s="63"/>
      <c r="S31" s="38"/>
      <c r="T31" s="38"/>
      <c r="U31" s="38"/>
      <c r="V31" s="38"/>
      <c r="W31" s="38"/>
      <c r="X31" s="38"/>
      <c r="Y31" s="38"/>
      <c r="Z31" s="38"/>
      <c r="AA31" s="38"/>
      <c r="AB31" s="38"/>
      <c r="AC31" s="38"/>
      <c r="AD31" s="38"/>
      <c r="AE31" s="38"/>
    </row>
    <row r="32" s="2" customFormat="1" ht="25.44" customHeight="1">
      <c r="A32" s="38"/>
      <c r="B32" s="44"/>
      <c r="C32" s="38"/>
      <c r="D32" s="160" t="s">
        <v>42</v>
      </c>
      <c r="E32" s="38"/>
      <c r="F32" s="38"/>
      <c r="G32" s="38"/>
      <c r="H32" s="38"/>
      <c r="I32" s="38"/>
      <c r="J32" s="161">
        <f>ROUND(J128, 2)</f>
        <v>0</v>
      </c>
      <c r="K32" s="38"/>
      <c r="L32" s="63"/>
      <c r="S32" s="38"/>
      <c r="T32" s="38"/>
      <c r="U32" s="38"/>
      <c r="V32" s="38"/>
      <c r="W32" s="38"/>
      <c r="X32" s="38"/>
      <c r="Y32" s="38"/>
      <c r="Z32" s="38"/>
      <c r="AA32" s="38"/>
      <c r="AB32" s="38"/>
      <c r="AC32" s="38"/>
      <c r="AD32" s="38"/>
      <c r="AE32" s="38"/>
    </row>
    <row r="33" s="2" customFormat="1" ht="6.96" customHeight="1">
      <c r="A33" s="38"/>
      <c r="B33" s="44"/>
      <c r="C33" s="38"/>
      <c r="D33" s="159"/>
      <c r="E33" s="159"/>
      <c r="F33" s="159"/>
      <c r="G33" s="159"/>
      <c r="H33" s="159"/>
      <c r="I33" s="159"/>
      <c r="J33" s="159"/>
      <c r="K33" s="159"/>
      <c r="L33" s="63"/>
      <c r="S33" s="38"/>
      <c r="T33" s="38"/>
      <c r="U33" s="38"/>
      <c r="V33" s="38"/>
      <c r="W33" s="38"/>
      <c r="X33" s="38"/>
      <c r="Y33" s="38"/>
      <c r="Z33" s="38"/>
      <c r="AA33" s="38"/>
      <c r="AB33" s="38"/>
      <c r="AC33" s="38"/>
      <c r="AD33" s="38"/>
      <c r="AE33" s="38"/>
    </row>
    <row r="34" s="2" customFormat="1" ht="14.4" customHeight="1">
      <c r="A34" s="38"/>
      <c r="B34" s="44"/>
      <c r="C34" s="38"/>
      <c r="D34" s="38"/>
      <c r="E34" s="38"/>
      <c r="F34" s="162" t="s">
        <v>44</v>
      </c>
      <c r="G34" s="38"/>
      <c r="H34" s="38"/>
      <c r="I34" s="162" t="s">
        <v>43</v>
      </c>
      <c r="J34" s="162" t="s">
        <v>45</v>
      </c>
      <c r="K34" s="38"/>
      <c r="L34" s="63"/>
      <c r="S34" s="38"/>
      <c r="T34" s="38"/>
      <c r="U34" s="38"/>
      <c r="V34" s="38"/>
      <c r="W34" s="38"/>
      <c r="X34" s="38"/>
      <c r="Y34" s="38"/>
      <c r="Z34" s="38"/>
      <c r="AA34" s="38"/>
      <c r="AB34" s="38"/>
      <c r="AC34" s="38"/>
      <c r="AD34" s="38"/>
      <c r="AE34" s="38"/>
    </row>
    <row r="35" s="2" customFormat="1" ht="14.4" customHeight="1">
      <c r="A35" s="38"/>
      <c r="B35" s="44"/>
      <c r="C35" s="38"/>
      <c r="D35" s="163" t="s">
        <v>46</v>
      </c>
      <c r="E35" s="151" t="s">
        <v>47</v>
      </c>
      <c r="F35" s="164">
        <f>ROUND((SUM(BE128:BE299)),  2)</f>
        <v>0</v>
      </c>
      <c r="G35" s="38"/>
      <c r="H35" s="38"/>
      <c r="I35" s="165">
        <v>0.20999999999999999</v>
      </c>
      <c r="J35" s="164">
        <f>ROUND(((SUM(BE128:BE299))*I35),  2)</f>
        <v>0</v>
      </c>
      <c r="K35" s="38"/>
      <c r="L35" s="63"/>
      <c r="S35" s="38"/>
      <c r="T35" s="38"/>
      <c r="U35" s="38"/>
      <c r="V35" s="38"/>
      <c r="W35" s="38"/>
      <c r="X35" s="38"/>
      <c r="Y35" s="38"/>
      <c r="Z35" s="38"/>
      <c r="AA35" s="38"/>
      <c r="AB35" s="38"/>
      <c r="AC35" s="38"/>
      <c r="AD35" s="38"/>
      <c r="AE35" s="38"/>
    </row>
    <row r="36" s="2" customFormat="1" ht="14.4" customHeight="1">
      <c r="A36" s="38"/>
      <c r="B36" s="44"/>
      <c r="C36" s="38"/>
      <c r="D36" s="38"/>
      <c r="E36" s="151" t="s">
        <v>48</v>
      </c>
      <c r="F36" s="164">
        <f>ROUND((SUM(BF128:BF299)),  2)</f>
        <v>0</v>
      </c>
      <c r="G36" s="38"/>
      <c r="H36" s="38"/>
      <c r="I36" s="165">
        <v>0.14999999999999999</v>
      </c>
      <c r="J36" s="164">
        <f>ROUND(((SUM(BF128:BF299))*I36),  2)</f>
        <v>0</v>
      </c>
      <c r="K36" s="38"/>
      <c r="L36" s="63"/>
      <c r="S36" s="38"/>
      <c r="T36" s="38"/>
      <c r="U36" s="38"/>
      <c r="V36" s="38"/>
      <c r="W36" s="38"/>
      <c r="X36" s="38"/>
      <c r="Y36" s="38"/>
      <c r="Z36" s="38"/>
      <c r="AA36" s="38"/>
      <c r="AB36" s="38"/>
      <c r="AC36" s="38"/>
      <c r="AD36" s="38"/>
      <c r="AE36" s="38"/>
    </row>
    <row r="37" hidden="1" s="2" customFormat="1" ht="14.4" customHeight="1">
      <c r="A37" s="38"/>
      <c r="B37" s="44"/>
      <c r="C37" s="38"/>
      <c r="D37" s="38"/>
      <c r="E37" s="151" t="s">
        <v>49</v>
      </c>
      <c r="F37" s="164">
        <f>ROUND((SUM(BG128:BG299)),  2)</f>
        <v>0</v>
      </c>
      <c r="G37" s="38"/>
      <c r="H37" s="38"/>
      <c r="I37" s="165">
        <v>0.20999999999999999</v>
      </c>
      <c r="J37" s="164">
        <f>0</f>
        <v>0</v>
      </c>
      <c r="K37" s="38"/>
      <c r="L37" s="63"/>
      <c r="S37" s="38"/>
      <c r="T37" s="38"/>
      <c r="U37" s="38"/>
      <c r="V37" s="38"/>
      <c r="W37" s="38"/>
      <c r="X37" s="38"/>
      <c r="Y37" s="38"/>
      <c r="Z37" s="38"/>
      <c r="AA37" s="38"/>
      <c r="AB37" s="38"/>
      <c r="AC37" s="38"/>
      <c r="AD37" s="38"/>
      <c r="AE37" s="38"/>
    </row>
    <row r="38" hidden="1" s="2" customFormat="1" ht="14.4" customHeight="1">
      <c r="A38" s="38"/>
      <c r="B38" s="44"/>
      <c r="C38" s="38"/>
      <c r="D38" s="38"/>
      <c r="E38" s="151" t="s">
        <v>50</v>
      </c>
      <c r="F38" s="164">
        <f>ROUND((SUM(BH128:BH299)),  2)</f>
        <v>0</v>
      </c>
      <c r="G38" s="38"/>
      <c r="H38" s="38"/>
      <c r="I38" s="165">
        <v>0.14999999999999999</v>
      </c>
      <c r="J38" s="164">
        <f>0</f>
        <v>0</v>
      </c>
      <c r="K38" s="38"/>
      <c r="L38" s="63"/>
      <c r="S38" s="38"/>
      <c r="T38" s="38"/>
      <c r="U38" s="38"/>
      <c r="V38" s="38"/>
      <c r="W38" s="38"/>
      <c r="X38" s="38"/>
      <c r="Y38" s="38"/>
      <c r="Z38" s="38"/>
      <c r="AA38" s="38"/>
      <c r="AB38" s="38"/>
      <c r="AC38" s="38"/>
      <c r="AD38" s="38"/>
      <c r="AE38" s="38"/>
    </row>
    <row r="39" hidden="1" s="2" customFormat="1" ht="14.4" customHeight="1">
      <c r="A39" s="38"/>
      <c r="B39" s="44"/>
      <c r="C39" s="38"/>
      <c r="D39" s="38"/>
      <c r="E39" s="151" t="s">
        <v>51</v>
      </c>
      <c r="F39" s="164">
        <f>ROUND((SUM(BI128:BI299)),  2)</f>
        <v>0</v>
      </c>
      <c r="G39" s="38"/>
      <c r="H39" s="38"/>
      <c r="I39" s="165">
        <v>0</v>
      </c>
      <c r="J39" s="164">
        <f>0</f>
        <v>0</v>
      </c>
      <c r="K39" s="38"/>
      <c r="L39" s="63"/>
      <c r="S39" s="38"/>
      <c r="T39" s="38"/>
      <c r="U39" s="38"/>
      <c r="V39" s="38"/>
      <c r="W39" s="38"/>
      <c r="X39" s="38"/>
      <c r="Y39" s="38"/>
      <c r="Z39" s="38"/>
      <c r="AA39" s="38"/>
      <c r="AB39" s="38"/>
      <c r="AC39" s="38"/>
      <c r="AD39" s="38"/>
      <c r="AE39" s="38"/>
    </row>
    <row r="40" s="2" customFormat="1" ht="6.96" customHeight="1">
      <c r="A40" s="38"/>
      <c r="B40" s="44"/>
      <c r="C40" s="38"/>
      <c r="D40" s="38"/>
      <c r="E40" s="38"/>
      <c r="F40" s="38"/>
      <c r="G40" s="38"/>
      <c r="H40" s="38"/>
      <c r="I40" s="38"/>
      <c r="J40" s="38"/>
      <c r="K40" s="38"/>
      <c r="L40" s="63"/>
      <c r="S40" s="38"/>
      <c r="T40" s="38"/>
      <c r="U40" s="38"/>
      <c r="V40" s="38"/>
      <c r="W40" s="38"/>
      <c r="X40" s="38"/>
      <c r="Y40" s="38"/>
      <c r="Z40" s="38"/>
      <c r="AA40" s="38"/>
      <c r="AB40" s="38"/>
      <c r="AC40" s="38"/>
      <c r="AD40" s="38"/>
      <c r="AE40" s="38"/>
    </row>
    <row r="41" s="2" customFormat="1" ht="25.44" customHeight="1">
      <c r="A41" s="38"/>
      <c r="B41" s="44"/>
      <c r="C41" s="166"/>
      <c r="D41" s="167" t="s">
        <v>52</v>
      </c>
      <c r="E41" s="168"/>
      <c r="F41" s="168"/>
      <c r="G41" s="169" t="s">
        <v>53</v>
      </c>
      <c r="H41" s="170" t="s">
        <v>54</v>
      </c>
      <c r="I41" s="168"/>
      <c r="J41" s="171">
        <f>SUM(J32:J39)</f>
        <v>0</v>
      </c>
      <c r="K41" s="172"/>
      <c r="L41" s="63"/>
      <c r="S41" s="38"/>
      <c r="T41" s="38"/>
      <c r="U41" s="38"/>
      <c r="V41" s="38"/>
      <c r="W41" s="38"/>
      <c r="X41" s="38"/>
      <c r="Y41" s="38"/>
      <c r="Z41" s="38"/>
      <c r="AA41" s="38"/>
      <c r="AB41" s="38"/>
      <c r="AC41" s="38"/>
      <c r="AD41" s="38"/>
      <c r="AE41" s="38"/>
    </row>
    <row r="42" s="2" customFormat="1" ht="14.4" customHeight="1">
      <c r="A42" s="38"/>
      <c r="B42" s="44"/>
      <c r="C42" s="38"/>
      <c r="D42" s="38"/>
      <c r="E42" s="38"/>
      <c r="F42" s="38"/>
      <c r="G42" s="38"/>
      <c r="H42" s="38"/>
      <c r="I42" s="38"/>
      <c r="J42" s="38"/>
      <c r="K42" s="38"/>
      <c r="L42" s="63"/>
      <c r="S42" s="38"/>
      <c r="T42" s="38"/>
      <c r="U42" s="38"/>
      <c r="V42" s="38"/>
      <c r="W42" s="38"/>
      <c r="X42" s="38"/>
      <c r="Y42" s="38"/>
      <c r="Z42" s="38"/>
      <c r="AA42" s="38"/>
      <c r="AB42" s="38"/>
      <c r="AC42" s="38"/>
      <c r="AD42" s="38"/>
      <c r="AE42" s="38"/>
    </row>
    <row r="43" s="1" customFormat="1" ht="14.4" customHeight="1">
      <c r="B43" s="20"/>
      <c r="L43" s="20"/>
    </row>
    <row r="44" s="1" customFormat="1" ht="14.4" customHeight="1">
      <c r="B44" s="20"/>
      <c r="L44" s="20"/>
    </row>
    <row r="45" s="1" customFormat="1" ht="14.4" customHeight="1">
      <c r="B45" s="20"/>
      <c r="L45" s="20"/>
    </row>
    <row r="46" s="1" customFormat="1" ht="14.4" customHeight="1">
      <c r="B46" s="20"/>
      <c r="L46" s="20"/>
    </row>
    <row r="47" s="1" customFormat="1" ht="14.4" customHeight="1">
      <c r="B47" s="20"/>
      <c r="L47" s="20"/>
    </row>
    <row r="48" s="1" customFormat="1" ht="14.4" customHeight="1">
      <c r="B48" s="20"/>
      <c r="L48" s="20"/>
    </row>
    <row r="49" s="1" customFormat="1" ht="14.4" customHeight="1">
      <c r="B49" s="20"/>
      <c r="L49" s="20"/>
    </row>
    <row r="50" s="2" customFormat="1" ht="14.4" customHeight="1">
      <c r="B50" s="63"/>
      <c r="D50" s="173" t="s">
        <v>55</v>
      </c>
      <c r="E50" s="174"/>
      <c r="F50" s="174"/>
      <c r="G50" s="173" t="s">
        <v>56</v>
      </c>
      <c r="H50" s="174"/>
      <c r="I50" s="174"/>
      <c r="J50" s="174"/>
      <c r="K50" s="174"/>
      <c r="L50" s="63"/>
    </row>
    <row r="51">
      <c r="B51" s="20"/>
      <c r="L51" s="20"/>
    </row>
    <row r="52">
      <c r="B52" s="20"/>
      <c r="L52" s="20"/>
    </row>
    <row r="53">
      <c r="B53" s="20"/>
      <c r="L53" s="20"/>
    </row>
    <row r="54">
      <c r="B54" s="20"/>
      <c r="L54" s="20"/>
    </row>
    <row r="55">
      <c r="B55" s="20"/>
      <c r="L55" s="20"/>
    </row>
    <row r="56">
      <c r="B56" s="20"/>
      <c r="L56" s="20"/>
    </row>
    <row r="57">
      <c r="B57" s="20"/>
      <c r="L57" s="20"/>
    </row>
    <row r="58">
      <c r="B58" s="20"/>
      <c r="L58" s="20"/>
    </row>
    <row r="59">
      <c r="B59" s="20"/>
      <c r="L59" s="20"/>
    </row>
    <row r="60">
      <c r="B60" s="20"/>
      <c r="L60" s="20"/>
    </row>
    <row r="61" s="2" customFormat="1">
      <c r="A61" s="38"/>
      <c r="B61" s="44"/>
      <c r="C61" s="38"/>
      <c r="D61" s="175" t="s">
        <v>57</v>
      </c>
      <c r="E61" s="176"/>
      <c r="F61" s="177" t="s">
        <v>58</v>
      </c>
      <c r="G61" s="175" t="s">
        <v>57</v>
      </c>
      <c r="H61" s="176"/>
      <c r="I61" s="176"/>
      <c r="J61" s="178" t="s">
        <v>58</v>
      </c>
      <c r="K61" s="176"/>
      <c r="L61" s="63"/>
      <c r="S61" s="38"/>
      <c r="T61" s="38"/>
      <c r="U61" s="38"/>
      <c r="V61" s="38"/>
      <c r="W61" s="38"/>
      <c r="X61" s="38"/>
      <c r="Y61" s="38"/>
      <c r="Z61" s="38"/>
      <c r="AA61" s="38"/>
      <c r="AB61" s="38"/>
      <c r="AC61" s="38"/>
      <c r="AD61" s="38"/>
      <c r="AE61" s="38"/>
    </row>
    <row r="62">
      <c r="B62" s="20"/>
      <c r="L62" s="20"/>
    </row>
    <row r="63">
      <c r="B63" s="20"/>
      <c r="L63" s="20"/>
    </row>
    <row r="64">
      <c r="B64" s="20"/>
      <c r="L64" s="20"/>
    </row>
    <row r="65" s="2" customFormat="1">
      <c r="A65" s="38"/>
      <c r="B65" s="44"/>
      <c r="C65" s="38"/>
      <c r="D65" s="173" t="s">
        <v>59</v>
      </c>
      <c r="E65" s="179"/>
      <c r="F65" s="179"/>
      <c r="G65" s="173" t="s">
        <v>60</v>
      </c>
      <c r="H65" s="179"/>
      <c r="I65" s="179"/>
      <c r="J65" s="179"/>
      <c r="K65" s="179"/>
      <c r="L65" s="63"/>
      <c r="S65" s="38"/>
      <c r="T65" s="38"/>
      <c r="U65" s="38"/>
      <c r="V65" s="38"/>
      <c r="W65" s="38"/>
      <c r="X65" s="38"/>
      <c r="Y65" s="38"/>
      <c r="Z65" s="38"/>
      <c r="AA65" s="38"/>
      <c r="AB65" s="38"/>
      <c r="AC65" s="38"/>
      <c r="AD65" s="38"/>
      <c r="AE65" s="38"/>
    </row>
    <row r="66">
      <c r="B66" s="20"/>
      <c r="L66" s="20"/>
    </row>
    <row r="67">
      <c r="B67" s="20"/>
      <c r="L67" s="20"/>
    </row>
    <row r="68">
      <c r="B68" s="20"/>
      <c r="L68" s="20"/>
    </row>
    <row r="69">
      <c r="B69" s="20"/>
      <c r="L69" s="20"/>
    </row>
    <row r="70">
      <c r="B70" s="20"/>
      <c r="L70" s="20"/>
    </row>
    <row r="71">
      <c r="B71" s="20"/>
      <c r="L71" s="20"/>
    </row>
    <row r="72">
      <c r="B72" s="20"/>
      <c r="L72" s="20"/>
    </row>
    <row r="73">
      <c r="B73" s="20"/>
      <c r="L73" s="20"/>
    </row>
    <row r="74">
      <c r="B74" s="20"/>
      <c r="L74" s="20"/>
    </row>
    <row r="75">
      <c r="B75" s="20"/>
      <c r="L75" s="20"/>
    </row>
    <row r="76" s="2" customFormat="1">
      <c r="A76" s="38"/>
      <c r="B76" s="44"/>
      <c r="C76" s="38"/>
      <c r="D76" s="175" t="s">
        <v>57</v>
      </c>
      <c r="E76" s="176"/>
      <c r="F76" s="177" t="s">
        <v>58</v>
      </c>
      <c r="G76" s="175" t="s">
        <v>57</v>
      </c>
      <c r="H76" s="176"/>
      <c r="I76" s="176"/>
      <c r="J76" s="178" t="s">
        <v>58</v>
      </c>
      <c r="K76" s="176"/>
      <c r="L76" s="63"/>
      <c r="S76" s="38"/>
      <c r="T76" s="38"/>
      <c r="U76" s="38"/>
      <c r="V76" s="38"/>
      <c r="W76" s="38"/>
      <c r="X76" s="38"/>
      <c r="Y76" s="38"/>
      <c r="Z76" s="38"/>
      <c r="AA76" s="38"/>
      <c r="AB76" s="38"/>
      <c r="AC76" s="38"/>
      <c r="AD76" s="38"/>
      <c r="AE76" s="38"/>
    </row>
    <row r="77" s="2" customFormat="1" ht="14.4" customHeight="1">
      <c r="A77" s="38"/>
      <c r="B77" s="180"/>
      <c r="C77" s="181"/>
      <c r="D77" s="181"/>
      <c r="E77" s="181"/>
      <c r="F77" s="181"/>
      <c r="G77" s="181"/>
      <c r="H77" s="181"/>
      <c r="I77" s="181"/>
      <c r="J77" s="181"/>
      <c r="K77" s="181"/>
      <c r="L77" s="63"/>
      <c r="S77" s="38"/>
      <c r="T77" s="38"/>
      <c r="U77" s="38"/>
      <c r="V77" s="38"/>
      <c r="W77" s="38"/>
      <c r="X77" s="38"/>
      <c r="Y77" s="38"/>
      <c r="Z77" s="38"/>
      <c r="AA77" s="38"/>
      <c r="AB77" s="38"/>
      <c r="AC77" s="38"/>
      <c r="AD77" s="38"/>
      <c r="AE77" s="38"/>
    </row>
    <row r="81" s="2" customFormat="1" ht="6.96" customHeight="1">
      <c r="A81" s="38"/>
      <c r="B81" s="182"/>
      <c r="C81" s="183"/>
      <c r="D81" s="183"/>
      <c r="E81" s="183"/>
      <c r="F81" s="183"/>
      <c r="G81" s="183"/>
      <c r="H81" s="183"/>
      <c r="I81" s="183"/>
      <c r="J81" s="183"/>
      <c r="K81" s="183"/>
      <c r="L81" s="63"/>
      <c r="S81" s="38"/>
      <c r="T81" s="38"/>
      <c r="U81" s="38"/>
      <c r="V81" s="38"/>
      <c r="W81" s="38"/>
      <c r="X81" s="38"/>
      <c r="Y81" s="38"/>
      <c r="Z81" s="38"/>
      <c r="AA81" s="38"/>
      <c r="AB81" s="38"/>
      <c r="AC81" s="38"/>
      <c r="AD81" s="38"/>
      <c r="AE81" s="38"/>
    </row>
    <row r="82" s="2" customFormat="1" ht="24.96" customHeight="1">
      <c r="A82" s="38"/>
      <c r="B82" s="39"/>
      <c r="C82" s="23" t="s">
        <v>141</v>
      </c>
      <c r="D82" s="40"/>
      <c r="E82" s="40"/>
      <c r="F82" s="40"/>
      <c r="G82" s="40"/>
      <c r="H82" s="40"/>
      <c r="I82" s="40"/>
      <c r="J82" s="40"/>
      <c r="K82" s="40"/>
      <c r="L82" s="63"/>
      <c r="S82" s="38"/>
      <c r="T82" s="38"/>
      <c r="U82" s="38"/>
      <c r="V82" s="38"/>
      <c r="W82" s="38"/>
      <c r="X82" s="38"/>
      <c r="Y82" s="38"/>
      <c r="Z82" s="38"/>
      <c r="AA82" s="38"/>
      <c r="AB82" s="38"/>
      <c r="AC82" s="38"/>
      <c r="AD82" s="38"/>
      <c r="AE82" s="38"/>
    </row>
    <row r="83" s="2" customFormat="1" ht="6.96" customHeight="1">
      <c r="A83" s="38"/>
      <c r="B83" s="39"/>
      <c r="C83" s="40"/>
      <c r="D83" s="40"/>
      <c r="E83" s="40"/>
      <c r="F83" s="40"/>
      <c r="G83" s="40"/>
      <c r="H83" s="40"/>
      <c r="I83" s="40"/>
      <c r="J83" s="40"/>
      <c r="K83" s="40"/>
      <c r="L83" s="63"/>
      <c r="S83" s="38"/>
      <c r="T83" s="38"/>
      <c r="U83" s="38"/>
      <c r="V83" s="38"/>
      <c r="W83" s="38"/>
      <c r="X83" s="38"/>
      <c r="Y83" s="38"/>
      <c r="Z83" s="38"/>
      <c r="AA83" s="38"/>
      <c r="AB83" s="38"/>
      <c r="AC83" s="38"/>
      <c r="AD83" s="38"/>
      <c r="AE83" s="38"/>
    </row>
    <row r="84" s="2" customFormat="1" ht="12" customHeight="1">
      <c r="A84" s="38"/>
      <c r="B84" s="39"/>
      <c r="C84" s="32" t="s">
        <v>16</v>
      </c>
      <c r="D84" s="40"/>
      <c r="E84" s="40"/>
      <c r="F84" s="40"/>
      <c r="G84" s="40"/>
      <c r="H84" s="40"/>
      <c r="I84" s="40"/>
      <c r="J84" s="40"/>
      <c r="K84" s="40"/>
      <c r="L84" s="63"/>
      <c r="S84" s="38"/>
      <c r="T84" s="38"/>
      <c r="U84" s="38"/>
      <c r="V84" s="38"/>
      <c r="W84" s="38"/>
      <c r="X84" s="38"/>
      <c r="Y84" s="38"/>
      <c r="Z84" s="38"/>
      <c r="AA84" s="38"/>
      <c r="AB84" s="38"/>
      <c r="AC84" s="38"/>
      <c r="AD84" s="38"/>
      <c r="AE84" s="38"/>
    </row>
    <row r="85" s="2" customFormat="1" ht="16.5" customHeight="1">
      <c r="A85" s="38"/>
      <c r="B85" s="39"/>
      <c r="C85" s="40"/>
      <c r="D85" s="40"/>
      <c r="E85" s="184" t="str">
        <f>E7</f>
        <v>Zástavba lokality Broumov - Spořilov, komunikace a VO_nerozdělené</v>
      </c>
      <c r="F85" s="32"/>
      <c r="G85" s="32"/>
      <c r="H85" s="32"/>
      <c r="I85" s="40"/>
      <c r="J85" s="40"/>
      <c r="K85" s="40"/>
      <c r="L85" s="63"/>
      <c r="S85" s="38"/>
      <c r="T85" s="38"/>
      <c r="U85" s="38"/>
      <c r="V85" s="38"/>
      <c r="W85" s="38"/>
      <c r="X85" s="38"/>
      <c r="Y85" s="38"/>
      <c r="Z85" s="38"/>
      <c r="AA85" s="38"/>
      <c r="AB85" s="38"/>
      <c r="AC85" s="38"/>
      <c r="AD85" s="38"/>
      <c r="AE85" s="38"/>
    </row>
    <row r="86" s="1" customFormat="1" ht="12" customHeight="1">
      <c r="B86" s="21"/>
      <c r="C86" s="32" t="s">
        <v>135</v>
      </c>
      <c r="D86" s="22"/>
      <c r="E86" s="22"/>
      <c r="F86" s="22"/>
      <c r="G86" s="22"/>
      <c r="H86" s="22"/>
      <c r="I86" s="22"/>
      <c r="J86" s="22"/>
      <c r="K86" s="22"/>
      <c r="L86" s="20"/>
    </row>
    <row r="87" s="2" customFormat="1" ht="16.5" customHeight="1">
      <c r="A87" s="38"/>
      <c r="B87" s="39"/>
      <c r="C87" s="40"/>
      <c r="D87" s="40"/>
      <c r="E87" s="184" t="s">
        <v>498</v>
      </c>
      <c r="F87" s="40"/>
      <c r="G87" s="40"/>
      <c r="H87" s="40"/>
      <c r="I87" s="40"/>
      <c r="J87" s="40"/>
      <c r="K87" s="40"/>
      <c r="L87" s="63"/>
      <c r="S87" s="38"/>
      <c r="T87" s="38"/>
      <c r="U87" s="38"/>
      <c r="V87" s="38"/>
      <c r="W87" s="38"/>
      <c r="X87" s="38"/>
      <c r="Y87" s="38"/>
      <c r="Z87" s="38"/>
      <c r="AA87" s="38"/>
      <c r="AB87" s="38"/>
      <c r="AC87" s="38"/>
      <c r="AD87" s="38"/>
      <c r="AE87" s="38"/>
    </row>
    <row r="88" s="2" customFormat="1" ht="12" customHeight="1">
      <c r="A88" s="38"/>
      <c r="B88" s="39"/>
      <c r="C88" s="32" t="s">
        <v>419</v>
      </c>
      <c r="D88" s="40"/>
      <c r="E88" s="40"/>
      <c r="F88" s="40"/>
      <c r="G88" s="40"/>
      <c r="H88" s="40"/>
      <c r="I88" s="40"/>
      <c r="J88" s="40"/>
      <c r="K88" s="40"/>
      <c r="L88" s="63"/>
      <c r="S88" s="38"/>
      <c r="T88" s="38"/>
      <c r="U88" s="38"/>
      <c r="V88" s="38"/>
      <c r="W88" s="38"/>
      <c r="X88" s="38"/>
      <c r="Y88" s="38"/>
      <c r="Z88" s="38"/>
      <c r="AA88" s="38"/>
      <c r="AB88" s="38"/>
      <c r="AC88" s="38"/>
      <c r="AD88" s="38"/>
      <c r="AE88" s="38"/>
    </row>
    <row r="89" s="2" customFormat="1" ht="30" customHeight="1">
      <c r="A89" s="38"/>
      <c r="B89" s="39"/>
      <c r="C89" s="40"/>
      <c r="D89" s="40"/>
      <c r="E89" s="76" t="str">
        <f>E11</f>
        <v>SO 104.1 - Sanace pláně, konstrukce vozovky po podkladní štěrkovou vrstvu</v>
      </c>
      <c r="F89" s="40"/>
      <c r="G89" s="40"/>
      <c r="H89" s="40"/>
      <c r="I89" s="40"/>
      <c r="J89" s="40"/>
      <c r="K89" s="40"/>
      <c r="L89" s="63"/>
      <c r="S89" s="38"/>
      <c r="T89" s="38"/>
      <c r="U89" s="38"/>
      <c r="V89" s="38"/>
      <c r="W89" s="38"/>
      <c r="X89" s="38"/>
      <c r="Y89" s="38"/>
      <c r="Z89" s="38"/>
      <c r="AA89" s="38"/>
      <c r="AB89" s="38"/>
      <c r="AC89" s="38"/>
      <c r="AD89" s="38"/>
      <c r="AE89" s="38"/>
    </row>
    <row r="90" s="2" customFormat="1" ht="6.96" customHeight="1">
      <c r="A90" s="38"/>
      <c r="B90" s="39"/>
      <c r="C90" s="40"/>
      <c r="D90" s="40"/>
      <c r="E90" s="40"/>
      <c r="F90" s="40"/>
      <c r="G90" s="40"/>
      <c r="H90" s="40"/>
      <c r="I90" s="40"/>
      <c r="J90" s="40"/>
      <c r="K90" s="40"/>
      <c r="L90" s="63"/>
      <c r="S90" s="38"/>
      <c r="T90" s="38"/>
      <c r="U90" s="38"/>
      <c r="V90" s="38"/>
      <c r="W90" s="38"/>
      <c r="X90" s="38"/>
      <c r="Y90" s="38"/>
      <c r="Z90" s="38"/>
      <c r="AA90" s="38"/>
      <c r="AB90" s="38"/>
      <c r="AC90" s="38"/>
      <c r="AD90" s="38"/>
      <c r="AE90" s="38"/>
    </row>
    <row r="91" s="2" customFormat="1" ht="12" customHeight="1">
      <c r="A91" s="38"/>
      <c r="B91" s="39"/>
      <c r="C91" s="32" t="s">
        <v>20</v>
      </c>
      <c r="D91" s="40"/>
      <c r="E91" s="40"/>
      <c r="F91" s="27" t="str">
        <f>F14</f>
        <v xml:space="preserve"> </v>
      </c>
      <c r="G91" s="40"/>
      <c r="H91" s="40"/>
      <c r="I91" s="32" t="s">
        <v>22</v>
      </c>
      <c r="J91" s="79" t="str">
        <f>IF(J14="","",J14)</f>
        <v>7. 12. 2021</v>
      </c>
      <c r="K91" s="40"/>
      <c r="L91" s="63"/>
      <c r="S91" s="38"/>
      <c r="T91" s="38"/>
      <c r="U91" s="38"/>
      <c r="V91" s="38"/>
      <c r="W91" s="38"/>
      <c r="X91" s="38"/>
      <c r="Y91" s="38"/>
      <c r="Z91" s="38"/>
      <c r="AA91" s="38"/>
      <c r="AB91" s="38"/>
      <c r="AC91" s="38"/>
      <c r="AD91" s="38"/>
      <c r="AE91" s="38"/>
    </row>
    <row r="92" s="2" customFormat="1" ht="6.96" customHeight="1">
      <c r="A92" s="38"/>
      <c r="B92" s="39"/>
      <c r="C92" s="40"/>
      <c r="D92" s="40"/>
      <c r="E92" s="40"/>
      <c r="F92" s="40"/>
      <c r="G92" s="40"/>
      <c r="H92" s="40"/>
      <c r="I92" s="40"/>
      <c r="J92" s="40"/>
      <c r="K92" s="40"/>
      <c r="L92" s="63"/>
      <c r="S92" s="38"/>
      <c r="T92" s="38"/>
      <c r="U92" s="38"/>
      <c r="V92" s="38"/>
      <c r="W92" s="38"/>
      <c r="X92" s="38"/>
      <c r="Y92" s="38"/>
      <c r="Z92" s="38"/>
      <c r="AA92" s="38"/>
      <c r="AB92" s="38"/>
      <c r="AC92" s="38"/>
      <c r="AD92" s="38"/>
      <c r="AE92" s="38"/>
    </row>
    <row r="93" s="2" customFormat="1" ht="40.05" customHeight="1">
      <c r="A93" s="38"/>
      <c r="B93" s="39"/>
      <c r="C93" s="32" t="s">
        <v>24</v>
      </c>
      <c r="D93" s="40"/>
      <c r="E93" s="40"/>
      <c r="F93" s="27" t="str">
        <f>E17</f>
        <v>Město Broumov,Třída Masarykova 239,550 01 Broumov</v>
      </c>
      <c r="G93" s="40"/>
      <c r="H93" s="40"/>
      <c r="I93" s="32" t="s">
        <v>32</v>
      </c>
      <c r="J93" s="36" t="str">
        <f>E23</f>
        <v>Ing. Adam Beneš,Žďárky 224, 549 37 Žďárky</v>
      </c>
      <c r="K93" s="40"/>
      <c r="L93" s="63"/>
      <c r="S93" s="38"/>
      <c r="T93" s="38"/>
      <c r="U93" s="38"/>
      <c r="V93" s="38"/>
      <c r="W93" s="38"/>
      <c r="X93" s="38"/>
      <c r="Y93" s="38"/>
      <c r="Z93" s="38"/>
      <c r="AA93" s="38"/>
      <c r="AB93" s="38"/>
      <c r="AC93" s="38"/>
      <c r="AD93" s="38"/>
      <c r="AE93" s="38"/>
    </row>
    <row r="94" s="2" customFormat="1" ht="15.15" customHeight="1">
      <c r="A94" s="38"/>
      <c r="B94" s="39"/>
      <c r="C94" s="32" t="s">
        <v>30</v>
      </c>
      <c r="D94" s="40"/>
      <c r="E94" s="40"/>
      <c r="F94" s="27" t="str">
        <f>IF(E20="","",E20)</f>
        <v>Vyplň údaj</v>
      </c>
      <c r="G94" s="40"/>
      <c r="H94" s="40"/>
      <c r="I94" s="32" t="s">
        <v>37</v>
      </c>
      <c r="J94" s="36" t="str">
        <f>E26</f>
        <v>TMI Building s.r.o.</v>
      </c>
      <c r="K94" s="40"/>
      <c r="L94" s="63"/>
      <c r="S94" s="38"/>
      <c r="T94" s="38"/>
      <c r="U94" s="38"/>
      <c r="V94" s="38"/>
      <c r="W94" s="38"/>
      <c r="X94" s="38"/>
      <c r="Y94" s="38"/>
      <c r="Z94" s="38"/>
      <c r="AA94" s="38"/>
      <c r="AB94" s="38"/>
      <c r="AC94" s="38"/>
      <c r="AD94" s="38"/>
      <c r="AE94" s="38"/>
    </row>
    <row r="95" s="2" customFormat="1" ht="10.32" customHeight="1">
      <c r="A95" s="38"/>
      <c r="B95" s="39"/>
      <c r="C95" s="40"/>
      <c r="D95" s="40"/>
      <c r="E95" s="40"/>
      <c r="F95" s="40"/>
      <c r="G95" s="40"/>
      <c r="H95" s="40"/>
      <c r="I95" s="40"/>
      <c r="J95" s="40"/>
      <c r="K95" s="40"/>
      <c r="L95" s="63"/>
      <c r="S95" s="38"/>
      <c r="T95" s="38"/>
      <c r="U95" s="38"/>
      <c r="V95" s="38"/>
      <c r="W95" s="38"/>
      <c r="X95" s="38"/>
      <c r="Y95" s="38"/>
      <c r="Z95" s="38"/>
      <c r="AA95" s="38"/>
      <c r="AB95" s="38"/>
      <c r="AC95" s="38"/>
      <c r="AD95" s="38"/>
      <c r="AE95" s="38"/>
    </row>
    <row r="96" s="2" customFormat="1" ht="29.28" customHeight="1">
      <c r="A96" s="38"/>
      <c r="B96" s="39"/>
      <c r="C96" s="185" t="s">
        <v>142</v>
      </c>
      <c r="D96" s="186"/>
      <c r="E96" s="186"/>
      <c r="F96" s="186"/>
      <c r="G96" s="186"/>
      <c r="H96" s="186"/>
      <c r="I96" s="186"/>
      <c r="J96" s="187" t="s">
        <v>143</v>
      </c>
      <c r="K96" s="186"/>
      <c r="L96" s="63"/>
      <c r="S96" s="38"/>
      <c r="T96" s="38"/>
      <c r="U96" s="38"/>
      <c r="V96" s="38"/>
      <c r="W96" s="38"/>
      <c r="X96" s="38"/>
      <c r="Y96" s="38"/>
      <c r="Z96" s="38"/>
      <c r="AA96" s="38"/>
      <c r="AB96" s="38"/>
      <c r="AC96" s="38"/>
      <c r="AD96" s="38"/>
      <c r="AE96" s="38"/>
    </row>
    <row r="97" s="2" customFormat="1" ht="10.32" customHeight="1">
      <c r="A97" s="38"/>
      <c r="B97" s="39"/>
      <c r="C97" s="40"/>
      <c r="D97" s="40"/>
      <c r="E97" s="40"/>
      <c r="F97" s="40"/>
      <c r="G97" s="40"/>
      <c r="H97" s="40"/>
      <c r="I97" s="40"/>
      <c r="J97" s="40"/>
      <c r="K97" s="40"/>
      <c r="L97" s="63"/>
      <c r="S97" s="38"/>
      <c r="T97" s="38"/>
      <c r="U97" s="38"/>
      <c r="V97" s="38"/>
      <c r="W97" s="38"/>
      <c r="X97" s="38"/>
      <c r="Y97" s="38"/>
      <c r="Z97" s="38"/>
      <c r="AA97" s="38"/>
      <c r="AB97" s="38"/>
      <c r="AC97" s="38"/>
      <c r="AD97" s="38"/>
      <c r="AE97" s="38"/>
    </row>
    <row r="98" s="2" customFormat="1" ht="22.8" customHeight="1">
      <c r="A98" s="38"/>
      <c r="B98" s="39"/>
      <c r="C98" s="188" t="s">
        <v>144</v>
      </c>
      <c r="D98" s="40"/>
      <c r="E98" s="40"/>
      <c r="F98" s="40"/>
      <c r="G98" s="40"/>
      <c r="H98" s="40"/>
      <c r="I98" s="40"/>
      <c r="J98" s="110">
        <f>J128</f>
        <v>0</v>
      </c>
      <c r="K98" s="40"/>
      <c r="L98" s="63"/>
      <c r="S98" s="38"/>
      <c r="T98" s="38"/>
      <c r="U98" s="38"/>
      <c r="V98" s="38"/>
      <c r="W98" s="38"/>
      <c r="X98" s="38"/>
      <c r="Y98" s="38"/>
      <c r="Z98" s="38"/>
      <c r="AA98" s="38"/>
      <c r="AB98" s="38"/>
      <c r="AC98" s="38"/>
      <c r="AD98" s="38"/>
      <c r="AE98" s="38"/>
      <c r="AU98" s="17" t="s">
        <v>145</v>
      </c>
    </row>
    <row r="99" s="9" customFormat="1" ht="24.96" customHeight="1">
      <c r="A99" s="9"/>
      <c r="B99" s="189"/>
      <c r="C99" s="190"/>
      <c r="D99" s="191" t="s">
        <v>146</v>
      </c>
      <c r="E99" s="192"/>
      <c r="F99" s="192"/>
      <c r="G99" s="192"/>
      <c r="H99" s="192"/>
      <c r="I99" s="192"/>
      <c r="J99" s="193">
        <f>J129</f>
        <v>0</v>
      </c>
      <c r="K99" s="190"/>
      <c r="L99" s="194"/>
      <c r="S99" s="9"/>
      <c r="T99" s="9"/>
      <c r="U99" s="9"/>
      <c r="V99" s="9"/>
      <c r="W99" s="9"/>
      <c r="X99" s="9"/>
      <c r="Y99" s="9"/>
      <c r="Z99" s="9"/>
      <c r="AA99" s="9"/>
      <c r="AB99" s="9"/>
      <c r="AC99" s="9"/>
      <c r="AD99" s="9"/>
      <c r="AE99" s="9"/>
    </row>
    <row r="100" s="10" customFormat="1" ht="19.92" customHeight="1">
      <c r="A100" s="10"/>
      <c r="B100" s="195"/>
      <c r="C100" s="133"/>
      <c r="D100" s="196" t="s">
        <v>147</v>
      </c>
      <c r="E100" s="197"/>
      <c r="F100" s="197"/>
      <c r="G100" s="197"/>
      <c r="H100" s="197"/>
      <c r="I100" s="197"/>
      <c r="J100" s="198">
        <f>J130</f>
        <v>0</v>
      </c>
      <c r="K100" s="133"/>
      <c r="L100" s="199"/>
      <c r="S100" s="10"/>
      <c r="T100" s="10"/>
      <c r="U100" s="10"/>
      <c r="V100" s="10"/>
      <c r="W100" s="10"/>
      <c r="X100" s="10"/>
      <c r="Y100" s="10"/>
      <c r="Z100" s="10"/>
      <c r="AA100" s="10"/>
      <c r="AB100" s="10"/>
      <c r="AC100" s="10"/>
      <c r="AD100" s="10"/>
      <c r="AE100" s="10"/>
    </row>
    <row r="101" s="10" customFormat="1" ht="19.92" customHeight="1">
      <c r="A101" s="10"/>
      <c r="B101" s="195"/>
      <c r="C101" s="133"/>
      <c r="D101" s="196" t="s">
        <v>148</v>
      </c>
      <c r="E101" s="197"/>
      <c r="F101" s="197"/>
      <c r="G101" s="197"/>
      <c r="H101" s="197"/>
      <c r="I101" s="197"/>
      <c r="J101" s="198">
        <f>J172</f>
        <v>0</v>
      </c>
      <c r="K101" s="133"/>
      <c r="L101" s="199"/>
      <c r="S101" s="10"/>
      <c r="T101" s="10"/>
      <c r="U101" s="10"/>
      <c r="V101" s="10"/>
      <c r="W101" s="10"/>
      <c r="X101" s="10"/>
      <c r="Y101" s="10"/>
      <c r="Z101" s="10"/>
      <c r="AA101" s="10"/>
      <c r="AB101" s="10"/>
      <c r="AC101" s="10"/>
      <c r="AD101" s="10"/>
      <c r="AE101" s="10"/>
    </row>
    <row r="102" s="10" customFormat="1" ht="19.92" customHeight="1">
      <c r="A102" s="10"/>
      <c r="B102" s="195"/>
      <c r="C102" s="133"/>
      <c r="D102" s="196" t="s">
        <v>149</v>
      </c>
      <c r="E102" s="197"/>
      <c r="F102" s="197"/>
      <c r="G102" s="197"/>
      <c r="H102" s="197"/>
      <c r="I102" s="197"/>
      <c r="J102" s="198">
        <f>J190</f>
        <v>0</v>
      </c>
      <c r="K102" s="133"/>
      <c r="L102" s="199"/>
      <c r="S102" s="10"/>
      <c r="T102" s="10"/>
      <c r="U102" s="10"/>
      <c r="V102" s="10"/>
      <c r="W102" s="10"/>
      <c r="X102" s="10"/>
      <c r="Y102" s="10"/>
      <c r="Z102" s="10"/>
      <c r="AA102" s="10"/>
      <c r="AB102" s="10"/>
      <c r="AC102" s="10"/>
      <c r="AD102" s="10"/>
      <c r="AE102" s="10"/>
    </row>
    <row r="103" s="10" customFormat="1" ht="19.92" customHeight="1">
      <c r="A103" s="10"/>
      <c r="B103" s="195"/>
      <c r="C103" s="133"/>
      <c r="D103" s="196" t="s">
        <v>150</v>
      </c>
      <c r="E103" s="197"/>
      <c r="F103" s="197"/>
      <c r="G103" s="197"/>
      <c r="H103" s="197"/>
      <c r="I103" s="197"/>
      <c r="J103" s="198">
        <f>J197</f>
        <v>0</v>
      </c>
      <c r="K103" s="133"/>
      <c r="L103" s="199"/>
      <c r="S103" s="10"/>
      <c r="T103" s="10"/>
      <c r="U103" s="10"/>
      <c r="V103" s="10"/>
      <c r="W103" s="10"/>
      <c r="X103" s="10"/>
      <c r="Y103" s="10"/>
      <c r="Z103" s="10"/>
      <c r="AA103" s="10"/>
      <c r="AB103" s="10"/>
      <c r="AC103" s="10"/>
      <c r="AD103" s="10"/>
      <c r="AE103" s="10"/>
    </row>
    <row r="104" s="10" customFormat="1" ht="19.92" customHeight="1">
      <c r="A104" s="10"/>
      <c r="B104" s="195"/>
      <c r="C104" s="133"/>
      <c r="D104" s="196" t="s">
        <v>151</v>
      </c>
      <c r="E104" s="197"/>
      <c r="F104" s="197"/>
      <c r="G104" s="197"/>
      <c r="H104" s="197"/>
      <c r="I104" s="197"/>
      <c r="J104" s="198">
        <f>J204</f>
        <v>0</v>
      </c>
      <c r="K104" s="133"/>
      <c r="L104" s="199"/>
      <c r="S104" s="10"/>
      <c r="T104" s="10"/>
      <c r="U104" s="10"/>
      <c r="V104" s="10"/>
      <c r="W104" s="10"/>
      <c r="X104" s="10"/>
      <c r="Y104" s="10"/>
      <c r="Z104" s="10"/>
      <c r="AA104" s="10"/>
      <c r="AB104" s="10"/>
      <c r="AC104" s="10"/>
      <c r="AD104" s="10"/>
      <c r="AE104" s="10"/>
    </row>
    <row r="105" s="10" customFormat="1" ht="19.92" customHeight="1">
      <c r="A105" s="10"/>
      <c r="B105" s="195"/>
      <c r="C105" s="133"/>
      <c r="D105" s="196" t="s">
        <v>152</v>
      </c>
      <c r="E105" s="197"/>
      <c r="F105" s="197"/>
      <c r="G105" s="197"/>
      <c r="H105" s="197"/>
      <c r="I105" s="197"/>
      <c r="J105" s="198">
        <f>J246</f>
        <v>0</v>
      </c>
      <c r="K105" s="133"/>
      <c r="L105" s="199"/>
      <c r="S105" s="10"/>
      <c r="T105" s="10"/>
      <c r="U105" s="10"/>
      <c r="V105" s="10"/>
      <c r="W105" s="10"/>
      <c r="X105" s="10"/>
      <c r="Y105" s="10"/>
      <c r="Z105" s="10"/>
      <c r="AA105" s="10"/>
      <c r="AB105" s="10"/>
      <c r="AC105" s="10"/>
      <c r="AD105" s="10"/>
      <c r="AE105" s="10"/>
    </row>
    <row r="106" s="10" customFormat="1" ht="19.92" customHeight="1">
      <c r="A106" s="10"/>
      <c r="B106" s="195"/>
      <c r="C106" s="133"/>
      <c r="D106" s="196" t="s">
        <v>153</v>
      </c>
      <c r="E106" s="197"/>
      <c r="F106" s="197"/>
      <c r="G106" s="197"/>
      <c r="H106" s="197"/>
      <c r="I106" s="197"/>
      <c r="J106" s="198">
        <f>J291</f>
        <v>0</v>
      </c>
      <c r="K106" s="133"/>
      <c r="L106" s="199"/>
      <c r="S106" s="10"/>
      <c r="T106" s="10"/>
      <c r="U106" s="10"/>
      <c r="V106" s="10"/>
      <c r="W106" s="10"/>
      <c r="X106" s="10"/>
      <c r="Y106" s="10"/>
      <c r="Z106" s="10"/>
      <c r="AA106" s="10"/>
      <c r="AB106" s="10"/>
      <c r="AC106" s="10"/>
      <c r="AD106" s="10"/>
      <c r="AE106" s="10"/>
    </row>
    <row r="107" s="2" customFormat="1" ht="21.84" customHeight="1">
      <c r="A107" s="38"/>
      <c r="B107" s="39"/>
      <c r="C107" s="40"/>
      <c r="D107" s="40"/>
      <c r="E107" s="40"/>
      <c r="F107" s="40"/>
      <c r="G107" s="40"/>
      <c r="H107" s="40"/>
      <c r="I107" s="40"/>
      <c r="J107" s="40"/>
      <c r="K107" s="40"/>
      <c r="L107" s="63"/>
      <c r="S107" s="38"/>
      <c r="T107" s="38"/>
      <c r="U107" s="38"/>
      <c r="V107" s="38"/>
      <c r="W107" s="38"/>
      <c r="X107" s="38"/>
      <c r="Y107" s="38"/>
      <c r="Z107" s="38"/>
      <c r="AA107" s="38"/>
      <c r="AB107" s="38"/>
      <c r="AC107" s="38"/>
      <c r="AD107" s="38"/>
      <c r="AE107" s="38"/>
    </row>
    <row r="108" s="2" customFormat="1" ht="6.96" customHeight="1">
      <c r="A108" s="38"/>
      <c r="B108" s="66"/>
      <c r="C108" s="67"/>
      <c r="D108" s="67"/>
      <c r="E108" s="67"/>
      <c r="F108" s="67"/>
      <c r="G108" s="67"/>
      <c r="H108" s="67"/>
      <c r="I108" s="67"/>
      <c r="J108" s="67"/>
      <c r="K108" s="67"/>
      <c r="L108" s="63"/>
      <c r="S108" s="38"/>
      <c r="T108" s="38"/>
      <c r="U108" s="38"/>
      <c r="V108" s="38"/>
      <c r="W108" s="38"/>
      <c r="X108" s="38"/>
      <c r="Y108" s="38"/>
      <c r="Z108" s="38"/>
      <c r="AA108" s="38"/>
      <c r="AB108" s="38"/>
      <c r="AC108" s="38"/>
      <c r="AD108" s="38"/>
      <c r="AE108" s="38"/>
    </row>
    <row r="112" s="2" customFormat="1" ht="6.96" customHeight="1">
      <c r="A112" s="38"/>
      <c r="B112" s="68"/>
      <c r="C112" s="69"/>
      <c r="D112" s="69"/>
      <c r="E112" s="69"/>
      <c r="F112" s="69"/>
      <c r="G112" s="69"/>
      <c r="H112" s="69"/>
      <c r="I112" s="69"/>
      <c r="J112" s="69"/>
      <c r="K112" s="69"/>
      <c r="L112" s="63"/>
      <c r="S112" s="38"/>
      <c r="T112" s="38"/>
      <c r="U112" s="38"/>
      <c r="V112" s="38"/>
      <c r="W112" s="38"/>
      <c r="X112" s="38"/>
      <c r="Y112" s="38"/>
      <c r="Z112" s="38"/>
      <c r="AA112" s="38"/>
      <c r="AB112" s="38"/>
      <c r="AC112" s="38"/>
      <c r="AD112" s="38"/>
      <c r="AE112" s="38"/>
    </row>
    <row r="113" s="2" customFormat="1" ht="24.96" customHeight="1">
      <c r="A113" s="38"/>
      <c r="B113" s="39"/>
      <c r="C113" s="23" t="s">
        <v>154</v>
      </c>
      <c r="D113" s="40"/>
      <c r="E113" s="40"/>
      <c r="F113" s="40"/>
      <c r="G113" s="40"/>
      <c r="H113" s="40"/>
      <c r="I113" s="40"/>
      <c r="J113" s="40"/>
      <c r="K113" s="40"/>
      <c r="L113" s="63"/>
      <c r="S113" s="38"/>
      <c r="T113" s="38"/>
      <c r="U113" s="38"/>
      <c r="V113" s="38"/>
      <c r="W113" s="38"/>
      <c r="X113" s="38"/>
      <c r="Y113" s="38"/>
      <c r="Z113" s="38"/>
      <c r="AA113" s="38"/>
      <c r="AB113" s="38"/>
      <c r="AC113" s="38"/>
      <c r="AD113" s="38"/>
      <c r="AE113" s="38"/>
    </row>
    <row r="114" s="2" customFormat="1" ht="6.96" customHeight="1">
      <c r="A114" s="38"/>
      <c r="B114" s="39"/>
      <c r="C114" s="40"/>
      <c r="D114" s="40"/>
      <c r="E114" s="40"/>
      <c r="F114" s="40"/>
      <c r="G114" s="40"/>
      <c r="H114" s="40"/>
      <c r="I114" s="40"/>
      <c r="J114" s="40"/>
      <c r="K114" s="40"/>
      <c r="L114" s="63"/>
      <c r="S114" s="38"/>
      <c r="T114" s="38"/>
      <c r="U114" s="38"/>
      <c r="V114" s="38"/>
      <c r="W114" s="38"/>
      <c r="X114" s="38"/>
      <c r="Y114" s="38"/>
      <c r="Z114" s="38"/>
      <c r="AA114" s="38"/>
      <c r="AB114" s="38"/>
      <c r="AC114" s="38"/>
      <c r="AD114" s="38"/>
      <c r="AE114" s="38"/>
    </row>
    <row r="115" s="2" customFormat="1" ht="12" customHeight="1">
      <c r="A115" s="38"/>
      <c r="B115" s="39"/>
      <c r="C115" s="32" t="s">
        <v>16</v>
      </c>
      <c r="D115" s="40"/>
      <c r="E115" s="40"/>
      <c r="F115" s="40"/>
      <c r="G115" s="40"/>
      <c r="H115" s="40"/>
      <c r="I115" s="40"/>
      <c r="J115" s="40"/>
      <c r="K115" s="40"/>
      <c r="L115" s="63"/>
      <c r="S115" s="38"/>
      <c r="T115" s="38"/>
      <c r="U115" s="38"/>
      <c r="V115" s="38"/>
      <c r="W115" s="38"/>
      <c r="X115" s="38"/>
      <c r="Y115" s="38"/>
      <c r="Z115" s="38"/>
      <c r="AA115" s="38"/>
      <c r="AB115" s="38"/>
      <c r="AC115" s="38"/>
      <c r="AD115" s="38"/>
      <c r="AE115" s="38"/>
    </row>
    <row r="116" s="2" customFormat="1" ht="16.5" customHeight="1">
      <c r="A116" s="38"/>
      <c r="B116" s="39"/>
      <c r="C116" s="40"/>
      <c r="D116" s="40"/>
      <c r="E116" s="184" t="str">
        <f>E7</f>
        <v>Zástavba lokality Broumov - Spořilov, komunikace a VO_nerozdělené</v>
      </c>
      <c r="F116" s="32"/>
      <c r="G116" s="32"/>
      <c r="H116" s="32"/>
      <c r="I116" s="40"/>
      <c r="J116" s="40"/>
      <c r="K116" s="40"/>
      <c r="L116" s="63"/>
      <c r="S116" s="38"/>
      <c r="T116" s="38"/>
      <c r="U116" s="38"/>
      <c r="V116" s="38"/>
      <c r="W116" s="38"/>
      <c r="X116" s="38"/>
      <c r="Y116" s="38"/>
      <c r="Z116" s="38"/>
      <c r="AA116" s="38"/>
      <c r="AB116" s="38"/>
      <c r="AC116" s="38"/>
      <c r="AD116" s="38"/>
      <c r="AE116" s="38"/>
    </row>
    <row r="117" s="1" customFormat="1" ht="12" customHeight="1">
      <c r="B117" s="21"/>
      <c r="C117" s="32" t="s">
        <v>135</v>
      </c>
      <c r="D117" s="22"/>
      <c r="E117" s="22"/>
      <c r="F117" s="22"/>
      <c r="G117" s="22"/>
      <c r="H117" s="22"/>
      <c r="I117" s="22"/>
      <c r="J117" s="22"/>
      <c r="K117" s="22"/>
      <c r="L117" s="20"/>
    </row>
    <row r="118" s="2" customFormat="1" ht="16.5" customHeight="1">
      <c r="A118" s="38"/>
      <c r="B118" s="39"/>
      <c r="C118" s="40"/>
      <c r="D118" s="40"/>
      <c r="E118" s="184" t="s">
        <v>498</v>
      </c>
      <c r="F118" s="40"/>
      <c r="G118" s="40"/>
      <c r="H118" s="40"/>
      <c r="I118" s="40"/>
      <c r="J118" s="40"/>
      <c r="K118" s="40"/>
      <c r="L118" s="63"/>
      <c r="S118" s="38"/>
      <c r="T118" s="38"/>
      <c r="U118" s="38"/>
      <c r="V118" s="38"/>
      <c r="W118" s="38"/>
      <c r="X118" s="38"/>
      <c r="Y118" s="38"/>
      <c r="Z118" s="38"/>
      <c r="AA118" s="38"/>
      <c r="AB118" s="38"/>
      <c r="AC118" s="38"/>
      <c r="AD118" s="38"/>
      <c r="AE118" s="38"/>
    </row>
    <row r="119" s="2" customFormat="1" ht="12" customHeight="1">
      <c r="A119" s="38"/>
      <c r="B119" s="39"/>
      <c r="C119" s="32" t="s">
        <v>419</v>
      </c>
      <c r="D119" s="40"/>
      <c r="E119" s="40"/>
      <c r="F119" s="40"/>
      <c r="G119" s="40"/>
      <c r="H119" s="40"/>
      <c r="I119" s="40"/>
      <c r="J119" s="40"/>
      <c r="K119" s="40"/>
      <c r="L119" s="63"/>
      <c r="S119" s="38"/>
      <c r="T119" s="38"/>
      <c r="U119" s="38"/>
      <c r="V119" s="38"/>
      <c r="W119" s="38"/>
      <c r="X119" s="38"/>
      <c r="Y119" s="38"/>
      <c r="Z119" s="38"/>
      <c r="AA119" s="38"/>
      <c r="AB119" s="38"/>
      <c r="AC119" s="38"/>
      <c r="AD119" s="38"/>
      <c r="AE119" s="38"/>
    </row>
    <row r="120" s="2" customFormat="1" ht="30" customHeight="1">
      <c r="A120" s="38"/>
      <c r="B120" s="39"/>
      <c r="C120" s="40"/>
      <c r="D120" s="40"/>
      <c r="E120" s="76" t="str">
        <f>E11</f>
        <v>SO 104.1 - Sanace pláně, konstrukce vozovky po podkladní štěrkovou vrstvu</v>
      </c>
      <c r="F120" s="40"/>
      <c r="G120" s="40"/>
      <c r="H120" s="40"/>
      <c r="I120" s="40"/>
      <c r="J120" s="40"/>
      <c r="K120" s="40"/>
      <c r="L120" s="63"/>
      <c r="S120" s="38"/>
      <c r="T120" s="38"/>
      <c r="U120" s="38"/>
      <c r="V120" s="38"/>
      <c r="W120" s="38"/>
      <c r="X120" s="38"/>
      <c r="Y120" s="38"/>
      <c r="Z120" s="38"/>
      <c r="AA120" s="38"/>
      <c r="AB120" s="38"/>
      <c r="AC120" s="38"/>
      <c r="AD120" s="38"/>
      <c r="AE120" s="38"/>
    </row>
    <row r="121" s="2" customFormat="1" ht="6.96" customHeight="1">
      <c r="A121" s="38"/>
      <c r="B121" s="39"/>
      <c r="C121" s="40"/>
      <c r="D121" s="40"/>
      <c r="E121" s="40"/>
      <c r="F121" s="40"/>
      <c r="G121" s="40"/>
      <c r="H121" s="40"/>
      <c r="I121" s="40"/>
      <c r="J121" s="40"/>
      <c r="K121" s="40"/>
      <c r="L121" s="63"/>
      <c r="S121" s="38"/>
      <c r="T121" s="38"/>
      <c r="U121" s="38"/>
      <c r="V121" s="38"/>
      <c r="W121" s="38"/>
      <c r="X121" s="38"/>
      <c r="Y121" s="38"/>
      <c r="Z121" s="38"/>
      <c r="AA121" s="38"/>
      <c r="AB121" s="38"/>
      <c r="AC121" s="38"/>
      <c r="AD121" s="38"/>
      <c r="AE121" s="38"/>
    </row>
    <row r="122" s="2" customFormat="1" ht="12" customHeight="1">
      <c r="A122" s="38"/>
      <c r="B122" s="39"/>
      <c r="C122" s="32" t="s">
        <v>20</v>
      </c>
      <c r="D122" s="40"/>
      <c r="E122" s="40"/>
      <c r="F122" s="27" t="str">
        <f>F14</f>
        <v xml:space="preserve"> </v>
      </c>
      <c r="G122" s="40"/>
      <c r="H122" s="40"/>
      <c r="I122" s="32" t="s">
        <v>22</v>
      </c>
      <c r="J122" s="79" t="str">
        <f>IF(J14="","",J14)</f>
        <v>7. 12. 2021</v>
      </c>
      <c r="K122" s="40"/>
      <c r="L122" s="63"/>
      <c r="S122" s="38"/>
      <c r="T122" s="38"/>
      <c r="U122" s="38"/>
      <c r="V122" s="38"/>
      <c r="W122" s="38"/>
      <c r="X122" s="38"/>
      <c r="Y122" s="38"/>
      <c r="Z122" s="38"/>
      <c r="AA122" s="38"/>
      <c r="AB122" s="38"/>
      <c r="AC122" s="38"/>
      <c r="AD122" s="38"/>
      <c r="AE122" s="38"/>
    </row>
    <row r="123" s="2" customFormat="1" ht="6.96" customHeight="1">
      <c r="A123" s="38"/>
      <c r="B123" s="39"/>
      <c r="C123" s="40"/>
      <c r="D123" s="40"/>
      <c r="E123" s="40"/>
      <c r="F123" s="40"/>
      <c r="G123" s="40"/>
      <c r="H123" s="40"/>
      <c r="I123" s="40"/>
      <c r="J123" s="40"/>
      <c r="K123" s="40"/>
      <c r="L123" s="63"/>
      <c r="S123" s="38"/>
      <c r="T123" s="38"/>
      <c r="U123" s="38"/>
      <c r="V123" s="38"/>
      <c r="W123" s="38"/>
      <c r="X123" s="38"/>
      <c r="Y123" s="38"/>
      <c r="Z123" s="38"/>
      <c r="AA123" s="38"/>
      <c r="AB123" s="38"/>
      <c r="AC123" s="38"/>
      <c r="AD123" s="38"/>
      <c r="AE123" s="38"/>
    </row>
    <row r="124" s="2" customFormat="1" ht="40.05" customHeight="1">
      <c r="A124" s="38"/>
      <c r="B124" s="39"/>
      <c r="C124" s="32" t="s">
        <v>24</v>
      </c>
      <c r="D124" s="40"/>
      <c r="E124" s="40"/>
      <c r="F124" s="27" t="str">
        <f>E17</f>
        <v>Město Broumov,Třída Masarykova 239,550 01 Broumov</v>
      </c>
      <c r="G124" s="40"/>
      <c r="H124" s="40"/>
      <c r="I124" s="32" t="s">
        <v>32</v>
      </c>
      <c r="J124" s="36" t="str">
        <f>E23</f>
        <v>Ing. Adam Beneš,Žďárky 224, 549 37 Žďárky</v>
      </c>
      <c r="K124" s="40"/>
      <c r="L124" s="63"/>
      <c r="S124" s="38"/>
      <c r="T124" s="38"/>
      <c r="U124" s="38"/>
      <c r="V124" s="38"/>
      <c r="W124" s="38"/>
      <c r="X124" s="38"/>
      <c r="Y124" s="38"/>
      <c r="Z124" s="38"/>
      <c r="AA124" s="38"/>
      <c r="AB124" s="38"/>
      <c r="AC124" s="38"/>
      <c r="AD124" s="38"/>
      <c r="AE124" s="38"/>
    </row>
    <row r="125" s="2" customFormat="1" ht="15.15" customHeight="1">
      <c r="A125" s="38"/>
      <c r="B125" s="39"/>
      <c r="C125" s="32" t="s">
        <v>30</v>
      </c>
      <c r="D125" s="40"/>
      <c r="E125" s="40"/>
      <c r="F125" s="27" t="str">
        <f>IF(E20="","",E20)</f>
        <v>Vyplň údaj</v>
      </c>
      <c r="G125" s="40"/>
      <c r="H125" s="40"/>
      <c r="I125" s="32" t="s">
        <v>37</v>
      </c>
      <c r="J125" s="36" t="str">
        <f>E26</f>
        <v>TMI Building s.r.o.</v>
      </c>
      <c r="K125" s="40"/>
      <c r="L125" s="63"/>
      <c r="S125" s="38"/>
      <c r="T125" s="38"/>
      <c r="U125" s="38"/>
      <c r="V125" s="38"/>
      <c r="W125" s="38"/>
      <c r="X125" s="38"/>
      <c r="Y125" s="38"/>
      <c r="Z125" s="38"/>
      <c r="AA125" s="38"/>
      <c r="AB125" s="38"/>
      <c r="AC125" s="38"/>
      <c r="AD125" s="38"/>
      <c r="AE125" s="38"/>
    </row>
    <row r="126" s="2" customFormat="1" ht="10.32" customHeight="1">
      <c r="A126" s="38"/>
      <c r="B126" s="39"/>
      <c r="C126" s="40"/>
      <c r="D126" s="40"/>
      <c r="E126" s="40"/>
      <c r="F126" s="40"/>
      <c r="G126" s="40"/>
      <c r="H126" s="40"/>
      <c r="I126" s="40"/>
      <c r="J126" s="40"/>
      <c r="K126" s="40"/>
      <c r="L126" s="63"/>
      <c r="S126" s="38"/>
      <c r="T126" s="38"/>
      <c r="U126" s="38"/>
      <c r="V126" s="38"/>
      <c r="W126" s="38"/>
      <c r="X126" s="38"/>
      <c r="Y126" s="38"/>
      <c r="Z126" s="38"/>
      <c r="AA126" s="38"/>
      <c r="AB126" s="38"/>
      <c r="AC126" s="38"/>
      <c r="AD126" s="38"/>
      <c r="AE126" s="38"/>
    </row>
    <row r="127" s="11" customFormat="1" ht="29.28" customHeight="1">
      <c r="A127" s="200"/>
      <c r="B127" s="201"/>
      <c r="C127" s="202" t="s">
        <v>155</v>
      </c>
      <c r="D127" s="203" t="s">
        <v>67</v>
      </c>
      <c r="E127" s="203" t="s">
        <v>63</v>
      </c>
      <c r="F127" s="203" t="s">
        <v>64</v>
      </c>
      <c r="G127" s="203" t="s">
        <v>156</v>
      </c>
      <c r="H127" s="203" t="s">
        <v>157</v>
      </c>
      <c r="I127" s="203" t="s">
        <v>158</v>
      </c>
      <c r="J127" s="203" t="s">
        <v>143</v>
      </c>
      <c r="K127" s="204" t="s">
        <v>159</v>
      </c>
      <c r="L127" s="205"/>
      <c r="M127" s="100" t="s">
        <v>1</v>
      </c>
      <c r="N127" s="101" t="s">
        <v>46</v>
      </c>
      <c r="O127" s="101" t="s">
        <v>160</v>
      </c>
      <c r="P127" s="101" t="s">
        <v>161</v>
      </c>
      <c r="Q127" s="101" t="s">
        <v>162</v>
      </c>
      <c r="R127" s="101" t="s">
        <v>163</v>
      </c>
      <c r="S127" s="101" t="s">
        <v>164</v>
      </c>
      <c r="T127" s="102" t="s">
        <v>165</v>
      </c>
      <c r="U127" s="200"/>
      <c r="V127" s="200"/>
      <c r="W127" s="200"/>
      <c r="X127" s="200"/>
      <c r="Y127" s="200"/>
      <c r="Z127" s="200"/>
      <c r="AA127" s="200"/>
      <c r="AB127" s="200"/>
      <c r="AC127" s="200"/>
      <c r="AD127" s="200"/>
      <c r="AE127" s="200"/>
    </row>
    <row r="128" s="2" customFormat="1" ht="22.8" customHeight="1">
      <c r="A128" s="38"/>
      <c r="B128" s="39"/>
      <c r="C128" s="107" t="s">
        <v>166</v>
      </c>
      <c r="D128" s="40"/>
      <c r="E128" s="40"/>
      <c r="F128" s="40"/>
      <c r="G128" s="40"/>
      <c r="H128" s="40"/>
      <c r="I128" s="40"/>
      <c r="J128" s="206">
        <f>BK128</f>
        <v>0</v>
      </c>
      <c r="K128" s="40"/>
      <c r="L128" s="44"/>
      <c r="M128" s="103"/>
      <c r="N128" s="207"/>
      <c r="O128" s="104"/>
      <c r="P128" s="208">
        <f>P129</f>
        <v>0</v>
      </c>
      <c r="Q128" s="104"/>
      <c r="R128" s="208">
        <f>R129</f>
        <v>167.20741820000001</v>
      </c>
      <c r="S128" s="104"/>
      <c r="T128" s="209">
        <f>T129</f>
        <v>0</v>
      </c>
      <c r="U128" s="38"/>
      <c r="V128" s="38"/>
      <c r="W128" s="38"/>
      <c r="X128" s="38"/>
      <c r="Y128" s="38"/>
      <c r="Z128" s="38"/>
      <c r="AA128" s="38"/>
      <c r="AB128" s="38"/>
      <c r="AC128" s="38"/>
      <c r="AD128" s="38"/>
      <c r="AE128" s="38"/>
      <c r="AT128" s="17" t="s">
        <v>81</v>
      </c>
      <c r="AU128" s="17" t="s">
        <v>145</v>
      </c>
      <c r="BK128" s="210">
        <f>BK129</f>
        <v>0</v>
      </c>
    </row>
    <row r="129" s="12" customFormat="1" ht="25.92" customHeight="1">
      <c r="A129" s="12"/>
      <c r="B129" s="211"/>
      <c r="C129" s="212"/>
      <c r="D129" s="213" t="s">
        <v>81</v>
      </c>
      <c r="E129" s="214" t="s">
        <v>167</v>
      </c>
      <c r="F129" s="214" t="s">
        <v>168</v>
      </c>
      <c r="G129" s="212"/>
      <c r="H129" s="212"/>
      <c r="I129" s="215"/>
      <c r="J129" s="216">
        <f>BK129</f>
        <v>0</v>
      </c>
      <c r="K129" s="212"/>
      <c r="L129" s="217"/>
      <c r="M129" s="218"/>
      <c r="N129" s="219"/>
      <c r="O129" s="219"/>
      <c r="P129" s="220">
        <f>P130+P172+P190+P197+P204+P246+P291</f>
        <v>0</v>
      </c>
      <c r="Q129" s="219"/>
      <c r="R129" s="220">
        <f>R130+R172+R190+R197+R204+R246+R291</f>
        <v>167.20741820000001</v>
      </c>
      <c r="S129" s="219"/>
      <c r="T129" s="221">
        <f>T130+T172+T190+T197+T204+T246+T291</f>
        <v>0</v>
      </c>
      <c r="U129" s="12"/>
      <c r="V129" s="12"/>
      <c r="W129" s="12"/>
      <c r="X129" s="12"/>
      <c r="Y129" s="12"/>
      <c r="Z129" s="12"/>
      <c r="AA129" s="12"/>
      <c r="AB129" s="12"/>
      <c r="AC129" s="12"/>
      <c r="AD129" s="12"/>
      <c r="AE129" s="12"/>
      <c r="AR129" s="222" t="s">
        <v>89</v>
      </c>
      <c r="AT129" s="223" t="s">
        <v>81</v>
      </c>
      <c r="AU129" s="223" t="s">
        <v>14</v>
      </c>
      <c r="AY129" s="222" t="s">
        <v>169</v>
      </c>
      <c r="BK129" s="224">
        <f>BK130+BK172+BK190+BK197+BK204+BK246+BK291</f>
        <v>0</v>
      </c>
    </row>
    <row r="130" s="12" customFormat="1" ht="22.8" customHeight="1">
      <c r="A130" s="12"/>
      <c r="B130" s="211"/>
      <c r="C130" s="212"/>
      <c r="D130" s="213" t="s">
        <v>81</v>
      </c>
      <c r="E130" s="225" t="s">
        <v>89</v>
      </c>
      <c r="F130" s="225" t="s">
        <v>170</v>
      </c>
      <c r="G130" s="212"/>
      <c r="H130" s="212"/>
      <c r="I130" s="215"/>
      <c r="J130" s="226">
        <f>BK130</f>
        <v>0</v>
      </c>
      <c r="K130" s="212"/>
      <c r="L130" s="217"/>
      <c r="M130" s="218"/>
      <c r="N130" s="219"/>
      <c r="O130" s="219"/>
      <c r="P130" s="220">
        <f>SUM(P131:P171)</f>
        <v>0</v>
      </c>
      <c r="Q130" s="219"/>
      <c r="R130" s="220">
        <f>SUM(R131:R171)</f>
        <v>69.980000000000004</v>
      </c>
      <c r="S130" s="219"/>
      <c r="T130" s="221">
        <f>SUM(T131:T171)</f>
        <v>0</v>
      </c>
      <c r="U130" s="12"/>
      <c r="V130" s="12"/>
      <c r="W130" s="12"/>
      <c r="X130" s="12"/>
      <c r="Y130" s="12"/>
      <c r="Z130" s="12"/>
      <c r="AA130" s="12"/>
      <c r="AB130" s="12"/>
      <c r="AC130" s="12"/>
      <c r="AD130" s="12"/>
      <c r="AE130" s="12"/>
      <c r="AR130" s="222" t="s">
        <v>89</v>
      </c>
      <c r="AT130" s="223" t="s">
        <v>81</v>
      </c>
      <c r="AU130" s="223" t="s">
        <v>89</v>
      </c>
      <c r="AY130" s="222" t="s">
        <v>169</v>
      </c>
      <c r="BK130" s="224">
        <f>SUM(BK131:BK171)</f>
        <v>0</v>
      </c>
    </row>
    <row r="131" s="2" customFormat="1" ht="33" customHeight="1">
      <c r="A131" s="38"/>
      <c r="B131" s="39"/>
      <c r="C131" s="227" t="s">
        <v>89</v>
      </c>
      <c r="D131" s="227" t="s">
        <v>171</v>
      </c>
      <c r="E131" s="228" t="s">
        <v>172</v>
      </c>
      <c r="F131" s="229" t="s">
        <v>173</v>
      </c>
      <c r="G131" s="230" t="s">
        <v>116</v>
      </c>
      <c r="H131" s="231">
        <v>33</v>
      </c>
      <c r="I131" s="232"/>
      <c r="J131" s="233">
        <f>ROUND(I131*H131,2)</f>
        <v>0</v>
      </c>
      <c r="K131" s="229" t="s">
        <v>174</v>
      </c>
      <c r="L131" s="44"/>
      <c r="M131" s="234" t="s">
        <v>1</v>
      </c>
      <c r="N131" s="235" t="s">
        <v>47</v>
      </c>
      <c r="O131" s="91"/>
      <c r="P131" s="236">
        <f>O131*H131</f>
        <v>0</v>
      </c>
      <c r="Q131" s="236">
        <v>0</v>
      </c>
      <c r="R131" s="236">
        <f>Q131*H131</f>
        <v>0</v>
      </c>
      <c r="S131" s="236">
        <v>0</v>
      </c>
      <c r="T131" s="237">
        <f>S131*H131</f>
        <v>0</v>
      </c>
      <c r="U131" s="38"/>
      <c r="V131" s="38"/>
      <c r="W131" s="38"/>
      <c r="X131" s="38"/>
      <c r="Y131" s="38"/>
      <c r="Z131" s="38"/>
      <c r="AA131" s="38"/>
      <c r="AB131" s="38"/>
      <c r="AC131" s="38"/>
      <c r="AD131" s="38"/>
      <c r="AE131" s="38"/>
      <c r="AR131" s="238" t="s">
        <v>175</v>
      </c>
      <c r="AT131" s="238" t="s">
        <v>171</v>
      </c>
      <c r="AU131" s="238" t="s">
        <v>91</v>
      </c>
      <c r="AY131" s="17" t="s">
        <v>169</v>
      </c>
      <c r="BE131" s="239">
        <f>IF(N131="základní",J131,0)</f>
        <v>0</v>
      </c>
      <c r="BF131" s="239">
        <f>IF(N131="snížená",J131,0)</f>
        <v>0</v>
      </c>
      <c r="BG131" s="239">
        <f>IF(N131="zákl. přenesená",J131,0)</f>
        <v>0</v>
      </c>
      <c r="BH131" s="239">
        <f>IF(N131="sníž. přenesená",J131,0)</f>
        <v>0</v>
      </c>
      <c r="BI131" s="239">
        <f>IF(N131="nulová",J131,0)</f>
        <v>0</v>
      </c>
      <c r="BJ131" s="17" t="s">
        <v>89</v>
      </c>
      <c r="BK131" s="239">
        <f>ROUND(I131*H131,2)</f>
        <v>0</v>
      </c>
      <c r="BL131" s="17" t="s">
        <v>175</v>
      </c>
      <c r="BM131" s="238" t="s">
        <v>506</v>
      </c>
    </row>
    <row r="132" s="2" customFormat="1">
      <c r="A132" s="38"/>
      <c r="B132" s="39"/>
      <c r="C132" s="40"/>
      <c r="D132" s="240" t="s">
        <v>177</v>
      </c>
      <c r="E132" s="40"/>
      <c r="F132" s="241" t="s">
        <v>178</v>
      </c>
      <c r="G132" s="40"/>
      <c r="H132" s="40"/>
      <c r="I132" s="242"/>
      <c r="J132" s="40"/>
      <c r="K132" s="40"/>
      <c r="L132" s="44"/>
      <c r="M132" s="243"/>
      <c r="N132" s="244"/>
      <c r="O132" s="91"/>
      <c r="P132" s="91"/>
      <c r="Q132" s="91"/>
      <c r="R132" s="91"/>
      <c r="S132" s="91"/>
      <c r="T132" s="92"/>
      <c r="U132" s="38"/>
      <c r="V132" s="38"/>
      <c r="W132" s="38"/>
      <c r="X132" s="38"/>
      <c r="Y132" s="38"/>
      <c r="Z132" s="38"/>
      <c r="AA132" s="38"/>
      <c r="AB132" s="38"/>
      <c r="AC132" s="38"/>
      <c r="AD132" s="38"/>
      <c r="AE132" s="38"/>
      <c r="AT132" s="17" t="s">
        <v>177</v>
      </c>
      <c r="AU132" s="17" t="s">
        <v>91</v>
      </c>
    </row>
    <row r="133" s="2" customFormat="1">
      <c r="A133" s="38"/>
      <c r="B133" s="39"/>
      <c r="C133" s="40"/>
      <c r="D133" s="245" t="s">
        <v>179</v>
      </c>
      <c r="E133" s="40"/>
      <c r="F133" s="246" t="s">
        <v>180</v>
      </c>
      <c r="G133" s="40"/>
      <c r="H133" s="40"/>
      <c r="I133" s="242"/>
      <c r="J133" s="40"/>
      <c r="K133" s="40"/>
      <c r="L133" s="44"/>
      <c r="M133" s="243"/>
      <c r="N133" s="244"/>
      <c r="O133" s="91"/>
      <c r="P133" s="91"/>
      <c r="Q133" s="91"/>
      <c r="R133" s="91"/>
      <c r="S133" s="91"/>
      <c r="T133" s="92"/>
      <c r="U133" s="38"/>
      <c r="V133" s="38"/>
      <c r="W133" s="38"/>
      <c r="X133" s="38"/>
      <c r="Y133" s="38"/>
      <c r="Z133" s="38"/>
      <c r="AA133" s="38"/>
      <c r="AB133" s="38"/>
      <c r="AC133" s="38"/>
      <c r="AD133" s="38"/>
      <c r="AE133" s="38"/>
      <c r="AT133" s="17" t="s">
        <v>179</v>
      </c>
      <c r="AU133" s="17" t="s">
        <v>91</v>
      </c>
    </row>
    <row r="134" s="13" customFormat="1">
      <c r="A134" s="13"/>
      <c r="B134" s="247"/>
      <c r="C134" s="248"/>
      <c r="D134" s="240" t="s">
        <v>181</v>
      </c>
      <c r="E134" s="249" t="s">
        <v>1</v>
      </c>
      <c r="F134" s="250" t="s">
        <v>507</v>
      </c>
      <c r="G134" s="248"/>
      <c r="H134" s="251">
        <v>6.2400000000000002</v>
      </c>
      <c r="I134" s="252"/>
      <c r="J134" s="248"/>
      <c r="K134" s="248"/>
      <c r="L134" s="253"/>
      <c r="M134" s="254"/>
      <c r="N134" s="255"/>
      <c r="O134" s="255"/>
      <c r="P134" s="255"/>
      <c r="Q134" s="255"/>
      <c r="R134" s="255"/>
      <c r="S134" s="255"/>
      <c r="T134" s="256"/>
      <c r="U134" s="13"/>
      <c r="V134" s="13"/>
      <c r="W134" s="13"/>
      <c r="X134" s="13"/>
      <c r="Y134" s="13"/>
      <c r="Z134" s="13"/>
      <c r="AA134" s="13"/>
      <c r="AB134" s="13"/>
      <c r="AC134" s="13"/>
      <c r="AD134" s="13"/>
      <c r="AE134" s="13"/>
      <c r="AT134" s="257" t="s">
        <v>181</v>
      </c>
      <c r="AU134" s="257" t="s">
        <v>91</v>
      </c>
      <c r="AV134" s="13" t="s">
        <v>91</v>
      </c>
      <c r="AW134" s="13" t="s">
        <v>36</v>
      </c>
      <c r="AX134" s="13" t="s">
        <v>14</v>
      </c>
      <c r="AY134" s="257" t="s">
        <v>169</v>
      </c>
    </row>
    <row r="135" s="13" customFormat="1">
      <c r="A135" s="13"/>
      <c r="B135" s="247"/>
      <c r="C135" s="248"/>
      <c r="D135" s="240" t="s">
        <v>181</v>
      </c>
      <c r="E135" s="249" t="s">
        <v>1</v>
      </c>
      <c r="F135" s="250" t="s">
        <v>183</v>
      </c>
      <c r="G135" s="248"/>
      <c r="H135" s="251">
        <v>26.760000000000002</v>
      </c>
      <c r="I135" s="252"/>
      <c r="J135" s="248"/>
      <c r="K135" s="248"/>
      <c r="L135" s="253"/>
      <c r="M135" s="254"/>
      <c r="N135" s="255"/>
      <c r="O135" s="255"/>
      <c r="P135" s="255"/>
      <c r="Q135" s="255"/>
      <c r="R135" s="255"/>
      <c r="S135" s="255"/>
      <c r="T135" s="256"/>
      <c r="U135" s="13"/>
      <c r="V135" s="13"/>
      <c r="W135" s="13"/>
      <c r="X135" s="13"/>
      <c r="Y135" s="13"/>
      <c r="Z135" s="13"/>
      <c r="AA135" s="13"/>
      <c r="AB135" s="13"/>
      <c r="AC135" s="13"/>
      <c r="AD135" s="13"/>
      <c r="AE135" s="13"/>
      <c r="AT135" s="257" t="s">
        <v>181</v>
      </c>
      <c r="AU135" s="257" t="s">
        <v>91</v>
      </c>
      <c r="AV135" s="13" t="s">
        <v>91</v>
      </c>
      <c r="AW135" s="13" t="s">
        <v>36</v>
      </c>
      <c r="AX135" s="13" t="s">
        <v>14</v>
      </c>
      <c r="AY135" s="257" t="s">
        <v>169</v>
      </c>
    </row>
    <row r="136" s="14" customFormat="1">
      <c r="A136" s="14"/>
      <c r="B136" s="258"/>
      <c r="C136" s="259"/>
      <c r="D136" s="240" t="s">
        <v>181</v>
      </c>
      <c r="E136" s="260" t="s">
        <v>1</v>
      </c>
      <c r="F136" s="261" t="s">
        <v>184</v>
      </c>
      <c r="G136" s="259"/>
      <c r="H136" s="262">
        <v>33</v>
      </c>
      <c r="I136" s="263"/>
      <c r="J136" s="259"/>
      <c r="K136" s="259"/>
      <c r="L136" s="264"/>
      <c r="M136" s="265"/>
      <c r="N136" s="266"/>
      <c r="O136" s="266"/>
      <c r="P136" s="266"/>
      <c r="Q136" s="266"/>
      <c r="R136" s="266"/>
      <c r="S136" s="266"/>
      <c r="T136" s="267"/>
      <c r="U136" s="14"/>
      <c r="V136" s="14"/>
      <c r="W136" s="14"/>
      <c r="X136" s="14"/>
      <c r="Y136" s="14"/>
      <c r="Z136" s="14"/>
      <c r="AA136" s="14"/>
      <c r="AB136" s="14"/>
      <c r="AC136" s="14"/>
      <c r="AD136" s="14"/>
      <c r="AE136" s="14"/>
      <c r="AT136" s="268" t="s">
        <v>181</v>
      </c>
      <c r="AU136" s="268" t="s">
        <v>91</v>
      </c>
      <c r="AV136" s="14" t="s">
        <v>175</v>
      </c>
      <c r="AW136" s="14" t="s">
        <v>36</v>
      </c>
      <c r="AX136" s="14" t="s">
        <v>89</v>
      </c>
      <c r="AY136" s="268" t="s">
        <v>169</v>
      </c>
    </row>
    <row r="137" s="2" customFormat="1" ht="37.8" customHeight="1">
      <c r="A137" s="38"/>
      <c r="B137" s="39"/>
      <c r="C137" s="227" t="s">
        <v>91</v>
      </c>
      <c r="D137" s="227" t="s">
        <v>171</v>
      </c>
      <c r="E137" s="228" t="s">
        <v>185</v>
      </c>
      <c r="F137" s="229" t="s">
        <v>186</v>
      </c>
      <c r="G137" s="230" t="s">
        <v>116</v>
      </c>
      <c r="H137" s="231">
        <v>33</v>
      </c>
      <c r="I137" s="232"/>
      <c r="J137" s="233">
        <f>ROUND(I137*H137,2)</f>
        <v>0</v>
      </c>
      <c r="K137" s="229" t="s">
        <v>174</v>
      </c>
      <c r="L137" s="44"/>
      <c r="M137" s="234" t="s">
        <v>1</v>
      </c>
      <c r="N137" s="235" t="s">
        <v>47</v>
      </c>
      <c r="O137" s="91"/>
      <c r="P137" s="236">
        <f>O137*H137</f>
        <v>0</v>
      </c>
      <c r="Q137" s="236">
        <v>0</v>
      </c>
      <c r="R137" s="236">
        <f>Q137*H137</f>
        <v>0</v>
      </c>
      <c r="S137" s="236">
        <v>0</v>
      </c>
      <c r="T137" s="237">
        <f>S137*H137</f>
        <v>0</v>
      </c>
      <c r="U137" s="38"/>
      <c r="V137" s="38"/>
      <c r="W137" s="38"/>
      <c r="X137" s="38"/>
      <c r="Y137" s="38"/>
      <c r="Z137" s="38"/>
      <c r="AA137" s="38"/>
      <c r="AB137" s="38"/>
      <c r="AC137" s="38"/>
      <c r="AD137" s="38"/>
      <c r="AE137" s="38"/>
      <c r="AR137" s="238" t="s">
        <v>175</v>
      </c>
      <c r="AT137" s="238" t="s">
        <v>171</v>
      </c>
      <c r="AU137" s="238" t="s">
        <v>91</v>
      </c>
      <c r="AY137" s="17" t="s">
        <v>169</v>
      </c>
      <c r="BE137" s="239">
        <f>IF(N137="základní",J137,0)</f>
        <v>0</v>
      </c>
      <c r="BF137" s="239">
        <f>IF(N137="snížená",J137,0)</f>
        <v>0</v>
      </c>
      <c r="BG137" s="239">
        <f>IF(N137="zákl. přenesená",J137,0)</f>
        <v>0</v>
      </c>
      <c r="BH137" s="239">
        <f>IF(N137="sníž. přenesená",J137,0)</f>
        <v>0</v>
      </c>
      <c r="BI137" s="239">
        <f>IF(N137="nulová",J137,0)</f>
        <v>0</v>
      </c>
      <c r="BJ137" s="17" t="s">
        <v>89</v>
      </c>
      <c r="BK137" s="239">
        <f>ROUND(I137*H137,2)</f>
        <v>0</v>
      </c>
      <c r="BL137" s="17" t="s">
        <v>175</v>
      </c>
      <c r="BM137" s="238" t="s">
        <v>508</v>
      </c>
    </row>
    <row r="138" s="2" customFormat="1">
      <c r="A138" s="38"/>
      <c r="B138" s="39"/>
      <c r="C138" s="40"/>
      <c r="D138" s="240" t="s">
        <v>177</v>
      </c>
      <c r="E138" s="40"/>
      <c r="F138" s="241" t="s">
        <v>188</v>
      </c>
      <c r="G138" s="40"/>
      <c r="H138" s="40"/>
      <c r="I138" s="242"/>
      <c r="J138" s="40"/>
      <c r="K138" s="40"/>
      <c r="L138" s="44"/>
      <c r="M138" s="243"/>
      <c r="N138" s="244"/>
      <c r="O138" s="91"/>
      <c r="P138" s="91"/>
      <c r="Q138" s="91"/>
      <c r="R138" s="91"/>
      <c r="S138" s="91"/>
      <c r="T138" s="92"/>
      <c r="U138" s="38"/>
      <c r="V138" s="38"/>
      <c r="W138" s="38"/>
      <c r="X138" s="38"/>
      <c r="Y138" s="38"/>
      <c r="Z138" s="38"/>
      <c r="AA138" s="38"/>
      <c r="AB138" s="38"/>
      <c r="AC138" s="38"/>
      <c r="AD138" s="38"/>
      <c r="AE138" s="38"/>
      <c r="AT138" s="17" t="s">
        <v>177</v>
      </c>
      <c r="AU138" s="17" t="s">
        <v>91</v>
      </c>
    </row>
    <row r="139" s="2" customFormat="1">
      <c r="A139" s="38"/>
      <c r="B139" s="39"/>
      <c r="C139" s="40"/>
      <c r="D139" s="245" t="s">
        <v>179</v>
      </c>
      <c r="E139" s="40"/>
      <c r="F139" s="246" t="s">
        <v>189</v>
      </c>
      <c r="G139" s="40"/>
      <c r="H139" s="40"/>
      <c r="I139" s="242"/>
      <c r="J139" s="40"/>
      <c r="K139" s="40"/>
      <c r="L139" s="44"/>
      <c r="M139" s="243"/>
      <c r="N139" s="244"/>
      <c r="O139" s="91"/>
      <c r="P139" s="91"/>
      <c r="Q139" s="91"/>
      <c r="R139" s="91"/>
      <c r="S139" s="91"/>
      <c r="T139" s="92"/>
      <c r="U139" s="38"/>
      <c r="V139" s="38"/>
      <c r="W139" s="38"/>
      <c r="X139" s="38"/>
      <c r="Y139" s="38"/>
      <c r="Z139" s="38"/>
      <c r="AA139" s="38"/>
      <c r="AB139" s="38"/>
      <c r="AC139" s="38"/>
      <c r="AD139" s="38"/>
      <c r="AE139" s="38"/>
      <c r="AT139" s="17" t="s">
        <v>179</v>
      </c>
      <c r="AU139" s="17" t="s">
        <v>91</v>
      </c>
    </row>
    <row r="140" s="13" customFormat="1">
      <c r="A140" s="13"/>
      <c r="B140" s="247"/>
      <c r="C140" s="248"/>
      <c r="D140" s="240" t="s">
        <v>181</v>
      </c>
      <c r="E140" s="249" t="s">
        <v>1</v>
      </c>
      <c r="F140" s="250" t="s">
        <v>115</v>
      </c>
      <c r="G140" s="248"/>
      <c r="H140" s="251">
        <v>33</v>
      </c>
      <c r="I140" s="252"/>
      <c r="J140" s="248"/>
      <c r="K140" s="248"/>
      <c r="L140" s="253"/>
      <c r="M140" s="254"/>
      <c r="N140" s="255"/>
      <c r="O140" s="255"/>
      <c r="P140" s="255"/>
      <c r="Q140" s="255"/>
      <c r="R140" s="255"/>
      <c r="S140" s="255"/>
      <c r="T140" s="256"/>
      <c r="U140" s="13"/>
      <c r="V140" s="13"/>
      <c r="W140" s="13"/>
      <c r="X140" s="13"/>
      <c r="Y140" s="13"/>
      <c r="Z140" s="13"/>
      <c r="AA140" s="13"/>
      <c r="AB140" s="13"/>
      <c r="AC140" s="13"/>
      <c r="AD140" s="13"/>
      <c r="AE140" s="13"/>
      <c r="AT140" s="257" t="s">
        <v>181</v>
      </c>
      <c r="AU140" s="257" t="s">
        <v>91</v>
      </c>
      <c r="AV140" s="13" t="s">
        <v>91</v>
      </c>
      <c r="AW140" s="13" t="s">
        <v>36</v>
      </c>
      <c r="AX140" s="13" t="s">
        <v>14</v>
      </c>
      <c r="AY140" s="257" t="s">
        <v>169</v>
      </c>
    </row>
    <row r="141" s="14" customFormat="1">
      <c r="A141" s="14"/>
      <c r="B141" s="258"/>
      <c r="C141" s="259"/>
      <c r="D141" s="240" t="s">
        <v>181</v>
      </c>
      <c r="E141" s="260" t="s">
        <v>1</v>
      </c>
      <c r="F141" s="261" t="s">
        <v>184</v>
      </c>
      <c r="G141" s="259"/>
      <c r="H141" s="262">
        <v>33</v>
      </c>
      <c r="I141" s="263"/>
      <c r="J141" s="259"/>
      <c r="K141" s="259"/>
      <c r="L141" s="264"/>
      <c r="M141" s="265"/>
      <c r="N141" s="266"/>
      <c r="O141" s="266"/>
      <c r="P141" s="266"/>
      <c r="Q141" s="266"/>
      <c r="R141" s="266"/>
      <c r="S141" s="266"/>
      <c r="T141" s="267"/>
      <c r="U141" s="14"/>
      <c r="V141" s="14"/>
      <c r="W141" s="14"/>
      <c r="X141" s="14"/>
      <c r="Y141" s="14"/>
      <c r="Z141" s="14"/>
      <c r="AA141" s="14"/>
      <c r="AB141" s="14"/>
      <c r="AC141" s="14"/>
      <c r="AD141" s="14"/>
      <c r="AE141" s="14"/>
      <c r="AT141" s="268" t="s">
        <v>181</v>
      </c>
      <c r="AU141" s="268" t="s">
        <v>91</v>
      </c>
      <c r="AV141" s="14" t="s">
        <v>175</v>
      </c>
      <c r="AW141" s="14" t="s">
        <v>36</v>
      </c>
      <c r="AX141" s="14" t="s">
        <v>89</v>
      </c>
      <c r="AY141" s="268" t="s">
        <v>169</v>
      </c>
    </row>
    <row r="142" s="2" customFormat="1" ht="16.5" customHeight="1">
      <c r="A142" s="38"/>
      <c r="B142" s="39"/>
      <c r="C142" s="227" t="s">
        <v>190</v>
      </c>
      <c r="D142" s="227" t="s">
        <v>171</v>
      </c>
      <c r="E142" s="228" t="s">
        <v>191</v>
      </c>
      <c r="F142" s="229" t="s">
        <v>192</v>
      </c>
      <c r="G142" s="230" t="s">
        <v>116</v>
      </c>
      <c r="H142" s="231">
        <v>33</v>
      </c>
      <c r="I142" s="232"/>
      <c r="J142" s="233">
        <f>ROUND(I142*H142,2)</f>
        <v>0</v>
      </c>
      <c r="K142" s="229" t="s">
        <v>174</v>
      </c>
      <c r="L142" s="44"/>
      <c r="M142" s="234" t="s">
        <v>1</v>
      </c>
      <c r="N142" s="235" t="s">
        <v>47</v>
      </c>
      <c r="O142" s="91"/>
      <c r="P142" s="236">
        <f>O142*H142</f>
        <v>0</v>
      </c>
      <c r="Q142" s="236">
        <v>0</v>
      </c>
      <c r="R142" s="236">
        <f>Q142*H142</f>
        <v>0</v>
      </c>
      <c r="S142" s="236">
        <v>0</v>
      </c>
      <c r="T142" s="237">
        <f>S142*H142</f>
        <v>0</v>
      </c>
      <c r="U142" s="38"/>
      <c r="V142" s="38"/>
      <c r="W142" s="38"/>
      <c r="X142" s="38"/>
      <c r="Y142" s="38"/>
      <c r="Z142" s="38"/>
      <c r="AA142" s="38"/>
      <c r="AB142" s="38"/>
      <c r="AC142" s="38"/>
      <c r="AD142" s="38"/>
      <c r="AE142" s="38"/>
      <c r="AR142" s="238" t="s">
        <v>175</v>
      </c>
      <c r="AT142" s="238" t="s">
        <v>171</v>
      </c>
      <c r="AU142" s="238" t="s">
        <v>91</v>
      </c>
      <c r="AY142" s="17" t="s">
        <v>169</v>
      </c>
      <c r="BE142" s="239">
        <f>IF(N142="základní",J142,0)</f>
        <v>0</v>
      </c>
      <c r="BF142" s="239">
        <f>IF(N142="snížená",J142,0)</f>
        <v>0</v>
      </c>
      <c r="BG142" s="239">
        <f>IF(N142="zákl. přenesená",J142,0)</f>
        <v>0</v>
      </c>
      <c r="BH142" s="239">
        <f>IF(N142="sníž. přenesená",J142,0)</f>
        <v>0</v>
      </c>
      <c r="BI142" s="239">
        <f>IF(N142="nulová",J142,0)</f>
        <v>0</v>
      </c>
      <c r="BJ142" s="17" t="s">
        <v>89</v>
      </c>
      <c r="BK142" s="239">
        <f>ROUND(I142*H142,2)</f>
        <v>0</v>
      </c>
      <c r="BL142" s="17" t="s">
        <v>175</v>
      </c>
      <c r="BM142" s="238" t="s">
        <v>509</v>
      </c>
    </row>
    <row r="143" s="2" customFormat="1">
      <c r="A143" s="38"/>
      <c r="B143" s="39"/>
      <c r="C143" s="40"/>
      <c r="D143" s="240" t="s">
        <v>177</v>
      </c>
      <c r="E143" s="40"/>
      <c r="F143" s="241" t="s">
        <v>194</v>
      </c>
      <c r="G143" s="40"/>
      <c r="H143" s="40"/>
      <c r="I143" s="242"/>
      <c r="J143" s="40"/>
      <c r="K143" s="40"/>
      <c r="L143" s="44"/>
      <c r="M143" s="243"/>
      <c r="N143" s="244"/>
      <c r="O143" s="91"/>
      <c r="P143" s="91"/>
      <c r="Q143" s="91"/>
      <c r="R143" s="91"/>
      <c r="S143" s="91"/>
      <c r="T143" s="92"/>
      <c r="U143" s="38"/>
      <c r="V143" s="38"/>
      <c r="W143" s="38"/>
      <c r="X143" s="38"/>
      <c r="Y143" s="38"/>
      <c r="Z143" s="38"/>
      <c r="AA143" s="38"/>
      <c r="AB143" s="38"/>
      <c r="AC143" s="38"/>
      <c r="AD143" s="38"/>
      <c r="AE143" s="38"/>
      <c r="AT143" s="17" t="s">
        <v>177</v>
      </c>
      <c r="AU143" s="17" t="s">
        <v>91</v>
      </c>
    </row>
    <row r="144" s="2" customFormat="1">
      <c r="A144" s="38"/>
      <c r="B144" s="39"/>
      <c r="C144" s="40"/>
      <c r="D144" s="245" t="s">
        <v>179</v>
      </c>
      <c r="E144" s="40"/>
      <c r="F144" s="246" t="s">
        <v>195</v>
      </c>
      <c r="G144" s="40"/>
      <c r="H144" s="40"/>
      <c r="I144" s="242"/>
      <c r="J144" s="40"/>
      <c r="K144" s="40"/>
      <c r="L144" s="44"/>
      <c r="M144" s="243"/>
      <c r="N144" s="244"/>
      <c r="O144" s="91"/>
      <c r="P144" s="91"/>
      <c r="Q144" s="91"/>
      <c r="R144" s="91"/>
      <c r="S144" s="91"/>
      <c r="T144" s="92"/>
      <c r="U144" s="38"/>
      <c r="V144" s="38"/>
      <c r="W144" s="38"/>
      <c r="X144" s="38"/>
      <c r="Y144" s="38"/>
      <c r="Z144" s="38"/>
      <c r="AA144" s="38"/>
      <c r="AB144" s="38"/>
      <c r="AC144" s="38"/>
      <c r="AD144" s="38"/>
      <c r="AE144" s="38"/>
      <c r="AT144" s="17" t="s">
        <v>179</v>
      </c>
      <c r="AU144" s="17" t="s">
        <v>91</v>
      </c>
    </row>
    <row r="145" s="2" customFormat="1">
      <c r="A145" s="38"/>
      <c r="B145" s="39"/>
      <c r="C145" s="40"/>
      <c r="D145" s="240" t="s">
        <v>196</v>
      </c>
      <c r="E145" s="40"/>
      <c r="F145" s="269" t="s">
        <v>197</v>
      </c>
      <c r="G145" s="40"/>
      <c r="H145" s="40"/>
      <c r="I145" s="242"/>
      <c r="J145" s="40"/>
      <c r="K145" s="40"/>
      <c r="L145" s="44"/>
      <c r="M145" s="243"/>
      <c r="N145" s="244"/>
      <c r="O145" s="91"/>
      <c r="P145" s="91"/>
      <c r="Q145" s="91"/>
      <c r="R145" s="91"/>
      <c r="S145" s="91"/>
      <c r="T145" s="92"/>
      <c r="U145" s="38"/>
      <c r="V145" s="38"/>
      <c r="W145" s="38"/>
      <c r="X145" s="38"/>
      <c r="Y145" s="38"/>
      <c r="Z145" s="38"/>
      <c r="AA145" s="38"/>
      <c r="AB145" s="38"/>
      <c r="AC145" s="38"/>
      <c r="AD145" s="38"/>
      <c r="AE145" s="38"/>
      <c r="AT145" s="17" t="s">
        <v>196</v>
      </c>
      <c r="AU145" s="17" t="s">
        <v>91</v>
      </c>
    </row>
    <row r="146" s="13" customFormat="1">
      <c r="A146" s="13"/>
      <c r="B146" s="247"/>
      <c r="C146" s="248"/>
      <c r="D146" s="240" t="s">
        <v>181</v>
      </c>
      <c r="E146" s="249" t="s">
        <v>1</v>
      </c>
      <c r="F146" s="250" t="s">
        <v>115</v>
      </c>
      <c r="G146" s="248"/>
      <c r="H146" s="251">
        <v>33</v>
      </c>
      <c r="I146" s="252"/>
      <c r="J146" s="248"/>
      <c r="K146" s="248"/>
      <c r="L146" s="253"/>
      <c r="M146" s="254"/>
      <c r="N146" s="255"/>
      <c r="O146" s="255"/>
      <c r="P146" s="255"/>
      <c r="Q146" s="255"/>
      <c r="R146" s="255"/>
      <c r="S146" s="255"/>
      <c r="T146" s="256"/>
      <c r="U146" s="13"/>
      <c r="V146" s="13"/>
      <c r="W146" s="13"/>
      <c r="X146" s="13"/>
      <c r="Y146" s="13"/>
      <c r="Z146" s="13"/>
      <c r="AA146" s="13"/>
      <c r="AB146" s="13"/>
      <c r="AC146" s="13"/>
      <c r="AD146" s="13"/>
      <c r="AE146" s="13"/>
      <c r="AT146" s="257" t="s">
        <v>181</v>
      </c>
      <c r="AU146" s="257" t="s">
        <v>91</v>
      </c>
      <c r="AV146" s="13" t="s">
        <v>91</v>
      </c>
      <c r="AW146" s="13" t="s">
        <v>36</v>
      </c>
      <c r="AX146" s="13" t="s">
        <v>14</v>
      </c>
      <c r="AY146" s="257" t="s">
        <v>169</v>
      </c>
    </row>
    <row r="147" s="14" customFormat="1">
      <c r="A147" s="14"/>
      <c r="B147" s="258"/>
      <c r="C147" s="259"/>
      <c r="D147" s="240" t="s">
        <v>181</v>
      </c>
      <c r="E147" s="260" t="s">
        <v>1</v>
      </c>
      <c r="F147" s="261" t="s">
        <v>184</v>
      </c>
      <c r="G147" s="259"/>
      <c r="H147" s="262">
        <v>33</v>
      </c>
      <c r="I147" s="263"/>
      <c r="J147" s="259"/>
      <c r="K147" s="259"/>
      <c r="L147" s="264"/>
      <c r="M147" s="265"/>
      <c r="N147" s="266"/>
      <c r="O147" s="266"/>
      <c r="P147" s="266"/>
      <c r="Q147" s="266"/>
      <c r="R147" s="266"/>
      <c r="S147" s="266"/>
      <c r="T147" s="267"/>
      <c r="U147" s="14"/>
      <c r="V147" s="14"/>
      <c r="W147" s="14"/>
      <c r="X147" s="14"/>
      <c r="Y147" s="14"/>
      <c r="Z147" s="14"/>
      <c r="AA147" s="14"/>
      <c r="AB147" s="14"/>
      <c r="AC147" s="14"/>
      <c r="AD147" s="14"/>
      <c r="AE147" s="14"/>
      <c r="AT147" s="268" t="s">
        <v>181</v>
      </c>
      <c r="AU147" s="268" t="s">
        <v>91</v>
      </c>
      <c r="AV147" s="14" t="s">
        <v>175</v>
      </c>
      <c r="AW147" s="14" t="s">
        <v>36</v>
      </c>
      <c r="AX147" s="14" t="s">
        <v>89</v>
      </c>
      <c r="AY147" s="268" t="s">
        <v>169</v>
      </c>
    </row>
    <row r="148" s="2" customFormat="1" ht="24.15" customHeight="1">
      <c r="A148" s="38"/>
      <c r="B148" s="39"/>
      <c r="C148" s="227" t="s">
        <v>175</v>
      </c>
      <c r="D148" s="227" t="s">
        <v>171</v>
      </c>
      <c r="E148" s="228" t="s">
        <v>198</v>
      </c>
      <c r="F148" s="229" t="s">
        <v>199</v>
      </c>
      <c r="G148" s="230" t="s">
        <v>116</v>
      </c>
      <c r="H148" s="231">
        <v>29.568000000000001</v>
      </c>
      <c r="I148" s="232"/>
      <c r="J148" s="233">
        <f>ROUND(I148*H148,2)</f>
        <v>0</v>
      </c>
      <c r="K148" s="229" t="s">
        <v>174</v>
      </c>
      <c r="L148" s="44"/>
      <c r="M148" s="234" t="s">
        <v>1</v>
      </c>
      <c r="N148" s="235" t="s">
        <v>47</v>
      </c>
      <c r="O148" s="91"/>
      <c r="P148" s="236">
        <f>O148*H148</f>
        <v>0</v>
      </c>
      <c r="Q148" s="236">
        <v>0</v>
      </c>
      <c r="R148" s="236">
        <f>Q148*H148</f>
        <v>0</v>
      </c>
      <c r="S148" s="236">
        <v>0</v>
      </c>
      <c r="T148" s="237">
        <f>S148*H148</f>
        <v>0</v>
      </c>
      <c r="U148" s="38"/>
      <c r="V148" s="38"/>
      <c r="W148" s="38"/>
      <c r="X148" s="38"/>
      <c r="Y148" s="38"/>
      <c r="Z148" s="38"/>
      <c r="AA148" s="38"/>
      <c r="AB148" s="38"/>
      <c r="AC148" s="38"/>
      <c r="AD148" s="38"/>
      <c r="AE148" s="38"/>
      <c r="AR148" s="238" t="s">
        <v>175</v>
      </c>
      <c r="AT148" s="238" t="s">
        <v>171</v>
      </c>
      <c r="AU148" s="238" t="s">
        <v>91</v>
      </c>
      <c r="AY148" s="17" t="s">
        <v>169</v>
      </c>
      <c r="BE148" s="239">
        <f>IF(N148="základní",J148,0)</f>
        <v>0</v>
      </c>
      <c r="BF148" s="239">
        <f>IF(N148="snížená",J148,0)</f>
        <v>0</v>
      </c>
      <c r="BG148" s="239">
        <f>IF(N148="zákl. přenesená",J148,0)</f>
        <v>0</v>
      </c>
      <c r="BH148" s="239">
        <f>IF(N148="sníž. přenesená",J148,0)</f>
        <v>0</v>
      </c>
      <c r="BI148" s="239">
        <f>IF(N148="nulová",J148,0)</f>
        <v>0</v>
      </c>
      <c r="BJ148" s="17" t="s">
        <v>89</v>
      </c>
      <c r="BK148" s="239">
        <f>ROUND(I148*H148,2)</f>
        <v>0</v>
      </c>
      <c r="BL148" s="17" t="s">
        <v>175</v>
      </c>
      <c r="BM148" s="238" t="s">
        <v>510</v>
      </c>
    </row>
    <row r="149" s="2" customFormat="1">
      <c r="A149" s="38"/>
      <c r="B149" s="39"/>
      <c r="C149" s="40"/>
      <c r="D149" s="240" t="s">
        <v>177</v>
      </c>
      <c r="E149" s="40"/>
      <c r="F149" s="241" t="s">
        <v>201</v>
      </c>
      <c r="G149" s="40"/>
      <c r="H149" s="40"/>
      <c r="I149" s="242"/>
      <c r="J149" s="40"/>
      <c r="K149" s="40"/>
      <c r="L149" s="44"/>
      <c r="M149" s="243"/>
      <c r="N149" s="244"/>
      <c r="O149" s="91"/>
      <c r="P149" s="91"/>
      <c r="Q149" s="91"/>
      <c r="R149" s="91"/>
      <c r="S149" s="91"/>
      <c r="T149" s="92"/>
      <c r="U149" s="38"/>
      <c r="V149" s="38"/>
      <c r="W149" s="38"/>
      <c r="X149" s="38"/>
      <c r="Y149" s="38"/>
      <c r="Z149" s="38"/>
      <c r="AA149" s="38"/>
      <c r="AB149" s="38"/>
      <c r="AC149" s="38"/>
      <c r="AD149" s="38"/>
      <c r="AE149" s="38"/>
      <c r="AT149" s="17" t="s">
        <v>177</v>
      </c>
      <c r="AU149" s="17" t="s">
        <v>91</v>
      </c>
    </row>
    <row r="150" s="2" customFormat="1">
      <c r="A150" s="38"/>
      <c r="B150" s="39"/>
      <c r="C150" s="40"/>
      <c r="D150" s="245" t="s">
        <v>179</v>
      </c>
      <c r="E150" s="40"/>
      <c r="F150" s="246" t="s">
        <v>202</v>
      </c>
      <c r="G150" s="40"/>
      <c r="H150" s="40"/>
      <c r="I150" s="242"/>
      <c r="J150" s="40"/>
      <c r="K150" s="40"/>
      <c r="L150" s="44"/>
      <c r="M150" s="243"/>
      <c r="N150" s="244"/>
      <c r="O150" s="91"/>
      <c r="P150" s="91"/>
      <c r="Q150" s="91"/>
      <c r="R150" s="91"/>
      <c r="S150" s="91"/>
      <c r="T150" s="92"/>
      <c r="U150" s="38"/>
      <c r="V150" s="38"/>
      <c r="W150" s="38"/>
      <c r="X150" s="38"/>
      <c r="Y150" s="38"/>
      <c r="Z150" s="38"/>
      <c r="AA150" s="38"/>
      <c r="AB150" s="38"/>
      <c r="AC150" s="38"/>
      <c r="AD150" s="38"/>
      <c r="AE150" s="38"/>
      <c r="AT150" s="17" t="s">
        <v>179</v>
      </c>
      <c r="AU150" s="17" t="s">
        <v>91</v>
      </c>
    </row>
    <row r="151" s="2" customFormat="1">
      <c r="A151" s="38"/>
      <c r="B151" s="39"/>
      <c r="C151" s="40"/>
      <c r="D151" s="240" t="s">
        <v>196</v>
      </c>
      <c r="E151" s="40"/>
      <c r="F151" s="269" t="s">
        <v>203</v>
      </c>
      <c r="G151" s="40"/>
      <c r="H151" s="40"/>
      <c r="I151" s="242"/>
      <c r="J151" s="40"/>
      <c r="K151" s="40"/>
      <c r="L151" s="44"/>
      <c r="M151" s="243"/>
      <c r="N151" s="244"/>
      <c r="O151" s="91"/>
      <c r="P151" s="91"/>
      <c r="Q151" s="91"/>
      <c r="R151" s="91"/>
      <c r="S151" s="91"/>
      <c r="T151" s="92"/>
      <c r="U151" s="38"/>
      <c r="V151" s="38"/>
      <c r="W151" s="38"/>
      <c r="X151" s="38"/>
      <c r="Y151" s="38"/>
      <c r="Z151" s="38"/>
      <c r="AA151" s="38"/>
      <c r="AB151" s="38"/>
      <c r="AC151" s="38"/>
      <c r="AD151" s="38"/>
      <c r="AE151" s="38"/>
      <c r="AT151" s="17" t="s">
        <v>196</v>
      </c>
      <c r="AU151" s="17" t="s">
        <v>91</v>
      </c>
    </row>
    <row r="152" s="13" customFormat="1">
      <c r="A152" s="13"/>
      <c r="B152" s="247"/>
      <c r="C152" s="248"/>
      <c r="D152" s="240" t="s">
        <v>181</v>
      </c>
      <c r="E152" s="249" t="s">
        <v>1</v>
      </c>
      <c r="F152" s="250" t="s">
        <v>115</v>
      </c>
      <c r="G152" s="248"/>
      <c r="H152" s="251">
        <v>33</v>
      </c>
      <c r="I152" s="252"/>
      <c r="J152" s="248"/>
      <c r="K152" s="248"/>
      <c r="L152" s="253"/>
      <c r="M152" s="254"/>
      <c r="N152" s="255"/>
      <c r="O152" s="255"/>
      <c r="P152" s="255"/>
      <c r="Q152" s="255"/>
      <c r="R152" s="255"/>
      <c r="S152" s="255"/>
      <c r="T152" s="256"/>
      <c r="U152" s="13"/>
      <c r="V152" s="13"/>
      <c r="W152" s="13"/>
      <c r="X152" s="13"/>
      <c r="Y152" s="13"/>
      <c r="Z152" s="13"/>
      <c r="AA152" s="13"/>
      <c r="AB152" s="13"/>
      <c r="AC152" s="13"/>
      <c r="AD152" s="13"/>
      <c r="AE152" s="13"/>
      <c r="AT152" s="257" t="s">
        <v>181</v>
      </c>
      <c r="AU152" s="257" t="s">
        <v>91</v>
      </c>
      <c r="AV152" s="13" t="s">
        <v>91</v>
      </c>
      <c r="AW152" s="13" t="s">
        <v>36</v>
      </c>
      <c r="AX152" s="13" t="s">
        <v>14</v>
      </c>
      <c r="AY152" s="257" t="s">
        <v>169</v>
      </c>
    </row>
    <row r="153" s="13" customFormat="1">
      <c r="A153" s="13"/>
      <c r="B153" s="247"/>
      <c r="C153" s="248"/>
      <c r="D153" s="240" t="s">
        <v>181</v>
      </c>
      <c r="E153" s="249" t="s">
        <v>1</v>
      </c>
      <c r="F153" s="250" t="s">
        <v>204</v>
      </c>
      <c r="G153" s="248"/>
      <c r="H153" s="251">
        <v>-0.624</v>
      </c>
      <c r="I153" s="252"/>
      <c r="J153" s="248"/>
      <c r="K153" s="248"/>
      <c r="L153" s="253"/>
      <c r="M153" s="254"/>
      <c r="N153" s="255"/>
      <c r="O153" s="255"/>
      <c r="P153" s="255"/>
      <c r="Q153" s="255"/>
      <c r="R153" s="255"/>
      <c r="S153" s="255"/>
      <c r="T153" s="256"/>
      <c r="U153" s="13"/>
      <c r="V153" s="13"/>
      <c r="W153" s="13"/>
      <c r="X153" s="13"/>
      <c r="Y153" s="13"/>
      <c r="Z153" s="13"/>
      <c r="AA153" s="13"/>
      <c r="AB153" s="13"/>
      <c r="AC153" s="13"/>
      <c r="AD153" s="13"/>
      <c r="AE153" s="13"/>
      <c r="AT153" s="257" t="s">
        <v>181</v>
      </c>
      <c r="AU153" s="257" t="s">
        <v>91</v>
      </c>
      <c r="AV153" s="13" t="s">
        <v>91</v>
      </c>
      <c r="AW153" s="13" t="s">
        <v>36</v>
      </c>
      <c r="AX153" s="13" t="s">
        <v>14</v>
      </c>
      <c r="AY153" s="257" t="s">
        <v>169</v>
      </c>
    </row>
    <row r="154" s="13" customFormat="1">
      <c r="A154" s="13"/>
      <c r="B154" s="247"/>
      <c r="C154" s="248"/>
      <c r="D154" s="240" t="s">
        <v>181</v>
      </c>
      <c r="E154" s="249" t="s">
        <v>1</v>
      </c>
      <c r="F154" s="250" t="s">
        <v>205</v>
      </c>
      <c r="G154" s="248"/>
      <c r="H154" s="251">
        <v>-2.6240000000000001</v>
      </c>
      <c r="I154" s="252"/>
      <c r="J154" s="248"/>
      <c r="K154" s="248"/>
      <c r="L154" s="253"/>
      <c r="M154" s="254"/>
      <c r="N154" s="255"/>
      <c r="O154" s="255"/>
      <c r="P154" s="255"/>
      <c r="Q154" s="255"/>
      <c r="R154" s="255"/>
      <c r="S154" s="255"/>
      <c r="T154" s="256"/>
      <c r="U154" s="13"/>
      <c r="V154" s="13"/>
      <c r="W154" s="13"/>
      <c r="X154" s="13"/>
      <c r="Y154" s="13"/>
      <c r="Z154" s="13"/>
      <c r="AA154" s="13"/>
      <c r="AB154" s="13"/>
      <c r="AC154" s="13"/>
      <c r="AD154" s="13"/>
      <c r="AE154" s="13"/>
      <c r="AT154" s="257" t="s">
        <v>181</v>
      </c>
      <c r="AU154" s="257" t="s">
        <v>91</v>
      </c>
      <c r="AV154" s="13" t="s">
        <v>91</v>
      </c>
      <c r="AW154" s="13" t="s">
        <v>36</v>
      </c>
      <c r="AX154" s="13" t="s">
        <v>14</v>
      </c>
      <c r="AY154" s="257" t="s">
        <v>169</v>
      </c>
    </row>
    <row r="155" s="13" customFormat="1">
      <c r="A155" s="13"/>
      <c r="B155" s="247"/>
      <c r="C155" s="248"/>
      <c r="D155" s="240" t="s">
        <v>181</v>
      </c>
      <c r="E155" s="249" t="s">
        <v>1</v>
      </c>
      <c r="F155" s="250" t="s">
        <v>511</v>
      </c>
      <c r="G155" s="248"/>
      <c r="H155" s="251">
        <v>-0.184</v>
      </c>
      <c r="I155" s="252"/>
      <c r="J155" s="248"/>
      <c r="K155" s="248"/>
      <c r="L155" s="253"/>
      <c r="M155" s="254"/>
      <c r="N155" s="255"/>
      <c r="O155" s="255"/>
      <c r="P155" s="255"/>
      <c r="Q155" s="255"/>
      <c r="R155" s="255"/>
      <c r="S155" s="255"/>
      <c r="T155" s="256"/>
      <c r="U155" s="13"/>
      <c r="V155" s="13"/>
      <c r="W155" s="13"/>
      <c r="X155" s="13"/>
      <c r="Y155" s="13"/>
      <c r="Z155" s="13"/>
      <c r="AA155" s="13"/>
      <c r="AB155" s="13"/>
      <c r="AC155" s="13"/>
      <c r="AD155" s="13"/>
      <c r="AE155" s="13"/>
      <c r="AT155" s="257" t="s">
        <v>181</v>
      </c>
      <c r="AU155" s="257" t="s">
        <v>91</v>
      </c>
      <c r="AV155" s="13" t="s">
        <v>91</v>
      </c>
      <c r="AW155" s="13" t="s">
        <v>36</v>
      </c>
      <c r="AX155" s="13" t="s">
        <v>14</v>
      </c>
      <c r="AY155" s="257" t="s">
        <v>169</v>
      </c>
    </row>
    <row r="156" s="14" customFormat="1">
      <c r="A156" s="14"/>
      <c r="B156" s="258"/>
      <c r="C156" s="259"/>
      <c r="D156" s="240" t="s">
        <v>181</v>
      </c>
      <c r="E156" s="260" t="s">
        <v>139</v>
      </c>
      <c r="F156" s="261" t="s">
        <v>184</v>
      </c>
      <c r="G156" s="259"/>
      <c r="H156" s="262">
        <v>29.568000000000001</v>
      </c>
      <c r="I156" s="263"/>
      <c r="J156" s="259"/>
      <c r="K156" s="259"/>
      <c r="L156" s="264"/>
      <c r="M156" s="265"/>
      <c r="N156" s="266"/>
      <c r="O156" s="266"/>
      <c r="P156" s="266"/>
      <c r="Q156" s="266"/>
      <c r="R156" s="266"/>
      <c r="S156" s="266"/>
      <c r="T156" s="267"/>
      <c r="U156" s="14"/>
      <c r="V156" s="14"/>
      <c r="W156" s="14"/>
      <c r="X156" s="14"/>
      <c r="Y156" s="14"/>
      <c r="Z156" s="14"/>
      <c r="AA156" s="14"/>
      <c r="AB156" s="14"/>
      <c r="AC156" s="14"/>
      <c r="AD156" s="14"/>
      <c r="AE156" s="14"/>
      <c r="AT156" s="268" t="s">
        <v>181</v>
      </c>
      <c r="AU156" s="268" t="s">
        <v>91</v>
      </c>
      <c r="AV156" s="14" t="s">
        <v>175</v>
      </c>
      <c r="AW156" s="14" t="s">
        <v>36</v>
      </c>
      <c r="AX156" s="14" t="s">
        <v>89</v>
      </c>
      <c r="AY156" s="268" t="s">
        <v>169</v>
      </c>
    </row>
    <row r="157" s="2" customFormat="1" ht="16.5" customHeight="1">
      <c r="A157" s="38"/>
      <c r="B157" s="39"/>
      <c r="C157" s="270" t="s">
        <v>207</v>
      </c>
      <c r="D157" s="270" t="s">
        <v>208</v>
      </c>
      <c r="E157" s="271" t="s">
        <v>209</v>
      </c>
      <c r="F157" s="272" t="s">
        <v>210</v>
      </c>
      <c r="G157" s="273" t="s">
        <v>211</v>
      </c>
      <c r="H157" s="274">
        <v>59.432000000000002</v>
      </c>
      <c r="I157" s="275"/>
      <c r="J157" s="276">
        <f>ROUND(I157*H157,2)</f>
        <v>0</v>
      </c>
      <c r="K157" s="272" t="s">
        <v>174</v>
      </c>
      <c r="L157" s="277"/>
      <c r="M157" s="278" t="s">
        <v>1</v>
      </c>
      <c r="N157" s="279" t="s">
        <v>47</v>
      </c>
      <c r="O157" s="91"/>
      <c r="P157" s="236">
        <f>O157*H157</f>
        <v>0</v>
      </c>
      <c r="Q157" s="236">
        <v>1</v>
      </c>
      <c r="R157" s="236">
        <f>Q157*H157</f>
        <v>59.432000000000002</v>
      </c>
      <c r="S157" s="236">
        <v>0</v>
      </c>
      <c r="T157" s="237">
        <f>S157*H157</f>
        <v>0</v>
      </c>
      <c r="U157" s="38"/>
      <c r="V157" s="38"/>
      <c r="W157" s="38"/>
      <c r="X157" s="38"/>
      <c r="Y157" s="38"/>
      <c r="Z157" s="38"/>
      <c r="AA157" s="38"/>
      <c r="AB157" s="38"/>
      <c r="AC157" s="38"/>
      <c r="AD157" s="38"/>
      <c r="AE157" s="38"/>
      <c r="AR157" s="238" t="s">
        <v>212</v>
      </c>
      <c r="AT157" s="238" t="s">
        <v>208</v>
      </c>
      <c r="AU157" s="238" t="s">
        <v>91</v>
      </c>
      <c r="AY157" s="17" t="s">
        <v>169</v>
      </c>
      <c r="BE157" s="239">
        <f>IF(N157="základní",J157,0)</f>
        <v>0</v>
      </c>
      <c r="BF157" s="239">
        <f>IF(N157="snížená",J157,0)</f>
        <v>0</v>
      </c>
      <c r="BG157" s="239">
        <f>IF(N157="zákl. přenesená",J157,0)</f>
        <v>0</v>
      </c>
      <c r="BH157" s="239">
        <f>IF(N157="sníž. přenesená",J157,0)</f>
        <v>0</v>
      </c>
      <c r="BI157" s="239">
        <f>IF(N157="nulová",J157,0)</f>
        <v>0</v>
      </c>
      <c r="BJ157" s="17" t="s">
        <v>89</v>
      </c>
      <c r="BK157" s="239">
        <f>ROUND(I157*H157,2)</f>
        <v>0</v>
      </c>
      <c r="BL157" s="17" t="s">
        <v>175</v>
      </c>
      <c r="BM157" s="238" t="s">
        <v>512</v>
      </c>
    </row>
    <row r="158" s="2" customFormat="1">
      <c r="A158" s="38"/>
      <c r="B158" s="39"/>
      <c r="C158" s="40"/>
      <c r="D158" s="240" t="s">
        <v>177</v>
      </c>
      <c r="E158" s="40"/>
      <c r="F158" s="241" t="s">
        <v>210</v>
      </c>
      <c r="G158" s="40"/>
      <c r="H158" s="40"/>
      <c r="I158" s="242"/>
      <c r="J158" s="40"/>
      <c r="K158" s="40"/>
      <c r="L158" s="44"/>
      <c r="M158" s="243"/>
      <c r="N158" s="244"/>
      <c r="O158" s="91"/>
      <c r="P158" s="91"/>
      <c r="Q158" s="91"/>
      <c r="R158" s="91"/>
      <c r="S158" s="91"/>
      <c r="T158" s="92"/>
      <c r="U158" s="38"/>
      <c r="V158" s="38"/>
      <c r="W158" s="38"/>
      <c r="X158" s="38"/>
      <c r="Y158" s="38"/>
      <c r="Z158" s="38"/>
      <c r="AA158" s="38"/>
      <c r="AB158" s="38"/>
      <c r="AC158" s="38"/>
      <c r="AD158" s="38"/>
      <c r="AE158" s="38"/>
      <c r="AT158" s="17" t="s">
        <v>177</v>
      </c>
      <c r="AU158" s="17" t="s">
        <v>91</v>
      </c>
    </row>
    <row r="159" s="13" customFormat="1">
      <c r="A159" s="13"/>
      <c r="B159" s="247"/>
      <c r="C159" s="248"/>
      <c r="D159" s="240" t="s">
        <v>181</v>
      </c>
      <c r="E159" s="249" t="s">
        <v>1</v>
      </c>
      <c r="F159" s="250" t="s">
        <v>214</v>
      </c>
      <c r="G159" s="248"/>
      <c r="H159" s="251">
        <v>59.432000000000002</v>
      </c>
      <c r="I159" s="252"/>
      <c r="J159" s="248"/>
      <c r="K159" s="248"/>
      <c r="L159" s="253"/>
      <c r="M159" s="254"/>
      <c r="N159" s="255"/>
      <c r="O159" s="255"/>
      <c r="P159" s="255"/>
      <c r="Q159" s="255"/>
      <c r="R159" s="255"/>
      <c r="S159" s="255"/>
      <c r="T159" s="256"/>
      <c r="U159" s="13"/>
      <c r="V159" s="13"/>
      <c r="W159" s="13"/>
      <c r="X159" s="13"/>
      <c r="Y159" s="13"/>
      <c r="Z159" s="13"/>
      <c r="AA159" s="13"/>
      <c r="AB159" s="13"/>
      <c r="AC159" s="13"/>
      <c r="AD159" s="13"/>
      <c r="AE159" s="13"/>
      <c r="AT159" s="257" t="s">
        <v>181</v>
      </c>
      <c r="AU159" s="257" t="s">
        <v>91</v>
      </c>
      <c r="AV159" s="13" t="s">
        <v>91</v>
      </c>
      <c r="AW159" s="13" t="s">
        <v>36</v>
      </c>
      <c r="AX159" s="13" t="s">
        <v>14</v>
      </c>
      <c r="AY159" s="257" t="s">
        <v>169</v>
      </c>
    </row>
    <row r="160" s="14" customFormat="1">
      <c r="A160" s="14"/>
      <c r="B160" s="258"/>
      <c r="C160" s="259"/>
      <c r="D160" s="240" t="s">
        <v>181</v>
      </c>
      <c r="E160" s="260" t="s">
        <v>1</v>
      </c>
      <c r="F160" s="261" t="s">
        <v>184</v>
      </c>
      <c r="G160" s="259"/>
      <c r="H160" s="262">
        <v>59.432000000000002</v>
      </c>
      <c r="I160" s="263"/>
      <c r="J160" s="259"/>
      <c r="K160" s="259"/>
      <c r="L160" s="264"/>
      <c r="M160" s="265"/>
      <c r="N160" s="266"/>
      <c r="O160" s="266"/>
      <c r="P160" s="266"/>
      <c r="Q160" s="266"/>
      <c r="R160" s="266"/>
      <c r="S160" s="266"/>
      <c r="T160" s="267"/>
      <c r="U160" s="14"/>
      <c r="V160" s="14"/>
      <c r="W160" s="14"/>
      <c r="X160" s="14"/>
      <c r="Y160" s="14"/>
      <c r="Z160" s="14"/>
      <c r="AA160" s="14"/>
      <c r="AB160" s="14"/>
      <c r="AC160" s="14"/>
      <c r="AD160" s="14"/>
      <c r="AE160" s="14"/>
      <c r="AT160" s="268" t="s">
        <v>181</v>
      </c>
      <c r="AU160" s="268" t="s">
        <v>91</v>
      </c>
      <c r="AV160" s="14" t="s">
        <v>175</v>
      </c>
      <c r="AW160" s="14" t="s">
        <v>36</v>
      </c>
      <c r="AX160" s="14" t="s">
        <v>89</v>
      </c>
      <c r="AY160" s="268" t="s">
        <v>169</v>
      </c>
    </row>
    <row r="161" s="2" customFormat="1" ht="24.15" customHeight="1">
      <c r="A161" s="38"/>
      <c r="B161" s="39"/>
      <c r="C161" s="227" t="s">
        <v>215</v>
      </c>
      <c r="D161" s="227" t="s">
        <v>171</v>
      </c>
      <c r="E161" s="228" t="s">
        <v>216</v>
      </c>
      <c r="F161" s="229" t="s">
        <v>217</v>
      </c>
      <c r="G161" s="230" t="s">
        <v>116</v>
      </c>
      <c r="H161" s="231">
        <v>2.6240000000000001</v>
      </c>
      <c r="I161" s="232"/>
      <c r="J161" s="233">
        <f>ROUND(I161*H161,2)</f>
        <v>0</v>
      </c>
      <c r="K161" s="229" t="s">
        <v>174</v>
      </c>
      <c r="L161" s="44"/>
      <c r="M161" s="234" t="s">
        <v>1</v>
      </c>
      <c r="N161" s="235" t="s">
        <v>47</v>
      </c>
      <c r="O161" s="91"/>
      <c r="P161" s="236">
        <f>O161*H161</f>
        <v>0</v>
      </c>
      <c r="Q161" s="236">
        <v>0</v>
      </c>
      <c r="R161" s="236">
        <f>Q161*H161</f>
        <v>0</v>
      </c>
      <c r="S161" s="236">
        <v>0</v>
      </c>
      <c r="T161" s="237">
        <f>S161*H161</f>
        <v>0</v>
      </c>
      <c r="U161" s="38"/>
      <c r="V161" s="38"/>
      <c r="W161" s="38"/>
      <c r="X161" s="38"/>
      <c r="Y161" s="38"/>
      <c r="Z161" s="38"/>
      <c r="AA161" s="38"/>
      <c r="AB161" s="38"/>
      <c r="AC161" s="38"/>
      <c r="AD161" s="38"/>
      <c r="AE161" s="38"/>
      <c r="AR161" s="238" t="s">
        <v>175</v>
      </c>
      <c r="AT161" s="238" t="s">
        <v>171</v>
      </c>
      <c r="AU161" s="238" t="s">
        <v>91</v>
      </c>
      <c r="AY161" s="17" t="s">
        <v>169</v>
      </c>
      <c r="BE161" s="239">
        <f>IF(N161="základní",J161,0)</f>
        <v>0</v>
      </c>
      <c r="BF161" s="239">
        <f>IF(N161="snížená",J161,0)</f>
        <v>0</v>
      </c>
      <c r="BG161" s="239">
        <f>IF(N161="zákl. přenesená",J161,0)</f>
        <v>0</v>
      </c>
      <c r="BH161" s="239">
        <f>IF(N161="sníž. přenesená",J161,0)</f>
        <v>0</v>
      </c>
      <c r="BI161" s="239">
        <f>IF(N161="nulová",J161,0)</f>
        <v>0</v>
      </c>
      <c r="BJ161" s="17" t="s">
        <v>89</v>
      </c>
      <c r="BK161" s="239">
        <f>ROUND(I161*H161,2)</f>
        <v>0</v>
      </c>
      <c r="BL161" s="17" t="s">
        <v>175</v>
      </c>
      <c r="BM161" s="238" t="s">
        <v>513</v>
      </c>
    </row>
    <row r="162" s="2" customFormat="1">
      <c r="A162" s="38"/>
      <c r="B162" s="39"/>
      <c r="C162" s="40"/>
      <c r="D162" s="240" t="s">
        <v>177</v>
      </c>
      <c r="E162" s="40"/>
      <c r="F162" s="241" t="s">
        <v>219</v>
      </c>
      <c r="G162" s="40"/>
      <c r="H162" s="40"/>
      <c r="I162" s="242"/>
      <c r="J162" s="40"/>
      <c r="K162" s="40"/>
      <c r="L162" s="44"/>
      <c r="M162" s="243"/>
      <c r="N162" s="244"/>
      <c r="O162" s="91"/>
      <c r="P162" s="91"/>
      <c r="Q162" s="91"/>
      <c r="R162" s="91"/>
      <c r="S162" s="91"/>
      <c r="T162" s="92"/>
      <c r="U162" s="38"/>
      <c r="V162" s="38"/>
      <c r="W162" s="38"/>
      <c r="X162" s="38"/>
      <c r="Y162" s="38"/>
      <c r="Z162" s="38"/>
      <c r="AA162" s="38"/>
      <c r="AB162" s="38"/>
      <c r="AC162" s="38"/>
      <c r="AD162" s="38"/>
      <c r="AE162" s="38"/>
      <c r="AT162" s="17" t="s">
        <v>177</v>
      </c>
      <c r="AU162" s="17" t="s">
        <v>91</v>
      </c>
    </row>
    <row r="163" s="2" customFormat="1">
      <c r="A163" s="38"/>
      <c r="B163" s="39"/>
      <c r="C163" s="40"/>
      <c r="D163" s="245" t="s">
        <v>179</v>
      </c>
      <c r="E163" s="40"/>
      <c r="F163" s="246" t="s">
        <v>220</v>
      </c>
      <c r="G163" s="40"/>
      <c r="H163" s="40"/>
      <c r="I163" s="242"/>
      <c r="J163" s="40"/>
      <c r="K163" s="40"/>
      <c r="L163" s="44"/>
      <c r="M163" s="243"/>
      <c r="N163" s="244"/>
      <c r="O163" s="91"/>
      <c r="P163" s="91"/>
      <c r="Q163" s="91"/>
      <c r="R163" s="91"/>
      <c r="S163" s="91"/>
      <c r="T163" s="92"/>
      <c r="U163" s="38"/>
      <c r="V163" s="38"/>
      <c r="W163" s="38"/>
      <c r="X163" s="38"/>
      <c r="Y163" s="38"/>
      <c r="Z163" s="38"/>
      <c r="AA163" s="38"/>
      <c r="AB163" s="38"/>
      <c r="AC163" s="38"/>
      <c r="AD163" s="38"/>
      <c r="AE163" s="38"/>
      <c r="AT163" s="17" t="s">
        <v>179</v>
      </c>
      <c r="AU163" s="17" t="s">
        <v>91</v>
      </c>
    </row>
    <row r="164" s="2" customFormat="1">
      <c r="A164" s="38"/>
      <c r="B164" s="39"/>
      <c r="C164" s="40"/>
      <c r="D164" s="240" t="s">
        <v>196</v>
      </c>
      <c r="E164" s="40"/>
      <c r="F164" s="269" t="s">
        <v>221</v>
      </c>
      <c r="G164" s="40"/>
      <c r="H164" s="40"/>
      <c r="I164" s="242"/>
      <c r="J164" s="40"/>
      <c r="K164" s="40"/>
      <c r="L164" s="44"/>
      <c r="M164" s="243"/>
      <c r="N164" s="244"/>
      <c r="O164" s="91"/>
      <c r="P164" s="91"/>
      <c r="Q164" s="91"/>
      <c r="R164" s="91"/>
      <c r="S164" s="91"/>
      <c r="T164" s="92"/>
      <c r="U164" s="38"/>
      <c r="V164" s="38"/>
      <c r="W164" s="38"/>
      <c r="X164" s="38"/>
      <c r="Y164" s="38"/>
      <c r="Z164" s="38"/>
      <c r="AA164" s="38"/>
      <c r="AB164" s="38"/>
      <c r="AC164" s="38"/>
      <c r="AD164" s="38"/>
      <c r="AE164" s="38"/>
      <c r="AT164" s="17" t="s">
        <v>196</v>
      </c>
      <c r="AU164" s="17" t="s">
        <v>91</v>
      </c>
    </row>
    <row r="165" s="13" customFormat="1">
      <c r="A165" s="13"/>
      <c r="B165" s="247"/>
      <c r="C165" s="248"/>
      <c r="D165" s="240" t="s">
        <v>181</v>
      </c>
      <c r="E165" s="249" t="s">
        <v>1</v>
      </c>
      <c r="F165" s="250" t="s">
        <v>514</v>
      </c>
      <c r="G165" s="248"/>
      <c r="H165" s="251">
        <v>2.6240000000000001</v>
      </c>
      <c r="I165" s="252"/>
      <c r="J165" s="248"/>
      <c r="K165" s="248"/>
      <c r="L165" s="253"/>
      <c r="M165" s="254"/>
      <c r="N165" s="255"/>
      <c r="O165" s="255"/>
      <c r="P165" s="255"/>
      <c r="Q165" s="255"/>
      <c r="R165" s="255"/>
      <c r="S165" s="255"/>
      <c r="T165" s="256"/>
      <c r="U165" s="13"/>
      <c r="V165" s="13"/>
      <c r="W165" s="13"/>
      <c r="X165" s="13"/>
      <c r="Y165" s="13"/>
      <c r="Z165" s="13"/>
      <c r="AA165" s="13"/>
      <c r="AB165" s="13"/>
      <c r="AC165" s="13"/>
      <c r="AD165" s="13"/>
      <c r="AE165" s="13"/>
      <c r="AT165" s="257" t="s">
        <v>181</v>
      </c>
      <c r="AU165" s="257" t="s">
        <v>91</v>
      </c>
      <c r="AV165" s="13" t="s">
        <v>91</v>
      </c>
      <c r="AW165" s="13" t="s">
        <v>36</v>
      </c>
      <c r="AX165" s="13" t="s">
        <v>14</v>
      </c>
      <c r="AY165" s="257" t="s">
        <v>169</v>
      </c>
    </row>
    <row r="166" s="14" customFormat="1">
      <c r="A166" s="14"/>
      <c r="B166" s="258"/>
      <c r="C166" s="259"/>
      <c r="D166" s="240" t="s">
        <v>181</v>
      </c>
      <c r="E166" s="260" t="s">
        <v>125</v>
      </c>
      <c r="F166" s="261" t="s">
        <v>184</v>
      </c>
      <c r="G166" s="259"/>
      <c r="H166" s="262">
        <v>2.6240000000000001</v>
      </c>
      <c r="I166" s="263"/>
      <c r="J166" s="259"/>
      <c r="K166" s="259"/>
      <c r="L166" s="264"/>
      <c r="M166" s="265"/>
      <c r="N166" s="266"/>
      <c r="O166" s="266"/>
      <c r="P166" s="266"/>
      <c r="Q166" s="266"/>
      <c r="R166" s="266"/>
      <c r="S166" s="266"/>
      <c r="T166" s="267"/>
      <c r="U166" s="14"/>
      <c r="V166" s="14"/>
      <c r="W166" s="14"/>
      <c r="X166" s="14"/>
      <c r="Y166" s="14"/>
      <c r="Z166" s="14"/>
      <c r="AA166" s="14"/>
      <c r="AB166" s="14"/>
      <c r="AC166" s="14"/>
      <c r="AD166" s="14"/>
      <c r="AE166" s="14"/>
      <c r="AT166" s="268" t="s">
        <v>181</v>
      </c>
      <c r="AU166" s="268" t="s">
        <v>91</v>
      </c>
      <c r="AV166" s="14" t="s">
        <v>175</v>
      </c>
      <c r="AW166" s="14" t="s">
        <v>36</v>
      </c>
      <c r="AX166" s="14" t="s">
        <v>89</v>
      </c>
      <c r="AY166" s="268" t="s">
        <v>169</v>
      </c>
    </row>
    <row r="167" s="2" customFormat="1" ht="16.5" customHeight="1">
      <c r="A167" s="38"/>
      <c r="B167" s="39"/>
      <c r="C167" s="270" t="s">
        <v>223</v>
      </c>
      <c r="D167" s="270" t="s">
        <v>208</v>
      </c>
      <c r="E167" s="271" t="s">
        <v>224</v>
      </c>
      <c r="F167" s="272" t="s">
        <v>225</v>
      </c>
      <c r="G167" s="273" t="s">
        <v>211</v>
      </c>
      <c r="H167" s="274">
        <v>10.548</v>
      </c>
      <c r="I167" s="275"/>
      <c r="J167" s="276">
        <f>ROUND(I167*H167,2)</f>
        <v>0</v>
      </c>
      <c r="K167" s="272" t="s">
        <v>174</v>
      </c>
      <c r="L167" s="277"/>
      <c r="M167" s="278" t="s">
        <v>1</v>
      </c>
      <c r="N167" s="279" t="s">
        <v>47</v>
      </c>
      <c r="O167" s="91"/>
      <c r="P167" s="236">
        <f>O167*H167</f>
        <v>0</v>
      </c>
      <c r="Q167" s="236">
        <v>1</v>
      </c>
      <c r="R167" s="236">
        <f>Q167*H167</f>
        <v>10.548</v>
      </c>
      <c r="S167" s="236">
        <v>0</v>
      </c>
      <c r="T167" s="237">
        <f>S167*H167</f>
        <v>0</v>
      </c>
      <c r="U167" s="38"/>
      <c r="V167" s="38"/>
      <c r="W167" s="38"/>
      <c r="X167" s="38"/>
      <c r="Y167" s="38"/>
      <c r="Z167" s="38"/>
      <c r="AA167" s="38"/>
      <c r="AB167" s="38"/>
      <c r="AC167" s="38"/>
      <c r="AD167" s="38"/>
      <c r="AE167" s="38"/>
      <c r="AR167" s="238" t="s">
        <v>212</v>
      </c>
      <c r="AT167" s="238" t="s">
        <v>208</v>
      </c>
      <c r="AU167" s="238" t="s">
        <v>91</v>
      </c>
      <c r="AY167" s="17" t="s">
        <v>169</v>
      </c>
      <c r="BE167" s="239">
        <f>IF(N167="základní",J167,0)</f>
        <v>0</v>
      </c>
      <c r="BF167" s="239">
        <f>IF(N167="snížená",J167,0)</f>
        <v>0</v>
      </c>
      <c r="BG167" s="239">
        <f>IF(N167="zákl. přenesená",J167,0)</f>
        <v>0</v>
      </c>
      <c r="BH167" s="239">
        <f>IF(N167="sníž. přenesená",J167,0)</f>
        <v>0</v>
      </c>
      <c r="BI167" s="239">
        <f>IF(N167="nulová",J167,0)</f>
        <v>0</v>
      </c>
      <c r="BJ167" s="17" t="s">
        <v>89</v>
      </c>
      <c r="BK167" s="239">
        <f>ROUND(I167*H167,2)</f>
        <v>0</v>
      </c>
      <c r="BL167" s="17" t="s">
        <v>175</v>
      </c>
      <c r="BM167" s="238" t="s">
        <v>515</v>
      </c>
    </row>
    <row r="168" s="2" customFormat="1">
      <c r="A168" s="38"/>
      <c r="B168" s="39"/>
      <c r="C168" s="40"/>
      <c r="D168" s="240" t="s">
        <v>177</v>
      </c>
      <c r="E168" s="40"/>
      <c r="F168" s="241" t="s">
        <v>225</v>
      </c>
      <c r="G168" s="40"/>
      <c r="H168" s="40"/>
      <c r="I168" s="242"/>
      <c r="J168" s="40"/>
      <c r="K168" s="40"/>
      <c r="L168" s="44"/>
      <c r="M168" s="243"/>
      <c r="N168" s="244"/>
      <c r="O168" s="91"/>
      <c r="P168" s="91"/>
      <c r="Q168" s="91"/>
      <c r="R168" s="91"/>
      <c r="S168" s="91"/>
      <c r="T168" s="92"/>
      <c r="U168" s="38"/>
      <c r="V168" s="38"/>
      <c r="W168" s="38"/>
      <c r="X168" s="38"/>
      <c r="Y168" s="38"/>
      <c r="Z168" s="38"/>
      <c r="AA168" s="38"/>
      <c r="AB168" s="38"/>
      <c r="AC168" s="38"/>
      <c r="AD168" s="38"/>
      <c r="AE168" s="38"/>
      <c r="AT168" s="17" t="s">
        <v>177</v>
      </c>
      <c r="AU168" s="17" t="s">
        <v>91</v>
      </c>
    </row>
    <row r="169" s="13" customFormat="1">
      <c r="A169" s="13"/>
      <c r="B169" s="247"/>
      <c r="C169" s="248"/>
      <c r="D169" s="240" t="s">
        <v>181</v>
      </c>
      <c r="E169" s="249" t="s">
        <v>1</v>
      </c>
      <c r="F169" s="250" t="s">
        <v>227</v>
      </c>
      <c r="G169" s="248"/>
      <c r="H169" s="251">
        <v>5.274</v>
      </c>
      <c r="I169" s="252"/>
      <c r="J169" s="248"/>
      <c r="K169" s="248"/>
      <c r="L169" s="253"/>
      <c r="M169" s="254"/>
      <c r="N169" s="255"/>
      <c r="O169" s="255"/>
      <c r="P169" s="255"/>
      <c r="Q169" s="255"/>
      <c r="R169" s="255"/>
      <c r="S169" s="255"/>
      <c r="T169" s="256"/>
      <c r="U169" s="13"/>
      <c r="V169" s="13"/>
      <c r="W169" s="13"/>
      <c r="X169" s="13"/>
      <c r="Y169" s="13"/>
      <c r="Z169" s="13"/>
      <c r="AA169" s="13"/>
      <c r="AB169" s="13"/>
      <c r="AC169" s="13"/>
      <c r="AD169" s="13"/>
      <c r="AE169" s="13"/>
      <c r="AT169" s="257" t="s">
        <v>181</v>
      </c>
      <c r="AU169" s="257" t="s">
        <v>91</v>
      </c>
      <c r="AV169" s="13" t="s">
        <v>91</v>
      </c>
      <c r="AW169" s="13" t="s">
        <v>36</v>
      </c>
      <c r="AX169" s="13" t="s">
        <v>14</v>
      </c>
      <c r="AY169" s="257" t="s">
        <v>169</v>
      </c>
    </row>
    <row r="170" s="14" customFormat="1">
      <c r="A170" s="14"/>
      <c r="B170" s="258"/>
      <c r="C170" s="259"/>
      <c r="D170" s="240" t="s">
        <v>181</v>
      </c>
      <c r="E170" s="260" t="s">
        <v>1</v>
      </c>
      <c r="F170" s="261" t="s">
        <v>184</v>
      </c>
      <c r="G170" s="259"/>
      <c r="H170" s="262">
        <v>5.274</v>
      </c>
      <c r="I170" s="263"/>
      <c r="J170" s="259"/>
      <c r="K170" s="259"/>
      <c r="L170" s="264"/>
      <c r="M170" s="265"/>
      <c r="N170" s="266"/>
      <c r="O170" s="266"/>
      <c r="P170" s="266"/>
      <c r="Q170" s="266"/>
      <c r="R170" s="266"/>
      <c r="S170" s="266"/>
      <c r="T170" s="267"/>
      <c r="U170" s="14"/>
      <c r="V170" s="14"/>
      <c r="W170" s="14"/>
      <c r="X170" s="14"/>
      <c r="Y170" s="14"/>
      <c r="Z170" s="14"/>
      <c r="AA170" s="14"/>
      <c r="AB170" s="14"/>
      <c r="AC170" s="14"/>
      <c r="AD170" s="14"/>
      <c r="AE170" s="14"/>
      <c r="AT170" s="268" t="s">
        <v>181</v>
      </c>
      <c r="AU170" s="268" t="s">
        <v>91</v>
      </c>
      <c r="AV170" s="14" t="s">
        <v>175</v>
      </c>
      <c r="AW170" s="14" t="s">
        <v>36</v>
      </c>
      <c r="AX170" s="14" t="s">
        <v>89</v>
      </c>
      <c r="AY170" s="268" t="s">
        <v>169</v>
      </c>
    </row>
    <row r="171" s="13" customFormat="1">
      <c r="A171" s="13"/>
      <c r="B171" s="247"/>
      <c r="C171" s="248"/>
      <c r="D171" s="240" t="s">
        <v>181</v>
      </c>
      <c r="E171" s="248"/>
      <c r="F171" s="250" t="s">
        <v>516</v>
      </c>
      <c r="G171" s="248"/>
      <c r="H171" s="251">
        <v>10.548</v>
      </c>
      <c r="I171" s="252"/>
      <c r="J171" s="248"/>
      <c r="K171" s="248"/>
      <c r="L171" s="253"/>
      <c r="M171" s="254"/>
      <c r="N171" s="255"/>
      <c r="O171" s="255"/>
      <c r="P171" s="255"/>
      <c r="Q171" s="255"/>
      <c r="R171" s="255"/>
      <c r="S171" s="255"/>
      <c r="T171" s="256"/>
      <c r="U171" s="13"/>
      <c r="V171" s="13"/>
      <c r="W171" s="13"/>
      <c r="X171" s="13"/>
      <c r="Y171" s="13"/>
      <c r="Z171" s="13"/>
      <c r="AA171" s="13"/>
      <c r="AB171" s="13"/>
      <c r="AC171" s="13"/>
      <c r="AD171" s="13"/>
      <c r="AE171" s="13"/>
      <c r="AT171" s="257" t="s">
        <v>181</v>
      </c>
      <c r="AU171" s="257" t="s">
        <v>91</v>
      </c>
      <c r="AV171" s="13" t="s">
        <v>91</v>
      </c>
      <c r="AW171" s="13" t="s">
        <v>4</v>
      </c>
      <c r="AX171" s="13" t="s">
        <v>89</v>
      </c>
      <c r="AY171" s="257" t="s">
        <v>169</v>
      </c>
    </row>
    <row r="172" s="12" customFormat="1" ht="22.8" customHeight="1">
      <c r="A172" s="12"/>
      <c r="B172" s="211"/>
      <c r="C172" s="212"/>
      <c r="D172" s="213" t="s">
        <v>81</v>
      </c>
      <c r="E172" s="225" t="s">
        <v>91</v>
      </c>
      <c r="F172" s="225" t="s">
        <v>235</v>
      </c>
      <c r="G172" s="212"/>
      <c r="H172" s="212"/>
      <c r="I172" s="215"/>
      <c r="J172" s="226">
        <f>BK172</f>
        <v>0</v>
      </c>
      <c r="K172" s="212"/>
      <c r="L172" s="217"/>
      <c r="M172" s="218"/>
      <c r="N172" s="219"/>
      <c r="O172" s="219"/>
      <c r="P172" s="220">
        <f>SUM(P173:P189)</f>
        <v>0</v>
      </c>
      <c r="Q172" s="219"/>
      <c r="R172" s="220">
        <f>SUM(R173:R189)</f>
        <v>64.528930199999991</v>
      </c>
      <c r="S172" s="219"/>
      <c r="T172" s="221">
        <f>SUM(T173:T189)</f>
        <v>0</v>
      </c>
      <c r="U172" s="12"/>
      <c r="V172" s="12"/>
      <c r="W172" s="12"/>
      <c r="X172" s="12"/>
      <c r="Y172" s="12"/>
      <c r="Z172" s="12"/>
      <c r="AA172" s="12"/>
      <c r="AB172" s="12"/>
      <c r="AC172" s="12"/>
      <c r="AD172" s="12"/>
      <c r="AE172" s="12"/>
      <c r="AR172" s="222" t="s">
        <v>89</v>
      </c>
      <c r="AT172" s="223" t="s">
        <v>81</v>
      </c>
      <c r="AU172" s="223" t="s">
        <v>89</v>
      </c>
      <c r="AY172" s="222" t="s">
        <v>169</v>
      </c>
      <c r="BK172" s="224">
        <f>SUM(BK173:BK189)</f>
        <v>0</v>
      </c>
    </row>
    <row r="173" s="2" customFormat="1" ht="24.15" customHeight="1">
      <c r="A173" s="38"/>
      <c r="B173" s="39"/>
      <c r="C173" s="227" t="s">
        <v>212</v>
      </c>
      <c r="D173" s="227" t="s">
        <v>171</v>
      </c>
      <c r="E173" s="228" t="s">
        <v>237</v>
      </c>
      <c r="F173" s="229" t="s">
        <v>238</v>
      </c>
      <c r="G173" s="230" t="s">
        <v>120</v>
      </c>
      <c r="H173" s="231">
        <v>312.19999999999999</v>
      </c>
      <c r="I173" s="232"/>
      <c r="J173" s="233">
        <f>ROUND(I173*H173,2)</f>
        <v>0</v>
      </c>
      <c r="K173" s="229" t="s">
        <v>174</v>
      </c>
      <c r="L173" s="44"/>
      <c r="M173" s="234" t="s">
        <v>1</v>
      </c>
      <c r="N173" s="235" t="s">
        <v>47</v>
      </c>
      <c r="O173" s="91"/>
      <c r="P173" s="236">
        <f>O173*H173</f>
        <v>0</v>
      </c>
      <c r="Q173" s="236">
        <v>0.00017000000000000001</v>
      </c>
      <c r="R173" s="236">
        <f>Q173*H173</f>
        <v>0.053074000000000003</v>
      </c>
      <c r="S173" s="236">
        <v>0</v>
      </c>
      <c r="T173" s="237">
        <f>S173*H173</f>
        <v>0</v>
      </c>
      <c r="U173" s="38"/>
      <c r="V173" s="38"/>
      <c r="W173" s="38"/>
      <c r="X173" s="38"/>
      <c r="Y173" s="38"/>
      <c r="Z173" s="38"/>
      <c r="AA173" s="38"/>
      <c r="AB173" s="38"/>
      <c r="AC173" s="38"/>
      <c r="AD173" s="38"/>
      <c r="AE173" s="38"/>
      <c r="AR173" s="238" t="s">
        <v>175</v>
      </c>
      <c r="AT173" s="238" t="s">
        <v>171</v>
      </c>
      <c r="AU173" s="238" t="s">
        <v>91</v>
      </c>
      <c r="AY173" s="17" t="s">
        <v>169</v>
      </c>
      <c r="BE173" s="239">
        <f>IF(N173="základní",J173,0)</f>
        <v>0</v>
      </c>
      <c r="BF173" s="239">
        <f>IF(N173="snížená",J173,0)</f>
        <v>0</v>
      </c>
      <c r="BG173" s="239">
        <f>IF(N173="zákl. přenesená",J173,0)</f>
        <v>0</v>
      </c>
      <c r="BH173" s="239">
        <f>IF(N173="sníž. přenesená",J173,0)</f>
        <v>0</v>
      </c>
      <c r="BI173" s="239">
        <f>IF(N173="nulová",J173,0)</f>
        <v>0</v>
      </c>
      <c r="BJ173" s="17" t="s">
        <v>89</v>
      </c>
      <c r="BK173" s="239">
        <f>ROUND(I173*H173,2)</f>
        <v>0</v>
      </c>
      <c r="BL173" s="17" t="s">
        <v>175</v>
      </c>
      <c r="BM173" s="238" t="s">
        <v>517</v>
      </c>
    </row>
    <row r="174" s="2" customFormat="1">
      <c r="A174" s="38"/>
      <c r="B174" s="39"/>
      <c r="C174" s="40"/>
      <c r="D174" s="240" t="s">
        <v>177</v>
      </c>
      <c r="E174" s="40"/>
      <c r="F174" s="241" t="s">
        <v>240</v>
      </c>
      <c r="G174" s="40"/>
      <c r="H174" s="40"/>
      <c r="I174" s="242"/>
      <c r="J174" s="40"/>
      <c r="K174" s="40"/>
      <c r="L174" s="44"/>
      <c r="M174" s="243"/>
      <c r="N174" s="244"/>
      <c r="O174" s="91"/>
      <c r="P174" s="91"/>
      <c r="Q174" s="91"/>
      <c r="R174" s="91"/>
      <c r="S174" s="91"/>
      <c r="T174" s="92"/>
      <c r="U174" s="38"/>
      <c r="V174" s="38"/>
      <c r="W174" s="38"/>
      <c r="X174" s="38"/>
      <c r="Y174" s="38"/>
      <c r="Z174" s="38"/>
      <c r="AA174" s="38"/>
      <c r="AB174" s="38"/>
      <c r="AC174" s="38"/>
      <c r="AD174" s="38"/>
      <c r="AE174" s="38"/>
      <c r="AT174" s="17" t="s">
        <v>177</v>
      </c>
      <c r="AU174" s="17" t="s">
        <v>91</v>
      </c>
    </row>
    <row r="175" s="2" customFormat="1">
      <c r="A175" s="38"/>
      <c r="B175" s="39"/>
      <c r="C175" s="40"/>
      <c r="D175" s="245" t="s">
        <v>179</v>
      </c>
      <c r="E175" s="40"/>
      <c r="F175" s="246" t="s">
        <v>241</v>
      </c>
      <c r="G175" s="40"/>
      <c r="H175" s="40"/>
      <c r="I175" s="242"/>
      <c r="J175" s="40"/>
      <c r="K175" s="40"/>
      <c r="L175" s="44"/>
      <c r="M175" s="243"/>
      <c r="N175" s="244"/>
      <c r="O175" s="91"/>
      <c r="P175" s="91"/>
      <c r="Q175" s="91"/>
      <c r="R175" s="91"/>
      <c r="S175" s="91"/>
      <c r="T175" s="92"/>
      <c r="U175" s="38"/>
      <c r="V175" s="38"/>
      <c r="W175" s="38"/>
      <c r="X175" s="38"/>
      <c r="Y175" s="38"/>
      <c r="Z175" s="38"/>
      <c r="AA175" s="38"/>
      <c r="AB175" s="38"/>
      <c r="AC175" s="38"/>
      <c r="AD175" s="38"/>
      <c r="AE175" s="38"/>
      <c r="AT175" s="17" t="s">
        <v>179</v>
      </c>
      <c r="AU175" s="17" t="s">
        <v>91</v>
      </c>
    </row>
    <row r="176" s="2" customFormat="1">
      <c r="A176" s="38"/>
      <c r="B176" s="39"/>
      <c r="C176" s="40"/>
      <c r="D176" s="240" t="s">
        <v>196</v>
      </c>
      <c r="E176" s="40"/>
      <c r="F176" s="269" t="s">
        <v>242</v>
      </c>
      <c r="G176" s="40"/>
      <c r="H176" s="40"/>
      <c r="I176" s="242"/>
      <c r="J176" s="40"/>
      <c r="K176" s="40"/>
      <c r="L176" s="44"/>
      <c r="M176" s="243"/>
      <c r="N176" s="244"/>
      <c r="O176" s="91"/>
      <c r="P176" s="91"/>
      <c r="Q176" s="91"/>
      <c r="R176" s="91"/>
      <c r="S176" s="91"/>
      <c r="T176" s="92"/>
      <c r="U176" s="38"/>
      <c r="V176" s="38"/>
      <c r="W176" s="38"/>
      <c r="X176" s="38"/>
      <c r="Y176" s="38"/>
      <c r="Z176" s="38"/>
      <c r="AA176" s="38"/>
      <c r="AB176" s="38"/>
      <c r="AC176" s="38"/>
      <c r="AD176" s="38"/>
      <c r="AE176" s="38"/>
      <c r="AT176" s="17" t="s">
        <v>196</v>
      </c>
      <c r="AU176" s="17" t="s">
        <v>91</v>
      </c>
    </row>
    <row r="177" s="13" customFormat="1">
      <c r="A177" s="13"/>
      <c r="B177" s="247"/>
      <c r="C177" s="248"/>
      <c r="D177" s="240" t="s">
        <v>181</v>
      </c>
      <c r="E177" s="249" t="s">
        <v>1</v>
      </c>
      <c r="F177" s="250" t="s">
        <v>243</v>
      </c>
      <c r="G177" s="248"/>
      <c r="H177" s="251">
        <v>133.80000000000001</v>
      </c>
      <c r="I177" s="252"/>
      <c r="J177" s="248"/>
      <c r="K177" s="248"/>
      <c r="L177" s="253"/>
      <c r="M177" s="254"/>
      <c r="N177" s="255"/>
      <c r="O177" s="255"/>
      <c r="P177" s="255"/>
      <c r="Q177" s="255"/>
      <c r="R177" s="255"/>
      <c r="S177" s="255"/>
      <c r="T177" s="256"/>
      <c r="U177" s="13"/>
      <c r="V177" s="13"/>
      <c r="W177" s="13"/>
      <c r="X177" s="13"/>
      <c r="Y177" s="13"/>
      <c r="Z177" s="13"/>
      <c r="AA177" s="13"/>
      <c r="AB177" s="13"/>
      <c r="AC177" s="13"/>
      <c r="AD177" s="13"/>
      <c r="AE177" s="13"/>
      <c r="AT177" s="257" t="s">
        <v>181</v>
      </c>
      <c r="AU177" s="257" t="s">
        <v>91</v>
      </c>
      <c r="AV177" s="13" t="s">
        <v>91</v>
      </c>
      <c r="AW177" s="13" t="s">
        <v>36</v>
      </c>
      <c r="AX177" s="13" t="s">
        <v>14</v>
      </c>
      <c r="AY177" s="257" t="s">
        <v>169</v>
      </c>
    </row>
    <row r="178" s="13" customFormat="1">
      <c r="A178" s="13"/>
      <c r="B178" s="247"/>
      <c r="C178" s="248"/>
      <c r="D178" s="240" t="s">
        <v>181</v>
      </c>
      <c r="E178" s="249" t="s">
        <v>1</v>
      </c>
      <c r="F178" s="250" t="s">
        <v>244</v>
      </c>
      <c r="G178" s="248"/>
      <c r="H178" s="251">
        <v>178.40000000000001</v>
      </c>
      <c r="I178" s="252"/>
      <c r="J178" s="248"/>
      <c r="K178" s="248"/>
      <c r="L178" s="253"/>
      <c r="M178" s="254"/>
      <c r="N178" s="255"/>
      <c r="O178" s="255"/>
      <c r="P178" s="255"/>
      <c r="Q178" s="255"/>
      <c r="R178" s="255"/>
      <c r="S178" s="255"/>
      <c r="T178" s="256"/>
      <c r="U178" s="13"/>
      <c r="V178" s="13"/>
      <c r="W178" s="13"/>
      <c r="X178" s="13"/>
      <c r="Y178" s="13"/>
      <c r="Z178" s="13"/>
      <c r="AA178" s="13"/>
      <c r="AB178" s="13"/>
      <c r="AC178" s="13"/>
      <c r="AD178" s="13"/>
      <c r="AE178" s="13"/>
      <c r="AT178" s="257" t="s">
        <v>181</v>
      </c>
      <c r="AU178" s="257" t="s">
        <v>91</v>
      </c>
      <c r="AV178" s="13" t="s">
        <v>91</v>
      </c>
      <c r="AW178" s="13" t="s">
        <v>36</v>
      </c>
      <c r="AX178" s="13" t="s">
        <v>14</v>
      </c>
      <c r="AY178" s="257" t="s">
        <v>169</v>
      </c>
    </row>
    <row r="179" s="14" customFormat="1">
      <c r="A179" s="14"/>
      <c r="B179" s="258"/>
      <c r="C179" s="259"/>
      <c r="D179" s="240" t="s">
        <v>181</v>
      </c>
      <c r="E179" s="260" t="s">
        <v>1</v>
      </c>
      <c r="F179" s="261" t="s">
        <v>184</v>
      </c>
      <c r="G179" s="259"/>
      <c r="H179" s="262">
        <v>312.19999999999999</v>
      </c>
      <c r="I179" s="263"/>
      <c r="J179" s="259"/>
      <c r="K179" s="259"/>
      <c r="L179" s="264"/>
      <c r="M179" s="265"/>
      <c r="N179" s="266"/>
      <c r="O179" s="266"/>
      <c r="P179" s="266"/>
      <c r="Q179" s="266"/>
      <c r="R179" s="266"/>
      <c r="S179" s="266"/>
      <c r="T179" s="267"/>
      <c r="U179" s="14"/>
      <c r="V179" s="14"/>
      <c r="W179" s="14"/>
      <c r="X179" s="14"/>
      <c r="Y179" s="14"/>
      <c r="Z179" s="14"/>
      <c r="AA179" s="14"/>
      <c r="AB179" s="14"/>
      <c r="AC179" s="14"/>
      <c r="AD179" s="14"/>
      <c r="AE179" s="14"/>
      <c r="AT179" s="268" t="s">
        <v>181</v>
      </c>
      <c r="AU179" s="268" t="s">
        <v>91</v>
      </c>
      <c r="AV179" s="14" t="s">
        <v>175</v>
      </c>
      <c r="AW179" s="14" t="s">
        <v>36</v>
      </c>
      <c r="AX179" s="14" t="s">
        <v>89</v>
      </c>
      <c r="AY179" s="268" t="s">
        <v>169</v>
      </c>
    </row>
    <row r="180" s="2" customFormat="1" ht="16.5" customHeight="1">
      <c r="A180" s="38"/>
      <c r="B180" s="39"/>
      <c r="C180" s="270" t="s">
        <v>236</v>
      </c>
      <c r="D180" s="270" t="s">
        <v>208</v>
      </c>
      <c r="E180" s="271" t="s">
        <v>246</v>
      </c>
      <c r="F180" s="272" t="s">
        <v>247</v>
      </c>
      <c r="G180" s="273" t="s">
        <v>120</v>
      </c>
      <c r="H180" s="274">
        <v>316.88299999999998</v>
      </c>
      <c r="I180" s="275"/>
      <c r="J180" s="276">
        <f>ROUND(I180*H180,2)</f>
        <v>0</v>
      </c>
      <c r="K180" s="272" t="s">
        <v>174</v>
      </c>
      <c r="L180" s="277"/>
      <c r="M180" s="278" t="s">
        <v>1</v>
      </c>
      <c r="N180" s="279" t="s">
        <v>47</v>
      </c>
      <c r="O180" s="91"/>
      <c r="P180" s="236">
        <f>O180*H180</f>
        <v>0</v>
      </c>
      <c r="Q180" s="236">
        <v>0.0014</v>
      </c>
      <c r="R180" s="236">
        <f>Q180*H180</f>
        <v>0.44363619999999998</v>
      </c>
      <c r="S180" s="236">
        <v>0</v>
      </c>
      <c r="T180" s="237">
        <f>S180*H180</f>
        <v>0</v>
      </c>
      <c r="U180" s="38"/>
      <c r="V180" s="38"/>
      <c r="W180" s="38"/>
      <c r="X180" s="38"/>
      <c r="Y180" s="38"/>
      <c r="Z180" s="38"/>
      <c r="AA180" s="38"/>
      <c r="AB180" s="38"/>
      <c r="AC180" s="38"/>
      <c r="AD180" s="38"/>
      <c r="AE180" s="38"/>
      <c r="AR180" s="238" t="s">
        <v>212</v>
      </c>
      <c r="AT180" s="238" t="s">
        <v>208</v>
      </c>
      <c r="AU180" s="238" t="s">
        <v>91</v>
      </c>
      <c r="AY180" s="17" t="s">
        <v>169</v>
      </c>
      <c r="BE180" s="239">
        <f>IF(N180="základní",J180,0)</f>
        <v>0</v>
      </c>
      <c r="BF180" s="239">
        <f>IF(N180="snížená",J180,0)</f>
        <v>0</v>
      </c>
      <c r="BG180" s="239">
        <f>IF(N180="zákl. přenesená",J180,0)</f>
        <v>0</v>
      </c>
      <c r="BH180" s="239">
        <f>IF(N180="sníž. přenesená",J180,0)</f>
        <v>0</v>
      </c>
      <c r="BI180" s="239">
        <f>IF(N180="nulová",J180,0)</f>
        <v>0</v>
      </c>
      <c r="BJ180" s="17" t="s">
        <v>89</v>
      </c>
      <c r="BK180" s="239">
        <f>ROUND(I180*H180,2)</f>
        <v>0</v>
      </c>
      <c r="BL180" s="17" t="s">
        <v>175</v>
      </c>
      <c r="BM180" s="238" t="s">
        <v>518</v>
      </c>
    </row>
    <row r="181" s="2" customFormat="1">
      <c r="A181" s="38"/>
      <c r="B181" s="39"/>
      <c r="C181" s="40"/>
      <c r="D181" s="240" t="s">
        <v>177</v>
      </c>
      <c r="E181" s="40"/>
      <c r="F181" s="241" t="s">
        <v>247</v>
      </c>
      <c r="G181" s="40"/>
      <c r="H181" s="40"/>
      <c r="I181" s="242"/>
      <c r="J181" s="40"/>
      <c r="K181" s="40"/>
      <c r="L181" s="44"/>
      <c r="M181" s="243"/>
      <c r="N181" s="244"/>
      <c r="O181" s="91"/>
      <c r="P181" s="91"/>
      <c r="Q181" s="91"/>
      <c r="R181" s="91"/>
      <c r="S181" s="91"/>
      <c r="T181" s="92"/>
      <c r="U181" s="38"/>
      <c r="V181" s="38"/>
      <c r="W181" s="38"/>
      <c r="X181" s="38"/>
      <c r="Y181" s="38"/>
      <c r="Z181" s="38"/>
      <c r="AA181" s="38"/>
      <c r="AB181" s="38"/>
      <c r="AC181" s="38"/>
      <c r="AD181" s="38"/>
      <c r="AE181" s="38"/>
      <c r="AT181" s="17" t="s">
        <v>177</v>
      </c>
      <c r="AU181" s="17" t="s">
        <v>91</v>
      </c>
    </row>
    <row r="182" s="13" customFormat="1">
      <c r="A182" s="13"/>
      <c r="B182" s="247"/>
      <c r="C182" s="248"/>
      <c r="D182" s="240" t="s">
        <v>181</v>
      </c>
      <c r="E182" s="249" t="s">
        <v>1</v>
      </c>
      <c r="F182" s="250" t="s">
        <v>249</v>
      </c>
      <c r="G182" s="248"/>
      <c r="H182" s="251">
        <v>135.80699999999999</v>
      </c>
      <c r="I182" s="252"/>
      <c r="J182" s="248"/>
      <c r="K182" s="248"/>
      <c r="L182" s="253"/>
      <c r="M182" s="254"/>
      <c r="N182" s="255"/>
      <c r="O182" s="255"/>
      <c r="P182" s="255"/>
      <c r="Q182" s="255"/>
      <c r="R182" s="255"/>
      <c r="S182" s="255"/>
      <c r="T182" s="256"/>
      <c r="U182" s="13"/>
      <c r="V182" s="13"/>
      <c r="W182" s="13"/>
      <c r="X182" s="13"/>
      <c r="Y182" s="13"/>
      <c r="Z182" s="13"/>
      <c r="AA182" s="13"/>
      <c r="AB182" s="13"/>
      <c r="AC182" s="13"/>
      <c r="AD182" s="13"/>
      <c r="AE182" s="13"/>
      <c r="AT182" s="257" t="s">
        <v>181</v>
      </c>
      <c r="AU182" s="257" t="s">
        <v>91</v>
      </c>
      <c r="AV182" s="13" t="s">
        <v>91</v>
      </c>
      <c r="AW182" s="13" t="s">
        <v>36</v>
      </c>
      <c r="AX182" s="13" t="s">
        <v>14</v>
      </c>
      <c r="AY182" s="257" t="s">
        <v>169</v>
      </c>
    </row>
    <row r="183" s="13" customFormat="1">
      <c r="A183" s="13"/>
      <c r="B183" s="247"/>
      <c r="C183" s="248"/>
      <c r="D183" s="240" t="s">
        <v>181</v>
      </c>
      <c r="E183" s="249" t="s">
        <v>1</v>
      </c>
      <c r="F183" s="250" t="s">
        <v>250</v>
      </c>
      <c r="G183" s="248"/>
      <c r="H183" s="251">
        <v>181.07599999999999</v>
      </c>
      <c r="I183" s="252"/>
      <c r="J183" s="248"/>
      <c r="K183" s="248"/>
      <c r="L183" s="253"/>
      <c r="M183" s="254"/>
      <c r="N183" s="255"/>
      <c r="O183" s="255"/>
      <c r="P183" s="255"/>
      <c r="Q183" s="255"/>
      <c r="R183" s="255"/>
      <c r="S183" s="255"/>
      <c r="T183" s="256"/>
      <c r="U183" s="13"/>
      <c r="V183" s="13"/>
      <c r="W183" s="13"/>
      <c r="X183" s="13"/>
      <c r="Y183" s="13"/>
      <c r="Z183" s="13"/>
      <c r="AA183" s="13"/>
      <c r="AB183" s="13"/>
      <c r="AC183" s="13"/>
      <c r="AD183" s="13"/>
      <c r="AE183" s="13"/>
      <c r="AT183" s="257" t="s">
        <v>181</v>
      </c>
      <c r="AU183" s="257" t="s">
        <v>91</v>
      </c>
      <c r="AV183" s="13" t="s">
        <v>91</v>
      </c>
      <c r="AW183" s="13" t="s">
        <v>36</v>
      </c>
      <c r="AX183" s="13" t="s">
        <v>14</v>
      </c>
      <c r="AY183" s="257" t="s">
        <v>169</v>
      </c>
    </row>
    <row r="184" s="14" customFormat="1">
      <c r="A184" s="14"/>
      <c r="B184" s="258"/>
      <c r="C184" s="259"/>
      <c r="D184" s="240" t="s">
        <v>181</v>
      </c>
      <c r="E184" s="260" t="s">
        <v>1</v>
      </c>
      <c r="F184" s="261" t="s">
        <v>184</v>
      </c>
      <c r="G184" s="259"/>
      <c r="H184" s="262">
        <v>316.88299999999998</v>
      </c>
      <c r="I184" s="263"/>
      <c r="J184" s="259"/>
      <c r="K184" s="259"/>
      <c r="L184" s="264"/>
      <c r="M184" s="265"/>
      <c r="N184" s="266"/>
      <c r="O184" s="266"/>
      <c r="P184" s="266"/>
      <c r="Q184" s="266"/>
      <c r="R184" s="266"/>
      <c r="S184" s="266"/>
      <c r="T184" s="267"/>
      <c r="U184" s="14"/>
      <c r="V184" s="14"/>
      <c r="W184" s="14"/>
      <c r="X184" s="14"/>
      <c r="Y184" s="14"/>
      <c r="Z184" s="14"/>
      <c r="AA184" s="14"/>
      <c r="AB184" s="14"/>
      <c r="AC184" s="14"/>
      <c r="AD184" s="14"/>
      <c r="AE184" s="14"/>
      <c r="AT184" s="268" t="s">
        <v>181</v>
      </c>
      <c r="AU184" s="268" t="s">
        <v>91</v>
      </c>
      <c r="AV184" s="14" t="s">
        <v>175</v>
      </c>
      <c r="AW184" s="14" t="s">
        <v>36</v>
      </c>
      <c r="AX184" s="14" t="s">
        <v>89</v>
      </c>
      <c r="AY184" s="268" t="s">
        <v>169</v>
      </c>
    </row>
    <row r="185" s="2" customFormat="1" ht="44.25" customHeight="1">
      <c r="A185" s="38"/>
      <c r="B185" s="39"/>
      <c r="C185" s="227" t="s">
        <v>245</v>
      </c>
      <c r="D185" s="227" t="s">
        <v>171</v>
      </c>
      <c r="E185" s="228" t="s">
        <v>444</v>
      </c>
      <c r="F185" s="229" t="s">
        <v>445</v>
      </c>
      <c r="G185" s="230" t="s">
        <v>133</v>
      </c>
      <c r="H185" s="231">
        <v>223</v>
      </c>
      <c r="I185" s="232"/>
      <c r="J185" s="233">
        <f>ROUND(I185*H185,2)</f>
        <v>0</v>
      </c>
      <c r="K185" s="229" t="s">
        <v>174</v>
      </c>
      <c r="L185" s="44"/>
      <c r="M185" s="234" t="s">
        <v>1</v>
      </c>
      <c r="N185" s="235" t="s">
        <v>47</v>
      </c>
      <c r="O185" s="91"/>
      <c r="P185" s="236">
        <f>O185*H185</f>
        <v>0</v>
      </c>
      <c r="Q185" s="236">
        <v>0.28714000000000001</v>
      </c>
      <c r="R185" s="236">
        <f>Q185*H185</f>
        <v>64.032219999999995</v>
      </c>
      <c r="S185" s="236">
        <v>0</v>
      </c>
      <c r="T185" s="237">
        <f>S185*H185</f>
        <v>0</v>
      </c>
      <c r="U185" s="38"/>
      <c r="V185" s="38"/>
      <c r="W185" s="38"/>
      <c r="X185" s="38"/>
      <c r="Y185" s="38"/>
      <c r="Z185" s="38"/>
      <c r="AA185" s="38"/>
      <c r="AB185" s="38"/>
      <c r="AC185" s="38"/>
      <c r="AD185" s="38"/>
      <c r="AE185" s="38"/>
      <c r="AR185" s="238" t="s">
        <v>175</v>
      </c>
      <c r="AT185" s="238" t="s">
        <v>171</v>
      </c>
      <c r="AU185" s="238" t="s">
        <v>91</v>
      </c>
      <c r="AY185" s="17" t="s">
        <v>169</v>
      </c>
      <c r="BE185" s="239">
        <f>IF(N185="základní",J185,0)</f>
        <v>0</v>
      </c>
      <c r="BF185" s="239">
        <f>IF(N185="snížená",J185,0)</f>
        <v>0</v>
      </c>
      <c r="BG185" s="239">
        <f>IF(N185="zákl. přenesená",J185,0)</f>
        <v>0</v>
      </c>
      <c r="BH185" s="239">
        <f>IF(N185="sníž. přenesená",J185,0)</f>
        <v>0</v>
      </c>
      <c r="BI185" s="239">
        <f>IF(N185="nulová",J185,0)</f>
        <v>0</v>
      </c>
      <c r="BJ185" s="17" t="s">
        <v>89</v>
      </c>
      <c r="BK185" s="239">
        <f>ROUND(I185*H185,2)</f>
        <v>0</v>
      </c>
      <c r="BL185" s="17" t="s">
        <v>175</v>
      </c>
      <c r="BM185" s="238" t="s">
        <v>519</v>
      </c>
    </row>
    <row r="186" s="2" customFormat="1">
      <c r="A186" s="38"/>
      <c r="B186" s="39"/>
      <c r="C186" s="40"/>
      <c r="D186" s="240" t="s">
        <v>177</v>
      </c>
      <c r="E186" s="40"/>
      <c r="F186" s="241" t="s">
        <v>447</v>
      </c>
      <c r="G186" s="40"/>
      <c r="H186" s="40"/>
      <c r="I186" s="242"/>
      <c r="J186" s="40"/>
      <c r="K186" s="40"/>
      <c r="L186" s="44"/>
      <c r="M186" s="243"/>
      <c r="N186" s="244"/>
      <c r="O186" s="91"/>
      <c r="P186" s="91"/>
      <c r="Q186" s="91"/>
      <c r="R186" s="91"/>
      <c r="S186" s="91"/>
      <c r="T186" s="92"/>
      <c r="U186" s="38"/>
      <c r="V186" s="38"/>
      <c r="W186" s="38"/>
      <c r="X186" s="38"/>
      <c r="Y186" s="38"/>
      <c r="Z186" s="38"/>
      <c r="AA186" s="38"/>
      <c r="AB186" s="38"/>
      <c r="AC186" s="38"/>
      <c r="AD186" s="38"/>
      <c r="AE186" s="38"/>
      <c r="AT186" s="17" t="s">
        <v>177</v>
      </c>
      <c r="AU186" s="17" t="s">
        <v>91</v>
      </c>
    </row>
    <row r="187" s="2" customFormat="1">
      <c r="A187" s="38"/>
      <c r="B187" s="39"/>
      <c r="C187" s="40"/>
      <c r="D187" s="245" t="s">
        <v>179</v>
      </c>
      <c r="E187" s="40"/>
      <c r="F187" s="246" t="s">
        <v>448</v>
      </c>
      <c r="G187" s="40"/>
      <c r="H187" s="40"/>
      <c r="I187" s="242"/>
      <c r="J187" s="40"/>
      <c r="K187" s="40"/>
      <c r="L187" s="44"/>
      <c r="M187" s="243"/>
      <c r="N187" s="244"/>
      <c r="O187" s="91"/>
      <c r="P187" s="91"/>
      <c r="Q187" s="91"/>
      <c r="R187" s="91"/>
      <c r="S187" s="91"/>
      <c r="T187" s="92"/>
      <c r="U187" s="38"/>
      <c r="V187" s="38"/>
      <c r="W187" s="38"/>
      <c r="X187" s="38"/>
      <c r="Y187" s="38"/>
      <c r="Z187" s="38"/>
      <c r="AA187" s="38"/>
      <c r="AB187" s="38"/>
      <c r="AC187" s="38"/>
      <c r="AD187" s="38"/>
      <c r="AE187" s="38"/>
      <c r="AT187" s="17" t="s">
        <v>179</v>
      </c>
      <c r="AU187" s="17" t="s">
        <v>91</v>
      </c>
    </row>
    <row r="188" s="13" customFormat="1">
      <c r="A188" s="13"/>
      <c r="B188" s="247"/>
      <c r="C188" s="248"/>
      <c r="D188" s="240" t="s">
        <v>181</v>
      </c>
      <c r="E188" s="249" t="s">
        <v>1</v>
      </c>
      <c r="F188" s="250" t="s">
        <v>520</v>
      </c>
      <c r="G188" s="248"/>
      <c r="H188" s="251">
        <v>223</v>
      </c>
      <c r="I188" s="252"/>
      <c r="J188" s="248"/>
      <c r="K188" s="248"/>
      <c r="L188" s="253"/>
      <c r="M188" s="254"/>
      <c r="N188" s="255"/>
      <c r="O188" s="255"/>
      <c r="P188" s="255"/>
      <c r="Q188" s="255"/>
      <c r="R188" s="255"/>
      <c r="S188" s="255"/>
      <c r="T188" s="256"/>
      <c r="U188" s="13"/>
      <c r="V188" s="13"/>
      <c r="W188" s="13"/>
      <c r="X188" s="13"/>
      <c r="Y188" s="13"/>
      <c r="Z188" s="13"/>
      <c r="AA188" s="13"/>
      <c r="AB188" s="13"/>
      <c r="AC188" s="13"/>
      <c r="AD188" s="13"/>
      <c r="AE188" s="13"/>
      <c r="AT188" s="257" t="s">
        <v>181</v>
      </c>
      <c r="AU188" s="257" t="s">
        <v>91</v>
      </c>
      <c r="AV188" s="13" t="s">
        <v>91</v>
      </c>
      <c r="AW188" s="13" t="s">
        <v>36</v>
      </c>
      <c r="AX188" s="13" t="s">
        <v>14</v>
      </c>
      <c r="AY188" s="257" t="s">
        <v>169</v>
      </c>
    </row>
    <row r="189" s="14" customFormat="1">
      <c r="A189" s="14"/>
      <c r="B189" s="258"/>
      <c r="C189" s="259"/>
      <c r="D189" s="240" t="s">
        <v>181</v>
      </c>
      <c r="E189" s="260" t="s">
        <v>1</v>
      </c>
      <c r="F189" s="261" t="s">
        <v>184</v>
      </c>
      <c r="G189" s="259"/>
      <c r="H189" s="262">
        <v>223</v>
      </c>
      <c r="I189" s="263"/>
      <c r="J189" s="259"/>
      <c r="K189" s="259"/>
      <c r="L189" s="264"/>
      <c r="M189" s="265"/>
      <c r="N189" s="266"/>
      <c r="O189" s="266"/>
      <c r="P189" s="266"/>
      <c r="Q189" s="266"/>
      <c r="R189" s="266"/>
      <c r="S189" s="266"/>
      <c r="T189" s="267"/>
      <c r="U189" s="14"/>
      <c r="V189" s="14"/>
      <c r="W189" s="14"/>
      <c r="X189" s="14"/>
      <c r="Y189" s="14"/>
      <c r="Z189" s="14"/>
      <c r="AA189" s="14"/>
      <c r="AB189" s="14"/>
      <c r="AC189" s="14"/>
      <c r="AD189" s="14"/>
      <c r="AE189" s="14"/>
      <c r="AT189" s="268" t="s">
        <v>181</v>
      </c>
      <c r="AU189" s="268" t="s">
        <v>91</v>
      </c>
      <c r="AV189" s="14" t="s">
        <v>175</v>
      </c>
      <c r="AW189" s="14" t="s">
        <v>36</v>
      </c>
      <c r="AX189" s="14" t="s">
        <v>89</v>
      </c>
      <c r="AY189" s="268" t="s">
        <v>169</v>
      </c>
    </row>
    <row r="190" s="12" customFormat="1" ht="22.8" customHeight="1">
      <c r="A190" s="12"/>
      <c r="B190" s="211"/>
      <c r="C190" s="212"/>
      <c r="D190" s="213" t="s">
        <v>81</v>
      </c>
      <c r="E190" s="225" t="s">
        <v>190</v>
      </c>
      <c r="F190" s="225" t="s">
        <v>258</v>
      </c>
      <c r="G190" s="212"/>
      <c r="H190" s="212"/>
      <c r="I190" s="215"/>
      <c r="J190" s="226">
        <f>BK190</f>
        <v>0</v>
      </c>
      <c r="K190" s="212"/>
      <c r="L190" s="217"/>
      <c r="M190" s="218"/>
      <c r="N190" s="219"/>
      <c r="O190" s="219"/>
      <c r="P190" s="220">
        <f>SUM(P191:P196)</f>
        <v>0</v>
      </c>
      <c r="Q190" s="219"/>
      <c r="R190" s="220">
        <f>SUM(R191:R196)</f>
        <v>0</v>
      </c>
      <c r="S190" s="219"/>
      <c r="T190" s="221">
        <f>SUM(T191:T196)</f>
        <v>0</v>
      </c>
      <c r="U190" s="12"/>
      <c r="V190" s="12"/>
      <c r="W190" s="12"/>
      <c r="X190" s="12"/>
      <c r="Y190" s="12"/>
      <c r="Z190" s="12"/>
      <c r="AA190" s="12"/>
      <c r="AB190" s="12"/>
      <c r="AC190" s="12"/>
      <c r="AD190" s="12"/>
      <c r="AE190" s="12"/>
      <c r="AR190" s="222" t="s">
        <v>89</v>
      </c>
      <c r="AT190" s="223" t="s">
        <v>81</v>
      </c>
      <c r="AU190" s="223" t="s">
        <v>89</v>
      </c>
      <c r="AY190" s="222" t="s">
        <v>169</v>
      </c>
      <c r="BK190" s="224">
        <f>SUM(BK191:BK196)</f>
        <v>0</v>
      </c>
    </row>
    <row r="191" s="2" customFormat="1" ht="21.75" customHeight="1">
      <c r="A191" s="38"/>
      <c r="B191" s="39"/>
      <c r="C191" s="227" t="s">
        <v>251</v>
      </c>
      <c r="D191" s="227" t="s">
        <v>171</v>
      </c>
      <c r="E191" s="228" t="s">
        <v>260</v>
      </c>
      <c r="F191" s="229" t="s">
        <v>261</v>
      </c>
      <c r="G191" s="230" t="s">
        <v>133</v>
      </c>
      <c r="H191" s="231">
        <v>10.4</v>
      </c>
      <c r="I191" s="232"/>
      <c r="J191" s="233">
        <f>ROUND(I191*H191,2)</f>
        <v>0</v>
      </c>
      <c r="K191" s="229" t="s">
        <v>174</v>
      </c>
      <c r="L191" s="44"/>
      <c r="M191" s="234" t="s">
        <v>1</v>
      </c>
      <c r="N191" s="235" t="s">
        <v>47</v>
      </c>
      <c r="O191" s="91"/>
      <c r="P191" s="236">
        <f>O191*H191</f>
        <v>0</v>
      </c>
      <c r="Q191" s="236">
        <v>0</v>
      </c>
      <c r="R191" s="236">
        <f>Q191*H191</f>
        <v>0</v>
      </c>
      <c r="S191" s="236">
        <v>0</v>
      </c>
      <c r="T191" s="237">
        <f>S191*H191</f>
        <v>0</v>
      </c>
      <c r="U191" s="38"/>
      <c r="V191" s="38"/>
      <c r="W191" s="38"/>
      <c r="X191" s="38"/>
      <c r="Y191" s="38"/>
      <c r="Z191" s="38"/>
      <c r="AA191" s="38"/>
      <c r="AB191" s="38"/>
      <c r="AC191" s="38"/>
      <c r="AD191" s="38"/>
      <c r="AE191" s="38"/>
      <c r="AR191" s="238" t="s">
        <v>175</v>
      </c>
      <c r="AT191" s="238" t="s">
        <v>171</v>
      </c>
      <c r="AU191" s="238" t="s">
        <v>91</v>
      </c>
      <c r="AY191" s="17" t="s">
        <v>169</v>
      </c>
      <c r="BE191" s="239">
        <f>IF(N191="základní",J191,0)</f>
        <v>0</v>
      </c>
      <c r="BF191" s="239">
        <f>IF(N191="snížená",J191,0)</f>
        <v>0</v>
      </c>
      <c r="BG191" s="239">
        <f>IF(N191="zákl. přenesená",J191,0)</f>
        <v>0</v>
      </c>
      <c r="BH191" s="239">
        <f>IF(N191="sníž. přenesená",J191,0)</f>
        <v>0</v>
      </c>
      <c r="BI191" s="239">
        <f>IF(N191="nulová",J191,0)</f>
        <v>0</v>
      </c>
      <c r="BJ191" s="17" t="s">
        <v>89</v>
      </c>
      <c r="BK191" s="239">
        <f>ROUND(I191*H191,2)</f>
        <v>0</v>
      </c>
      <c r="BL191" s="17" t="s">
        <v>175</v>
      </c>
      <c r="BM191" s="238" t="s">
        <v>521</v>
      </c>
    </row>
    <row r="192" s="2" customFormat="1">
      <c r="A192" s="38"/>
      <c r="B192" s="39"/>
      <c r="C192" s="40"/>
      <c r="D192" s="240" t="s">
        <v>177</v>
      </c>
      <c r="E192" s="40"/>
      <c r="F192" s="241" t="s">
        <v>263</v>
      </c>
      <c r="G192" s="40"/>
      <c r="H192" s="40"/>
      <c r="I192" s="242"/>
      <c r="J192" s="40"/>
      <c r="K192" s="40"/>
      <c r="L192" s="44"/>
      <c r="M192" s="243"/>
      <c r="N192" s="244"/>
      <c r="O192" s="91"/>
      <c r="P192" s="91"/>
      <c r="Q192" s="91"/>
      <c r="R192" s="91"/>
      <c r="S192" s="91"/>
      <c r="T192" s="92"/>
      <c r="U192" s="38"/>
      <c r="V192" s="38"/>
      <c r="W192" s="38"/>
      <c r="X192" s="38"/>
      <c r="Y192" s="38"/>
      <c r="Z192" s="38"/>
      <c r="AA192" s="38"/>
      <c r="AB192" s="38"/>
      <c r="AC192" s="38"/>
      <c r="AD192" s="38"/>
      <c r="AE192" s="38"/>
      <c r="AT192" s="17" t="s">
        <v>177</v>
      </c>
      <c r="AU192" s="17" t="s">
        <v>91</v>
      </c>
    </row>
    <row r="193" s="2" customFormat="1">
      <c r="A193" s="38"/>
      <c r="B193" s="39"/>
      <c r="C193" s="40"/>
      <c r="D193" s="245" t="s">
        <v>179</v>
      </c>
      <c r="E193" s="40"/>
      <c r="F193" s="246" t="s">
        <v>264</v>
      </c>
      <c r="G193" s="40"/>
      <c r="H193" s="40"/>
      <c r="I193" s="242"/>
      <c r="J193" s="40"/>
      <c r="K193" s="40"/>
      <c r="L193" s="44"/>
      <c r="M193" s="243"/>
      <c r="N193" s="244"/>
      <c r="O193" s="91"/>
      <c r="P193" s="91"/>
      <c r="Q193" s="91"/>
      <c r="R193" s="91"/>
      <c r="S193" s="91"/>
      <c r="T193" s="92"/>
      <c r="U193" s="38"/>
      <c r="V193" s="38"/>
      <c r="W193" s="38"/>
      <c r="X193" s="38"/>
      <c r="Y193" s="38"/>
      <c r="Z193" s="38"/>
      <c r="AA193" s="38"/>
      <c r="AB193" s="38"/>
      <c r="AC193" s="38"/>
      <c r="AD193" s="38"/>
      <c r="AE193" s="38"/>
      <c r="AT193" s="17" t="s">
        <v>179</v>
      </c>
      <c r="AU193" s="17" t="s">
        <v>91</v>
      </c>
    </row>
    <row r="194" s="2" customFormat="1">
      <c r="A194" s="38"/>
      <c r="B194" s="39"/>
      <c r="C194" s="40"/>
      <c r="D194" s="240" t="s">
        <v>196</v>
      </c>
      <c r="E194" s="40"/>
      <c r="F194" s="269" t="s">
        <v>265</v>
      </c>
      <c r="G194" s="40"/>
      <c r="H194" s="40"/>
      <c r="I194" s="242"/>
      <c r="J194" s="40"/>
      <c r="K194" s="40"/>
      <c r="L194" s="44"/>
      <c r="M194" s="243"/>
      <c r="N194" s="244"/>
      <c r="O194" s="91"/>
      <c r="P194" s="91"/>
      <c r="Q194" s="91"/>
      <c r="R194" s="91"/>
      <c r="S194" s="91"/>
      <c r="T194" s="92"/>
      <c r="U194" s="38"/>
      <c r="V194" s="38"/>
      <c r="W194" s="38"/>
      <c r="X194" s="38"/>
      <c r="Y194" s="38"/>
      <c r="Z194" s="38"/>
      <c r="AA194" s="38"/>
      <c r="AB194" s="38"/>
      <c r="AC194" s="38"/>
      <c r="AD194" s="38"/>
      <c r="AE194" s="38"/>
      <c r="AT194" s="17" t="s">
        <v>196</v>
      </c>
      <c r="AU194" s="17" t="s">
        <v>91</v>
      </c>
    </row>
    <row r="195" s="13" customFormat="1">
      <c r="A195" s="13"/>
      <c r="B195" s="247"/>
      <c r="C195" s="248"/>
      <c r="D195" s="240" t="s">
        <v>181</v>
      </c>
      <c r="E195" s="249" t="s">
        <v>1</v>
      </c>
      <c r="F195" s="250" t="s">
        <v>522</v>
      </c>
      <c r="G195" s="248"/>
      <c r="H195" s="251">
        <v>10.4</v>
      </c>
      <c r="I195" s="252"/>
      <c r="J195" s="248"/>
      <c r="K195" s="248"/>
      <c r="L195" s="253"/>
      <c r="M195" s="254"/>
      <c r="N195" s="255"/>
      <c r="O195" s="255"/>
      <c r="P195" s="255"/>
      <c r="Q195" s="255"/>
      <c r="R195" s="255"/>
      <c r="S195" s="255"/>
      <c r="T195" s="256"/>
      <c r="U195" s="13"/>
      <c r="V195" s="13"/>
      <c r="W195" s="13"/>
      <c r="X195" s="13"/>
      <c r="Y195" s="13"/>
      <c r="Z195" s="13"/>
      <c r="AA195" s="13"/>
      <c r="AB195" s="13"/>
      <c r="AC195" s="13"/>
      <c r="AD195" s="13"/>
      <c r="AE195" s="13"/>
      <c r="AT195" s="257" t="s">
        <v>181</v>
      </c>
      <c r="AU195" s="257" t="s">
        <v>91</v>
      </c>
      <c r="AV195" s="13" t="s">
        <v>91</v>
      </c>
      <c r="AW195" s="13" t="s">
        <v>36</v>
      </c>
      <c r="AX195" s="13" t="s">
        <v>14</v>
      </c>
      <c r="AY195" s="257" t="s">
        <v>169</v>
      </c>
    </row>
    <row r="196" s="14" customFormat="1">
      <c r="A196" s="14"/>
      <c r="B196" s="258"/>
      <c r="C196" s="259"/>
      <c r="D196" s="240" t="s">
        <v>181</v>
      </c>
      <c r="E196" s="260" t="s">
        <v>1</v>
      </c>
      <c r="F196" s="261" t="s">
        <v>184</v>
      </c>
      <c r="G196" s="259"/>
      <c r="H196" s="262">
        <v>10.4</v>
      </c>
      <c r="I196" s="263"/>
      <c r="J196" s="259"/>
      <c r="K196" s="259"/>
      <c r="L196" s="264"/>
      <c r="M196" s="265"/>
      <c r="N196" s="266"/>
      <c r="O196" s="266"/>
      <c r="P196" s="266"/>
      <c r="Q196" s="266"/>
      <c r="R196" s="266"/>
      <c r="S196" s="266"/>
      <c r="T196" s="267"/>
      <c r="U196" s="14"/>
      <c r="V196" s="14"/>
      <c r="W196" s="14"/>
      <c r="X196" s="14"/>
      <c r="Y196" s="14"/>
      <c r="Z196" s="14"/>
      <c r="AA196" s="14"/>
      <c r="AB196" s="14"/>
      <c r="AC196" s="14"/>
      <c r="AD196" s="14"/>
      <c r="AE196" s="14"/>
      <c r="AT196" s="268" t="s">
        <v>181</v>
      </c>
      <c r="AU196" s="268" t="s">
        <v>91</v>
      </c>
      <c r="AV196" s="14" t="s">
        <v>175</v>
      </c>
      <c r="AW196" s="14" t="s">
        <v>36</v>
      </c>
      <c r="AX196" s="14" t="s">
        <v>89</v>
      </c>
      <c r="AY196" s="268" t="s">
        <v>169</v>
      </c>
    </row>
    <row r="197" s="12" customFormat="1" ht="22.8" customHeight="1">
      <c r="A197" s="12"/>
      <c r="B197" s="211"/>
      <c r="C197" s="212"/>
      <c r="D197" s="213" t="s">
        <v>81</v>
      </c>
      <c r="E197" s="225" t="s">
        <v>175</v>
      </c>
      <c r="F197" s="225" t="s">
        <v>267</v>
      </c>
      <c r="G197" s="212"/>
      <c r="H197" s="212"/>
      <c r="I197" s="215"/>
      <c r="J197" s="226">
        <f>BK197</f>
        <v>0</v>
      </c>
      <c r="K197" s="212"/>
      <c r="L197" s="217"/>
      <c r="M197" s="218"/>
      <c r="N197" s="219"/>
      <c r="O197" s="219"/>
      <c r="P197" s="220">
        <f>SUM(P198:P203)</f>
        <v>0</v>
      </c>
      <c r="Q197" s="219"/>
      <c r="R197" s="220">
        <f>SUM(R198:R203)</f>
        <v>0</v>
      </c>
      <c r="S197" s="219"/>
      <c r="T197" s="221">
        <f>SUM(T198:T203)</f>
        <v>0</v>
      </c>
      <c r="U197" s="12"/>
      <c r="V197" s="12"/>
      <c r="W197" s="12"/>
      <c r="X197" s="12"/>
      <c r="Y197" s="12"/>
      <c r="Z197" s="12"/>
      <c r="AA197" s="12"/>
      <c r="AB197" s="12"/>
      <c r="AC197" s="12"/>
      <c r="AD197" s="12"/>
      <c r="AE197" s="12"/>
      <c r="AR197" s="222" t="s">
        <v>89</v>
      </c>
      <c r="AT197" s="223" t="s">
        <v>81</v>
      </c>
      <c r="AU197" s="223" t="s">
        <v>89</v>
      </c>
      <c r="AY197" s="222" t="s">
        <v>169</v>
      </c>
      <c r="BK197" s="224">
        <f>SUM(BK198:BK203)</f>
        <v>0</v>
      </c>
    </row>
    <row r="198" s="2" customFormat="1" ht="16.5" customHeight="1">
      <c r="A198" s="38"/>
      <c r="B198" s="39"/>
      <c r="C198" s="227" t="s">
        <v>259</v>
      </c>
      <c r="D198" s="227" t="s">
        <v>171</v>
      </c>
      <c r="E198" s="228" t="s">
        <v>269</v>
      </c>
      <c r="F198" s="229" t="s">
        <v>270</v>
      </c>
      <c r="G198" s="230" t="s">
        <v>116</v>
      </c>
      <c r="H198" s="231">
        <v>0.624</v>
      </c>
      <c r="I198" s="232"/>
      <c r="J198" s="233">
        <f>ROUND(I198*H198,2)</f>
        <v>0</v>
      </c>
      <c r="K198" s="229" t="s">
        <v>174</v>
      </c>
      <c r="L198" s="44"/>
      <c r="M198" s="234" t="s">
        <v>1</v>
      </c>
      <c r="N198" s="235" t="s">
        <v>47</v>
      </c>
      <c r="O198" s="91"/>
      <c r="P198" s="236">
        <f>O198*H198</f>
        <v>0</v>
      </c>
      <c r="Q198" s="236">
        <v>0</v>
      </c>
      <c r="R198" s="236">
        <f>Q198*H198</f>
        <v>0</v>
      </c>
      <c r="S198" s="236">
        <v>0</v>
      </c>
      <c r="T198" s="237">
        <f>S198*H198</f>
        <v>0</v>
      </c>
      <c r="U198" s="38"/>
      <c r="V198" s="38"/>
      <c r="W198" s="38"/>
      <c r="X198" s="38"/>
      <c r="Y198" s="38"/>
      <c r="Z198" s="38"/>
      <c r="AA198" s="38"/>
      <c r="AB198" s="38"/>
      <c r="AC198" s="38"/>
      <c r="AD198" s="38"/>
      <c r="AE198" s="38"/>
      <c r="AR198" s="238" t="s">
        <v>175</v>
      </c>
      <c r="AT198" s="238" t="s">
        <v>171</v>
      </c>
      <c r="AU198" s="238" t="s">
        <v>91</v>
      </c>
      <c r="AY198" s="17" t="s">
        <v>169</v>
      </c>
      <c r="BE198" s="239">
        <f>IF(N198="základní",J198,0)</f>
        <v>0</v>
      </c>
      <c r="BF198" s="239">
        <f>IF(N198="snížená",J198,0)</f>
        <v>0</v>
      </c>
      <c r="BG198" s="239">
        <f>IF(N198="zákl. přenesená",J198,0)</f>
        <v>0</v>
      </c>
      <c r="BH198" s="239">
        <f>IF(N198="sníž. přenesená",J198,0)</f>
        <v>0</v>
      </c>
      <c r="BI198" s="239">
        <f>IF(N198="nulová",J198,0)</f>
        <v>0</v>
      </c>
      <c r="BJ198" s="17" t="s">
        <v>89</v>
      </c>
      <c r="BK198" s="239">
        <f>ROUND(I198*H198,2)</f>
        <v>0</v>
      </c>
      <c r="BL198" s="17" t="s">
        <v>175</v>
      </c>
      <c r="BM198" s="238" t="s">
        <v>523</v>
      </c>
    </row>
    <row r="199" s="2" customFormat="1">
      <c r="A199" s="38"/>
      <c r="B199" s="39"/>
      <c r="C199" s="40"/>
      <c r="D199" s="240" t="s">
        <v>177</v>
      </c>
      <c r="E199" s="40"/>
      <c r="F199" s="241" t="s">
        <v>272</v>
      </c>
      <c r="G199" s="40"/>
      <c r="H199" s="40"/>
      <c r="I199" s="242"/>
      <c r="J199" s="40"/>
      <c r="K199" s="40"/>
      <c r="L199" s="44"/>
      <c r="M199" s="243"/>
      <c r="N199" s="244"/>
      <c r="O199" s="91"/>
      <c r="P199" s="91"/>
      <c r="Q199" s="91"/>
      <c r="R199" s="91"/>
      <c r="S199" s="91"/>
      <c r="T199" s="92"/>
      <c r="U199" s="38"/>
      <c r="V199" s="38"/>
      <c r="W199" s="38"/>
      <c r="X199" s="38"/>
      <c r="Y199" s="38"/>
      <c r="Z199" s="38"/>
      <c r="AA199" s="38"/>
      <c r="AB199" s="38"/>
      <c r="AC199" s="38"/>
      <c r="AD199" s="38"/>
      <c r="AE199" s="38"/>
      <c r="AT199" s="17" t="s">
        <v>177</v>
      </c>
      <c r="AU199" s="17" t="s">
        <v>91</v>
      </c>
    </row>
    <row r="200" s="2" customFormat="1">
      <c r="A200" s="38"/>
      <c r="B200" s="39"/>
      <c r="C200" s="40"/>
      <c r="D200" s="245" t="s">
        <v>179</v>
      </c>
      <c r="E200" s="40"/>
      <c r="F200" s="246" t="s">
        <v>273</v>
      </c>
      <c r="G200" s="40"/>
      <c r="H200" s="40"/>
      <c r="I200" s="242"/>
      <c r="J200" s="40"/>
      <c r="K200" s="40"/>
      <c r="L200" s="44"/>
      <c r="M200" s="243"/>
      <c r="N200" s="244"/>
      <c r="O200" s="91"/>
      <c r="P200" s="91"/>
      <c r="Q200" s="91"/>
      <c r="R200" s="91"/>
      <c r="S200" s="91"/>
      <c r="T200" s="92"/>
      <c r="U200" s="38"/>
      <c r="V200" s="38"/>
      <c r="W200" s="38"/>
      <c r="X200" s="38"/>
      <c r="Y200" s="38"/>
      <c r="Z200" s="38"/>
      <c r="AA200" s="38"/>
      <c r="AB200" s="38"/>
      <c r="AC200" s="38"/>
      <c r="AD200" s="38"/>
      <c r="AE200" s="38"/>
      <c r="AT200" s="17" t="s">
        <v>179</v>
      </c>
      <c r="AU200" s="17" t="s">
        <v>91</v>
      </c>
    </row>
    <row r="201" s="2" customFormat="1">
      <c r="A201" s="38"/>
      <c r="B201" s="39"/>
      <c r="C201" s="40"/>
      <c r="D201" s="240" t="s">
        <v>196</v>
      </c>
      <c r="E201" s="40"/>
      <c r="F201" s="269" t="s">
        <v>274</v>
      </c>
      <c r="G201" s="40"/>
      <c r="H201" s="40"/>
      <c r="I201" s="242"/>
      <c r="J201" s="40"/>
      <c r="K201" s="40"/>
      <c r="L201" s="44"/>
      <c r="M201" s="243"/>
      <c r="N201" s="244"/>
      <c r="O201" s="91"/>
      <c r="P201" s="91"/>
      <c r="Q201" s="91"/>
      <c r="R201" s="91"/>
      <c r="S201" s="91"/>
      <c r="T201" s="92"/>
      <c r="U201" s="38"/>
      <c r="V201" s="38"/>
      <c r="W201" s="38"/>
      <c r="X201" s="38"/>
      <c r="Y201" s="38"/>
      <c r="Z201" s="38"/>
      <c r="AA201" s="38"/>
      <c r="AB201" s="38"/>
      <c r="AC201" s="38"/>
      <c r="AD201" s="38"/>
      <c r="AE201" s="38"/>
      <c r="AT201" s="17" t="s">
        <v>196</v>
      </c>
      <c r="AU201" s="17" t="s">
        <v>91</v>
      </c>
    </row>
    <row r="202" s="13" customFormat="1">
      <c r="A202" s="13"/>
      <c r="B202" s="247"/>
      <c r="C202" s="248"/>
      <c r="D202" s="240" t="s">
        <v>181</v>
      </c>
      <c r="E202" s="249" t="s">
        <v>1</v>
      </c>
      <c r="F202" s="250" t="s">
        <v>524</v>
      </c>
      <c r="G202" s="248"/>
      <c r="H202" s="251">
        <v>0.624</v>
      </c>
      <c r="I202" s="252"/>
      <c r="J202" s="248"/>
      <c r="K202" s="248"/>
      <c r="L202" s="253"/>
      <c r="M202" s="254"/>
      <c r="N202" s="255"/>
      <c r="O202" s="255"/>
      <c r="P202" s="255"/>
      <c r="Q202" s="255"/>
      <c r="R202" s="255"/>
      <c r="S202" s="255"/>
      <c r="T202" s="256"/>
      <c r="U202" s="13"/>
      <c r="V202" s="13"/>
      <c r="W202" s="13"/>
      <c r="X202" s="13"/>
      <c r="Y202" s="13"/>
      <c r="Z202" s="13"/>
      <c r="AA202" s="13"/>
      <c r="AB202" s="13"/>
      <c r="AC202" s="13"/>
      <c r="AD202" s="13"/>
      <c r="AE202" s="13"/>
      <c r="AT202" s="257" t="s">
        <v>181</v>
      </c>
      <c r="AU202" s="257" t="s">
        <v>91</v>
      </c>
      <c r="AV202" s="13" t="s">
        <v>91</v>
      </c>
      <c r="AW202" s="13" t="s">
        <v>36</v>
      </c>
      <c r="AX202" s="13" t="s">
        <v>14</v>
      </c>
      <c r="AY202" s="257" t="s">
        <v>169</v>
      </c>
    </row>
    <row r="203" s="14" customFormat="1">
      <c r="A203" s="14"/>
      <c r="B203" s="258"/>
      <c r="C203" s="259"/>
      <c r="D203" s="240" t="s">
        <v>181</v>
      </c>
      <c r="E203" s="260" t="s">
        <v>123</v>
      </c>
      <c r="F203" s="261" t="s">
        <v>184</v>
      </c>
      <c r="G203" s="259"/>
      <c r="H203" s="262">
        <v>0.624</v>
      </c>
      <c r="I203" s="263"/>
      <c r="J203" s="259"/>
      <c r="K203" s="259"/>
      <c r="L203" s="264"/>
      <c r="M203" s="265"/>
      <c r="N203" s="266"/>
      <c r="O203" s="266"/>
      <c r="P203" s="266"/>
      <c r="Q203" s="266"/>
      <c r="R203" s="266"/>
      <c r="S203" s="266"/>
      <c r="T203" s="267"/>
      <c r="U203" s="14"/>
      <c r="V203" s="14"/>
      <c r="W203" s="14"/>
      <c r="X203" s="14"/>
      <c r="Y203" s="14"/>
      <c r="Z203" s="14"/>
      <c r="AA203" s="14"/>
      <c r="AB203" s="14"/>
      <c r="AC203" s="14"/>
      <c r="AD203" s="14"/>
      <c r="AE203" s="14"/>
      <c r="AT203" s="268" t="s">
        <v>181</v>
      </c>
      <c r="AU203" s="268" t="s">
        <v>91</v>
      </c>
      <c r="AV203" s="14" t="s">
        <v>175</v>
      </c>
      <c r="AW203" s="14" t="s">
        <v>36</v>
      </c>
      <c r="AX203" s="14" t="s">
        <v>89</v>
      </c>
      <c r="AY203" s="268" t="s">
        <v>169</v>
      </c>
    </row>
    <row r="204" s="12" customFormat="1" ht="22.8" customHeight="1">
      <c r="A204" s="12"/>
      <c r="B204" s="211"/>
      <c r="C204" s="212"/>
      <c r="D204" s="213" t="s">
        <v>81</v>
      </c>
      <c r="E204" s="225" t="s">
        <v>207</v>
      </c>
      <c r="F204" s="225" t="s">
        <v>276</v>
      </c>
      <c r="G204" s="212"/>
      <c r="H204" s="212"/>
      <c r="I204" s="215"/>
      <c r="J204" s="226">
        <f>BK204</f>
        <v>0</v>
      </c>
      <c r="K204" s="212"/>
      <c r="L204" s="217"/>
      <c r="M204" s="218"/>
      <c r="N204" s="219"/>
      <c r="O204" s="219"/>
      <c r="P204" s="220">
        <f>SUM(P205:P245)</f>
        <v>0</v>
      </c>
      <c r="Q204" s="219"/>
      <c r="R204" s="220">
        <f>SUM(R205:R245)</f>
        <v>29.936</v>
      </c>
      <c r="S204" s="219"/>
      <c r="T204" s="221">
        <f>SUM(T205:T245)</f>
        <v>0</v>
      </c>
      <c r="U204" s="12"/>
      <c r="V204" s="12"/>
      <c r="W204" s="12"/>
      <c r="X204" s="12"/>
      <c r="Y204" s="12"/>
      <c r="Z204" s="12"/>
      <c r="AA204" s="12"/>
      <c r="AB204" s="12"/>
      <c r="AC204" s="12"/>
      <c r="AD204" s="12"/>
      <c r="AE204" s="12"/>
      <c r="AR204" s="222" t="s">
        <v>89</v>
      </c>
      <c r="AT204" s="223" t="s">
        <v>81</v>
      </c>
      <c r="AU204" s="223" t="s">
        <v>89</v>
      </c>
      <c r="AY204" s="222" t="s">
        <v>169</v>
      </c>
      <c r="BK204" s="224">
        <f>SUM(BK205:BK245)</f>
        <v>0</v>
      </c>
    </row>
    <row r="205" s="2" customFormat="1" ht="37.8" customHeight="1">
      <c r="A205" s="38"/>
      <c r="B205" s="39"/>
      <c r="C205" s="227" t="s">
        <v>268</v>
      </c>
      <c r="D205" s="227" t="s">
        <v>171</v>
      </c>
      <c r="E205" s="228" t="s">
        <v>454</v>
      </c>
      <c r="F205" s="229" t="s">
        <v>455</v>
      </c>
      <c r="G205" s="230" t="s">
        <v>120</v>
      </c>
      <c r="H205" s="231">
        <v>24</v>
      </c>
      <c r="I205" s="232"/>
      <c r="J205" s="233">
        <f>ROUND(I205*H205,2)</f>
        <v>0</v>
      </c>
      <c r="K205" s="229" t="s">
        <v>174</v>
      </c>
      <c r="L205" s="44"/>
      <c r="M205" s="234" t="s">
        <v>1</v>
      </c>
      <c r="N205" s="235" t="s">
        <v>47</v>
      </c>
      <c r="O205" s="91"/>
      <c r="P205" s="236">
        <f>O205*H205</f>
        <v>0</v>
      </c>
      <c r="Q205" s="236">
        <v>0</v>
      </c>
      <c r="R205" s="236">
        <f>Q205*H205</f>
        <v>0</v>
      </c>
      <c r="S205" s="236">
        <v>0</v>
      </c>
      <c r="T205" s="237">
        <f>S205*H205</f>
        <v>0</v>
      </c>
      <c r="U205" s="38"/>
      <c r="V205" s="38"/>
      <c r="W205" s="38"/>
      <c r="X205" s="38"/>
      <c r="Y205" s="38"/>
      <c r="Z205" s="38"/>
      <c r="AA205" s="38"/>
      <c r="AB205" s="38"/>
      <c r="AC205" s="38"/>
      <c r="AD205" s="38"/>
      <c r="AE205" s="38"/>
      <c r="AR205" s="238" t="s">
        <v>175</v>
      </c>
      <c r="AT205" s="238" t="s">
        <v>171</v>
      </c>
      <c r="AU205" s="238" t="s">
        <v>91</v>
      </c>
      <c r="AY205" s="17" t="s">
        <v>169</v>
      </c>
      <c r="BE205" s="239">
        <f>IF(N205="základní",J205,0)</f>
        <v>0</v>
      </c>
      <c r="BF205" s="239">
        <f>IF(N205="snížená",J205,0)</f>
        <v>0</v>
      </c>
      <c r="BG205" s="239">
        <f>IF(N205="zákl. přenesená",J205,0)</f>
        <v>0</v>
      </c>
      <c r="BH205" s="239">
        <f>IF(N205="sníž. přenesená",J205,0)</f>
        <v>0</v>
      </c>
      <c r="BI205" s="239">
        <f>IF(N205="nulová",J205,0)</f>
        <v>0</v>
      </c>
      <c r="BJ205" s="17" t="s">
        <v>89</v>
      </c>
      <c r="BK205" s="239">
        <f>ROUND(I205*H205,2)</f>
        <v>0</v>
      </c>
      <c r="BL205" s="17" t="s">
        <v>175</v>
      </c>
      <c r="BM205" s="238" t="s">
        <v>525</v>
      </c>
    </row>
    <row r="206" s="2" customFormat="1">
      <c r="A206" s="38"/>
      <c r="B206" s="39"/>
      <c r="C206" s="40"/>
      <c r="D206" s="240" t="s">
        <v>177</v>
      </c>
      <c r="E206" s="40"/>
      <c r="F206" s="241" t="s">
        <v>457</v>
      </c>
      <c r="G206" s="40"/>
      <c r="H206" s="40"/>
      <c r="I206" s="242"/>
      <c r="J206" s="40"/>
      <c r="K206" s="40"/>
      <c r="L206" s="44"/>
      <c r="M206" s="243"/>
      <c r="N206" s="244"/>
      <c r="O206" s="91"/>
      <c r="P206" s="91"/>
      <c r="Q206" s="91"/>
      <c r="R206" s="91"/>
      <c r="S206" s="91"/>
      <c r="T206" s="92"/>
      <c r="U206" s="38"/>
      <c r="V206" s="38"/>
      <c r="W206" s="38"/>
      <c r="X206" s="38"/>
      <c r="Y206" s="38"/>
      <c r="Z206" s="38"/>
      <c r="AA206" s="38"/>
      <c r="AB206" s="38"/>
      <c r="AC206" s="38"/>
      <c r="AD206" s="38"/>
      <c r="AE206" s="38"/>
      <c r="AT206" s="17" t="s">
        <v>177</v>
      </c>
      <c r="AU206" s="17" t="s">
        <v>91</v>
      </c>
    </row>
    <row r="207" s="2" customFormat="1">
      <c r="A207" s="38"/>
      <c r="B207" s="39"/>
      <c r="C207" s="40"/>
      <c r="D207" s="245" t="s">
        <v>179</v>
      </c>
      <c r="E207" s="40"/>
      <c r="F207" s="246" t="s">
        <v>458</v>
      </c>
      <c r="G207" s="40"/>
      <c r="H207" s="40"/>
      <c r="I207" s="242"/>
      <c r="J207" s="40"/>
      <c r="K207" s="40"/>
      <c r="L207" s="44"/>
      <c r="M207" s="243"/>
      <c r="N207" s="244"/>
      <c r="O207" s="91"/>
      <c r="P207" s="91"/>
      <c r="Q207" s="91"/>
      <c r="R207" s="91"/>
      <c r="S207" s="91"/>
      <c r="T207" s="92"/>
      <c r="U207" s="38"/>
      <c r="V207" s="38"/>
      <c r="W207" s="38"/>
      <c r="X207" s="38"/>
      <c r="Y207" s="38"/>
      <c r="Z207" s="38"/>
      <c r="AA207" s="38"/>
      <c r="AB207" s="38"/>
      <c r="AC207" s="38"/>
      <c r="AD207" s="38"/>
      <c r="AE207" s="38"/>
      <c r="AT207" s="17" t="s">
        <v>179</v>
      </c>
      <c r="AU207" s="17" t="s">
        <v>91</v>
      </c>
    </row>
    <row r="208" s="2" customFormat="1">
      <c r="A208" s="38"/>
      <c r="B208" s="39"/>
      <c r="C208" s="40"/>
      <c r="D208" s="240" t="s">
        <v>196</v>
      </c>
      <c r="E208" s="40"/>
      <c r="F208" s="269" t="s">
        <v>283</v>
      </c>
      <c r="G208" s="40"/>
      <c r="H208" s="40"/>
      <c r="I208" s="242"/>
      <c r="J208" s="40"/>
      <c r="K208" s="40"/>
      <c r="L208" s="44"/>
      <c r="M208" s="243"/>
      <c r="N208" s="244"/>
      <c r="O208" s="91"/>
      <c r="P208" s="91"/>
      <c r="Q208" s="91"/>
      <c r="R208" s="91"/>
      <c r="S208" s="91"/>
      <c r="T208" s="92"/>
      <c r="U208" s="38"/>
      <c r="V208" s="38"/>
      <c r="W208" s="38"/>
      <c r="X208" s="38"/>
      <c r="Y208" s="38"/>
      <c r="Z208" s="38"/>
      <c r="AA208" s="38"/>
      <c r="AB208" s="38"/>
      <c r="AC208" s="38"/>
      <c r="AD208" s="38"/>
      <c r="AE208" s="38"/>
      <c r="AT208" s="17" t="s">
        <v>196</v>
      </c>
      <c r="AU208" s="17" t="s">
        <v>91</v>
      </c>
    </row>
    <row r="209" s="13" customFormat="1">
      <c r="A209" s="13"/>
      <c r="B209" s="247"/>
      <c r="C209" s="248"/>
      <c r="D209" s="240" t="s">
        <v>181</v>
      </c>
      <c r="E209" s="249" t="s">
        <v>1</v>
      </c>
      <c r="F209" s="250" t="s">
        <v>285</v>
      </c>
      <c r="G209" s="248"/>
      <c r="H209" s="251">
        <v>24</v>
      </c>
      <c r="I209" s="252"/>
      <c r="J209" s="248"/>
      <c r="K209" s="248"/>
      <c r="L209" s="253"/>
      <c r="M209" s="254"/>
      <c r="N209" s="255"/>
      <c r="O209" s="255"/>
      <c r="P209" s="255"/>
      <c r="Q209" s="255"/>
      <c r="R209" s="255"/>
      <c r="S209" s="255"/>
      <c r="T209" s="256"/>
      <c r="U209" s="13"/>
      <c r="V209" s="13"/>
      <c r="W209" s="13"/>
      <c r="X209" s="13"/>
      <c r="Y209" s="13"/>
      <c r="Z209" s="13"/>
      <c r="AA209" s="13"/>
      <c r="AB209" s="13"/>
      <c r="AC209" s="13"/>
      <c r="AD209" s="13"/>
      <c r="AE209" s="13"/>
      <c r="AT209" s="257" t="s">
        <v>181</v>
      </c>
      <c r="AU209" s="257" t="s">
        <v>91</v>
      </c>
      <c r="AV209" s="13" t="s">
        <v>91</v>
      </c>
      <c r="AW209" s="13" t="s">
        <v>36</v>
      </c>
      <c r="AX209" s="13" t="s">
        <v>14</v>
      </c>
      <c r="AY209" s="257" t="s">
        <v>169</v>
      </c>
    </row>
    <row r="210" s="14" customFormat="1">
      <c r="A210" s="14"/>
      <c r="B210" s="258"/>
      <c r="C210" s="259"/>
      <c r="D210" s="240" t="s">
        <v>181</v>
      </c>
      <c r="E210" s="260" t="s">
        <v>1</v>
      </c>
      <c r="F210" s="261" t="s">
        <v>184</v>
      </c>
      <c r="G210" s="259"/>
      <c r="H210" s="262">
        <v>24</v>
      </c>
      <c r="I210" s="263"/>
      <c r="J210" s="259"/>
      <c r="K210" s="259"/>
      <c r="L210" s="264"/>
      <c r="M210" s="265"/>
      <c r="N210" s="266"/>
      <c r="O210" s="266"/>
      <c r="P210" s="266"/>
      <c r="Q210" s="266"/>
      <c r="R210" s="266"/>
      <c r="S210" s="266"/>
      <c r="T210" s="267"/>
      <c r="U210" s="14"/>
      <c r="V210" s="14"/>
      <c r="W210" s="14"/>
      <c r="X210" s="14"/>
      <c r="Y210" s="14"/>
      <c r="Z210" s="14"/>
      <c r="AA210" s="14"/>
      <c r="AB210" s="14"/>
      <c r="AC210" s="14"/>
      <c r="AD210" s="14"/>
      <c r="AE210" s="14"/>
      <c r="AT210" s="268" t="s">
        <v>181</v>
      </c>
      <c r="AU210" s="268" t="s">
        <v>91</v>
      </c>
      <c r="AV210" s="14" t="s">
        <v>175</v>
      </c>
      <c r="AW210" s="14" t="s">
        <v>36</v>
      </c>
      <c r="AX210" s="14" t="s">
        <v>89</v>
      </c>
      <c r="AY210" s="268" t="s">
        <v>169</v>
      </c>
    </row>
    <row r="211" s="2" customFormat="1" ht="37.8" customHeight="1">
      <c r="A211" s="38"/>
      <c r="B211" s="39"/>
      <c r="C211" s="227" t="s">
        <v>277</v>
      </c>
      <c r="D211" s="227" t="s">
        <v>171</v>
      </c>
      <c r="E211" s="228" t="s">
        <v>278</v>
      </c>
      <c r="F211" s="229" t="s">
        <v>279</v>
      </c>
      <c r="G211" s="230" t="s">
        <v>120</v>
      </c>
      <c r="H211" s="231">
        <v>1126</v>
      </c>
      <c r="I211" s="232"/>
      <c r="J211" s="233">
        <f>ROUND(I211*H211,2)</f>
        <v>0</v>
      </c>
      <c r="K211" s="229" t="s">
        <v>174</v>
      </c>
      <c r="L211" s="44"/>
      <c r="M211" s="234" t="s">
        <v>1</v>
      </c>
      <c r="N211" s="235" t="s">
        <v>47</v>
      </c>
      <c r="O211" s="91"/>
      <c r="P211" s="236">
        <f>O211*H211</f>
        <v>0</v>
      </c>
      <c r="Q211" s="236">
        <v>0</v>
      </c>
      <c r="R211" s="236">
        <f>Q211*H211</f>
        <v>0</v>
      </c>
      <c r="S211" s="236">
        <v>0</v>
      </c>
      <c r="T211" s="237">
        <f>S211*H211</f>
        <v>0</v>
      </c>
      <c r="U211" s="38"/>
      <c r="V211" s="38"/>
      <c r="W211" s="38"/>
      <c r="X211" s="38"/>
      <c r="Y211" s="38"/>
      <c r="Z211" s="38"/>
      <c r="AA211" s="38"/>
      <c r="AB211" s="38"/>
      <c r="AC211" s="38"/>
      <c r="AD211" s="38"/>
      <c r="AE211" s="38"/>
      <c r="AR211" s="238" t="s">
        <v>175</v>
      </c>
      <c r="AT211" s="238" t="s">
        <v>171</v>
      </c>
      <c r="AU211" s="238" t="s">
        <v>91</v>
      </c>
      <c r="AY211" s="17" t="s">
        <v>169</v>
      </c>
      <c r="BE211" s="239">
        <f>IF(N211="základní",J211,0)</f>
        <v>0</v>
      </c>
      <c r="BF211" s="239">
        <f>IF(N211="snížená",J211,0)</f>
        <v>0</v>
      </c>
      <c r="BG211" s="239">
        <f>IF(N211="zákl. přenesená",J211,0)</f>
        <v>0</v>
      </c>
      <c r="BH211" s="239">
        <f>IF(N211="sníž. přenesená",J211,0)</f>
        <v>0</v>
      </c>
      <c r="BI211" s="239">
        <f>IF(N211="nulová",J211,0)</f>
        <v>0</v>
      </c>
      <c r="BJ211" s="17" t="s">
        <v>89</v>
      </c>
      <c r="BK211" s="239">
        <f>ROUND(I211*H211,2)</f>
        <v>0</v>
      </c>
      <c r="BL211" s="17" t="s">
        <v>175</v>
      </c>
      <c r="BM211" s="238" t="s">
        <v>526</v>
      </c>
    </row>
    <row r="212" s="2" customFormat="1">
      <c r="A212" s="38"/>
      <c r="B212" s="39"/>
      <c r="C212" s="40"/>
      <c r="D212" s="240" t="s">
        <v>177</v>
      </c>
      <c r="E212" s="40"/>
      <c r="F212" s="241" t="s">
        <v>281</v>
      </c>
      <c r="G212" s="40"/>
      <c r="H212" s="40"/>
      <c r="I212" s="242"/>
      <c r="J212" s="40"/>
      <c r="K212" s="40"/>
      <c r="L212" s="44"/>
      <c r="M212" s="243"/>
      <c r="N212" s="244"/>
      <c r="O212" s="91"/>
      <c r="P212" s="91"/>
      <c r="Q212" s="91"/>
      <c r="R212" s="91"/>
      <c r="S212" s="91"/>
      <c r="T212" s="92"/>
      <c r="U212" s="38"/>
      <c r="V212" s="38"/>
      <c r="W212" s="38"/>
      <c r="X212" s="38"/>
      <c r="Y212" s="38"/>
      <c r="Z212" s="38"/>
      <c r="AA212" s="38"/>
      <c r="AB212" s="38"/>
      <c r="AC212" s="38"/>
      <c r="AD212" s="38"/>
      <c r="AE212" s="38"/>
      <c r="AT212" s="17" t="s">
        <v>177</v>
      </c>
      <c r="AU212" s="17" t="s">
        <v>91</v>
      </c>
    </row>
    <row r="213" s="2" customFormat="1">
      <c r="A213" s="38"/>
      <c r="B213" s="39"/>
      <c r="C213" s="40"/>
      <c r="D213" s="245" t="s">
        <v>179</v>
      </c>
      <c r="E213" s="40"/>
      <c r="F213" s="246" t="s">
        <v>282</v>
      </c>
      <c r="G213" s="40"/>
      <c r="H213" s="40"/>
      <c r="I213" s="242"/>
      <c r="J213" s="40"/>
      <c r="K213" s="40"/>
      <c r="L213" s="44"/>
      <c r="M213" s="243"/>
      <c r="N213" s="244"/>
      <c r="O213" s="91"/>
      <c r="P213" s="91"/>
      <c r="Q213" s="91"/>
      <c r="R213" s="91"/>
      <c r="S213" s="91"/>
      <c r="T213" s="92"/>
      <c r="U213" s="38"/>
      <c r="V213" s="38"/>
      <c r="W213" s="38"/>
      <c r="X213" s="38"/>
      <c r="Y213" s="38"/>
      <c r="Z213" s="38"/>
      <c r="AA213" s="38"/>
      <c r="AB213" s="38"/>
      <c r="AC213" s="38"/>
      <c r="AD213" s="38"/>
      <c r="AE213" s="38"/>
      <c r="AT213" s="17" t="s">
        <v>179</v>
      </c>
      <c r="AU213" s="17" t="s">
        <v>91</v>
      </c>
    </row>
    <row r="214" s="2" customFormat="1">
      <c r="A214" s="38"/>
      <c r="B214" s="39"/>
      <c r="C214" s="40"/>
      <c r="D214" s="240" t="s">
        <v>196</v>
      </c>
      <c r="E214" s="40"/>
      <c r="F214" s="269" t="s">
        <v>283</v>
      </c>
      <c r="G214" s="40"/>
      <c r="H214" s="40"/>
      <c r="I214" s="242"/>
      <c r="J214" s="40"/>
      <c r="K214" s="40"/>
      <c r="L214" s="44"/>
      <c r="M214" s="243"/>
      <c r="N214" s="244"/>
      <c r="O214" s="91"/>
      <c r="P214" s="91"/>
      <c r="Q214" s="91"/>
      <c r="R214" s="91"/>
      <c r="S214" s="91"/>
      <c r="T214" s="92"/>
      <c r="U214" s="38"/>
      <c r="V214" s="38"/>
      <c r="W214" s="38"/>
      <c r="X214" s="38"/>
      <c r="Y214" s="38"/>
      <c r="Z214" s="38"/>
      <c r="AA214" s="38"/>
      <c r="AB214" s="38"/>
      <c r="AC214" s="38"/>
      <c r="AD214" s="38"/>
      <c r="AE214" s="38"/>
      <c r="AT214" s="17" t="s">
        <v>196</v>
      </c>
      <c r="AU214" s="17" t="s">
        <v>91</v>
      </c>
    </row>
    <row r="215" s="15" customFormat="1">
      <c r="A215" s="15"/>
      <c r="B215" s="280"/>
      <c r="C215" s="281"/>
      <c r="D215" s="240" t="s">
        <v>181</v>
      </c>
      <c r="E215" s="282" t="s">
        <v>1</v>
      </c>
      <c r="F215" s="283" t="s">
        <v>284</v>
      </c>
      <c r="G215" s="281"/>
      <c r="H215" s="282" t="s">
        <v>1</v>
      </c>
      <c r="I215" s="284"/>
      <c r="J215" s="281"/>
      <c r="K215" s="281"/>
      <c r="L215" s="285"/>
      <c r="M215" s="286"/>
      <c r="N215" s="287"/>
      <c r="O215" s="287"/>
      <c r="P215" s="287"/>
      <c r="Q215" s="287"/>
      <c r="R215" s="287"/>
      <c r="S215" s="287"/>
      <c r="T215" s="288"/>
      <c r="U215" s="15"/>
      <c r="V215" s="15"/>
      <c r="W215" s="15"/>
      <c r="X215" s="15"/>
      <c r="Y215" s="15"/>
      <c r="Z215" s="15"/>
      <c r="AA215" s="15"/>
      <c r="AB215" s="15"/>
      <c r="AC215" s="15"/>
      <c r="AD215" s="15"/>
      <c r="AE215" s="15"/>
      <c r="AT215" s="289" t="s">
        <v>181</v>
      </c>
      <c r="AU215" s="289" t="s">
        <v>91</v>
      </c>
      <c r="AV215" s="15" t="s">
        <v>89</v>
      </c>
      <c r="AW215" s="15" t="s">
        <v>36</v>
      </c>
      <c r="AX215" s="15" t="s">
        <v>14</v>
      </c>
      <c r="AY215" s="289" t="s">
        <v>169</v>
      </c>
    </row>
    <row r="216" s="13" customFormat="1">
      <c r="A216" s="13"/>
      <c r="B216" s="247"/>
      <c r="C216" s="248"/>
      <c r="D216" s="240" t="s">
        <v>181</v>
      </c>
      <c r="E216" s="249" t="s">
        <v>1</v>
      </c>
      <c r="F216" s="250" t="s">
        <v>118</v>
      </c>
      <c r="G216" s="248"/>
      <c r="H216" s="251">
        <v>24</v>
      </c>
      <c r="I216" s="252"/>
      <c r="J216" s="248"/>
      <c r="K216" s="248"/>
      <c r="L216" s="253"/>
      <c r="M216" s="254"/>
      <c r="N216" s="255"/>
      <c r="O216" s="255"/>
      <c r="P216" s="255"/>
      <c r="Q216" s="255"/>
      <c r="R216" s="255"/>
      <c r="S216" s="255"/>
      <c r="T216" s="256"/>
      <c r="U216" s="13"/>
      <c r="V216" s="13"/>
      <c r="W216" s="13"/>
      <c r="X216" s="13"/>
      <c r="Y216" s="13"/>
      <c r="Z216" s="13"/>
      <c r="AA216" s="13"/>
      <c r="AB216" s="13"/>
      <c r="AC216" s="13"/>
      <c r="AD216" s="13"/>
      <c r="AE216" s="13"/>
      <c r="AT216" s="257" t="s">
        <v>181</v>
      </c>
      <c r="AU216" s="257" t="s">
        <v>91</v>
      </c>
      <c r="AV216" s="13" t="s">
        <v>91</v>
      </c>
      <c r="AW216" s="13" t="s">
        <v>36</v>
      </c>
      <c r="AX216" s="13" t="s">
        <v>14</v>
      </c>
      <c r="AY216" s="257" t="s">
        <v>169</v>
      </c>
    </row>
    <row r="217" s="14" customFormat="1">
      <c r="A217" s="14"/>
      <c r="B217" s="258"/>
      <c r="C217" s="259"/>
      <c r="D217" s="240" t="s">
        <v>181</v>
      </c>
      <c r="E217" s="260" t="s">
        <v>285</v>
      </c>
      <c r="F217" s="261" t="s">
        <v>184</v>
      </c>
      <c r="G217" s="259"/>
      <c r="H217" s="262">
        <v>24</v>
      </c>
      <c r="I217" s="263"/>
      <c r="J217" s="259"/>
      <c r="K217" s="259"/>
      <c r="L217" s="264"/>
      <c r="M217" s="265"/>
      <c r="N217" s="266"/>
      <c r="O217" s="266"/>
      <c r="P217" s="266"/>
      <c r="Q217" s="266"/>
      <c r="R217" s="266"/>
      <c r="S217" s="266"/>
      <c r="T217" s="267"/>
      <c r="U217" s="14"/>
      <c r="V217" s="14"/>
      <c r="W217" s="14"/>
      <c r="X217" s="14"/>
      <c r="Y217" s="14"/>
      <c r="Z217" s="14"/>
      <c r="AA217" s="14"/>
      <c r="AB217" s="14"/>
      <c r="AC217" s="14"/>
      <c r="AD217" s="14"/>
      <c r="AE217" s="14"/>
      <c r="AT217" s="268" t="s">
        <v>181</v>
      </c>
      <c r="AU217" s="268" t="s">
        <v>91</v>
      </c>
      <c r="AV217" s="14" t="s">
        <v>175</v>
      </c>
      <c r="AW217" s="14" t="s">
        <v>36</v>
      </c>
      <c r="AX217" s="14" t="s">
        <v>14</v>
      </c>
      <c r="AY217" s="268" t="s">
        <v>169</v>
      </c>
    </row>
    <row r="218" s="15" customFormat="1">
      <c r="A218" s="15"/>
      <c r="B218" s="280"/>
      <c r="C218" s="281"/>
      <c r="D218" s="240" t="s">
        <v>181</v>
      </c>
      <c r="E218" s="282" t="s">
        <v>1</v>
      </c>
      <c r="F218" s="283" t="s">
        <v>286</v>
      </c>
      <c r="G218" s="281"/>
      <c r="H218" s="282" t="s">
        <v>1</v>
      </c>
      <c r="I218" s="284"/>
      <c r="J218" s="281"/>
      <c r="K218" s="281"/>
      <c r="L218" s="285"/>
      <c r="M218" s="286"/>
      <c r="N218" s="287"/>
      <c r="O218" s="287"/>
      <c r="P218" s="287"/>
      <c r="Q218" s="287"/>
      <c r="R218" s="287"/>
      <c r="S218" s="287"/>
      <c r="T218" s="288"/>
      <c r="U218" s="15"/>
      <c r="V218" s="15"/>
      <c r="W218" s="15"/>
      <c r="X218" s="15"/>
      <c r="Y218" s="15"/>
      <c r="Z218" s="15"/>
      <c r="AA218" s="15"/>
      <c r="AB218" s="15"/>
      <c r="AC218" s="15"/>
      <c r="AD218" s="15"/>
      <c r="AE218" s="15"/>
      <c r="AT218" s="289" t="s">
        <v>181</v>
      </c>
      <c r="AU218" s="289" t="s">
        <v>91</v>
      </c>
      <c r="AV218" s="15" t="s">
        <v>89</v>
      </c>
      <c r="AW218" s="15" t="s">
        <v>36</v>
      </c>
      <c r="AX218" s="15" t="s">
        <v>14</v>
      </c>
      <c r="AY218" s="289" t="s">
        <v>169</v>
      </c>
    </row>
    <row r="219" s="13" customFormat="1">
      <c r="A219" s="13"/>
      <c r="B219" s="247"/>
      <c r="C219" s="248"/>
      <c r="D219" s="240" t="s">
        <v>181</v>
      </c>
      <c r="E219" s="249" t="s">
        <v>1</v>
      </c>
      <c r="F219" s="250" t="s">
        <v>136</v>
      </c>
      <c r="G219" s="248"/>
      <c r="H219" s="251">
        <v>959</v>
      </c>
      <c r="I219" s="252"/>
      <c r="J219" s="248"/>
      <c r="K219" s="248"/>
      <c r="L219" s="253"/>
      <c r="M219" s="254"/>
      <c r="N219" s="255"/>
      <c r="O219" s="255"/>
      <c r="P219" s="255"/>
      <c r="Q219" s="255"/>
      <c r="R219" s="255"/>
      <c r="S219" s="255"/>
      <c r="T219" s="256"/>
      <c r="U219" s="13"/>
      <c r="V219" s="13"/>
      <c r="W219" s="13"/>
      <c r="X219" s="13"/>
      <c r="Y219" s="13"/>
      <c r="Z219" s="13"/>
      <c r="AA219" s="13"/>
      <c r="AB219" s="13"/>
      <c r="AC219" s="13"/>
      <c r="AD219" s="13"/>
      <c r="AE219" s="13"/>
      <c r="AT219" s="257" t="s">
        <v>181</v>
      </c>
      <c r="AU219" s="257" t="s">
        <v>91</v>
      </c>
      <c r="AV219" s="13" t="s">
        <v>91</v>
      </c>
      <c r="AW219" s="13" t="s">
        <v>36</v>
      </c>
      <c r="AX219" s="13" t="s">
        <v>14</v>
      </c>
      <c r="AY219" s="257" t="s">
        <v>169</v>
      </c>
    </row>
    <row r="220" s="13" customFormat="1">
      <c r="A220" s="13"/>
      <c r="B220" s="247"/>
      <c r="C220" s="248"/>
      <c r="D220" s="240" t="s">
        <v>181</v>
      </c>
      <c r="E220" s="249" t="s">
        <v>1</v>
      </c>
      <c r="F220" s="250" t="s">
        <v>410</v>
      </c>
      <c r="G220" s="248"/>
      <c r="H220" s="251">
        <v>148</v>
      </c>
      <c r="I220" s="252"/>
      <c r="J220" s="248"/>
      <c r="K220" s="248"/>
      <c r="L220" s="253"/>
      <c r="M220" s="254"/>
      <c r="N220" s="255"/>
      <c r="O220" s="255"/>
      <c r="P220" s="255"/>
      <c r="Q220" s="255"/>
      <c r="R220" s="255"/>
      <c r="S220" s="255"/>
      <c r="T220" s="256"/>
      <c r="U220" s="13"/>
      <c r="V220" s="13"/>
      <c r="W220" s="13"/>
      <c r="X220" s="13"/>
      <c r="Y220" s="13"/>
      <c r="Z220" s="13"/>
      <c r="AA220" s="13"/>
      <c r="AB220" s="13"/>
      <c r="AC220" s="13"/>
      <c r="AD220" s="13"/>
      <c r="AE220" s="13"/>
      <c r="AT220" s="257" t="s">
        <v>181</v>
      </c>
      <c r="AU220" s="257" t="s">
        <v>91</v>
      </c>
      <c r="AV220" s="13" t="s">
        <v>91</v>
      </c>
      <c r="AW220" s="13" t="s">
        <v>36</v>
      </c>
      <c r="AX220" s="13" t="s">
        <v>14</v>
      </c>
      <c r="AY220" s="257" t="s">
        <v>169</v>
      </c>
    </row>
    <row r="221" s="13" customFormat="1">
      <c r="A221" s="13"/>
      <c r="B221" s="247"/>
      <c r="C221" s="248"/>
      <c r="D221" s="240" t="s">
        <v>181</v>
      </c>
      <c r="E221" s="249" t="s">
        <v>1</v>
      </c>
      <c r="F221" s="250" t="s">
        <v>413</v>
      </c>
      <c r="G221" s="248"/>
      <c r="H221" s="251">
        <v>19</v>
      </c>
      <c r="I221" s="252"/>
      <c r="J221" s="248"/>
      <c r="K221" s="248"/>
      <c r="L221" s="253"/>
      <c r="M221" s="254"/>
      <c r="N221" s="255"/>
      <c r="O221" s="255"/>
      <c r="P221" s="255"/>
      <c r="Q221" s="255"/>
      <c r="R221" s="255"/>
      <c r="S221" s="255"/>
      <c r="T221" s="256"/>
      <c r="U221" s="13"/>
      <c r="V221" s="13"/>
      <c r="W221" s="13"/>
      <c r="X221" s="13"/>
      <c r="Y221" s="13"/>
      <c r="Z221" s="13"/>
      <c r="AA221" s="13"/>
      <c r="AB221" s="13"/>
      <c r="AC221" s="13"/>
      <c r="AD221" s="13"/>
      <c r="AE221" s="13"/>
      <c r="AT221" s="257" t="s">
        <v>181</v>
      </c>
      <c r="AU221" s="257" t="s">
        <v>91</v>
      </c>
      <c r="AV221" s="13" t="s">
        <v>91</v>
      </c>
      <c r="AW221" s="13" t="s">
        <v>36</v>
      </c>
      <c r="AX221" s="13" t="s">
        <v>14</v>
      </c>
      <c r="AY221" s="257" t="s">
        <v>169</v>
      </c>
    </row>
    <row r="222" s="14" customFormat="1">
      <c r="A222" s="14"/>
      <c r="B222" s="258"/>
      <c r="C222" s="259"/>
      <c r="D222" s="240" t="s">
        <v>181</v>
      </c>
      <c r="E222" s="260" t="s">
        <v>128</v>
      </c>
      <c r="F222" s="261" t="s">
        <v>184</v>
      </c>
      <c r="G222" s="259"/>
      <c r="H222" s="262">
        <v>1126</v>
      </c>
      <c r="I222" s="263"/>
      <c r="J222" s="259"/>
      <c r="K222" s="259"/>
      <c r="L222" s="264"/>
      <c r="M222" s="265"/>
      <c r="N222" s="266"/>
      <c r="O222" s="266"/>
      <c r="P222" s="266"/>
      <c r="Q222" s="266"/>
      <c r="R222" s="266"/>
      <c r="S222" s="266"/>
      <c r="T222" s="267"/>
      <c r="U222" s="14"/>
      <c r="V222" s="14"/>
      <c r="W222" s="14"/>
      <c r="X222" s="14"/>
      <c r="Y222" s="14"/>
      <c r="Z222" s="14"/>
      <c r="AA222" s="14"/>
      <c r="AB222" s="14"/>
      <c r="AC222" s="14"/>
      <c r="AD222" s="14"/>
      <c r="AE222" s="14"/>
      <c r="AT222" s="268" t="s">
        <v>181</v>
      </c>
      <c r="AU222" s="268" t="s">
        <v>91</v>
      </c>
      <c r="AV222" s="14" t="s">
        <v>175</v>
      </c>
      <c r="AW222" s="14" t="s">
        <v>36</v>
      </c>
      <c r="AX222" s="14" t="s">
        <v>89</v>
      </c>
      <c r="AY222" s="268" t="s">
        <v>169</v>
      </c>
    </row>
    <row r="223" s="2" customFormat="1" ht="21.75" customHeight="1">
      <c r="A223" s="38"/>
      <c r="B223" s="39"/>
      <c r="C223" s="270" t="s">
        <v>8</v>
      </c>
      <c r="D223" s="270" t="s">
        <v>208</v>
      </c>
      <c r="E223" s="271" t="s">
        <v>287</v>
      </c>
      <c r="F223" s="272" t="s">
        <v>288</v>
      </c>
      <c r="G223" s="273" t="s">
        <v>211</v>
      </c>
      <c r="H223" s="274">
        <v>29.936</v>
      </c>
      <c r="I223" s="275"/>
      <c r="J223" s="276">
        <f>ROUND(I223*H223,2)</f>
        <v>0</v>
      </c>
      <c r="K223" s="272" t="s">
        <v>174</v>
      </c>
      <c r="L223" s="277"/>
      <c r="M223" s="278" t="s">
        <v>1</v>
      </c>
      <c r="N223" s="279" t="s">
        <v>47</v>
      </c>
      <c r="O223" s="91"/>
      <c r="P223" s="236">
        <f>O223*H223</f>
        <v>0</v>
      </c>
      <c r="Q223" s="236">
        <v>1</v>
      </c>
      <c r="R223" s="236">
        <f>Q223*H223</f>
        <v>29.936</v>
      </c>
      <c r="S223" s="236">
        <v>0</v>
      </c>
      <c r="T223" s="237">
        <f>S223*H223</f>
        <v>0</v>
      </c>
      <c r="U223" s="38"/>
      <c r="V223" s="38"/>
      <c r="W223" s="38"/>
      <c r="X223" s="38"/>
      <c r="Y223" s="38"/>
      <c r="Z223" s="38"/>
      <c r="AA223" s="38"/>
      <c r="AB223" s="38"/>
      <c r="AC223" s="38"/>
      <c r="AD223" s="38"/>
      <c r="AE223" s="38"/>
      <c r="AR223" s="238" t="s">
        <v>212</v>
      </c>
      <c r="AT223" s="238" t="s">
        <v>208</v>
      </c>
      <c r="AU223" s="238" t="s">
        <v>91</v>
      </c>
      <c r="AY223" s="17" t="s">
        <v>169</v>
      </c>
      <c r="BE223" s="239">
        <f>IF(N223="základní",J223,0)</f>
        <v>0</v>
      </c>
      <c r="BF223" s="239">
        <f>IF(N223="snížená",J223,0)</f>
        <v>0</v>
      </c>
      <c r="BG223" s="239">
        <f>IF(N223="zákl. přenesená",J223,0)</f>
        <v>0</v>
      </c>
      <c r="BH223" s="239">
        <f>IF(N223="sníž. přenesená",J223,0)</f>
        <v>0</v>
      </c>
      <c r="BI223" s="239">
        <f>IF(N223="nulová",J223,0)</f>
        <v>0</v>
      </c>
      <c r="BJ223" s="17" t="s">
        <v>89</v>
      </c>
      <c r="BK223" s="239">
        <f>ROUND(I223*H223,2)</f>
        <v>0</v>
      </c>
      <c r="BL223" s="17" t="s">
        <v>175</v>
      </c>
      <c r="BM223" s="238" t="s">
        <v>527</v>
      </c>
    </row>
    <row r="224" s="2" customFormat="1">
      <c r="A224" s="38"/>
      <c r="B224" s="39"/>
      <c r="C224" s="40"/>
      <c r="D224" s="240" t="s">
        <v>177</v>
      </c>
      <c r="E224" s="40"/>
      <c r="F224" s="241" t="s">
        <v>288</v>
      </c>
      <c r="G224" s="40"/>
      <c r="H224" s="40"/>
      <c r="I224" s="242"/>
      <c r="J224" s="40"/>
      <c r="K224" s="40"/>
      <c r="L224" s="44"/>
      <c r="M224" s="243"/>
      <c r="N224" s="244"/>
      <c r="O224" s="91"/>
      <c r="P224" s="91"/>
      <c r="Q224" s="91"/>
      <c r="R224" s="91"/>
      <c r="S224" s="91"/>
      <c r="T224" s="92"/>
      <c r="U224" s="38"/>
      <c r="V224" s="38"/>
      <c r="W224" s="38"/>
      <c r="X224" s="38"/>
      <c r="Y224" s="38"/>
      <c r="Z224" s="38"/>
      <c r="AA224" s="38"/>
      <c r="AB224" s="38"/>
      <c r="AC224" s="38"/>
      <c r="AD224" s="38"/>
      <c r="AE224" s="38"/>
      <c r="AT224" s="17" t="s">
        <v>177</v>
      </c>
      <c r="AU224" s="17" t="s">
        <v>91</v>
      </c>
    </row>
    <row r="225" s="13" customFormat="1">
      <c r="A225" s="13"/>
      <c r="B225" s="247"/>
      <c r="C225" s="248"/>
      <c r="D225" s="240" t="s">
        <v>181</v>
      </c>
      <c r="E225" s="249" t="s">
        <v>1</v>
      </c>
      <c r="F225" s="250" t="s">
        <v>461</v>
      </c>
      <c r="G225" s="248"/>
      <c r="H225" s="251">
        <v>0.378</v>
      </c>
      <c r="I225" s="252"/>
      <c r="J225" s="248"/>
      <c r="K225" s="248"/>
      <c r="L225" s="253"/>
      <c r="M225" s="254"/>
      <c r="N225" s="255"/>
      <c r="O225" s="255"/>
      <c r="P225" s="255"/>
      <c r="Q225" s="255"/>
      <c r="R225" s="255"/>
      <c r="S225" s="255"/>
      <c r="T225" s="256"/>
      <c r="U225" s="13"/>
      <c r="V225" s="13"/>
      <c r="W225" s="13"/>
      <c r="X225" s="13"/>
      <c r="Y225" s="13"/>
      <c r="Z225" s="13"/>
      <c r="AA225" s="13"/>
      <c r="AB225" s="13"/>
      <c r="AC225" s="13"/>
      <c r="AD225" s="13"/>
      <c r="AE225" s="13"/>
      <c r="AT225" s="257" t="s">
        <v>181</v>
      </c>
      <c r="AU225" s="257" t="s">
        <v>91</v>
      </c>
      <c r="AV225" s="13" t="s">
        <v>91</v>
      </c>
      <c r="AW225" s="13" t="s">
        <v>36</v>
      </c>
      <c r="AX225" s="13" t="s">
        <v>14</v>
      </c>
      <c r="AY225" s="257" t="s">
        <v>169</v>
      </c>
    </row>
    <row r="226" s="13" customFormat="1">
      <c r="A226" s="13"/>
      <c r="B226" s="247"/>
      <c r="C226" s="248"/>
      <c r="D226" s="240" t="s">
        <v>181</v>
      </c>
      <c r="E226" s="249" t="s">
        <v>1</v>
      </c>
      <c r="F226" s="250" t="s">
        <v>290</v>
      </c>
      <c r="G226" s="248"/>
      <c r="H226" s="251">
        <v>29.558</v>
      </c>
      <c r="I226" s="252"/>
      <c r="J226" s="248"/>
      <c r="K226" s="248"/>
      <c r="L226" s="253"/>
      <c r="M226" s="254"/>
      <c r="N226" s="255"/>
      <c r="O226" s="255"/>
      <c r="P226" s="255"/>
      <c r="Q226" s="255"/>
      <c r="R226" s="255"/>
      <c r="S226" s="255"/>
      <c r="T226" s="256"/>
      <c r="U226" s="13"/>
      <c r="V226" s="13"/>
      <c r="W226" s="13"/>
      <c r="X226" s="13"/>
      <c r="Y226" s="13"/>
      <c r="Z226" s="13"/>
      <c r="AA226" s="13"/>
      <c r="AB226" s="13"/>
      <c r="AC226" s="13"/>
      <c r="AD226" s="13"/>
      <c r="AE226" s="13"/>
      <c r="AT226" s="257" t="s">
        <v>181</v>
      </c>
      <c r="AU226" s="257" t="s">
        <v>91</v>
      </c>
      <c r="AV226" s="13" t="s">
        <v>91</v>
      </c>
      <c r="AW226" s="13" t="s">
        <v>36</v>
      </c>
      <c r="AX226" s="13" t="s">
        <v>14</v>
      </c>
      <c r="AY226" s="257" t="s">
        <v>169</v>
      </c>
    </row>
    <row r="227" s="14" customFormat="1">
      <c r="A227" s="14"/>
      <c r="B227" s="258"/>
      <c r="C227" s="259"/>
      <c r="D227" s="240" t="s">
        <v>181</v>
      </c>
      <c r="E227" s="260" t="s">
        <v>1</v>
      </c>
      <c r="F227" s="261" t="s">
        <v>184</v>
      </c>
      <c r="G227" s="259"/>
      <c r="H227" s="262">
        <v>29.936</v>
      </c>
      <c r="I227" s="263"/>
      <c r="J227" s="259"/>
      <c r="K227" s="259"/>
      <c r="L227" s="264"/>
      <c r="M227" s="265"/>
      <c r="N227" s="266"/>
      <c r="O227" s="266"/>
      <c r="P227" s="266"/>
      <c r="Q227" s="266"/>
      <c r="R227" s="266"/>
      <c r="S227" s="266"/>
      <c r="T227" s="267"/>
      <c r="U227" s="14"/>
      <c r="V227" s="14"/>
      <c r="W227" s="14"/>
      <c r="X227" s="14"/>
      <c r="Y227" s="14"/>
      <c r="Z227" s="14"/>
      <c r="AA227" s="14"/>
      <c r="AB227" s="14"/>
      <c r="AC227" s="14"/>
      <c r="AD227" s="14"/>
      <c r="AE227" s="14"/>
      <c r="AT227" s="268" t="s">
        <v>181</v>
      </c>
      <c r="AU227" s="268" t="s">
        <v>91</v>
      </c>
      <c r="AV227" s="14" t="s">
        <v>175</v>
      </c>
      <c r="AW227" s="14" t="s">
        <v>36</v>
      </c>
      <c r="AX227" s="14" t="s">
        <v>89</v>
      </c>
      <c r="AY227" s="268" t="s">
        <v>169</v>
      </c>
    </row>
    <row r="228" s="2" customFormat="1" ht="16.5" customHeight="1">
      <c r="A228" s="38"/>
      <c r="B228" s="39"/>
      <c r="C228" s="227" t="s">
        <v>291</v>
      </c>
      <c r="D228" s="227" t="s">
        <v>171</v>
      </c>
      <c r="E228" s="228" t="s">
        <v>292</v>
      </c>
      <c r="F228" s="229" t="s">
        <v>293</v>
      </c>
      <c r="G228" s="230" t="s">
        <v>120</v>
      </c>
      <c r="H228" s="231">
        <v>1101</v>
      </c>
      <c r="I228" s="232"/>
      <c r="J228" s="233">
        <f>ROUND(I228*H228,2)</f>
        <v>0</v>
      </c>
      <c r="K228" s="229" t="s">
        <v>174</v>
      </c>
      <c r="L228" s="44"/>
      <c r="M228" s="234" t="s">
        <v>1</v>
      </c>
      <c r="N228" s="235" t="s">
        <v>47</v>
      </c>
      <c r="O228" s="91"/>
      <c r="P228" s="236">
        <f>O228*H228</f>
        <v>0</v>
      </c>
      <c r="Q228" s="236">
        <v>0</v>
      </c>
      <c r="R228" s="236">
        <f>Q228*H228</f>
        <v>0</v>
      </c>
      <c r="S228" s="236">
        <v>0</v>
      </c>
      <c r="T228" s="237">
        <f>S228*H228</f>
        <v>0</v>
      </c>
      <c r="U228" s="38"/>
      <c r="V228" s="38"/>
      <c r="W228" s="38"/>
      <c r="X228" s="38"/>
      <c r="Y228" s="38"/>
      <c r="Z228" s="38"/>
      <c r="AA228" s="38"/>
      <c r="AB228" s="38"/>
      <c r="AC228" s="38"/>
      <c r="AD228" s="38"/>
      <c r="AE228" s="38"/>
      <c r="AR228" s="238" t="s">
        <v>175</v>
      </c>
      <c r="AT228" s="238" t="s">
        <v>171</v>
      </c>
      <c r="AU228" s="238" t="s">
        <v>91</v>
      </c>
      <c r="AY228" s="17" t="s">
        <v>169</v>
      </c>
      <c r="BE228" s="239">
        <f>IF(N228="základní",J228,0)</f>
        <v>0</v>
      </c>
      <c r="BF228" s="239">
        <f>IF(N228="snížená",J228,0)</f>
        <v>0</v>
      </c>
      <c r="BG228" s="239">
        <f>IF(N228="zákl. přenesená",J228,0)</f>
        <v>0</v>
      </c>
      <c r="BH228" s="239">
        <f>IF(N228="sníž. přenesená",J228,0)</f>
        <v>0</v>
      </c>
      <c r="BI228" s="239">
        <f>IF(N228="nulová",J228,0)</f>
        <v>0</v>
      </c>
      <c r="BJ228" s="17" t="s">
        <v>89</v>
      </c>
      <c r="BK228" s="239">
        <f>ROUND(I228*H228,2)</f>
        <v>0</v>
      </c>
      <c r="BL228" s="17" t="s">
        <v>175</v>
      </c>
      <c r="BM228" s="238" t="s">
        <v>528</v>
      </c>
    </row>
    <row r="229" s="2" customFormat="1">
      <c r="A229" s="38"/>
      <c r="B229" s="39"/>
      <c r="C229" s="40"/>
      <c r="D229" s="240" t="s">
        <v>177</v>
      </c>
      <c r="E229" s="40"/>
      <c r="F229" s="241" t="s">
        <v>295</v>
      </c>
      <c r="G229" s="40"/>
      <c r="H229" s="40"/>
      <c r="I229" s="242"/>
      <c r="J229" s="40"/>
      <c r="K229" s="40"/>
      <c r="L229" s="44"/>
      <c r="M229" s="243"/>
      <c r="N229" s="244"/>
      <c r="O229" s="91"/>
      <c r="P229" s="91"/>
      <c r="Q229" s="91"/>
      <c r="R229" s="91"/>
      <c r="S229" s="91"/>
      <c r="T229" s="92"/>
      <c r="U229" s="38"/>
      <c r="V229" s="38"/>
      <c r="W229" s="38"/>
      <c r="X229" s="38"/>
      <c r="Y229" s="38"/>
      <c r="Z229" s="38"/>
      <c r="AA229" s="38"/>
      <c r="AB229" s="38"/>
      <c r="AC229" s="38"/>
      <c r="AD229" s="38"/>
      <c r="AE229" s="38"/>
      <c r="AT229" s="17" t="s">
        <v>177</v>
      </c>
      <c r="AU229" s="17" t="s">
        <v>91</v>
      </c>
    </row>
    <row r="230" s="2" customFormat="1">
      <c r="A230" s="38"/>
      <c r="B230" s="39"/>
      <c r="C230" s="40"/>
      <c r="D230" s="245" t="s">
        <v>179</v>
      </c>
      <c r="E230" s="40"/>
      <c r="F230" s="246" t="s">
        <v>296</v>
      </c>
      <c r="G230" s="40"/>
      <c r="H230" s="40"/>
      <c r="I230" s="242"/>
      <c r="J230" s="40"/>
      <c r="K230" s="40"/>
      <c r="L230" s="44"/>
      <c r="M230" s="243"/>
      <c r="N230" s="244"/>
      <c r="O230" s="91"/>
      <c r="P230" s="91"/>
      <c r="Q230" s="91"/>
      <c r="R230" s="91"/>
      <c r="S230" s="91"/>
      <c r="T230" s="92"/>
      <c r="U230" s="38"/>
      <c r="V230" s="38"/>
      <c r="W230" s="38"/>
      <c r="X230" s="38"/>
      <c r="Y230" s="38"/>
      <c r="Z230" s="38"/>
      <c r="AA230" s="38"/>
      <c r="AB230" s="38"/>
      <c r="AC230" s="38"/>
      <c r="AD230" s="38"/>
      <c r="AE230" s="38"/>
      <c r="AT230" s="17" t="s">
        <v>179</v>
      </c>
      <c r="AU230" s="17" t="s">
        <v>91</v>
      </c>
    </row>
    <row r="231" s="13" customFormat="1">
      <c r="A231" s="13"/>
      <c r="B231" s="247"/>
      <c r="C231" s="248"/>
      <c r="D231" s="240" t="s">
        <v>181</v>
      </c>
      <c r="E231" s="249" t="s">
        <v>1</v>
      </c>
      <c r="F231" s="250" t="s">
        <v>118</v>
      </c>
      <c r="G231" s="248"/>
      <c r="H231" s="251">
        <v>24</v>
      </c>
      <c r="I231" s="252"/>
      <c r="J231" s="248"/>
      <c r="K231" s="248"/>
      <c r="L231" s="253"/>
      <c r="M231" s="254"/>
      <c r="N231" s="255"/>
      <c r="O231" s="255"/>
      <c r="P231" s="255"/>
      <c r="Q231" s="255"/>
      <c r="R231" s="255"/>
      <c r="S231" s="255"/>
      <c r="T231" s="256"/>
      <c r="U231" s="13"/>
      <c r="V231" s="13"/>
      <c r="W231" s="13"/>
      <c r="X231" s="13"/>
      <c r="Y231" s="13"/>
      <c r="Z231" s="13"/>
      <c r="AA231" s="13"/>
      <c r="AB231" s="13"/>
      <c r="AC231" s="13"/>
      <c r="AD231" s="13"/>
      <c r="AE231" s="13"/>
      <c r="AT231" s="257" t="s">
        <v>181</v>
      </c>
      <c r="AU231" s="257" t="s">
        <v>91</v>
      </c>
      <c r="AV231" s="13" t="s">
        <v>91</v>
      </c>
      <c r="AW231" s="13" t="s">
        <v>36</v>
      </c>
      <c r="AX231" s="13" t="s">
        <v>14</v>
      </c>
      <c r="AY231" s="257" t="s">
        <v>169</v>
      </c>
    </row>
    <row r="232" s="13" customFormat="1">
      <c r="A232" s="13"/>
      <c r="B232" s="247"/>
      <c r="C232" s="248"/>
      <c r="D232" s="240" t="s">
        <v>181</v>
      </c>
      <c r="E232" s="249" t="s">
        <v>1</v>
      </c>
      <c r="F232" s="250" t="s">
        <v>529</v>
      </c>
      <c r="G232" s="248"/>
      <c r="H232" s="251">
        <v>1077</v>
      </c>
      <c r="I232" s="252"/>
      <c r="J232" s="248"/>
      <c r="K232" s="248"/>
      <c r="L232" s="253"/>
      <c r="M232" s="254"/>
      <c r="N232" s="255"/>
      <c r="O232" s="255"/>
      <c r="P232" s="255"/>
      <c r="Q232" s="255"/>
      <c r="R232" s="255"/>
      <c r="S232" s="255"/>
      <c r="T232" s="256"/>
      <c r="U232" s="13"/>
      <c r="V232" s="13"/>
      <c r="W232" s="13"/>
      <c r="X232" s="13"/>
      <c r="Y232" s="13"/>
      <c r="Z232" s="13"/>
      <c r="AA232" s="13"/>
      <c r="AB232" s="13"/>
      <c r="AC232" s="13"/>
      <c r="AD232" s="13"/>
      <c r="AE232" s="13"/>
      <c r="AT232" s="257" t="s">
        <v>181</v>
      </c>
      <c r="AU232" s="257" t="s">
        <v>91</v>
      </c>
      <c r="AV232" s="13" t="s">
        <v>91</v>
      </c>
      <c r="AW232" s="13" t="s">
        <v>36</v>
      </c>
      <c r="AX232" s="13" t="s">
        <v>14</v>
      </c>
      <c r="AY232" s="257" t="s">
        <v>169</v>
      </c>
    </row>
    <row r="233" s="14" customFormat="1">
      <c r="A233" s="14"/>
      <c r="B233" s="258"/>
      <c r="C233" s="259"/>
      <c r="D233" s="240" t="s">
        <v>181</v>
      </c>
      <c r="E233" s="260" t="s">
        <v>1</v>
      </c>
      <c r="F233" s="261" t="s">
        <v>184</v>
      </c>
      <c r="G233" s="259"/>
      <c r="H233" s="262">
        <v>1101</v>
      </c>
      <c r="I233" s="263"/>
      <c r="J233" s="259"/>
      <c r="K233" s="259"/>
      <c r="L233" s="264"/>
      <c r="M233" s="265"/>
      <c r="N233" s="266"/>
      <c r="O233" s="266"/>
      <c r="P233" s="266"/>
      <c r="Q233" s="266"/>
      <c r="R233" s="266"/>
      <c r="S233" s="266"/>
      <c r="T233" s="267"/>
      <c r="U233" s="14"/>
      <c r="V233" s="14"/>
      <c r="W233" s="14"/>
      <c r="X233" s="14"/>
      <c r="Y233" s="14"/>
      <c r="Z233" s="14"/>
      <c r="AA233" s="14"/>
      <c r="AB233" s="14"/>
      <c r="AC233" s="14"/>
      <c r="AD233" s="14"/>
      <c r="AE233" s="14"/>
      <c r="AT233" s="268" t="s">
        <v>181</v>
      </c>
      <c r="AU233" s="268" t="s">
        <v>91</v>
      </c>
      <c r="AV233" s="14" t="s">
        <v>175</v>
      </c>
      <c r="AW233" s="14" t="s">
        <v>36</v>
      </c>
      <c r="AX233" s="14" t="s">
        <v>89</v>
      </c>
      <c r="AY233" s="268" t="s">
        <v>169</v>
      </c>
    </row>
    <row r="234" s="2" customFormat="1" ht="16.5" customHeight="1">
      <c r="A234" s="38"/>
      <c r="B234" s="39"/>
      <c r="C234" s="227" t="s">
        <v>297</v>
      </c>
      <c r="D234" s="227" t="s">
        <v>171</v>
      </c>
      <c r="E234" s="228" t="s">
        <v>298</v>
      </c>
      <c r="F234" s="229" t="s">
        <v>299</v>
      </c>
      <c r="G234" s="230" t="s">
        <v>120</v>
      </c>
      <c r="H234" s="231">
        <v>1077.75</v>
      </c>
      <c r="I234" s="232"/>
      <c r="J234" s="233">
        <f>ROUND(I234*H234,2)</f>
        <v>0</v>
      </c>
      <c r="K234" s="229" t="s">
        <v>174</v>
      </c>
      <c r="L234" s="44"/>
      <c r="M234" s="234" t="s">
        <v>1</v>
      </c>
      <c r="N234" s="235" t="s">
        <v>47</v>
      </c>
      <c r="O234" s="91"/>
      <c r="P234" s="236">
        <f>O234*H234</f>
        <v>0</v>
      </c>
      <c r="Q234" s="236">
        <v>0</v>
      </c>
      <c r="R234" s="236">
        <f>Q234*H234</f>
        <v>0</v>
      </c>
      <c r="S234" s="236">
        <v>0</v>
      </c>
      <c r="T234" s="237">
        <f>S234*H234</f>
        <v>0</v>
      </c>
      <c r="U234" s="38"/>
      <c r="V234" s="38"/>
      <c r="W234" s="38"/>
      <c r="X234" s="38"/>
      <c r="Y234" s="38"/>
      <c r="Z234" s="38"/>
      <c r="AA234" s="38"/>
      <c r="AB234" s="38"/>
      <c r="AC234" s="38"/>
      <c r="AD234" s="38"/>
      <c r="AE234" s="38"/>
      <c r="AR234" s="238" t="s">
        <v>175</v>
      </c>
      <c r="AT234" s="238" t="s">
        <v>171</v>
      </c>
      <c r="AU234" s="238" t="s">
        <v>91</v>
      </c>
      <c r="AY234" s="17" t="s">
        <v>169</v>
      </c>
      <c r="BE234" s="239">
        <f>IF(N234="základní",J234,0)</f>
        <v>0</v>
      </c>
      <c r="BF234" s="239">
        <f>IF(N234="snížená",J234,0)</f>
        <v>0</v>
      </c>
      <c r="BG234" s="239">
        <f>IF(N234="zákl. přenesená",J234,0)</f>
        <v>0</v>
      </c>
      <c r="BH234" s="239">
        <f>IF(N234="sníž. přenesená",J234,0)</f>
        <v>0</v>
      </c>
      <c r="BI234" s="239">
        <f>IF(N234="nulová",J234,0)</f>
        <v>0</v>
      </c>
      <c r="BJ234" s="17" t="s">
        <v>89</v>
      </c>
      <c r="BK234" s="239">
        <f>ROUND(I234*H234,2)</f>
        <v>0</v>
      </c>
      <c r="BL234" s="17" t="s">
        <v>175</v>
      </c>
      <c r="BM234" s="238" t="s">
        <v>530</v>
      </c>
    </row>
    <row r="235" s="2" customFormat="1">
      <c r="A235" s="38"/>
      <c r="B235" s="39"/>
      <c r="C235" s="40"/>
      <c r="D235" s="240" t="s">
        <v>177</v>
      </c>
      <c r="E235" s="40"/>
      <c r="F235" s="241" t="s">
        <v>301</v>
      </c>
      <c r="G235" s="40"/>
      <c r="H235" s="40"/>
      <c r="I235" s="242"/>
      <c r="J235" s="40"/>
      <c r="K235" s="40"/>
      <c r="L235" s="44"/>
      <c r="M235" s="243"/>
      <c r="N235" s="244"/>
      <c r="O235" s="91"/>
      <c r="P235" s="91"/>
      <c r="Q235" s="91"/>
      <c r="R235" s="91"/>
      <c r="S235" s="91"/>
      <c r="T235" s="92"/>
      <c r="U235" s="38"/>
      <c r="V235" s="38"/>
      <c r="W235" s="38"/>
      <c r="X235" s="38"/>
      <c r="Y235" s="38"/>
      <c r="Z235" s="38"/>
      <c r="AA235" s="38"/>
      <c r="AB235" s="38"/>
      <c r="AC235" s="38"/>
      <c r="AD235" s="38"/>
      <c r="AE235" s="38"/>
      <c r="AT235" s="17" t="s">
        <v>177</v>
      </c>
      <c r="AU235" s="17" t="s">
        <v>91</v>
      </c>
    </row>
    <row r="236" s="2" customFormat="1">
      <c r="A236" s="38"/>
      <c r="B236" s="39"/>
      <c r="C236" s="40"/>
      <c r="D236" s="245" t="s">
        <v>179</v>
      </c>
      <c r="E236" s="40"/>
      <c r="F236" s="246" t="s">
        <v>302</v>
      </c>
      <c r="G236" s="40"/>
      <c r="H236" s="40"/>
      <c r="I236" s="242"/>
      <c r="J236" s="40"/>
      <c r="K236" s="40"/>
      <c r="L236" s="44"/>
      <c r="M236" s="243"/>
      <c r="N236" s="244"/>
      <c r="O236" s="91"/>
      <c r="P236" s="91"/>
      <c r="Q236" s="91"/>
      <c r="R236" s="91"/>
      <c r="S236" s="91"/>
      <c r="T236" s="92"/>
      <c r="U236" s="38"/>
      <c r="V236" s="38"/>
      <c r="W236" s="38"/>
      <c r="X236" s="38"/>
      <c r="Y236" s="38"/>
      <c r="Z236" s="38"/>
      <c r="AA236" s="38"/>
      <c r="AB236" s="38"/>
      <c r="AC236" s="38"/>
      <c r="AD236" s="38"/>
      <c r="AE236" s="38"/>
      <c r="AT236" s="17" t="s">
        <v>179</v>
      </c>
      <c r="AU236" s="17" t="s">
        <v>91</v>
      </c>
    </row>
    <row r="237" s="13" customFormat="1">
      <c r="A237" s="13"/>
      <c r="B237" s="247"/>
      <c r="C237" s="248"/>
      <c r="D237" s="240" t="s">
        <v>181</v>
      </c>
      <c r="E237" s="249" t="s">
        <v>1</v>
      </c>
      <c r="F237" s="250" t="s">
        <v>531</v>
      </c>
      <c r="G237" s="248"/>
      <c r="H237" s="251">
        <v>1077.75</v>
      </c>
      <c r="I237" s="252"/>
      <c r="J237" s="248"/>
      <c r="K237" s="248"/>
      <c r="L237" s="253"/>
      <c r="M237" s="254"/>
      <c r="N237" s="255"/>
      <c r="O237" s="255"/>
      <c r="P237" s="255"/>
      <c r="Q237" s="255"/>
      <c r="R237" s="255"/>
      <c r="S237" s="255"/>
      <c r="T237" s="256"/>
      <c r="U237" s="13"/>
      <c r="V237" s="13"/>
      <c r="W237" s="13"/>
      <c r="X237" s="13"/>
      <c r="Y237" s="13"/>
      <c r="Z237" s="13"/>
      <c r="AA237" s="13"/>
      <c r="AB237" s="13"/>
      <c r="AC237" s="13"/>
      <c r="AD237" s="13"/>
      <c r="AE237" s="13"/>
      <c r="AT237" s="257" t="s">
        <v>181</v>
      </c>
      <c r="AU237" s="257" t="s">
        <v>91</v>
      </c>
      <c r="AV237" s="13" t="s">
        <v>91</v>
      </c>
      <c r="AW237" s="13" t="s">
        <v>36</v>
      </c>
      <c r="AX237" s="13" t="s">
        <v>14</v>
      </c>
      <c r="AY237" s="257" t="s">
        <v>169</v>
      </c>
    </row>
    <row r="238" s="14" customFormat="1">
      <c r="A238" s="14"/>
      <c r="B238" s="258"/>
      <c r="C238" s="259"/>
      <c r="D238" s="240" t="s">
        <v>181</v>
      </c>
      <c r="E238" s="260" t="s">
        <v>1</v>
      </c>
      <c r="F238" s="261" t="s">
        <v>184</v>
      </c>
      <c r="G238" s="259"/>
      <c r="H238" s="262">
        <v>1077.75</v>
      </c>
      <c r="I238" s="263"/>
      <c r="J238" s="259"/>
      <c r="K238" s="259"/>
      <c r="L238" s="264"/>
      <c r="M238" s="265"/>
      <c r="N238" s="266"/>
      <c r="O238" s="266"/>
      <c r="P238" s="266"/>
      <c r="Q238" s="266"/>
      <c r="R238" s="266"/>
      <c r="S238" s="266"/>
      <c r="T238" s="267"/>
      <c r="U238" s="14"/>
      <c r="V238" s="14"/>
      <c r="W238" s="14"/>
      <c r="X238" s="14"/>
      <c r="Y238" s="14"/>
      <c r="Z238" s="14"/>
      <c r="AA238" s="14"/>
      <c r="AB238" s="14"/>
      <c r="AC238" s="14"/>
      <c r="AD238" s="14"/>
      <c r="AE238" s="14"/>
      <c r="AT238" s="268" t="s">
        <v>181</v>
      </c>
      <c r="AU238" s="268" t="s">
        <v>91</v>
      </c>
      <c r="AV238" s="14" t="s">
        <v>175</v>
      </c>
      <c r="AW238" s="14" t="s">
        <v>36</v>
      </c>
      <c r="AX238" s="14" t="s">
        <v>89</v>
      </c>
      <c r="AY238" s="268" t="s">
        <v>169</v>
      </c>
    </row>
    <row r="239" s="2" customFormat="1" ht="16.5" customHeight="1">
      <c r="A239" s="38"/>
      <c r="B239" s="39"/>
      <c r="C239" s="227" t="s">
        <v>303</v>
      </c>
      <c r="D239" s="227" t="s">
        <v>171</v>
      </c>
      <c r="E239" s="228" t="s">
        <v>466</v>
      </c>
      <c r="F239" s="229" t="s">
        <v>467</v>
      </c>
      <c r="G239" s="230" t="s">
        <v>120</v>
      </c>
      <c r="H239" s="231">
        <v>167</v>
      </c>
      <c r="I239" s="232"/>
      <c r="J239" s="233">
        <f>ROUND(I239*H239,2)</f>
        <v>0</v>
      </c>
      <c r="K239" s="229" t="s">
        <v>174</v>
      </c>
      <c r="L239" s="44"/>
      <c r="M239" s="234" t="s">
        <v>1</v>
      </c>
      <c r="N239" s="235" t="s">
        <v>47</v>
      </c>
      <c r="O239" s="91"/>
      <c r="P239" s="236">
        <f>O239*H239</f>
        <v>0</v>
      </c>
      <c r="Q239" s="236">
        <v>0</v>
      </c>
      <c r="R239" s="236">
        <f>Q239*H239</f>
        <v>0</v>
      </c>
      <c r="S239" s="236">
        <v>0</v>
      </c>
      <c r="T239" s="237">
        <f>S239*H239</f>
        <v>0</v>
      </c>
      <c r="U239" s="38"/>
      <c r="V239" s="38"/>
      <c r="W239" s="38"/>
      <c r="X239" s="38"/>
      <c r="Y239" s="38"/>
      <c r="Z239" s="38"/>
      <c r="AA239" s="38"/>
      <c r="AB239" s="38"/>
      <c r="AC239" s="38"/>
      <c r="AD239" s="38"/>
      <c r="AE239" s="38"/>
      <c r="AR239" s="238" t="s">
        <v>175</v>
      </c>
      <c r="AT239" s="238" t="s">
        <v>171</v>
      </c>
      <c r="AU239" s="238" t="s">
        <v>91</v>
      </c>
      <c r="AY239" s="17" t="s">
        <v>169</v>
      </c>
      <c r="BE239" s="239">
        <f>IF(N239="základní",J239,0)</f>
        <v>0</v>
      </c>
      <c r="BF239" s="239">
        <f>IF(N239="snížená",J239,0)</f>
        <v>0</v>
      </c>
      <c r="BG239" s="239">
        <f>IF(N239="zákl. přenesená",J239,0)</f>
        <v>0</v>
      </c>
      <c r="BH239" s="239">
        <f>IF(N239="sníž. přenesená",J239,0)</f>
        <v>0</v>
      </c>
      <c r="BI239" s="239">
        <f>IF(N239="nulová",J239,0)</f>
        <v>0</v>
      </c>
      <c r="BJ239" s="17" t="s">
        <v>89</v>
      </c>
      <c r="BK239" s="239">
        <f>ROUND(I239*H239,2)</f>
        <v>0</v>
      </c>
      <c r="BL239" s="17" t="s">
        <v>175</v>
      </c>
      <c r="BM239" s="238" t="s">
        <v>532</v>
      </c>
    </row>
    <row r="240" s="2" customFormat="1">
      <c r="A240" s="38"/>
      <c r="B240" s="39"/>
      <c r="C240" s="40"/>
      <c r="D240" s="240" t="s">
        <v>177</v>
      </c>
      <c r="E240" s="40"/>
      <c r="F240" s="241" t="s">
        <v>469</v>
      </c>
      <c r="G240" s="40"/>
      <c r="H240" s="40"/>
      <c r="I240" s="242"/>
      <c r="J240" s="40"/>
      <c r="K240" s="40"/>
      <c r="L240" s="44"/>
      <c r="M240" s="243"/>
      <c r="N240" s="244"/>
      <c r="O240" s="91"/>
      <c r="P240" s="91"/>
      <c r="Q240" s="91"/>
      <c r="R240" s="91"/>
      <c r="S240" s="91"/>
      <c r="T240" s="92"/>
      <c r="U240" s="38"/>
      <c r="V240" s="38"/>
      <c r="W240" s="38"/>
      <c r="X240" s="38"/>
      <c r="Y240" s="38"/>
      <c r="Z240" s="38"/>
      <c r="AA240" s="38"/>
      <c r="AB240" s="38"/>
      <c r="AC240" s="38"/>
      <c r="AD240" s="38"/>
      <c r="AE240" s="38"/>
      <c r="AT240" s="17" t="s">
        <v>177</v>
      </c>
      <c r="AU240" s="17" t="s">
        <v>91</v>
      </c>
    </row>
    <row r="241" s="2" customFormat="1">
      <c r="A241" s="38"/>
      <c r="B241" s="39"/>
      <c r="C241" s="40"/>
      <c r="D241" s="245" t="s">
        <v>179</v>
      </c>
      <c r="E241" s="40"/>
      <c r="F241" s="246" t="s">
        <v>470</v>
      </c>
      <c r="G241" s="40"/>
      <c r="H241" s="40"/>
      <c r="I241" s="242"/>
      <c r="J241" s="40"/>
      <c r="K241" s="40"/>
      <c r="L241" s="44"/>
      <c r="M241" s="243"/>
      <c r="N241" s="244"/>
      <c r="O241" s="91"/>
      <c r="P241" s="91"/>
      <c r="Q241" s="91"/>
      <c r="R241" s="91"/>
      <c r="S241" s="91"/>
      <c r="T241" s="92"/>
      <c r="U241" s="38"/>
      <c r="V241" s="38"/>
      <c r="W241" s="38"/>
      <c r="X241" s="38"/>
      <c r="Y241" s="38"/>
      <c r="Z241" s="38"/>
      <c r="AA241" s="38"/>
      <c r="AB241" s="38"/>
      <c r="AC241" s="38"/>
      <c r="AD241" s="38"/>
      <c r="AE241" s="38"/>
      <c r="AT241" s="17" t="s">
        <v>179</v>
      </c>
      <c r="AU241" s="17" t="s">
        <v>91</v>
      </c>
    </row>
    <row r="242" s="13" customFormat="1">
      <c r="A242" s="13"/>
      <c r="B242" s="247"/>
      <c r="C242" s="248"/>
      <c r="D242" s="240" t="s">
        <v>181</v>
      </c>
      <c r="E242" s="249" t="s">
        <v>1</v>
      </c>
      <c r="F242" s="250" t="s">
        <v>502</v>
      </c>
      <c r="G242" s="248"/>
      <c r="H242" s="251">
        <v>0</v>
      </c>
      <c r="I242" s="252"/>
      <c r="J242" s="248"/>
      <c r="K242" s="248"/>
      <c r="L242" s="253"/>
      <c r="M242" s="254"/>
      <c r="N242" s="255"/>
      <c r="O242" s="255"/>
      <c r="P242" s="255"/>
      <c r="Q242" s="255"/>
      <c r="R242" s="255"/>
      <c r="S242" s="255"/>
      <c r="T242" s="256"/>
      <c r="U242" s="13"/>
      <c r="V242" s="13"/>
      <c r="W242" s="13"/>
      <c r="X242" s="13"/>
      <c r="Y242" s="13"/>
      <c r="Z242" s="13"/>
      <c r="AA242" s="13"/>
      <c r="AB242" s="13"/>
      <c r="AC242" s="13"/>
      <c r="AD242" s="13"/>
      <c r="AE242" s="13"/>
      <c r="AT242" s="257" t="s">
        <v>181</v>
      </c>
      <c r="AU242" s="257" t="s">
        <v>91</v>
      </c>
      <c r="AV242" s="13" t="s">
        <v>91</v>
      </c>
      <c r="AW242" s="13" t="s">
        <v>36</v>
      </c>
      <c r="AX242" s="13" t="s">
        <v>14</v>
      </c>
      <c r="AY242" s="257" t="s">
        <v>169</v>
      </c>
    </row>
    <row r="243" s="13" customFormat="1">
      <c r="A243" s="13"/>
      <c r="B243" s="247"/>
      <c r="C243" s="248"/>
      <c r="D243" s="240" t="s">
        <v>181</v>
      </c>
      <c r="E243" s="249" t="s">
        <v>1</v>
      </c>
      <c r="F243" s="250" t="s">
        <v>410</v>
      </c>
      <c r="G243" s="248"/>
      <c r="H243" s="251">
        <v>148</v>
      </c>
      <c r="I243" s="252"/>
      <c r="J243" s="248"/>
      <c r="K243" s="248"/>
      <c r="L243" s="253"/>
      <c r="M243" s="254"/>
      <c r="N243" s="255"/>
      <c r="O243" s="255"/>
      <c r="P243" s="255"/>
      <c r="Q243" s="255"/>
      <c r="R243" s="255"/>
      <c r="S243" s="255"/>
      <c r="T243" s="256"/>
      <c r="U243" s="13"/>
      <c r="V243" s="13"/>
      <c r="W243" s="13"/>
      <c r="X243" s="13"/>
      <c r="Y243" s="13"/>
      <c r="Z243" s="13"/>
      <c r="AA243" s="13"/>
      <c r="AB243" s="13"/>
      <c r="AC243" s="13"/>
      <c r="AD243" s="13"/>
      <c r="AE243" s="13"/>
      <c r="AT243" s="257" t="s">
        <v>181</v>
      </c>
      <c r="AU243" s="257" t="s">
        <v>91</v>
      </c>
      <c r="AV243" s="13" t="s">
        <v>91</v>
      </c>
      <c r="AW243" s="13" t="s">
        <v>36</v>
      </c>
      <c r="AX243" s="13" t="s">
        <v>14</v>
      </c>
      <c r="AY243" s="257" t="s">
        <v>169</v>
      </c>
    </row>
    <row r="244" s="13" customFormat="1">
      <c r="A244" s="13"/>
      <c r="B244" s="247"/>
      <c r="C244" s="248"/>
      <c r="D244" s="240" t="s">
        <v>181</v>
      </c>
      <c r="E244" s="249" t="s">
        <v>1</v>
      </c>
      <c r="F244" s="250" t="s">
        <v>413</v>
      </c>
      <c r="G244" s="248"/>
      <c r="H244" s="251">
        <v>19</v>
      </c>
      <c r="I244" s="252"/>
      <c r="J244" s="248"/>
      <c r="K244" s="248"/>
      <c r="L244" s="253"/>
      <c r="M244" s="254"/>
      <c r="N244" s="255"/>
      <c r="O244" s="255"/>
      <c r="P244" s="255"/>
      <c r="Q244" s="255"/>
      <c r="R244" s="255"/>
      <c r="S244" s="255"/>
      <c r="T244" s="256"/>
      <c r="U244" s="13"/>
      <c r="V244" s="13"/>
      <c r="W244" s="13"/>
      <c r="X244" s="13"/>
      <c r="Y244" s="13"/>
      <c r="Z244" s="13"/>
      <c r="AA244" s="13"/>
      <c r="AB244" s="13"/>
      <c r="AC244" s="13"/>
      <c r="AD244" s="13"/>
      <c r="AE244" s="13"/>
      <c r="AT244" s="257" t="s">
        <v>181</v>
      </c>
      <c r="AU244" s="257" t="s">
        <v>91</v>
      </c>
      <c r="AV244" s="13" t="s">
        <v>91</v>
      </c>
      <c r="AW244" s="13" t="s">
        <v>36</v>
      </c>
      <c r="AX244" s="13" t="s">
        <v>14</v>
      </c>
      <c r="AY244" s="257" t="s">
        <v>169</v>
      </c>
    </row>
    <row r="245" s="14" customFormat="1">
      <c r="A245" s="14"/>
      <c r="B245" s="258"/>
      <c r="C245" s="259"/>
      <c r="D245" s="240" t="s">
        <v>181</v>
      </c>
      <c r="E245" s="260" t="s">
        <v>1</v>
      </c>
      <c r="F245" s="261" t="s">
        <v>184</v>
      </c>
      <c r="G245" s="259"/>
      <c r="H245" s="262">
        <v>167</v>
      </c>
      <c r="I245" s="263"/>
      <c r="J245" s="259"/>
      <c r="K245" s="259"/>
      <c r="L245" s="264"/>
      <c r="M245" s="265"/>
      <c r="N245" s="266"/>
      <c r="O245" s="266"/>
      <c r="P245" s="266"/>
      <c r="Q245" s="266"/>
      <c r="R245" s="266"/>
      <c r="S245" s="266"/>
      <c r="T245" s="267"/>
      <c r="U245" s="14"/>
      <c r="V245" s="14"/>
      <c r="W245" s="14"/>
      <c r="X245" s="14"/>
      <c r="Y245" s="14"/>
      <c r="Z245" s="14"/>
      <c r="AA245" s="14"/>
      <c r="AB245" s="14"/>
      <c r="AC245" s="14"/>
      <c r="AD245" s="14"/>
      <c r="AE245" s="14"/>
      <c r="AT245" s="268" t="s">
        <v>181</v>
      </c>
      <c r="AU245" s="268" t="s">
        <v>91</v>
      </c>
      <c r="AV245" s="14" t="s">
        <v>175</v>
      </c>
      <c r="AW245" s="14" t="s">
        <v>36</v>
      </c>
      <c r="AX245" s="14" t="s">
        <v>89</v>
      </c>
      <c r="AY245" s="268" t="s">
        <v>169</v>
      </c>
    </row>
    <row r="246" s="12" customFormat="1" ht="22.8" customHeight="1">
      <c r="A246" s="12"/>
      <c r="B246" s="211"/>
      <c r="C246" s="212"/>
      <c r="D246" s="213" t="s">
        <v>81</v>
      </c>
      <c r="E246" s="225" t="s">
        <v>212</v>
      </c>
      <c r="F246" s="225" t="s">
        <v>310</v>
      </c>
      <c r="G246" s="212"/>
      <c r="H246" s="212"/>
      <c r="I246" s="215"/>
      <c r="J246" s="226">
        <f>BK246</f>
        <v>0</v>
      </c>
      <c r="K246" s="212"/>
      <c r="L246" s="217"/>
      <c r="M246" s="218"/>
      <c r="N246" s="219"/>
      <c r="O246" s="219"/>
      <c r="P246" s="220">
        <f>SUM(P247:P290)</f>
        <v>0</v>
      </c>
      <c r="Q246" s="219"/>
      <c r="R246" s="220">
        <f>SUM(R247:R290)</f>
        <v>2.7624879999999998</v>
      </c>
      <c r="S246" s="219"/>
      <c r="T246" s="221">
        <f>SUM(T247:T290)</f>
        <v>0</v>
      </c>
      <c r="U246" s="12"/>
      <c r="V246" s="12"/>
      <c r="W246" s="12"/>
      <c r="X246" s="12"/>
      <c r="Y246" s="12"/>
      <c r="Z246" s="12"/>
      <c r="AA246" s="12"/>
      <c r="AB246" s="12"/>
      <c r="AC246" s="12"/>
      <c r="AD246" s="12"/>
      <c r="AE246" s="12"/>
      <c r="AR246" s="222" t="s">
        <v>89</v>
      </c>
      <c r="AT246" s="223" t="s">
        <v>81</v>
      </c>
      <c r="AU246" s="223" t="s">
        <v>89</v>
      </c>
      <c r="AY246" s="222" t="s">
        <v>169</v>
      </c>
      <c r="BK246" s="224">
        <f>SUM(BK247:BK290)</f>
        <v>0</v>
      </c>
    </row>
    <row r="247" s="2" customFormat="1" ht="33" customHeight="1">
      <c r="A247" s="38"/>
      <c r="B247" s="39"/>
      <c r="C247" s="227" t="s">
        <v>311</v>
      </c>
      <c r="D247" s="227" t="s">
        <v>171</v>
      </c>
      <c r="E247" s="228" t="s">
        <v>312</v>
      </c>
      <c r="F247" s="229" t="s">
        <v>313</v>
      </c>
      <c r="G247" s="230" t="s">
        <v>133</v>
      </c>
      <c r="H247" s="231">
        <v>10.4</v>
      </c>
      <c r="I247" s="232"/>
      <c r="J247" s="233">
        <f>ROUND(I247*H247,2)</f>
        <v>0</v>
      </c>
      <c r="K247" s="229" t="s">
        <v>174</v>
      </c>
      <c r="L247" s="44"/>
      <c r="M247" s="234" t="s">
        <v>1</v>
      </c>
      <c r="N247" s="235" t="s">
        <v>47</v>
      </c>
      <c r="O247" s="91"/>
      <c r="P247" s="236">
        <f>O247*H247</f>
        <v>0</v>
      </c>
      <c r="Q247" s="236">
        <v>1.0000000000000001E-05</v>
      </c>
      <c r="R247" s="236">
        <f>Q247*H247</f>
        <v>0.00010400000000000001</v>
      </c>
      <c r="S247" s="236">
        <v>0</v>
      </c>
      <c r="T247" s="237">
        <f>S247*H247</f>
        <v>0</v>
      </c>
      <c r="U247" s="38"/>
      <c r="V247" s="38"/>
      <c r="W247" s="38"/>
      <c r="X247" s="38"/>
      <c r="Y247" s="38"/>
      <c r="Z247" s="38"/>
      <c r="AA247" s="38"/>
      <c r="AB247" s="38"/>
      <c r="AC247" s="38"/>
      <c r="AD247" s="38"/>
      <c r="AE247" s="38"/>
      <c r="AR247" s="238" t="s">
        <v>175</v>
      </c>
      <c r="AT247" s="238" t="s">
        <v>171</v>
      </c>
      <c r="AU247" s="238" t="s">
        <v>91</v>
      </c>
      <c r="AY247" s="17" t="s">
        <v>169</v>
      </c>
      <c r="BE247" s="239">
        <f>IF(N247="základní",J247,0)</f>
        <v>0</v>
      </c>
      <c r="BF247" s="239">
        <f>IF(N247="snížená",J247,0)</f>
        <v>0</v>
      </c>
      <c r="BG247" s="239">
        <f>IF(N247="zákl. přenesená",J247,0)</f>
        <v>0</v>
      </c>
      <c r="BH247" s="239">
        <f>IF(N247="sníž. přenesená",J247,0)</f>
        <v>0</v>
      </c>
      <c r="BI247" s="239">
        <f>IF(N247="nulová",J247,0)</f>
        <v>0</v>
      </c>
      <c r="BJ247" s="17" t="s">
        <v>89</v>
      </c>
      <c r="BK247" s="239">
        <f>ROUND(I247*H247,2)</f>
        <v>0</v>
      </c>
      <c r="BL247" s="17" t="s">
        <v>175</v>
      </c>
      <c r="BM247" s="238" t="s">
        <v>533</v>
      </c>
    </row>
    <row r="248" s="2" customFormat="1">
      <c r="A248" s="38"/>
      <c r="B248" s="39"/>
      <c r="C248" s="40"/>
      <c r="D248" s="240" t="s">
        <v>177</v>
      </c>
      <c r="E248" s="40"/>
      <c r="F248" s="241" t="s">
        <v>315</v>
      </c>
      <c r="G248" s="40"/>
      <c r="H248" s="40"/>
      <c r="I248" s="242"/>
      <c r="J248" s="40"/>
      <c r="K248" s="40"/>
      <c r="L248" s="44"/>
      <c r="M248" s="243"/>
      <c r="N248" s="244"/>
      <c r="O248" s="91"/>
      <c r="P248" s="91"/>
      <c r="Q248" s="91"/>
      <c r="R248" s="91"/>
      <c r="S248" s="91"/>
      <c r="T248" s="92"/>
      <c r="U248" s="38"/>
      <c r="V248" s="38"/>
      <c r="W248" s="38"/>
      <c r="X248" s="38"/>
      <c r="Y248" s="38"/>
      <c r="Z248" s="38"/>
      <c r="AA248" s="38"/>
      <c r="AB248" s="38"/>
      <c r="AC248" s="38"/>
      <c r="AD248" s="38"/>
      <c r="AE248" s="38"/>
      <c r="AT248" s="17" t="s">
        <v>177</v>
      </c>
      <c r="AU248" s="17" t="s">
        <v>91</v>
      </c>
    </row>
    <row r="249" s="2" customFormat="1">
      <c r="A249" s="38"/>
      <c r="B249" s="39"/>
      <c r="C249" s="40"/>
      <c r="D249" s="245" t="s">
        <v>179</v>
      </c>
      <c r="E249" s="40"/>
      <c r="F249" s="246" t="s">
        <v>316</v>
      </c>
      <c r="G249" s="40"/>
      <c r="H249" s="40"/>
      <c r="I249" s="242"/>
      <c r="J249" s="40"/>
      <c r="K249" s="40"/>
      <c r="L249" s="44"/>
      <c r="M249" s="243"/>
      <c r="N249" s="244"/>
      <c r="O249" s="91"/>
      <c r="P249" s="91"/>
      <c r="Q249" s="91"/>
      <c r="R249" s="91"/>
      <c r="S249" s="91"/>
      <c r="T249" s="92"/>
      <c r="U249" s="38"/>
      <c r="V249" s="38"/>
      <c r="W249" s="38"/>
      <c r="X249" s="38"/>
      <c r="Y249" s="38"/>
      <c r="Z249" s="38"/>
      <c r="AA249" s="38"/>
      <c r="AB249" s="38"/>
      <c r="AC249" s="38"/>
      <c r="AD249" s="38"/>
      <c r="AE249" s="38"/>
      <c r="AT249" s="17" t="s">
        <v>179</v>
      </c>
      <c r="AU249" s="17" t="s">
        <v>91</v>
      </c>
    </row>
    <row r="250" s="2" customFormat="1">
      <c r="A250" s="38"/>
      <c r="B250" s="39"/>
      <c r="C250" s="40"/>
      <c r="D250" s="240" t="s">
        <v>196</v>
      </c>
      <c r="E250" s="40"/>
      <c r="F250" s="269" t="s">
        <v>317</v>
      </c>
      <c r="G250" s="40"/>
      <c r="H250" s="40"/>
      <c r="I250" s="242"/>
      <c r="J250" s="40"/>
      <c r="K250" s="40"/>
      <c r="L250" s="44"/>
      <c r="M250" s="243"/>
      <c r="N250" s="244"/>
      <c r="O250" s="91"/>
      <c r="P250" s="91"/>
      <c r="Q250" s="91"/>
      <c r="R250" s="91"/>
      <c r="S250" s="91"/>
      <c r="T250" s="92"/>
      <c r="U250" s="38"/>
      <c r="V250" s="38"/>
      <c r="W250" s="38"/>
      <c r="X250" s="38"/>
      <c r="Y250" s="38"/>
      <c r="Z250" s="38"/>
      <c r="AA250" s="38"/>
      <c r="AB250" s="38"/>
      <c r="AC250" s="38"/>
      <c r="AD250" s="38"/>
      <c r="AE250" s="38"/>
      <c r="AT250" s="17" t="s">
        <v>196</v>
      </c>
      <c r="AU250" s="17" t="s">
        <v>91</v>
      </c>
    </row>
    <row r="251" s="13" customFormat="1">
      <c r="A251" s="13"/>
      <c r="B251" s="247"/>
      <c r="C251" s="248"/>
      <c r="D251" s="240" t="s">
        <v>181</v>
      </c>
      <c r="E251" s="249" t="s">
        <v>1</v>
      </c>
      <c r="F251" s="250" t="s">
        <v>522</v>
      </c>
      <c r="G251" s="248"/>
      <c r="H251" s="251">
        <v>10.4</v>
      </c>
      <c r="I251" s="252"/>
      <c r="J251" s="248"/>
      <c r="K251" s="248"/>
      <c r="L251" s="253"/>
      <c r="M251" s="254"/>
      <c r="N251" s="255"/>
      <c r="O251" s="255"/>
      <c r="P251" s="255"/>
      <c r="Q251" s="255"/>
      <c r="R251" s="255"/>
      <c r="S251" s="255"/>
      <c r="T251" s="256"/>
      <c r="U251" s="13"/>
      <c r="V251" s="13"/>
      <c r="W251" s="13"/>
      <c r="X251" s="13"/>
      <c r="Y251" s="13"/>
      <c r="Z251" s="13"/>
      <c r="AA251" s="13"/>
      <c r="AB251" s="13"/>
      <c r="AC251" s="13"/>
      <c r="AD251" s="13"/>
      <c r="AE251" s="13"/>
      <c r="AT251" s="257" t="s">
        <v>181</v>
      </c>
      <c r="AU251" s="257" t="s">
        <v>91</v>
      </c>
      <c r="AV251" s="13" t="s">
        <v>91</v>
      </c>
      <c r="AW251" s="13" t="s">
        <v>36</v>
      </c>
      <c r="AX251" s="13" t="s">
        <v>14</v>
      </c>
      <c r="AY251" s="257" t="s">
        <v>169</v>
      </c>
    </row>
    <row r="252" s="14" customFormat="1">
      <c r="A252" s="14"/>
      <c r="B252" s="258"/>
      <c r="C252" s="259"/>
      <c r="D252" s="240" t="s">
        <v>181</v>
      </c>
      <c r="E252" s="260" t="s">
        <v>1</v>
      </c>
      <c r="F252" s="261" t="s">
        <v>184</v>
      </c>
      <c r="G252" s="259"/>
      <c r="H252" s="262">
        <v>10.4</v>
      </c>
      <c r="I252" s="263"/>
      <c r="J252" s="259"/>
      <c r="K252" s="259"/>
      <c r="L252" s="264"/>
      <c r="M252" s="265"/>
      <c r="N252" s="266"/>
      <c r="O252" s="266"/>
      <c r="P252" s="266"/>
      <c r="Q252" s="266"/>
      <c r="R252" s="266"/>
      <c r="S252" s="266"/>
      <c r="T252" s="267"/>
      <c r="U252" s="14"/>
      <c r="V252" s="14"/>
      <c r="W252" s="14"/>
      <c r="X252" s="14"/>
      <c r="Y252" s="14"/>
      <c r="Z252" s="14"/>
      <c r="AA252" s="14"/>
      <c r="AB252" s="14"/>
      <c r="AC252" s="14"/>
      <c r="AD252" s="14"/>
      <c r="AE252" s="14"/>
      <c r="AT252" s="268" t="s">
        <v>181</v>
      </c>
      <c r="AU252" s="268" t="s">
        <v>91</v>
      </c>
      <c r="AV252" s="14" t="s">
        <v>175</v>
      </c>
      <c r="AW252" s="14" t="s">
        <v>36</v>
      </c>
      <c r="AX252" s="14" t="s">
        <v>89</v>
      </c>
      <c r="AY252" s="268" t="s">
        <v>169</v>
      </c>
    </row>
    <row r="253" s="2" customFormat="1" ht="21.75" customHeight="1">
      <c r="A253" s="38"/>
      <c r="B253" s="39"/>
      <c r="C253" s="270" t="s">
        <v>318</v>
      </c>
      <c r="D253" s="270" t="s">
        <v>208</v>
      </c>
      <c r="E253" s="271" t="s">
        <v>319</v>
      </c>
      <c r="F253" s="272" t="s">
        <v>320</v>
      </c>
      <c r="G253" s="273" t="s">
        <v>133</v>
      </c>
      <c r="H253" s="274">
        <v>10.4</v>
      </c>
      <c r="I253" s="275"/>
      <c r="J253" s="276">
        <f>ROUND(I253*H253,2)</f>
        <v>0</v>
      </c>
      <c r="K253" s="272" t="s">
        <v>174</v>
      </c>
      <c r="L253" s="277"/>
      <c r="M253" s="278" t="s">
        <v>1</v>
      </c>
      <c r="N253" s="279" t="s">
        <v>47</v>
      </c>
      <c r="O253" s="91"/>
      <c r="P253" s="236">
        <f>O253*H253</f>
        <v>0</v>
      </c>
      <c r="Q253" s="236">
        <v>0.0024099999999999998</v>
      </c>
      <c r="R253" s="236">
        <f>Q253*H253</f>
        <v>0.025063999999999999</v>
      </c>
      <c r="S253" s="236">
        <v>0</v>
      </c>
      <c r="T253" s="237">
        <f>S253*H253</f>
        <v>0</v>
      </c>
      <c r="U253" s="38"/>
      <c r="V253" s="38"/>
      <c r="W253" s="38"/>
      <c r="X253" s="38"/>
      <c r="Y253" s="38"/>
      <c r="Z253" s="38"/>
      <c r="AA253" s="38"/>
      <c r="AB253" s="38"/>
      <c r="AC253" s="38"/>
      <c r="AD253" s="38"/>
      <c r="AE253" s="38"/>
      <c r="AR253" s="238" t="s">
        <v>212</v>
      </c>
      <c r="AT253" s="238" t="s">
        <v>208</v>
      </c>
      <c r="AU253" s="238" t="s">
        <v>91</v>
      </c>
      <c r="AY253" s="17" t="s">
        <v>169</v>
      </c>
      <c r="BE253" s="239">
        <f>IF(N253="základní",J253,0)</f>
        <v>0</v>
      </c>
      <c r="BF253" s="239">
        <f>IF(N253="snížená",J253,0)</f>
        <v>0</v>
      </c>
      <c r="BG253" s="239">
        <f>IF(N253="zákl. přenesená",J253,0)</f>
        <v>0</v>
      </c>
      <c r="BH253" s="239">
        <f>IF(N253="sníž. přenesená",J253,0)</f>
        <v>0</v>
      </c>
      <c r="BI253" s="239">
        <f>IF(N253="nulová",J253,0)</f>
        <v>0</v>
      </c>
      <c r="BJ253" s="17" t="s">
        <v>89</v>
      </c>
      <c r="BK253" s="239">
        <f>ROUND(I253*H253,2)</f>
        <v>0</v>
      </c>
      <c r="BL253" s="17" t="s">
        <v>175</v>
      </c>
      <c r="BM253" s="238" t="s">
        <v>534</v>
      </c>
    </row>
    <row r="254" s="2" customFormat="1">
      <c r="A254" s="38"/>
      <c r="B254" s="39"/>
      <c r="C254" s="40"/>
      <c r="D254" s="240" t="s">
        <v>177</v>
      </c>
      <c r="E254" s="40"/>
      <c r="F254" s="241" t="s">
        <v>320</v>
      </c>
      <c r="G254" s="40"/>
      <c r="H254" s="40"/>
      <c r="I254" s="242"/>
      <c r="J254" s="40"/>
      <c r="K254" s="40"/>
      <c r="L254" s="44"/>
      <c r="M254" s="243"/>
      <c r="N254" s="244"/>
      <c r="O254" s="91"/>
      <c r="P254" s="91"/>
      <c r="Q254" s="91"/>
      <c r="R254" s="91"/>
      <c r="S254" s="91"/>
      <c r="T254" s="92"/>
      <c r="U254" s="38"/>
      <c r="V254" s="38"/>
      <c r="W254" s="38"/>
      <c r="X254" s="38"/>
      <c r="Y254" s="38"/>
      <c r="Z254" s="38"/>
      <c r="AA254" s="38"/>
      <c r="AB254" s="38"/>
      <c r="AC254" s="38"/>
      <c r="AD254" s="38"/>
      <c r="AE254" s="38"/>
      <c r="AT254" s="17" t="s">
        <v>177</v>
      </c>
      <c r="AU254" s="17" t="s">
        <v>91</v>
      </c>
    </row>
    <row r="255" s="13" customFormat="1">
      <c r="A255" s="13"/>
      <c r="B255" s="247"/>
      <c r="C255" s="248"/>
      <c r="D255" s="240" t="s">
        <v>181</v>
      </c>
      <c r="E255" s="249" t="s">
        <v>1</v>
      </c>
      <c r="F255" s="250" t="s">
        <v>522</v>
      </c>
      <c r="G255" s="248"/>
      <c r="H255" s="251">
        <v>10.4</v>
      </c>
      <c r="I255" s="252"/>
      <c r="J255" s="248"/>
      <c r="K255" s="248"/>
      <c r="L255" s="253"/>
      <c r="M255" s="254"/>
      <c r="N255" s="255"/>
      <c r="O255" s="255"/>
      <c r="P255" s="255"/>
      <c r="Q255" s="255"/>
      <c r="R255" s="255"/>
      <c r="S255" s="255"/>
      <c r="T255" s="256"/>
      <c r="U255" s="13"/>
      <c r="V255" s="13"/>
      <c r="W255" s="13"/>
      <c r="X255" s="13"/>
      <c r="Y255" s="13"/>
      <c r="Z255" s="13"/>
      <c r="AA255" s="13"/>
      <c r="AB255" s="13"/>
      <c r="AC255" s="13"/>
      <c r="AD255" s="13"/>
      <c r="AE255" s="13"/>
      <c r="AT255" s="257" t="s">
        <v>181</v>
      </c>
      <c r="AU255" s="257" t="s">
        <v>91</v>
      </c>
      <c r="AV255" s="13" t="s">
        <v>91</v>
      </c>
      <c r="AW255" s="13" t="s">
        <v>36</v>
      </c>
      <c r="AX255" s="13" t="s">
        <v>14</v>
      </c>
      <c r="AY255" s="257" t="s">
        <v>169</v>
      </c>
    </row>
    <row r="256" s="14" customFormat="1">
      <c r="A256" s="14"/>
      <c r="B256" s="258"/>
      <c r="C256" s="259"/>
      <c r="D256" s="240" t="s">
        <v>181</v>
      </c>
      <c r="E256" s="260" t="s">
        <v>1</v>
      </c>
      <c r="F256" s="261" t="s">
        <v>184</v>
      </c>
      <c r="G256" s="259"/>
      <c r="H256" s="262">
        <v>10.4</v>
      </c>
      <c r="I256" s="263"/>
      <c r="J256" s="259"/>
      <c r="K256" s="259"/>
      <c r="L256" s="264"/>
      <c r="M256" s="265"/>
      <c r="N256" s="266"/>
      <c r="O256" s="266"/>
      <c r="P256" s="266"/>
      <c r="Q256" s="266"/>
      <c r="R256" s="266"/>
      <c r="S256" s="266"/>
      <c r="T256" s="267"/>
      <c r="U256" s="14"/>
      <c r="V256" s="14"/>
      <c r="W256" s="14"/>
      <c r="X256" s="14"/>
      <c r="Y256" s="14"/>
      <c r="Z256" s="14"/>
      <c r="AA256" s="14"/>
      <c r="AB256" s="14"/>
      <c r="AC256" s="14"/>
      <c r="AD256" s="14"/>
      <c r="AE256" s="14"/>
      <c r="AT256" s="268" t="s">
        <v>181</v>
      </c>
      <c r="AU256" s="268" t="s">
        <v>91</v>
      </c>
      <c r="AV256" s="14" t="s">
        <v>175</v>
      </c>
      <c r="AW256" s="14" t="s">
        <v>36</v>
      </c>
      <c r="AX256" s="14" t="s">
        <v>89</v>
      </c>
      <c r="AY256" s="268" t="s">
        <v>169</v>
      </c>
    </row>
    <row r="257" s="2" customFormat="1" ht="33" customHeight="1">
      <c r="A257" s="38"/>
      <c r="B257" s="39"/>
      <c r="C257" s="227" t="s">
        <v>7</v>
      </c>
      <c r="D257" s="227" t="s">
        <v>171</v>
      </c>
      <c r="E257" s="228" t="s">
        <v>322</v>
      </c>
      <c r="F257" s="229" t="s">
        <v>323</v>
      </c>
      <c r="G257" s="230" t="s">
        <v>324</v>
      </c>
      <c r="H257" s="231">
        <v>8</v>
      </c>
      <c r="I257" s="232"/>
      <c r="J257" s="233">
        <f>ROUND(I257*H257,2)</f>
        <v>0</v>
      </c>
      <c r="K257" s="229" t="s">
        <v>174</v>
      </c>
      <c r="L257" s="44"/>
      <c r="M257" s="234" t="s">
        <v>1</v>
      </c>
      <c r="N257" s="235" t="s">
        <v>47</v>
      </c>
      <c r="O257" s="91"/>
      <c r="P257" s="236">
        <f>O257*H257</f>
        <v>0</v>
      </c>
      <c r="Q257" s="236">
        <v>0</v>
      </c>
      <c r="R257" s="236">
        <f>Q257*H257</f>
        <v>0</v>
      </c>
      <c r="S257" s="236">
        <v>0</v>
      </c>
      <c r="T257" s="237">
        <f>S257*H257</f>
        <v>0</v>
      </c>
      <c r="U257" s="38"/>
      <c r="V257" s="38"/>
      <c r="W257" s="38"/>
      <c r="X257" s="38"/>
      <c r="Y257" s="38"/>
      <c r="Z257" s="38"/>
      <c r="AA257" s="38"/>
      <c r="AB257" s="38"/>
      <c r="AC257" s="38"/>
      <c r="AD257" s="38"/>
      <c r="AE257" s="38"/>
      <c r="AR257" s="238" t="s">
        <v>175</v>
      </c>
      <c r="AT257" s="238" t="s">
        <v>171</v>
      </c>
      <c r="AU257" s="238" t="s">
        <v>91</v>
      </c>
      <c r="AY257" s="17" t="s">
        <v>169</v>
      </c>
      <c r="BE257" s="239">
        <f>IF(N257="základní",J257,0)</f>
        <v>0</v>
      </c>
      <c r="BF257" s="239">
        <f>IF(N257="snížená",J257,0)</f>
        <v>0</v>
      </c>
      <c r="BG257" s="239">
        <f>IF(N257="zákl. přenesená",J257,0)</f>
        <v>0</v>
      </c>
      <c r="BH257" s="239">
        <f>IF(N257="sníž. přenesená",J257,0)</f>
        <v>0</v>
      </c>
      <c r="BI257" s="239">
        <f>IF(N257="nulová",J257,0)</f>
        <v>0</v>
      </c>
      <c r="BJ257" s="17" t="s">
        <v>89</v>
      </c>
      <c r="BK257" s="239">
        <f>ROUND(I257*H257,2)</f>
        <v>0</v>
      </c>
      <c r="BL257" s="17" t="s">
        <v>175</v>
      </c>
      <c r="BM257" s="238" t="s">
        <v>535</v>
      </c>
    </row>
    <row r="258" s="2" customFormat="1">
      <c r="A258" s="38"/>
      <c r="B258" s="39"/>
      <c r="C258" s="40"/>
      <c r="D258" s="240" t="s">
        <v>177</v>
      </c>
      <c r="E258" s="40"/>
      <c r="F258" s="241" t="s">
        <v>326</v>
      </c>
      <c r="G258" s="40"/>
      <c r="H258" s="40"/>
      <c r="I258" s="242"/>
      <c r="J258" s="40"/>
      <c r="K258" s="40"/>
      <c r="L258" s="44"/>
      <c r="M258" s="243"/>
      <c r="N258" s="244"/>
      <c r="O258" s="91"/>
      <c r="P258" s="91"/>
      <c r="Q258" s="91"/>
      <c r="R258" s="91"/>
      <c r="S258" s="91"/>
      <c r="T258" s="92"/>
      <c r="U258" s="38"/>
      <c r="V258" s="38"/>
      <c r="W258" s="38"/>
      <c r="X258" s="38"/>
      <c r="Y258" s="38"/>
      <c r="Z258" s="38"/>
      <c r="AA258" s="38"/>
      <c r="AB258" s="38"/>
      <c r="AC258" s="38"/>
      <c r="AD258" s="38"/>
      <c r="AE258" s="38"/>
      <c r="AT258" s="17" t="s">
        <v>177</v>
      </c>
      <c r="AU258" s="17" t="s">
        <v>91</v>
      </c>
    </row>
    <row r="259" s="2" customFormat="1">
      <c r="A259" s="38"/>
      <c r="B259" s="39"/>
      <c r="C259" s="40"/>
      <c r="D259" s="245" t="s">
        <v>179</v>
      </c>
      <c r="E259" s="40"/>
      <c r="F259" s="246" t="s">
        <v>327</v>
      </c>
      <c r="G259" s="40"/>
      <c r="H259" s="40"/>
      <c r="I259" s="242"/>
      <c r="J259" s="40"/>
      <c r="K259" s="40"/>
      <c r="L259" s="44"/>
      <c r="M259" s="243"/>
      <c r="N259" s="244"/>
      <c r="O259" s="91"/>
      <c r="P259" s="91"/>
      <c r="Q259" s="91"/>
      <c r="R259" s="91"/>
      <c r="S259" s="91"/>
      <c r="T259" s="92"/>
      <c r="U259" s="38"/>
      <c r="V259" s="38"/>
      <c r="W259" s="38"/>
      <c r="X259" s="38"/>
      <c r="Y259" s="38"/>
      <c r="Z259" s="38"/>
      <c r="AA259" s="38"/>
      <c r="AB259" s="38"/>
      <c r="AC259" s="38"/>
      <c r="AD259" s="38"/>
      <c r="AE259" s="38"/>
      <c r="AT259" s="17" t="s">
        <v>179</v>
      </c>
      <c r="AU259" s="17" t="s">
        <v>91</v>
      </c>
    </row>
    <row r="260" s="2" customFormat="1">
      <c r="A260" s="38"/>
      <c r="B260" s="39"/>
      <c r="C260" s="40"/>
      <c r="D260" s="240" t="s">
        <v>196</v>
      </c>
      <c r="E260" s="40"/>
      <c r="F260" s="269" t="s">
        <v>328</v>
      </c>
      <c r="G260" s="40"/>
      <c r="H260" s="40"/>
      <c r="I260" s="242"/>
      <c r="J260" s="40"/>
      <c r="K260" s="40"/>
      <c r="L260" s="44"/>
      <c r="M260" s="243"/>
      <c r="N260" s="244"/>
      <c r="O260" s="91"/>
      <c r="P260" s="91"/>
      <c r="Q260" s="91"/>
      <c r="R260" s="91"/>
      <c r="S260" s="91"/>
      <c r="T260" s="92"/>
      <c r="U260" s="38"/>
      <c r="V260" s="38"/>
      <c r="W260" s="38"/>
      <c r="X260" s="38"/>
      <c r="Y260" s="38"/>
      <c r="Z260" s="38"/>
      <c r="AA260" s="38"/>
      <c r="AB260" s="38"/>
      <c r="AC260" s="38"/>
      <c r="AD260" s="38"/>
      <c r="AE260" s="38"/>
      <c r="AT260" s="17" t="s">
        <v>196</v>
      </c>
      <c r="AU260" s="17" t="s">
        <v>91</v>
      </c>
    </row>
    <row r="261" s="2" customFormat="1" ht="16.5" customHeight="1">
      <c r="A261" s="38"/>
      <c r="B261" s="39"/>
      <c r="C261" s="270" t="s">
        <v>329</v>
      </c>
      <c r="D261" s="270" t="s">
        <v>208</v>
      </c>
      <c r="E261" s="271" t="s">
        <v>330</v>
      </c>
      <c r="F261" s="272" t="s">
        <v>331</v>
      </c>
      <c r="G261" s="273" t="s">
        <v>324</v>
      </c>
      <c r="H261" s="274">
        <v>4</v>
      </c>
      <c r="I261" s="275"/>
      <c r="J261" s="276">
        <f>ROUND(I261*H261,2)</f>
        <v>0</v>
      </c>
      <c r="K261" s="272" t="s">
        <v>174</v>
      </c>
      <c r="L261" s="277"/>
      <c r="M261" s="278" t="s">
        <v>1</v>
      </c>
      <c r="N261" s="279" t="s">
        <v>47</v>
      </c>
      <c r="O261" s="91"/>
      <c r="P261" s="236">
        <f>O261*H261</f>
        <v>0</v>
      </c>
      <c r="Q261" s="236">
        <v>0.00064000000000000005</v>
      </c>
      <c r="R261" s="236">
        <f>Q261*H261</f>
        <v>0.0025600000000000002</v>
      </c>
      <c r="S261" s="236">
        <v>0</v>
      </c>
      <c r="T261" s="237">
        <f>S261*H261</f>
        <v>0</v>
      </c>
      <c r="U261" s="38"/>
      <c r="V261" s="38"/>
      <c r="W261" s="38"/>
      <c r="X261" s="38"/>
      <c r="Y261" s="38"/>
      <c r="Z261" s="38"/>
      <c r="AA261" s="38"/>
      <c r="AB261" s="38"/>
      <c r="AC261" s="38"/>
      <c r="AD261" s="38"/>
      <c r="AE261" s="38"/>
      <c r="AR261" s="238" t="s">
        <v>212</v>
      </c>
      <c r="AT261" s="238" t="s">
        <v>208</v>
      </c>
      <c r="AU261" s="238" t="s">
        <v>91</v>
      </c>
      <c r="AY261" s="17" t="s">
        <v>169</v>
      </c>
      <c r="BE261" s="239">
        <f>IF(N261="základní",J261,0)</f>
        <v>0</v>
      </c>
      <c r="BF261" s="239">
        <f>IF(N261="snížená",J261,0)</f>
        <v>0</v>
      </c>
      <c r="BG261" s="239">
        <f>IF(N261="zákl. přenesená",J261,0)</f>
        <v>0</v>
      </c>
      <c r="BH261" s="239">
        <f>IF(N261="sníž. přenesená",J261,0)</f>
        <v>0</v>
      </c>
      <c r="BI261" s="239">
        <f>IF(N261="nulová",J261,0)</f>
        <v>0</v>
      </c>
      <c r="BJ261" s="17" t="s">
        <v>89</v>
      </c>
      <c r="BK261" s="239">
        <f>ROUND(I261*H261,2)</f>
        <v>0</v>
      </c>
      <c r="BL261" s="17" t="s">
        <v>175</v>
      </c>
      <c r="BM261" s="238" t="s">
        <v>536</v>
      </c>
    </row>
    <row r="262" s="2" customFormat="1">
      <c r="A262" s="38"/>
      <c r="B262" s="39"/>
      <c r="C262" s="40"/>
      <c r="D262" s="240" t="s">
        <v>177</v>
      </c>
      <c r="E262" s="40"/>
      <c r="F262" s="241" t="s">
        <v>331</v>
      </c>
      <c r="G262" s="40"/>
      <c r="H262" s="40"/>
      <c r="I262" s="242"/>
      <c r="J262" s="40"/>
      <c r="K262" s="40"/>
      <c r="L262" s="44"/>
      <c r="M262" s="243"/>
      <c r="N262" s="244"/>
      <c r="O262" s="91"/>
      <c r="P262" s="91"/>
      <c r="Q262" s="91"/>
      <c r="R262" s="91"/>
      <c r="S262" s="91"/>
      <c r="T262" s="92"/>
      <c r="U262" s="38"/>
      <c r="V262" s="38"/>
      <c r="W262" s="38"/>
      <c r="X262" s="38"/>
      <c r="Y262" s="38"/>
      <c r="Z262" s="38"/>
      <c r="AA262" s="38"/>
      <c r="AB262" s="38"/>
      <c r="AC262" s="38"/>
      <c r="AD262" s="38"/>
      <c r="AE262" s="38"/>
      <c r="AT262" s="17" t="s">
        <v>177</v>
      </c>
      <c r="AU262" s="17" t="s">
        <v>91</v>
      </c>
    </row>
    <row r="263" s="2" customFormat="1" ht="16.5" customHeight="1">
      <c r="A263" s="38"/>
      <c r="B263" s="39"/>
      <c r="C263" s="270" t="s">
        <v>333</v>
      </c>
      <c r="D263" s="270" t="s">
        <v>208</v>
      </c>
      <c r="E263" s="271" t="s">
        <v>334</v>
      </c>
      <c r="F263" s="272" t="s">
        <v>335</v>
      </c>
      <c r="G263" s="273" t="s">
        <v>324</v>
      </c>
      <c r="H263" s="274">
        <v>4</v>
      </c>
      <c r="I263" s="275"/>
      <c r="J263" s="276">
        <f>ROUND(I263*H263,2)</f>
        <v>0</v>
      </c>
      <c r="K263" s="272" t="s">
        <v>174</v>
      </c>
      <c r="L263" s="277"/>
      <c r="M263" s="278" t="s">
        <v>1</v>
      </c>
      <c r="N263" s="279" t="s">
        <v>47</v>
      </c>
      <c r="O263" s="91"/>
      <c r="P263" s="236">
        <f>O263*H263</f>
        <v>0</v>
      </c>
      <c r="Q263" s="236">
        <v>0.00064999999999999997</v>
      </c>
      <c r="R263" s="236">
        <f>Q263*H263</f>
        <v>0.0025999999999999999</v>
      </c>
      <c r="S263" s="236">
        <v>0</v>
      </c>
      <c r="T263" s="237">
        <f>S263*H263</f>
        <v>0</v>
      </c>
      <c r="U263" s="38"/>
      <c r="V263" s="38"/>
      <c r="W263" s="38"/>
      <c r="X263" s="38"/>
      <c r="Y263" s="38"/>
      <c r="Z263" s="38"/>
      <c r="AA263" s="38"/>
      <c r="AB263" s="38"/>
      <c r="AC263" s="38"/>
      <c r="AD263" s="38"/>
      <c r="AE263" s="38"/>
      <c r="AR263" s="238" t="s">
        <v>212</v>
      </c>
      <c r="AT263" s="238" t="s">
        <v>208</v>
      </c>
      <c r="AU263" s="238" t="s">
        <v>91</v>
      </c>
      <c r="AY263" s="17" t="s">
        <v>169</v>
      </c>
      <c r="BE263" s="239">
        <f>IF(N263="základní",J263,0)</f>
        <v>0</v>
      </c>
      <c r="BF263" s="239">
        <f>IF(N263="snížená",J263,0)</f>
        <v>0</v>
      </c>
      <c r="BG263" s="239">
        <f>IF(N263="zákl. přenesená",J263,0)</f>
        <v>0</v>
      </c>
      <c r="BH263" s="239">
        <f>IF(N263="sníž. přenesená",J263,0)</f>
        <v>0</v>
      </c>
      <c r="BI263" s="239">
        <f>IF(N263="nulová",J263,0)</f>
        <v>0</v>
      </c>
      <c r="BJ263" s="17" t="s">
        <v>89</v>
      </c>
      <c r="BK263" s="239">
        <f>ROUND(I263*H263,2)</f>
        <v>0</v>
      </c>
      <c r="BL263" s="17" t="s">
        <v>175</v>
      </c>
      <c r="BM263" s="238" t="s">
        <v>537</v>
      </c>
    </row>
    <row r="264" s="2" customFormat="1">
      <c r="A264" s="38"/>
      <c r="B264" s="39"/>
      <c r="C264" s="40"/>
      <c r="D264" s="240" t="s">
        <v>177</v>
      </c>
      <c r="E264" s="40"/>
      <c r="F264" s="241" t="s">
        <v>335</v>
      </c>
      <c r="G264" s="40"/>
      <c r="H264" s="40"/>
      <c r="I264" s="242"/>
      <c r="J264" s="40"/>
      <c r="K264" s="40"/>
      <c r="L264" s="44"/>
      <c r="M264" s="243"/>
      <c r="N264" s="244"/>
      <c r="O264" s="91"/>
      <c r="P264" s="91"/>
      <c r="Q264" s="91"/>
      <c r="R264" s="91"/>
      <c r="S264" s="91"/>
      <c r="T264" s="92"/>
      <c r="U264" s="38"/>
      <c r="V264" s="38"/>
      <c r="W264" s="38"/>
      <c r="X264" s="38"/>
      <c r="Y264" s="38"/>
      <c r="Z264" s="38"/>
      <c r="AA264" s="38"/>
      <c r="AB264" s="38"/>
      <c r="AC264" s="38"/>
      <c r="AD264" s="38"/>
      <c r="AE264" s="38"/>
      <c r="AT264" s="17" t="s">
        <v>177</v>
      </c>
      <c r="AU264" s="17" t="s">
        <v>91</v>
      </c>
    </row>
    <row r="265" s="2" customFormat="1" ht="24.15" customHeight="1">
      <c r="A265" s="38"/>
      <c r="B265" s="39"/>
      <c r="C265" s="227" t="s">
        <v>337</v>
      </c>
      <c r="D265" s="227" t="s">
        <v>171</v>
      </c>
      <c r="E265" s="228" t="s">
        <v>338</v>
      </c>
      <c r="F265" s="229" t="s">
        <v>339</v>
      </c>
      <c r="G265" s="230" t="s">
        <v>340</v>
      </c>
      <c r="H265" s="231">
        <v>4</v>
      </c>
      <c r="I265" s="232"/>
      <c r="J265" s="233">
        <f>ROUND(I265*H265,2)</f>
        <v>0</v>
      </c>
      <c r="K265" s="229" t="s">
        <v>174</v>
      </c>
      <c r="L265" s="44"/>
      <c r="M265" s="234" t="s">
        <v>1</v>
      </c>
      <c r="N265" s="235" t="s">
        <v>47</v>
      </c>
      <c r="O265" s="91"/>
      <c r="P265" s="236">
        <f>O265*H265</f>
        <v>0</v>
      </c>
      <c r="Q265" s="236">
        <v>0.00010000000000000001</v>
      </c>
      <c r="R265" s="236">
        <f>Q265*H265</f>
        <v>0.00040000000000000002</v>
      </c>
      <c r="S265" s="236">
        <v>0</v>
      </c>
      <c r="T265" s="237">
        <f>S265*H265</f>
        <v>0</v>
      </c>
      <c r="U265" s="38"/>
      <c r="V265" s="38"/>
      <c r="W265" s="38"/>
      <c r="X265" s="38"/>
      <c r="Y265" s="38"/>
      <c r="Z265" s="38"/>
      <c r="AA265" s="38"/>
      <c r="AB265" s="38"/>
      <c r="AC265" s="38"/>
      <c r="AD265" s="38"/>
      <c r="AE265" s="38"/>
      <c r="AR265" s="238" t="s">
        <v>175</v>
      </c>
      <c r="AT265" s="238" t="s">
        <v>171</v>
      </c>
      <c r="AU265" s="238" t="s">
        <v>91</v>
      </c>
      <c r="AY265" s="17" t="s">
        <v>169</v>
      </c>
      <c r="BE265" s="239">
        <f>IF(N265="základní",J265,0)</f>
        <v>0</v>
      </c>
      <c r="BF265" s="239">
        <f>IF(N265="snížená",J265,0)</f>
        <v>0</v>
      </c>
      <c r="BG265" s="239">
        <f>IF(N265="zákl. přenesená",J265,0)</f>
        <v>0</v>
      </c>
      <c r="BH265" s="239">
        <f>IF(N265="sníž. přenesená",J265,0)</f>
        <v>0</v>
      </c>
      <c r="BI265" s="239">
        <f>IF(N265="nulová",J265,0)</f>
        <v>0</v>
      </c>
      <c r="BJ265" s="17" t="s">
        <v>89</v>
      </c>
      <c r="BK265" s="239">
        <f>ROUND(I265*H265,2)</f>
        <v>0</v>
      </c>
      <c r="BL265" s="17" t="s">
        <v>175</v>
      </c>
      <c r="BM265" s="238" t="s">
        <v>538</v>
      </c>
    </row>
    <row r="266" s="2" customFormat="1">
      <c r="A266" s="38"/>
      <c r="B266" s="39"/>
      <c r="C266" s="40"/>
      <c r="D266" s="240" t="s">
        <v>177</v>
      </c>
      <c r="E266" s="40"/>
      <c r="F266" s="241" t="s">
        <v>342</v>
      </c>
      <c r="G266" s="40"/>
      <c r="H266" s="40"/>
      <c r="I266" s="242"/>
      <c r="J266" s="40"/>
      <c r="K266" s="40"/>
      <c r="L266" s="44"/>
      <c r="M266" s="243"/>
      <c r="N266" s="244"/>
      <c r="O266" s="91"/>
      <c r="P266" s="91"/>
      <c r="Q266" s="91"/>
      <c r="R266" s="91"/>
      <c r="S266" s="91"/>
      <c r="T266" s="92"/>
      <c r="U266" s="38"/>
      <c r="V266" s="38"/>
      <c r="W266" s="38"/>
      <c r="X266" s="38"/>
      <c r="Y266" s="38"/>
      <c r="Z266" s="38"/>
      <c r="AA266" s="38"/>
      <c r="AB266" s="38"/>
      <c r="AC266" s="38"/>
      <c r="AD266" s="38"/>
      <c r="AE266" s="38"/>
      <c r="AT266" s="17" t="s">
        <v>177</v>
      </c>
      <c r="AU266" s="17" t="s">
        <v>91</v>
      </c>
    </row>
    <row r="267" s="2" customFormat="1">
      <c r="A267" s="38"/>
      <c r="B267" s="39"/>
      <c r="C267" s="40"/>
      <c r="D267" s="245" t="s">
        <v>179</v>
      </c>
      <c r="E267" s="40"/>
      <c r="F267" s="246" t="s">
        <v>343</v>
      </c>
      <c r="G267" s="40"/>
      <c r="H267" s="40"/>
      <c r="I267" s="242"/>
      <c r="J267" s="40"/>
      <c r="K267" s="40"/>
      <c r="L267" s="44"/>
      <c r="M267" s="243"/>
      <c r="N267" s="244"/>
      <c r="O267" s="91"/>
      <c r="P267" s="91"/>
      <c r="Q267" s="91"/>
      <c r="R267" s="91"/>
      <c r="S267" s="91"/>
      <c r="T267" s="92"/>
      <c r="U267" s="38"/>
      <c r="V267" s="38"/>
      <c r="W267" s="38"/>
      <c r="X267" s="38"/>
      <c r="Y267" s="38"/>
      <c r="Z267" s="38"/>
      <c r="AA267" s="38"/>
      <c r="AB267" s="38"/>
      <c r="AC267" s="38"/>
      <c r="AD267" s="38"/>
      <c r="AE267" s="38"/>
      <c r="AT267" s="17" t="s">
        <v>179</v>
      </c>
      <c r="AU267" s="17" t="s">
        <v>91</v>
      </c>
    </row>
    <row r="268" s="2" customFormat="1">
      <c r="A268" s="38"/>
      <c r="B268" s="39"/>
      <c r="C268" s="40"/>
      <c r="D268" s="240" t="s">
        <v>196</v>
      </c>
      <c r="E268" s="40"/>
      <c r="F268" s="269" t="s">
        <v>344</v>
      </c>
      <c r="G268" s="40"/>
      <c r="H268" s="40"/>
      <c r="I268" s="242"/>
      <c r="J268" s="40"/>
      <c r="K268" s="40"/>
      <c r="L268" s="44"/>
      <c r="M268" s="243"/>
      <c r="N268" s="244"/>
      <c r="O268" s="91"/>
      <c r="P268" s="91"/>
      <c r="Q268" s="91"/>
      <c r="R268" s="91"/>
      <c r="S268" s="91"/>
      <c r="T268" s="92"/>
      <c r="U268" s="38"/>
      <c r="V268" s="38"/>
      <c r="W268" s="38"/>
      <c r="X268" s="38"/>
      <c r="Y268" s="38"/>
      <c r="Z268" s="38"/>
      <c r="AA268" s="38"/>
      <c r="AB268" s="38"/>
      <c r="AC268" s="38"/>
      <c r="AD268" s="38"/>
      <c r="AE268" s="38"/>
      <c r="AT268" s="17" t="s">
        <v>196</v>
      </c>
      <c r="AU268" s="17" t="s">
        <v>91</v>
      </c>
    </row>
    <row r="269" s="2" customFormat="1" ht="24.15" customHeight="1">
      <c r="A269" s="38"/>
      <c r="B269" s="39"/>
      <c r="C269" s="227" t="s">
        <v>345</v>
      </c>
      <c r="D269" s="227" t="s">
        <v>171</v>
      </c>
      <c r="E269" s="228" t="s">
        <v>346</v>
      </c>
      <c r="F269" s="229" t="s">
        <v>347</v>
      </c>
      <c r="G269" s="230" t="s">
        <v>324</v>
      </c>
      <c r="H269" s="231">
        <v>4</v>
      </c>
      <c r="I269" s="232"/>
      <c r="J269" s="233">
        <f>ROUND(I269*H269,2)</f>
        <v>0</v>
      </c>
      <c r="K269" s="229" t="s">
        <v>174</v>
      </c>
      <c r="L269" s="44"/>
      <c r="M269" s="234" t="s">
        <v>1</v>
      </c>
      <c r="N269" s="235" t="s">
        <v>47</v>
      </c>
      <c r="O269" s="91"/>
      <c r="P269" s="236">
        <f>O269*H269</f>
        <v>0</v>
      </c>
      <c r="Q269" s="236">
        <v>0.14494000000000001</v>
      </c>
      <c r="R269" s="236">
        <f>Q269*H269</f>
        <v>0.57976000000000005</v>
      </c>
      <c r="S269" s="236">
        <v>0</v>
      </c>
      <c r="T269" s="237">
        <f>S269*H269</f>
        <v>0</v>
      </c>
      <c r="U269" s="38"/>
      <c r="V269" s="38"/>
      <c r="W269" s="38"/>
      <c r="X269" s="38"/>
      <c r="Y269" s="38"/>
      <c r="Z269" s="38"/>
      <c r="AA269" s="38"/>
      <c r="AB269" s="38"/>
      <c r="AC269" s="38"/>
      <c r="AD269" s="38"/>
      <c r="AE269" s="38"/>
      <c r="AR269" s="238" t="s">
        <v>175</v>
      </c>
      <c r="AT269" s="238" t="s">
        <v>171</v>
      </c>
      <c r="AU269" s="238" t="s">
        <v>91</v>
      </c>
      <c r="AY269" s="17" t="s">
        <v>169</v>
      </c>
      <c r="BE269" s="239">
        <f>IF(N269="základní",J269,0)</f>
        <v>0</v>
      </c>
      <c r="BF269" s="239">
        <f>IF(N269="snížená",J269,0)</f>
        <v>0</v>
      </c>
      <c r="BG269" s="239">
        <f>IF(N269="zákl. přenesená",J269,0)</f>
        <v>0</v>
      </c>
      <c r="BH269" s="239">
        <f>IF(N269="sníž. přenesená",J269,0)</f>
        <v>0</v>
      </c>
      <c r="BI269" s="239">
        <f>IF(N269="nulová",J269,0)</f>
        <v>0</v>
      </c>
      <c r="BJ269" s="17" t="s">
        <v>89</v>
      </c>
      <c r="BK269" s="239">
        <f>ROUND(I269*H269,2)</f>
        <v>0</v>
      </c>
      <c r="BL269" s="17" t="s">
        <v>175</v>
      </c>
      <c r="BM269" s="238" t="s">
        <v>539</v>
      </c>
    </row>
    <row r="270" s="2" customFormat="1">
      <c r="A270" s="38"/>
      <c r="B270" s="39"/>
      <c r="C270" s="40"/>
      <c r="D270" s="240" t="s">
        <v>177</v>
      </c>
      <c r="E270" s="40"/>
      <c r="F270" s="241" t="s">
        <v>349</v>
      </c>
      <c r="G270" s="40"/>
      <c r="H270" s="40"/>
      <c r="I270" s="242"/>
      <c r="J270" s="40"/>
      <c r="K270" s="40"/>
      <c r="L270" s="44"/>
      <c r="M270" s="243"/>
      <c r="N270" s="244"/>
      <c r="O270" s="91"/>
      <c r="P270" s="91"/>
      <c r="Q270" s="91"/>
      <c r="R270" s="91"/>
      <c r="S270" s="91"/>
      <c r="T270" s="92"/>
      <c r="U270" s="38"/>
      <c r="V270" s="38"/>
      <c r="W270" s="38"/>
      <c r="X270" s="38"/>
      <c r="Y270" s="38"/>
      <c r="Z270" s="38"/>
      <c r="AA270" s="38"/>
      <c r="AB270" s="38"/>
      <c r="AC270" s="38"/>
      <c r="AD270" s="38"/>
      <c r="AE270" s="38"/>
      <c r="AT270" s="17" t="s">
        <v>177</v>
      </c>
      <c r="AU270" s="17" t="s">
        <v>91</v>
      </c>
    </row>
    <row r="271" s="2" customFormat="1">
      <c r="A271" s="38"/>
      <c r="B271" s="39"/>
      <c r="C271" s="40"/>
      <c r="D271" s="245" t="s">
        <v>179</v>
      </c>
      <c r="E271" s="40"/>
      <c r="F271" s="246" t="s">
        <v>350</v>
      </c>
      <c r="G271" s="40"/>
      <c r="H271" s="40"/>
      <c r="I271" s="242"/>
      <c r="J271" s="40"/>
      <c r="K271" s="40"/>
      <c r="L271" s="44"/>
      <c r="M271" s="243"/>
      <c r="N271" s="244"/>
      <c r="O271" s="91"/>
      <c r="P271" s="91"/>
      <c r="Q271" s="91"/>
      <c r="R271" s="91"/>
      <c r="S271" s="91"/>
      <c r="T271" s="92"/>
      <c r="U271" s="38"/>
      <c r="V271" s="38"/>
      <c r="W271" s="38"/>
      <c r="X271" s="38"/>
      <c r="Y271" s="38"/>
      <c r="Z271" s="38"/>
      <c r="AA271" s="38"/>
      <c r="AB271" s="38"/>
      <c r="AC271" s="38"/>
      <c r="AD271" s="38"/>
      <c r="AE271" s="38"/>
      <c r="AT271" s="17" t="s">
        <v>179</v>
      </c>
      <c r="AU271" s="17" t="s">
        <v>91</v>
      </c>
    </row>
    <row r="272" s="2" customFormat="1">
      <c r="A272" s="38"/>
      <c r="B272" s="39"/>
      <c r="C272" s="40"/>
      <c r="D272" s="240" t="s">
        <v>196</v>
      </c>
      <c r="E272" s="40"/>
      <c r="F272" s="269" t="s">
        <v>351</v>
      </c>
      <c r="G272" s="40"/>
      <c r="H272" s="40"/>
      <c r="I272" s="242"/>
      <c r="J272" s="40"/>
      <c r="K272" s="40"/>
      <c r="L272" s="44"/>
      <c r="M272" s="243"/>
      <c r="N272" s="244"/>
      <c r="O272" s="91"/>
      <c r="P272" s="91"/>
      <c r="Q272" s="91"/>
      <c r="R272" s="91"/>
      <c r="S272" s="91"/>
      <c r="T272" s="92"/>
      <c r="U272" s="38"/>
      <c r="V272" s="38"/>
      <c r="W272" s="38"/>
      <c r="X272" s="38"/>
      <c r="Y272" s="38"/>
      <c r="Z272" s="38"/>
      <c r="AA272" s="38"/>
      <c r="AB272" s="38"/>
      <c r="AC272" s="38"/>
      <c r="AD272" s="38"/>
      <c r="AE272" s="38"/>
      <c r="AT272" s="17" t="s">
        <v>196</v>
      </c>
      <c r="AU272" s="17" t="s">
        <v>91</v>
      </c>
    </row>
    <row r="273" s="2" customFormat="1" ht="16.5" customHeight="1">
      <c r="A273" s="38"/>
      <c r="B273" s="39"/>
      <c r="C273" s="270" t="s">
        <v>352</v>
      </c>
      <c r="D273" s="270" t="s">
        <v>208</v>
      </c>
      <c r="E273" s="271" t="s">
        <v>353</v>
      </c>
      <c r="F273" s="272" t="s">
        <v>354</v>
      </c>
      <c r="G273" s="273" t="s">
        <v>324</v>
      </c>
      <c r="H273" s="274">
        <v>4</v>
      </c>
      <c r="I273" s="275"/>
      <c r="J273" s="276">
        <f>ROUND(I273*H273,2)</f>
        <v>0</v>
      </c>
      <c r="K273" s="272" t="s">
        <v>1</v>
      </c>
      <c r="L273" s="277"/>
      <c r="M273" s="278" t="s">
        <v>1</v>
      </c>
      <c r="N273" s="279" t="s">
        <v>47</v>
      </c>
      <c r="O273" s="91"/>
      <c r="P273" s="236">
        <f>O273*H273</f>
        <v>0</v>
      </c>
      <c r="Q273" s="236">
        <v>0.10000000000000001</v>
      </c>
      <c r="R273" s="236">
        <f>Q273*H273</f>
        <v>0.40000000000000002</v>
      </c>
      <c r="S273" s="236">
        <v>0</v>
      </c>
      <c r="T273" s="237">
        <f>S273*H273</f>
        <v>0</v>
      </c>
      <c r="U273" s="38"/>
      <c r="V273" s="38"/>
      <c r="W273" s="38"/>
      <c r="X273" s="38"/>
      <c r="Y273" s="38"/>
      <c r="Z273" s="38"/>
      <c r="AA273" s="38"/>
      <c r="AB273" s="38"/>
      <c r="AC273" s="38"/>
      <c r="AD273" s="38"/>
      <c r="AE273" s="38"/>
      <c r="AR273" s="238" t="s">
        <v>212</v>
      </c>
      <c r="AT273" s="238" t="s">
        <v>208</v>
      </c>
      <c r="AU273" s="238" t="s">
        <v>91</v>
      </c>
      <c r="AY273" s="17" t="s">
        <v>169</v>
      </c>
      <c r="BE273" s="239">
        <f>IF(N273="základní",J273,0)</f>
        <v>0</v>
      </c>
      <c r="BF273" s="239">
        <f>IF(N273="snížená",J273,0)</f>
        <v>0</v>
      </c>
      <c r="BG273" s="239">
        <f>IF(N273="zákl. přenesená",J273,0)</f>
        <v>0</v>
      </c>
      <c r="BH273" s="239">
        <f>IF(N273="sníž. přenesená",J273,0)</f>
        <v>0</v>
      </c>
      <c r="BI273" s="239">
        <f>IF(N273="nulová",J273,0)</f>
        <v>0</v>
      </c>
      <c r="BJ273" s="17" t="s">
        <v>89</v>
      </c>
      <c r="BK273" s="239">
        <f>ROUND(I273*H273,2)</f>
        <v>0</v>
      </c>
      <c r="BL273" s="17" t="s">
        <v>175</v>
      </c>
      <c r="BM273" s="238" t="s">
        <v>540</v>
      </c>
    </row>
    <row r="274" s="2" customFormat="1">
      <c r="A274" s="38"/>
      <c r="B274" s="39"/>
      <c r="C274" s="40"/>
      <c r="D274" s="240" t="s">
        <v>177</v>
      </c>
      <c r="E274" s="40"/>
      <c r="F274" s="241" t="s">
        <v>354</v>
      </c>
      <c r="G274" s="40"/>
      <c r="H274" s="40"/>
      <c r="I274" s="242"/>
      <c r="J274" s="40"/>
      <c r="K274" s="40"/>
      <c r="L274" s="44"/>
      <c r="M274" s="243"/>
      <c r="N274" s="244"/>
      <c r="O274" s="91"/>
      <c r="P274" s="91"/>
      <c r="Q274" s="91"/>
      <c r="R274" s="91"/>
      <c r="S274" s="91"/>
      <c r="T274" s="92"/>
      <c r="U274" s="38"/>
      <c r="V274" s="38"/>
      <c r="W274" s="38"/>
      <c r="X274" s="38"/>
      <c r="Y274" s="38"/>
      <c r="Z274" s="38"/>
      <c r="AA274" s="38"/>
      <c r="AB274" s="38"/>
      <c r="AC274" s="38"/>
      <c r="AD274" s="38"/>
      <c r="AE274" s="38"/>
      <c r="AT274" s="17" t="s">
        <v>177</v>
      </c>
      <c r="AU274" s="17" t="s">
        <v>91</v>
      </c>
    </row>
    <row r="275" s="2" customFormat="1" ht="16.5" customHeight="1">
      <c r="A275" s="38"/>
      <c r="B275" s="39"/>
      <c r="C275" s="270" t="s">
        <v>356</v>
      </c>
      <c r="D275" s="270" t="s">
        <v>208</v>
      </c>
      <c r="E275" s="271" t="s">
        <v>357</v>
      </c>
      <c r="F275" s="272" t="s">
        <v>358</v>
      </c>
      <c r="G275" s="273" t="s">
        <v>324</v>
      </c>
      <c r="H275" s="274">
        <v>4</v>
      </c>
      <c r="I275" s="275"/>
      <c r="J275" s="276">
        <f>ROUND(I275*H275,2)</f>
        <v>0</v>
      </c>
      <c r="K275" s="272" t="s">
        <v>1</v>
      </c>
      <c r="L275" s="277"/>
      <c r="M275" s="278" t="s">
        <v>1</v>
      </c>
      <c r="N275" s="279" t="s">
        <v>47</v>
      </c>
      <c r="O275" s="91"/>
      <c r="P275" s="236">
        <f>O275*H275</f>
        <v>0</v>
      </c>
      <c r="Q275" s="236">
        <v>0.057000000000000002</v>
      </c>
      <c r="R275" s="236">
        <f>Q275*H275</f>
        <v>0.22800000000000001</v>
      </c>
      <c r="S275" s="236">
        <v>0</v>
      </c>
      <c r="T275" s="237">
        <f>S275*H275</f>
        <v>0</v>
      </c>
      <c r="U275" s="38"/>
      <c r="V275" s="38"/>
      <c r="W275" s="38"/>
      <c r="X275" s="38"/>
      <c r="Y275" s="38"/>
      <c r="Z275" s="38"/>
      <c r="AA275" s="38"/>
      <c r="AB275" s="38"/>
      <c r="AC275" s="38"/>
      <c r="AD275" s="38"/>
      <c r="AE275" s="38"/>
      <c r="AR275" s="238" t="s">
        <v>212</v>
      </c>
      <c r="AT275" s="238" t="s">
        <v>208</v>
      </c>
      <c r="AU275" s="238" t="s">
        <v>91</v>
      </c>
      <c r="AY275" s="17" t="s">
        <v>169</v>
      </c>
      <c r="BE275" s="239">
        <f>IF(N275="základní",J275,0)</f>
        <v>0</v>
      </c>
      <c r="BF275" s="239">
        <f>IF(N275="snížená",J275,0)</f>
        <v>0</v>
      </c>
      <c r="BG275" s="239">
        <f>IF(N275="zákl. přenesená",J275,0)</f>
        <v>0</v>
      </c>
      <c r="BH275" s="239">
        <f>IF(N275="sníž. přenesená",J275,0)</f>
        <v>0</v>
      </c>
      <c r="BI275" s="239">
        <f>IF(N275="nulová",J275,0)</f>
        <v>0</v>
      </c>
      <c r="BJ275" s="17" t="s">
        <v>89</v>
      </c>
      <c r="BK275" s="239">
        <f>ROUND(I275*H275,2)</f>
        <v>0</v>
      </c>
      <c r="BL275" s="17" t="s">
        <v>175</v>
      </c>
      <c r="BM275" s="238" t="s">
        <v>541</v>
      </c>
    </row>
    <row r="276" s="2" customFormat="1">
      <c r="A276" s="38"/>
      <c r="B276" s="39"/>
      <c r="C276" s="40"/>
      <c r="D276" s="240" t="s">
        <v>177</v>
      </c>
      <c r="E276" s="40"/>
      <c r="F276" s="241" t="s">
        <v>358</v>
      </c>
      <c r="G276" s="40"/>
      <c r="H276" s="40"/>
      <c r="I276" s="242"/>
      <c r="J276" s="40"/>
      <c r="K276" s="40"/>
      <c r="L276" s="44"/>
      <c r="M276" s="243"/>
      <c r="N276" s="244"/>
      <c r="O276" s="91"/>
      <c r="P276" s="91"/>
      <c r="Q276" s="91"/>
      <c r="R276" s="91"/>
      <c r="S276" s="91"/>
      <c r="T276" s="92"/>
      <c r="U276" s="38"/>
      <c r="V276" s="38"/>
      <c r="W276" s="38"/>
      <c r="X276" s="38"/>
      <c r="Y276" s="38"/>
      <c r="Z276" s="38"/>
      <c r="AA276" s="38"/>
      <c r="AB276" s="38"/>
      <c r="AC276" s="38"/>
      <c r="AD276" s="38"/>
      <c r="AE276" s="38"/>
      <c r="AT276" s="17" t="s">
        <v>177</v>
      </c>
      <c r="AU276" s="17" t="s">
        <v>91</v>
      </c>
    </row>
    <row r="277" s="2" customFormat="1" ht="16.5" customHeight="1">
      <c r="A277" s="38"/>
      <c r="B277" s="39"/>
      <c r="C277" s="270" t="s">
        <v>360</v>
      </c>
      <c r="D277" s="270" t="s">
        <v>208</v>
      </c>
      <c r="E277" s="271" t="s">
        <v>361</v>
      </c>
      <c r="F277" s="272" t="s">
        <v>362</v>
      </c>
      <c r="G277" s="273" t="s">
        <v>324</v>
      </c>
      <c r="H277" s="274">
        <v>4</v>
      </c>
      <c r="I277" s="275"/>
      <c r="J277" s="276">
        <f>ROUND(I277*H277,2)</f>
        <v>0</v>
      </c>
      <c r="K277" s="272" t="s">
        <v>1</v>
      </c>
      <c r="L277" s="277"/>
      <c r="M277" s="278" t="s">
        <v>1</v>
      </c>
      <c r="N277" s="279" t="s">
        <v>47</v>
      </c>
      <c r="O277" s="91"/>
      <c r="P277" s="236">
        <f>O277*H277</f>
        <v>0</v>
      </c>
      <c r="Q277" s="236">
        <v>0.058000000000000003</v>
      </c>
      <c r="R277" s="236">
        <f>Q277*H277</f>
        <v>0.23200000000000001</v>
      </c>
      <c r="S277" s="236">
        <v>0</v>
      </c>
      <c r="T277" s="237">
        <f>S277*H277</f>
        <v>0</v>
      </c>
      <c r="U277" s="38"/>
      <c r="V277" s="38"/>
      <c r="W277" s="38"/>
      <c r="X277" s="38"/>
      <c r="Y277" s="38"/>
      <c r="Z277" s="38"/>
      <c r="AA277" s="38"/>
      <c r="AB277" s="38"/>
      <c r="AC277" s="38"/>
      <c r="AD277" s="38"/>
      <c r="AE277" s="38"/>
      <c r="AR277" s="238" t="s">
        <v>212</v>
      </c>
      <c r="AT277" s="238" t="s">
        <v>208</v>
      </c>
      <c r="AU277" s="238" t="s">
        <v>91</v>
      </c>
      <c r="AY277" s="17" t="s">
        <v>169</v>
      </c>
      <c r="BE277" s="239">
        <f>IF(N277="základní",J277,0)</f>
        <v>0</v>
      </c>
      <c r="BF277" s="239">
        <f>IF(N277="snížená",J277,0)</f>
        <v>0</v>
      </c>
      <c r="BG277" s="239">
        <f>IF(N277="zákl. přenesená",J277,0)</f>
        <v>0</v>
      </c>
      <c r="BH277" s="239">
        <f>IF(N277="sníž. přenesená",J277,0)</f>
        <v>0</v>
      </c>
      <c r="BI277" s="239">
        <f>IF(N277="nulová",J277,0)</f>
        <v>0</v>
      </c>
      <c r="BJ277" s="17" t="s">
        <v>89</v>
      </c>
      <c r="BK277" s="239">
        <f>ROUND(I277*H277,2)</f>
        <v>0</v>
      </c>
      <c r="BL277" s="17" t="s">
        <v>175</v>
      </c>
      <c r="BM277" s="238" t="s">
        <v>542</v>
      </c>
    </row>
    <row r="278" s="2" customFormat="1">
      <c r="A278" s="38"/>
      <c r="B278" s="39"/>
      <c r="C278" s="40"/>
      <c r="D278" s="240" t="s">
        <v>177</v>
      </c>
      <c r="E278" s="40"/>
      <c r="F278" s="241" t="s">
        <v>362</v>
      </c>
      <c r="G278" s="40"/>
      <c r="H278" s="40"/>
      <c r="I278" s="242"/>
      <c r="J278" s="40"/>
      <c r="K278" s="40"/>
      <c r="L278" s="44"/>
      <c r="M278" s="243"/>
      <c r="N278" s="244"/>
      <c r="O278" s="91"/>
      <c r="P278" s="91"/>
      <c r="Q278" s="91"/>
      <c r="R278" s="91"/>
      <c r="S278" s="91"/>
      <c r="T278" s="92"/>
      <c r="U278" s="38"/>
      <c r="V278" s="38"/>
      <c r="W278" s="38"/>
      <c r="X278" s="38"/>
      <c r="Y278" s="38"/>
      <c r="Z278" s="38"/>
      <c r="AA278" s="38"/>
      <c r="AB278" s="38"/>
      <c r="AC278" s="38"/>
      <c r="AD278" s="38"/>
      <c r="AE278" s="38"/>
      <c r="AT278" s="17" t="s">
        <v>177</v>
      </c>
      <c r="AU278" s="17" t="s">
        <v>91</v>
      </c>
    </row>
    <row r="279" s="2" customFormat="1" ht="16.5" customHeight="1">
      <c r="A279" s="38"/>
      <c r="B279" s="39"/>
      <c r="C279" s="270" t="s">
        <v>364</v>
      </c>
      <c r="D279" s="270" t="s">
        <v>208</v>
      </c>
      <c r="E279" s="271" t="s">
        <v>365</v>
      </c>
      <c r="F279" s="272" t="s">
        <v>366</v>
      </c>
      <c r="G279" s="273" t="s">
        <v>324</v>
      </c>
      <c r="H279" s="274">
        <v>4</v>
      </c>
      <c r="I279" s="275"/>
      <c r="J279" s="276">
        <f>ROUND(I279*H279,2)</f>
        <v>0</v>
      </c>
      <c r="K279" s="272" t="s">
        <v>1</v>
      </c>
      <c r="L279" s="277"/>
      <c r="M279" s="278" t="s">
        <v>1</v>
      </c>
      <c r="N279" s="279" t="s">
        <v>47</v>
      </c>
      <c r="O279" s="91"/>
      <c r="P279" s="236">
        <f>O279*H279</f>
        <v>0</v>
      </c>
      <c r="Q279" s="236">
        <v>0.027</v>
      </c>
      <c r="R279" s="236">
        <f>Q279*H279</f>
        <v>0.108</v>
      </c>
      <c r="S279" s="236">
        <v>0</v>
      </c>
      <c r="T279" s="237">
        <f>S279*H279</f>
        <v>0</v>
      </c>
      <c r="U279" s="38"/>
      <c r="V279" s="38"/>
      <c r="W279" s="38"/>
      <c r="X279" s="38"/>
      <c r="Y279" s="38"/>
      <c r="Z279" s="38"/>
      <c r="AA279" s="38"/>
      <c r="AB279" s="38"/>
      <c r="AC279" s="38"/>
      <c r="AD279" s="38"/>
      <c r="AE279" s="38"/>
      <c r="AR279" s="238" t="s">
        <v>212</v>
      </c>
      <c r="AT279" s="238" t="s">
        <v>208</v>
      </c>
      <c r="AU279" s="238" t="s">
        <v>91</v>
      </c>
      <c r="AY279" s="17" t="s">
        <v>169</v>
      </c>
      <c r="BE279" s="239">
        <f>IF(N279="základní",J279,0)</f>
        <v>0</v>
      </c>
      <c r="BF279" s="239">
        <f>IF(N279="snížená",J279,0)</f>
        <v>0</v>
      </c>
      <c r="BG279" s="239">
        <f>IF(N279="zákl. přenesená",J279,0)</f>
        <v>0</v>
      </c>
      <c r="BH279" s="239">
        <f>IF(N279="sníž. přenesená",J279,0)</f>
        <v>0</v>
      </c>
      <c r="BI279" s="239">
        <f>IF(N279="nulová",J279,0)</f>
        <v>0</v>
      </c>
      <c r="BJ279" s="17" t="s">
        <v>89</v>
      </c>
      <c r="BK279" s="239">
        <f>ROUND(I279*H279,2)</f>
        <v>0</v>
      </c>
      <c r="BL279" s="17" t="s">
        <v>175</v>
      </c>
      <c r="BM279" s="238" t="s">
        <v>543</v>
      </c>
    </row>
    <row r="280" s="2" customFormat="1">
      <c r="A280" s="38"/>
      <c r="B280" s="39"/>
      <c r="C280" s="40"/>
      <c r="D280" s="240" t="s">
        <v>177</v>
      </c>
      <c r="E280" s="40"/>
      <c r="F280" s="241" t="s">
        <v>366</v>
      </c>
      <c r="G280" s="40"/>
      <c r="H280" s="40"/>
      <c r="I280" s="242"/>
      <c r="J280" s="40"/>
      <c r="K280" s="40"/>
      <c r="L280" s="44"/>
      <c r="M280" s="243"/>
      <c r="N280" s="244"/>
      <c r="O280" s="91"/>
      <c r="P280" s="91"/>
      <c r="Q280" s="91"/>
      <c r="R280" s="91"/>
      <c r="S280" s="91"/>
      <c r="T280" s="92"/>
      <c r="U280" s="38"/>
      <c r="V280" s="38"/>
      <c r="W280" s="38"/>
      <c r="X280" s="38"/>
      <c r="Y280" s="38"/>
      <c r="Z280" s="38"/>
      <c r="AA280" s="38"/>
      <c r="AB280" s="38"/>
      <c r="AC280" s="38"/>
      <c r="AD280" s="38"/>
      <c r="AE280" s="38"/>
      <c r="AT280" s="17" t="s">
        <v>177</v>
      </c>
      <c r="AU280" s="17" t="s">
        <v>91</v>
      </c>
    </row>
    <row r="281" s="2" customFormat="1" ht="21.75" customHeight="1">
      <c r="A281" s="38"/>
      <c r="B281" s="39"/>
      <c r="C281" s="270" t="s">
        <v>368</v>
      </c>
      <c r="D281" s="270" t="s">
        <v>208</v>
      </c>
      <c r="E281" s="271" t="s">
        <v>369</v>
      </c>
      <c r="F281" s="272" t="s">
        <v>370</v>
      </c>
      <c r="G281" s="273" t="s">
        <v>324</v>
      </c>
      <c r="H281" s="274">
        <v>4</v>
      </c>
      <c r="I281" s="275"/>
      <c r="J281" s="276">
        <f>ROUND(I281*H281,2)</f>
        <v>0</v>
      </c>
      <c r="K281" s="272" t="s">
        <v>1</v>
      </c>
      <c r="L281" s="277"/>
      <c r="M281" s="278" t="s">
        <v>1</v>
      </c>
      <c r="N281" s="279" t="s">
        <v>47</v>
      </c>
      <c r="O281" s="91"/>
      <c r="P281" s="236">
        <f>O281*H281</f>
        <v>0</v>
      </c>
      <c r="Q281" s="236">
        <v>0.055</v>
      </c>
      <c r="R281" s="236">
        <f>Q281*H281</f>
        <v>0.22</v>
      </c>
      <c r="S281" s="236">
        <v>0</v>
      </c>
      <c r="T281" s="237">
        <f>S281*H281</f>
        <v>0</v>
      </c>
      <c r="U281" s="38"/>
      <c r="V281" s="38"/>
      <c r="W281" s="38"/>
      <c r="X281" s="38"/>
      <c r="Y281" s="38"/>
      <c r="Z281" s="38"/>
      <c r="AA281" s="38"/>
      <c r="AB281" s="38"/>
      <c r="AC281" s="38"/>
      <c r="AD281" s="38"/>
      <c r="AE281" s="38"/>
      <c r="AR281" s="238" t="s">
        <v>212</v>
      </c>
      <c r="AT281" s="238" t="s">
        <v>208</v>
      </c>
      <c r="AU281" s="238" t="s">
        <v>91</v>
      </c>
      <c r="AY281" s="17" t="s">
        <v>169</v>
      </c>
      <c r="BE281" s="239">
        <f>IF(N281="základní",J281,0)</f>
        <v>0</v>
      </c>
      <c r="BF281" s="239">
        <f>IF(N281="snížená",J281,0)</f>
        <v>0</v>
      </c>
      <c r="BG281" s="239">
        <f>IF(N281="zákl. přenesená",J281,0)</f>
        <v>0</v>
      </c>
      <c r="BH281" s="239">
        <f>IF(N281="sníž. přenesená",J281,0)</f>
        <v>0</v>
      </c>
      <c r="BI281" s="239">
        <f>IF(N281="nulová",J281,0)</f>
        <v>0</v>
      </c>
      <c r="BJ281" s="17" t="s">
        <v>89</v>
      </c>
      <c r="BK281" s="239">
        <f>ROUND(I281*H281,2)</f>
        <v>0</v>
      </c>
      <c r="BL281" s="17" t="s">
        <v>175</v>
      </c>
      <c r="BM281" s="238" t="s">
        <v>544</v>
      </c>
    </row>
    <row r="282" s="2" customFormat="1">
      <c r="A282" s="38"/>
      <c r="B282" s="39"/>
      <c r="C282" s="40"/>
      <c r="D282" s="240" t="s">
        <v>177</v>
      </c>
      <c r="E282" s="40"/>
      <c r="F282" s="241" t="s">
        <v>370</v>
      </c>
      <c r="G282" s="40"/>
      <c r="H282" s="40"/>
      <c r="I282" s="242"/>
      <c r="J282" s="40"/>
      <c r="K282" s="40"/>
      <c r="L282" s="44"/>
      <c r="M282" s="243"/>
      <c r="N282" s="244"/>
      <c r="O282" s="91"/>
      <c r="P282" s="91"/>
      <c r="Q282" s="91"/>
      <c r="R282" s="91"/>
      <c r="S282" s="91"/>
      <c r="T282" s="92"/>
      <c r="U282" s="38"/>
      <c r="V282" s="38"/>
      <c r="W282" s="38"/>
      <c r="X282" s="38"/>
      <c r="Y282" s="38"/>
      <c r="Z282" s="38"/>
      <c r="AA282" s="38"/>
      <c r="AB282" s="38"/>
      <c r="AC282" s="38"/>
      <c r="AD282" s="38"/>
      <c r="AE282" s="38"/>
      <c r="AT282" s="17" t="s">
        <v>177</v>
      </c>
      <c r="AU282" s="17" t="s">
        <v>91</v>
      </c>
    </row>
    <row r="283" s="2" customFormat="1" ht="16.5" customHeight="1">
      <c r="A283" s="38"/>
      <c r="B283" s="39"/>
      <c r="C283" s="270" t="s">
        <v>372</v>
      </c>
      <c r="D283" s="270" t="s">
        <v>208</v>
      </c>
      <c r="E283" s="271" t="s">
        <v>373</v>
      </c>
      <c r="F283" s="272" t="s">
        <v>374</v>
      </c>
      <c r="G283" s="273" t="s">
        <v>324</v>
      </c>
      <c r="H283" s="274">
        <v>4</v>
      </c>
      <c r="I283" s="275"/>
      <c r="J283" s="276">
        <f>ROUND(I283*H283,2)</f>
        <v>0</v>
      </c>
      <c r="K283" s="272" t="s">
        <v>1</v>
      </c>
      <c r="L283" s="277"/>
      <c r="M283" s="278" t="s">
        <v>1</v>
      </c>
      <c r="N283" s="279" t="s">
        <v>47</v>
      </c>
      <c r="O283" s="91"/>
      <c r="P283" s="236">
        <f>O283*H283</f>
        <v>0</v>
      </c>
      <c r="Q283" s="236">
        <v>0.114</v>
      </c>
      <c r="R283" s="236">
        <f>Q283*H283</f>
        <v>0.45600000000000002</v>
      </c>
      <c r="S283" s="236">
        <v>0</v>
      </c>
      <c r="T283" s="237">
        <f>S283*H283</f>
        <v>0</v>
      </c>
      <c r="U283" s="38"/>
      <c r="V283" s="38"/>
      <c r="W283" s="38"/>
      <c r="X283" s="38"/>
      <c r="Y283" s="38"/>
      <c r="Z283" s="38"/>
      <c r="AA283" s="38"/>
      <c r="AB283" s="38"/>
      <c r="AC283" s="38"/>
      <c r="AD283" s="38"/>
      <c r="AE283" s="38"/>
      <c r="AR283" s="238" t="s">
        <v>212</v>
      </c>
      <c r="AT283" s="238" t="s">
        <v>208</v>
      </c>
      <c r="AU283" s="238" t="s">
        <v>91</v>
      </c>
      <c r="AY283" s="17" t="s">
        <v>169</v>
      </c>
      <c r="BE283" s="239">
        <f>IF(N283="základní",J283,0)</f>
        <v>0</v>
      </c>
      <c r="BF283" s="239">
        <f>IF(N283="snížená",J283,0)</f>
        <v>0</v>
      </c>
      <c r="BG283" s="239">
        <f>IF(N283="zákl. přenesená",J283,0)</f>
        <v>0</v>
      </c>
      <c r="BH283" s="239">
        <f>IF(N283="sníž. přenesená",J283,0)</f>
        <v>0</v>
      </c>
      <c r="BI283" s="239">
        <f>IF(N283="nulová",J283,0)</f>
        <v>0</v>
      </c>
      <c r="BJ283" s="17" t="s">
        <v>89</v>
      </c>
      <c r="BK283" s="239">
        <f>ROUND(I283*H283,2)</f>
        <v>0</v>
      </c>
      <c r="BL283" s="17" t="s">
        <v>175</v>
      </c>
      <c r="BM283" s="238" t="s">
        <v>545</v>
      </c>
    </row>
    <row r="284" s="2" customFormat="1">
      <c r="A284" s="38"/>
      <c r="B284" s="39"/>
      <c r="C284" s="40"/>
      <c r="D284" s="240" t="s">
        <v>177</v>
      </c>
      <c r="E284" s="40"/>
      <c r="F284" s="241" t="s">
        <v>374</v>
      </c>
      <c r="G284" s="40"/>
      <c r="H284" s="40"/>
      <c r="I284" s="242"/>
      <c r="J284" s="40"/>
      <c r="K284" s="40"/>
      <c r="L284" s="44"/>
      <c r="M284" s="243"/>
      <c r="N284" s="244"/>
      <c r="O284" s="91"/>
      <c r="P284" s="91"/>
      <c r="Q284" s="91"/>
      <c r="R284" s="91"/>
      <c r="S284" s="91"/>
      <c r="T284" s="92"/>
      <c r="U284" s="38"/>
      <c r="V284" s="38"/>
      <c r="W284" s="38"/>
      <c r="X284" s="38"/>
      <c r="Y284" s="38"/>
      <c r="Z284" s="38"/>
      <c r="AA284" s="38"/>
      <c r="AB284" s="38"/>
      <c r="AC284" s="38"/>
      <c r="AD284" s="38"/>
      <c r="AE284" s="38"/>
      <c r="AT284" s="17" t="s">
        <v>177</v>
      </c>
      <c r="AU284" s="17" t="s">
        <v>91</v>
      </c>
    </row>
    <row r="285" s="2" customFormat="1" ht="16.5" customHeight="1">
      <c r="A285" s="38"/>
      <c r="B285" s="39"/>
      <c r="C285" s="270" t="s">
        <v>376</v>
      </c>
      <c r="D285" s="270" t="s">
        <v>208</v>
      </c>
      <c r="E285" s="271" t="s">
        <v>377</v>
      </c>
      <c r="F285" s="272" t="s">
        <v>378</v>
      </c>
      <c r="G285" s="273" t="s">
        <v>324</v>
      </c>
      <c r="H285" s="274">
        <v>4</v>
      </c>
      <c r="I285" s="275"/>
      <c r="J285" s="276">
        <f>ROUND(I285*H285,2)</f>
        <v>0</v>
      </c>
      <c r="K285" s="272" t="s">
        <v>1</v>
      </c>
      <c r="L285" s="277"/>
      <c r="M285" s="278" t="s">
        <v>1</v>
      </c>
      <c r="N285" s="279" t="s">
        <v>47</v>
      </c>
      <c r="O285" s="91"/>
      <c r="P285" s="236">
        <f>O285*H285</f>
        <v>0</v>
      </c>
      <c r="Q285" s="236">
        <v>0.0040000000000000001</v>
      </c>
      <c r="R285" s="236">
        <f>Q285*H285</f>
        <v>0.016</v>
      </c>
      <c r="S285" s="236">
        <v>0</v>
      </c>
      <c r="T285" s="237">
        <f>S285*H285</f>
        <v>0</v>
      </c>
      <c r="U285" s="38"/>
      <c r="V285" s="38"/>
      <c r="W285" s="38"/>
      <c r="X285" s="38"/>
      <c r="Y285" s="38"/>
      <c r="Z285" s="38"/>
      <c r="AA285" s="38"/>
      <c r="AB285" s="38"/>
      <c r="AC285" s="38"/>
      <c r="AD285" s="38"/>
      <c r="AE285" s="38"/>
      <c r="AR285" s="238" t="s">
        <v>212</v>
      </c>
      <c r="AT285" s="238" t="s">
        <v>208</v>
      </c>
      <c r="AU285" s="238" t="s">
        <v>91</v>
      </c>
      <c r="AY285" s="17" t="s">
        <v>169</v>
      </c>
      <c r="BE285" s="239">
        <f>IF(N285="základní",J285,0)</f>
        <v>0</v>
      </c>
      <c r="BF285" s="239">
        <f>IF(N285="snížená",J285,0)</f>
        <v>0</v>
      </c>
      <c r="BG285" s="239">
        <f>IF(N285="zákl. přenesená",J285,0)</f>
        <v>0</v>
      </c>
      <c r="BH285" s="239">
        <f>IF(N285="sníž. přenesená",J285,0)</f>
        <v>0</v>
      </c>
      <c r="BI285" s="239">
        <f>IF(N285="nulová",J285,0)</f>
        <v>0</v>
      </c>
      <c r="BJ285" s="17" t="s">
        <v>89</v>
      </c>
      <c r="BK285" s="239">
        <f>ROUND(I285*H285,2)</f>
        <v>0</v>
      </c>
      <c r="BL285" s="17" t="s">
        <v>175</v>
      </c>
      <c r="BM285" s="238" t="s">
        <v>546</v>
      </c>
    </row>
    <row r="286" s="2" customFormat="1">
      <c r="A286" s="38"/>
      <c r="B286" s="39"/>
      <c r="C286" s="40"/>
      <c r="D286" s="240" t="s">
        <v>177</v>
      </c>
      <c r="E286" s="40"/>
      <c r="F286" s="241" t="s">
        <v>378</v>
      </c>
      <c r="G286" s="40"/>
      <c r="H286" s="40"/>
      <c r="I286" s="242"/>
      <c r="J286" s="40"/>
      <c r="K286" s="40"/>
      <c r="L286" s="44"/>
      <c r="M286" s="243"/>
      <c r="N286" s="244"/>
      <c r="O286" s="91"/>
      <c r="P286" s="91"/>
      <c r="Q286" s="91"/>
      <c r="R286" s="91"/>
      <c r="S286" s="91"/>
      <c r="T286" s="92"/>
      <c r="U286" s="38"/>
      <c r="V286" s="38"/>
      <c r="W286" s="38"/>
      <c r="X286" s="38"/>
      <c r="Y286" s="38"/>
      <c r="Z286" s="38"/>
      <c r="AA286" s="38"/>
      <c r="AB286" s="38"/>
      <c r="AC286" s="38"/>
      <c r="AD286" s="38"/>
      <c r="AE286" s="38"/>
      <c r="AT286" s="17" t="s">
        <v>177</v>
      </c>
      <c r="AU286" s="17" t="s">
        <v>91</v>
      </c>
    </row>
    <row r="287" s="2" customFormat="1" ht="16.5" customHeight="1">
      <c r="A287" s="38"/>
      <c r="B287" s="39"/>
      <c r="C287" s="270" t="s">
        <v>380</v>
      </c>
      <c r="D287" s="270" t="s">
        <v>208</v>
      </c>
      <c r="E287" s="271" t="s">
        <v>381</v>
      </c>
      <c r="F287" s="272" t="s">
        <v>382</v>
      </c>
      <c r="G287" s="273" t="s">
        <v>324</v>
      </c>
      <c r="H287" s="274">
        <v>4</v>
      </c>
      <c r="I287" s="275"/>
      <c r="J287" s="276">
        <f>ROUND(I287*H287,2)</f>
        <v>0</v>
      </c>
      <c r="K287" s="272" t="s">
        <v>1</v>
      </c>
      <c r="L287" s="277"/>
      <c r="M287" s="278" t="s">
        <v>1</v>
      </c>
      <c r="N287" s="279" t="s">
        <v>47</v>
      </c>
      <c r="O287" s="91"/>
      <c r="P287" s="236">
        <f>O287*H287</f>
        <v>0</v>
      </c>
      <c r="Q287" s="236">
        <v>0.10299999999999999</v>
      </c>
      <c r="R287" s="236">
        <f>Q287*H287</f>
        <v>0.41199999999999998</v>
      </c>
      <c r="S287" s="236">
        <v>0</v>
      </c>
      <c r="T287" s="237">
        <f>S287*H287</f>
        <v>0</v>
      </c>
      <c r="U287" s="38"/>
      <c r="V287" s="38"/>
      <c r="W287" s="38"/>
      <c r="X287" s="38"/>
      <c r="Y287" s="38"/>
      <c r="Z287" s="38"/>
      <c r="AA287" s="38"/>
      <c r="AB287" s="38"/>
      <c r="AC287" s="38"/>
      <c r="AD287" s="38"/>
      <c r="AE287" s="38"/>
      <c r="AR287" s="238" t="s">
        <v>212</v>
      </c>
      <c r="AT287" s="238" t="s">
        <v>208</v>
      </c>
      <c r="AU287" s="238" t="s">
        <v>91</v>
      </c>
      <c r="AY287" s="17" t="s">
        <v>169</v>
      </c>
      <c r="BE287" s="239">
        <f>IF(N287="základní",J287,0)</f>
        <v>0</v>
      </c>
      <c r="BF287" s="239">
        <f>IF(N287="snížená",J287,0)</f>
        <v>0</v>
      </c>
      <c r="BG287" s="239">
        <f>IF(N287="zákl. přenesená",J287,0)</f>
        <v>0</v>
      </c>
      <c r="BH287" s="239">
        <f>IF(N287="sníž. přenesená",J287,0)</f>
        <v>0</v>
      </c>
      <c r="BI287" s="239">
        <f>IF(N287="nulová",J287,0)</f>
        <v>0</v>
      </c>
      <c r="BJ287" s="17" t="s">
        <v>89</v>
      </c>
      <c r="BK287" s="239">
        <f>ROUND(I287*H287,2)</f>
        <v>0</v>
      </c>
      <c r="BL287" s="17" t="s">
        <v>175</v>
      </c>
      <c r="BM287" s="238" t="s">
        <v>547</v>
      </c>
    </row>
    <row r="288" s="2" customFormat="1">
      <c r="A288" s="38"/>
      <c r="B288" s="39"/>
      <c r="C288" s="40"/>
      <c r="D288" s="240" t="s">
        <v>177</v>
      </c>
      <c r="E288" s="40"/>
      <c r="F288" s="241" t="s">
        <v>382</v>
      </c>
      <c r="G288" s="40"/>
      <c r="H288" s="40"/>
      <c r="I288" s="242"/>
      <c r="J288" s="40"/>
      <c r="K288" s="40"/>
      <c r="L288" s="44"/>
      <c r="M288" s="243"/>
      <c r="N288" s="244"/>
      <c r="O288" s="91"/>
      <c r="P288" s="91"/>
      <c r="Q288" s="91"/>
      <c r="R288" s="91"/>
      <c r="S288" s="91"/>
      <c r="T288" s="92"/>
      <c r="U288" s="38"/>
      <c r="V288" s="38"/>
      <c r="W288" s="38"/>
      <c r="X288" s="38"/>
      <c r="Y288" s="38"/>
      <c r="Z288" s="38"/>
      <c r="AA288" s="38"/>
      <c r="AB288" s="38"/>
      <c r="AC288" s="38"/>
      <c r="AD288" s="38"/>
      <c r="AE288" s="38"/>
      <c r="AT288" s="17" t="s">
        <v>177</v>
      </c>
      <c r="AU288" s="17" t="s">
        <v>91</v>
      </c>
    </row>
    <row r="289" s="2" customFormat="1" ht="16.5" customHeight="1">
      <c r="A289" s="38"/>
      <c r="B289" s="39"/>
      <c r="C289" s="227" t="s">
        <v>384</v>
      </c>
      <c r="D289" s="227" t="s">
        <v>171</v>
      </c>
      <c r="E289" s="228" t="s">
        <v>385</v>
      </c>
      <c r="F289" s="229" t="s">
        <v>386</v>
      </c>
      <c r="G289" s="230" t="s">
        <v>324</v>
      </c>
      <c r="H289" s="231">
        <v>4</v>
      </c>
      <c r="I289" s="232"/>
      <c r="J289" s="233">
        <f>ROUND(I289*H289,2)</f>
        <v>0</v>
      </c>
      <c r="K289" s="229" t="s">
        <v>1</v>
      </c>
      <c r="L289" s="44"/>
      <c r="M289" s="234" t="s">
        <v>1</v>
      </c>
      <c r="N289" s="235" t="s">
        <v>47</v>
      </c>
      <c r="O289" s="91"/>
      <c r="P289" s="236">
        <f>O289*H289</f>
        <v>0</v>
      </c>
      <c r="Q289" s="236">
        <v>0.02</v>
      </c>
      <c r="R289" s="236">
        <f>Q289*H289</f>
        <v>0.080000000000000002</v>
      </c>
      <c r="S289" s="236">
        <v>0</v>
      </c>
      <c r="T289" s="237">
        <f>S289*H289</f>
        <v>0</v>
      </c>
      <c r="U289" s="38"/>
      <c r="V289" s="38"/>
      <c r="W289" s="38"/>
      <c r="X289" s="38"/>
      <c r="Y289" s="38"/>
      <c r="Z289" s="38"/>
      <c r="AA289" s="38"/>
      <c r="AB289" s="38"/>
      <c r="AC289" s="38"/>
      <c r="AD289" s="38"/>
      <c r="AE289" s="38"/>
      <c r="AR289" s="238" t="s">
        <v>175</v>
      </c>
      <c r="AT289" s="238" t="s">
        <v>171</v>
      </c>
      <c r="AU289" s="238" t="s">
        <v>91</v>
      </c>
      <c r="AY289" s="17" t="s">
        <v>169</v>
      </c>
      <c r="BE289" s="239">
        <f>IF(N289="základní",J289,0)</f>
        <v>0</v>
      </c>
      <c r="BF289" s="239">
        <f>IF(N289="snížená",J289,0)</f>
        <v>0</v>
      </c>
      <c r="BG289" s="239">
        <f>IF(N289="zákl. přenesená",J289,0)</f>
        <v>0</v>
      </c>
      <c r="BH289" s="239">
        <f>IF(N289="sníž. přenesená",J289,0)</f>
        <v>0</v>
      </c>
      <c r="BI289" s="239">
        <f>IF(N289="nulová",J289,0)</f>
        <v>0</v>
      </c>
      <c r="BJ289" s="17" t="s">
        <v>89</v>
      </c>
      <c r="BK289" s="239">
        <f>ROUND(I289*H289,2)</f>
        <v>0</v>
      </c>
      <c r="BL289" s="17" t="s">
        <v>175</v>
      </c>
      <c r="BM289" s="238" t="s">
        <v>548</v>
      </c>
    </row>
    <row r="290" s="2" customFormat="1">
      <c r="A290" s="38"/>
      <c r="B290" s="39"/>
      <c r="C290" s="40"/>
      <c r="D290" s="240" t="s">
        <v>177</v>
      </c>
      <c r="E290" s="40"/>
      <c r="F290" s="241" t="s">
        <v>386</v>
      </c>
      <c r="G290" s="40"/>
      <c r="H290" s="40"/>
      <c r="I290" s="242"/>
      <c r="J290" s="40"/>
      <c r="K290" s="40"/>
      <c r="L290" s="44"/>
      <c r="M290" s="243"/>
      <c r="N290" s="244"/>
      <c r="O290" s="91"/>
      <c r="P290" s="91"/>
      <c r="Q290" s="91"/>
      <c r="R290" s="91"/>
      <c r="S290" s="91"/>
      <c r="T290" s="92"/>
      <c r="U290" s="38"/>
      <c r="V290" s="38"/>
      <c r="W290" s="38"/>
      <c r="X290" s="38"/>
      <c r="Y290" s="38"/>
      <c r="Z290" s="38"/>
      <c r="AA290" s="38"/>
      <c r="AB290" s="38"/>
      <c r="AC290" s="38"/>
      <c r="AD290" s="38"/>
      <c r="AE290" s="38"/>
      <c r="AT290" s="17" t="s">
        <v>177</v>
      </c>
      <c r="AU290" s="17" t="s">
        <v>91</v>
      </c>
    </row>
    <row r="291" s="12" customFormat="1" ht="22.8" customHeight="1">
      <c r="A291" s="12"/>
      <c r="B291" s="211"/>
      <c r="C291" s="212"/>
      <c r="D291" s="213" t="s">
        <v>81</v>
      </c>
      <c r="E291" s="225" t="s">
        <v>392</v>
      </c>
      <c r="F291" s="225" t="s">
        <v>393</v>
      </c>
      <c r="G291" s="212"/>
      <c r="H291" s="212"/>
      <c r="I291" s="215"/>
      <c r="J291" s="226">
        <f>BK291</f>
        <v>0</v>
      </c>
      <c r="K291" s="212"/>
      <c r="L291" s="217"/>
      <c r="M291" s="218"/>
      <c r="N291" s="219"/>
      <c r="O291" s="219"/>
      <c r="P291" s="220">
        <f>SUM(P292:P299)</f>
        <v>0</v>
      </c>
      <c r="Q291" s="219"/>
      <c r="R291" s="220">
        <f>SUM(R292:R299)</f>
        <v>0</v>
      </c>
      <c r="S291" s="219"/>
      <c r="T291" s="221">
        <f>SUM(T292:T299)</f>
        <v>0</v>
      </c>
      <c r="U291" s="12"/>
      <c r="V291" s="12"/>
      <c r="W291" s="12"/>
      <c r="X291" s="12"/>
      <c r="Y291" s="12"/>
      <c r="Z291" s="12"/>
      <c r="AA291" s="12"/>
      <c r="AB291" s="12"/>
      <c r="AC291" s="12"/>
      <c r="AD291" s="12"/>
      <c r="AE291" s="12"/>
      <c r="AR291" s="222" t="s">
        <v>89</v>
      </c>
      <c r="AT291" s="223" t="s">
        <v>81</v>
      </c>
      <c r="AU291" s="223" t="s">
        <v>89</v>
      </c>
      <c r="AY291" s="222" t="s">
        <v>169</v>
      </c>
      <c r="BK291" s="224">
        <f>SUM(BK292:BK299)</f>
        <v>0</v>
      </c>
    </row>
    <row r="292" s="2" customFormat="1" ht="33" customHeight="1">
      <c r="A292" s="38"/>
      <c r="B292" s="39"/>
      <c r="C292" s="227" t="s">
        <v>388</v>
      </c>
      <c r="D292" s="227" t="s">
        <v>171</v>
      </c>
      <c r="E292" s="228" t="s">
        <v>395</v>
      </c>
      <c r="F292" s="229" t="s">
        <v>396</v>
      </c>
      <c r="G292" s="230" t="s">
        <v>211</v>
      </c>
      <c r="H292" s="231">
        <v>167.20699999999999</v>
      </c>
      <c r="I292" s="232"/>
      <c r="J292" s="233">
        <f>ROUND(I292*H292,2)</f>
        <v>0</v>
      </c>
      <c r="K292" s="229" t="s">
        <v>174</v>
      </c>
      <c r="L292" s="44"/>
      <c r="M292" s="234" t="s">
        <v>1</v>
      </c>
      <c r="N292" s="235" t="s">
        <v>47</v>
      </c>
      <c r="O292" s="91"/>
      <c r="P292" s="236">
        <f>O292*H292</f>
        <v>0</v>
      </c>
      <c r="Q292" s="236">
        <v>0</v>
      </c>
      <c r="R292" s="236">
        <f>Q292*H292</f>
        <v>0</v>
      </c>
      <c r="S292" s="236">
        <v>0</v>
      </c>
      <c r="T292" s="237">
        <f>S292*H292</f>
        <v>0</v>
      </c>
      <c r="U292" s="38"/>
      <c r="V292" s="38"/>
      <c r="W292" s="38"/>
      <c r="X292" s="38"/>
      <c r="Y292" s="38"/>
      <c r="Z292" s="38"/>
      <c r="AA292" s="38"/>
      <c r="AB292" s="38"/>
      <c r="AC292" s="38"/>
      <c r="AD292" s="38"/>
      <c r="AE292" s="38"/>
      <c r="AR292" s="238" t="s">
        <v>175</v>
      </c>
      <c r="AT292" s="238" t="s">
        <v>171</v>
      </c>
      <c r="AU292" s="238" t="s">
        <v>91</v>
      </c>
      <c r="AY292" s="17" t="s">
        <v>169</v>
      </c>
      <c r="BE292" s="239">
        <f>IF(N292="základní",J292,0)</f>
        <v>0</v>
      </c>
      <c r="BF292" s="239">
        <f>IF(N292="snížená",J292,0)</f>
        <v>0</v>
      </c>
      <c r="BG292" s="239">
        <f>IF(N292="zákl. přenesená",J292,0)</f>
        <v>0</v>
      </c>
      <c r="BH292" s="239">
        <f>IF(N292="sníž. přenesená",J292,0)</f>
        <v>0</v>
      </c>
      <c r="BI292" s="239">
        <f>IF(N292="nulová",J292,0)</f>
        <v>0</v>
      </c>
      <c r="BJ292" s="17" t="s">
        <v>89</v>
      </c>
      <c r="BK292" s="239">
        <f>ROUND(I292*H292,2)</f>
        <v>0</v>
      </c>
      <c r="BL292" s="17" t="s">
        <v>175</v>
      </c>
      <c r="BM292" s="238" t="s">
        <v>549</v>
      </c>
    </row>
    <row r="293" s="2" customFormat="1">
      <c r="A293" s="38"/>
      <c r="B293" s="39"/>
      <c r="C293" s="40"/>
      <c r="D293" s="240" t="s">
        <v>177</v>
      </c>
      <c r="E293" s="40"/>
      <c r="F293" s="241" t="s">
        <v>398</v>
      </c>
      <c r="G293" s="40"/>
      <c r="H293" s="40"/>
      <c r="I293" s="242"/>
      <c r="J293" s="40"/>
      <c r="K293" s="40"/>
      <c r="L293" s="44"/>
      <c r="M293" s="243"/>
      <c r="N293" s="244"/>
      <c r="O293" s="91"/>
      <c r="P293" s="91"/>
      <c r="Q293" s="91"/>
      <c r="R293" s="91"/>
      <c r="S293" s="91"/>
      <c r="T293" s="92"/>
      <c r="U293" s="38"/>
      <c r="V293" s="38"/>
      <c r="W293" s="38"/>
      <c r="X293" s="38"/>
      <c r="Y293" s="38"/>
      <c r="Z293" s="38"/>
      <c r="AA293" s="38"/>
      <c r="AB293" s="38"/>
      <c r="AC293" s="38"/>
      <c r="AD293" s="38"/>
      <c r="AE293" s="38"/>
      <c r="AT293" s="17" t="s">
        <v>177</v>
      </c>
      <c r="AU293" s="17" t="s">
        <v>91</v>
      </c>
    </row>
    <row r="294" s="2" customFormat="1">
      <c r="A294" s="38"/>
      <c r="B294" s="39"/>
      <c r="C294" s="40"/>
      <c r="D294" s="245" t="s">
        <v>179</v>
      </c>
      <c r="E294" s="40"/>
      <c r="F294" s="246" t="s">
        <v>399</v>
      </c>
      <c r="G294" s="40"/>
      <c r="H294" s="40"/>
      <c r="I294" s="242"/>
      <c r="J294" s="40"/>
      <c r="K294" s="40"/>
      <c r="L294" s="44"/>
      <c r="M294" s="243"/>
      <c r="N294" s="244"/>
      <c r="O294" s="91"/>
      <c r="P294" s="91"/>
      <c r="Q294" s="91"/>
      <c r="R294" s="91"/>
      <c r="S294" s="91"/>
      <c r="T294" s="92"/>
      <c r="U294" s="38"/>
      <c r="V294" s="38"/>
      <c r="W294" s="38"/>
      <c r="X294" s="38"/>
      <c r="Y294" s="38"/>
      <c r="Z294" s="38"/>
      <c r="AA294" s="38"/>
      <c r="AB294" s="38"/>
      <c r="AC294" s="38"/>
      <c r="AD294" s="38"/>
      <c r="AE294" s="38"/>
      <c r="AT294" s="17" t="s">
        <v>179</v>
      </c>
      <c r="AU294" s="17" t="s">
        <v>91</v>
      </c>
    </row>
    <row r="295" s="2" customFormat="1">
      <c r="A295" s="38"/>
      <c r="B295" s="39"/>
      <c r="C295" s="40"/>
      <c r="D295" s="240" t="s">
        <v>196</v>
      </c>
      <c r="E295" s="40"/>
      <c r="F295" s="269" t="s">
        <v>400</v>
      </c>
      <c r="G295" s="40"/>
      <c r="H295" s="40"/>
      <c r="I295" s="242"/>
      <c r="J295" s="40"/>
      <c r="K295" s="40"/>
      <c r="L295" s="44"/>
      <c r="M295" s="243"/>
      <c r="N295" s="244"/>
      <c r="O295" s="91"/>
      <c r="P295" s="91"/>
      <c r="Q295" s="91"/>
      <c r="R295" s="91"/>
      <c r="S295" s="91"/>
      <c r="T295" s="92"/>
      <c r="U295" s="38"/>
      <c r="V295" s="38"/>
      <c r="W295" s="38"/>
      <c r="X295" s="38"/>
      <c r="Y295" s="38"/>
      <c r="Z295" s="38"/>
      <c r="AA295" s="38"/>
      <c r="AB295" s="38"/>
      <c r="AC295" s="38"/>
      <c r="AD295" s="38"/>
      <c r="AE295" s="38"/>
      <c r="AT295" s="17" t="s">
        <v>196</v>
      </c>
      <c r="AU295" s="17" t="s">
        <v>91</v>
      </c>
    </row>
    <row r="296" s="2" customFormat="1" ht="33" customHeight="1">
      <c r="A296" s="38"/>
      <c r="B296" s="39"/>
      <c r="C296" s="227" t="s">
        <v>394</v>
      </c>
      <c r="D296" s="227" t="s">
        <v>171</v>
      </c>
      <c r="E296" s="228" t="s">
        <v>402</v>
      </c>
      <c r="F296" s="229" t="s">
        <v>403</v>
      </c>
      <c r="G296" s="230" t="s">
        <v>211</v>
      </c>
      <c r="H296" s="231">
        <v>167.20699999999999</v>
      </c>
      <c r="I296" s="232"/>
      <c r="J296" s="233">
        <f>ROUND(I296*H296,2)</f>
        <v>0</v>
      </c>
      <c r="K296" s="229" t="s">
        <v>174</v>
      </c>
      <c r="L296" s="44"/>
      <c r="M296" s="234" t="s">
        <v>1</v>
      </c>
      <c r="N296" s="235" t="s">
        <v>47</v>
      </c>
      <c r="O296" s="91"/>
      <c r="P296" s="236">
        <f>O296*H296</f>
        <v>0</v>
      </c>
      <c r="Q296" s="236">
        <v>0</v>
      </c>
      <c r="R296" s="236">
        <f>Q296*H296</f>
        <v>0</v>
      </c>
      <c r="S296" s="236">
        <v>0</v>
      </c>
      <c r="T296" s="237">
        <f>S296*H296</f>
        <v>0</v>
      </c>
      <c r="U296" s="38"/>
      <c r="V296" s="38"/>
      <c r="W296" s="38"/>
      <c r="X296" s="38"/>
      <c r="Y296" s="38"/>
      <c r="Z296" s="38"/>
      <c r="AA296" s="38"/>
      <c r="AB296" s="38"/>
      <c r="AC296" s="38"/>
      <c r="AD296" s="38"/>
      <c r="AE296" s="38"/>
      <c r="AR296" s="238" t="s">
        <v>175</v>
      </c>
      <c r="AT296" s="238" t="s">
        <v>171</v>
      </c>
      <c r="AU296" s="238" t="s">
        <v>91</v>
      </c>
      <c r="AY296" s="17" t="s">
        <v>169</v>
      </c>
      <c r="BE296" s="239">
        <f>IF(N296="základní",J296,0)</f>
        <v>0</v>
      </c>
      <c r="BF296" s="239">
        <f>IF(N296="snížená",J296,0)</f>
        <v>0</v>
      </c>
      <c r="BG296" s="239">
        <f>IF(N296="zákl. přenesená",J296,0)</f>
        <v>0</v>
      </c>
      <c r="BH296" s="239">
        <f>IF(N296="sníž. přenesená",J296,0)</f>
        <v>0</v>
      </c>
      <c r="BI296" s="239">
        <f>IF(N296="nulová",J296,0)</f>
        <v>0</v>
      </c>
      <c r="BJ296" s="17" t="s">
        <v>89</v>
      </c>
      <c r="BK296" s="239">
        <f>ROUND(I296*H296,2)</f>
        <v>0</v>
      </c>
      <c r="BL296" s="17" t="s">
        <v>175</v>
      </c>
      <c r="BM296" s="238" t="s">
        <v>550</v>
      </c>
    </row>
    <row r="297" s="2" customFormat="1">
      <c r="A297" s="38"/>
      <c r="B297" s="39"/>
      <c r="C297" s="40"/>
      <c r="D297" s="240" t="s">
        <v>177</v>
      </c>
      <c r="E297" s="40"/>
      <c r="F297" s="241" t="s">
        <v>405</v>
      </c>
      <c r="G297" s="40"/>
      <c r="H297" s="40"/>
      <c r="I297" s="242"/>
      <c r="J297" s="40"/>
      <c r="K297" s="40"/>
      <c r="L297" s="44"/>
      <c r="M297" s="243"/>
      <c r="N297" s="244"/>
      <c r="O297" s="91"/>
      <c r="P297" s="91"/>
      <c r="Q297" s="91"/>
      <c r="R297" s="91"/>
      <c r="S297" s="91"/>
      <c r="T297" s="92"/>
      <c r="U297" s="38"/>
      <c r="V297" s="38"/>
      <c r="W297" s="38"/>
      <c r="X297" s="38"/>
      <c r="Y297" s="38"/>
      <c r="Z297" s="38"/>
      <c r="AA297" s="38"/>
      <c r="AB297" s="38"/>
      <c r="AC297" s="38"/>
      <c r="AD297" s="38"/>
      <c r="AE297" s="38"/>
      <c r="AT297" s="17" t="s">
        <v>177</v>
      </c>
      <c r="AU297" s="17" t="s">
        <v>91</v>
      </c>
    </row>
    <row r="298" s="2" customFormat="1">
      <c r="A298" s="38"/>
      <c r="B298" s="39"/>
      <c r="C298" s="40"/>
      <c r="D298" s="245" t="s">
        <v>179</v>
      </c>
      <c r="E298" s="40"/>
      <c r="F298" s="246" t="s">
        <v>406</v>
      </c>
      <c r="G298" s="40"/>
      <c r="H298" s="40"/>
      <c r="I298" s="242"/>
      <c r="J298" s="40"/>
      <c r="K298" s="40"/>
      <c r="L298" s="44"/>
      <c r="M298" s="243"/>
      <c r="N298" s="244"/>
      <c r="O298" s="91"/>
      <c r="P298" s="91"/>
      <c r="Q298" s="91"/>
      <c r="R298" s="91"/>
      <c r="S298" s="91"/>
      <c r="T298" s="92"/>
      <c r="U298" s="38"/>
      <c r="V298" s="38"/>
      <c r="W298" s="38"/>
      <c r="X298" s="38"/>
      <c r="Y298" s="38"/>
      <c r="Z298" s="38"/>
      <c r="AA298" s="38"/>
      <c r="AB298" s="38"/>
      <c r="AC298" s="38"/>
      <c r="AD298" s="38"/>
      <c r="AE298" s="38"/>
      <c r="AT298" s="17" t="s">
        <v>179</v>
      </c>
      <c r="AU298" s="17" t="s">
        <v>91</v>
      </c>
    </row>
    <row r="299" s="2" customFormat="1">
      <c r="A299" s="38"/>
      <c r="B299" s="39"/>
      <c r="C299" s="40"/>
      <c r="D299" s="240" t="s">
        <v>196</v>
      </c>
      <c r="E299" s="40"/>
      <c r="F299" s="269" t="s">
        <v>400</v>
      </c>
      <c r="G299" s="40"/>
      <c r="H299" s="40"/>
      <c r="I299" s="242"/>
      <c r="J299" s="40"/>
      <c r="K299" s="40"/>
      <c r="L299" s="44"/>
      <c r="M299" s="290"/>
      <c r="N299" s="291"/>
      <c r="O299" s="292"/>
      <c r="P299" s="292"/>
      <c r="Q299" s="292"/>
      <c r="R299" s="292"/>
      <c r="S299" s="292"/>
      <c r="T299" s="293"/>
      <c r="U299" s="38"/>
      <c r="V299" s="38"/>
      <c r="W299" s="38"/>
      <c r="X299" s="38"/>
      <c r="Y299" s="38"/>
      <c r="Z299" s="38"/>
      <c r="AA299" s="38"/>
      <c r="AB299" s="38"/>
      <c r="AC299" s="38"/>
      <c r="AD299" s="38"/>
      <c r="AE299" s="38"/>
      <c r="AT299" s="17" t="s">
        <v>196</v>
      </c>
      <c r="AU299" s="17" t="s">
        <v>91</v>
      </c>
    </row>
    <row r="300" s="2" customFormat="1" ht="6.96" customHeight="1">
      <c r="A300" s="38"/>
      <c r="B300" s="66"/>
      <c r="C300" s="67"/>
      <c r="D300" s="67"/>
      <c r="E300" s="67"/>
      <c r="F300" s="67"/>
      <c r="G300" s="67"/>
      <c r="H300" s="67"/>
      <c r="I300" s="67"/>
      <c r="J300" s="67"/>
      <c r="K300" s="67"/>
      <c r="L300" s="44"/>
      <c r="M300" s="38"/>
      <c r="O300" s="38"/>
      <c r="P300" s="38"/>
      <c r="Q300" s="38"/>
      <c r="R300" s="38"/>
      <c r="S300" s="38"/>
      <c r="T300" s="38"/>
      <c r="U300" s="38"/>
      <c r="V300" s="38"/>
      <c r="W300" s="38"/>
      <c r="X300" s="38"/>
      <c r="Y300" s="38"/>
      <c r="Z300" s="38"/>
      <c r="AA300" s="38"/>
      <c r="AB300" s="38"/>
      <c r="AC300" s="38"/>
      <c r="AD300" s="38"/>
      <c r="AE300" s="38"/>
    </row>
  </sheetData>
  <sheetProtection sheet="1" autoFilter="0" formatColumns="0" formatRows="0" objects="1" scenarios="1" spinCount="100000" saltValue="FFokzjej8oiXTL1aGj15T+FQwiqEmhfHIrBgEijF/lR/bX5X78bhmV6boF0o2n++W35m9l+jDBy0QNCsw+FeYg==" hashValue="Tb9zAuiGLGbIU69J0G4tqAYwNpMZQu7v8y9FbQjHfK1J/C5wO/AYqHDWKCYJFjpJvPOIFQV7nS0bdzNKOmN6cw==" algorithmName="SHA-512" password="CC35"/>
  <autoFilter ref="C127:K299"/>
  <mergeCells count="12">
    <mergeCell ref="E7:H7"/>
    <mergeCell ref="E9:H9"/>
    <mergeCell ref="E11:H11"/>
    <mergeCell ref="E20:H20"/>
    <mergeCell ref="E29:H29"/>
    <mergeCell ref="E85:H85"/>
    <mergeCell ref="E87:H87"/>
    <mergeCell ref="E89:H89"/>
    <mergeCell ref="E116:H116"/>
    <mergeCell ref="E118:H118"/>
    <mergeCell ref="E120:H120"/>
    <mergeCell ref="L2:V2"/>
  </mergeCells>
  <hyperlinks>
    <hyperlink ref="F133" r:id="rId1" display="https://podminky.urs.cz/item/CS_URS_2021_02/132351102"/>
    <hyperlink ref="F139" r:id="rId2" display="https://podminky.urs.cz/item/CS_URS_2021_02/162751133"/>
    <hyperlink ref="F144" r:id="rId3" display="https://podminky.urs.cz/item/CS_URS_2021_02/171201201"/>
    <hyperlink ref="F150" r:id="rId4" display="https://podminky.urs.cz/item/CS_URS_2021_02/174101101"/>
    <hyperlink ref="F163" r:id="rId5" display="https://podminky.urs.cz/item/CS_URS_2021_02/175111101"/>
    <hyperlink ref="F175" r:id="rId6" display="https://podminky.urs.cz/item/CS_URS_2021_02/211971110"/>
    <hyperlink ref="F187" r:id="rId7" display="https://podminky.urs.cz/item/CS_URS_2021_02/212750103"/>
    <hyperlink ref="F193" r:id="rId8" display="https://podminky.urs.cz/item/CS_URS_2021_02/359901211"/>
    <hyperlink ref="F200" r:id="rId9" display="https://podminky.urs.cz/item/CS_URS_2021_02/451573111"/>
    <hyperlink ref="F207" r:id="rId10" display="https://podminky.urs.cz/item/CS_URS_2021_02/561041111"/>
    <hyperlink ref="F213" r:id="rId11" display="https://podminky.urs.cz/item/CS_URS_2021_02/561081121"/>
    <hyperlink ref="F230" r:id="rId12" display="https://podminky.urs.cz/item/CS_URS_2021_02/564851111"/>
    <hyperlink ref="F236" r:id="rId13" display="https://podminky.urs.cz/item/CS_URS_2021_02/564861111"/>
    <hyperlink ref="F241" r:id="rId14" display="https://podminky.urs.cz/item/CS_URS_2021_02/564871111"/>
    <hyperlink ref="F249" r:id="rId15" display="https://podminky.urs.cz/item/CS_URS_2021_02/871313121"/>
    <hyperlink ref="F259" r:id="rId16" display="https://podminky.urs.cz/item/CS_URS_2021_02/877315211"/>
    <hyperlink ref="F267" r:id="rId17" display="https://podminky.urs.cz/item/CS_URS_2021_02/892312121"/>
    <hyperlink ref="F271" r:id="rId18" display="https://podminky.urs.cz/item/CS_URS_2021_02/895941311"/>
    <hyperlink ref="F294" r:id="rId19" display="https://podminky.urs.cz/item/CS_URS_2021_02/998225111"/>
    <hyperlink ref="F298" r:id="rId20" display="https://podminky.urs.cz/item/CS_URS_2021_02/998225191"/>
  </hyperlinks>
  <pageMargins left="0.39375" right="0.39375" top="0.39375" bottom="0.39375" header="0" footer="0"/>
  <pageSetup paperSize="9" orientation="portrait" blackAndWhite="1" fitToHeight="100"/>
  <headerFooter>
    <oddFooter>&amp;CStrana &amp;P z &amp;N</oddFooter>
  </headerFooter>
  <drawing r:id="rId21"/>
</worksheet>
</file>

<file path=xl/worksheets/sheet5.xml><?xml version="1.0" encoding="utf-8"?>
<worksheet xmlns:r="http://schemas.openxmlformats.org/officeDocument/2006/relationships" xmlns="http://schemas.openxmlformats.org/spreadsheetml/2006/main">
  <sheetPr>
    <pageSetUpPr fitToPage="1"/>
  </sheetPr>
  <sheetViews>
    <sheetView showGridLines="0" workbookViewId="0"/>
  </sheetViews>
  <cols>
    <col min="1" max="1" width="8.332031" style="1" customWidth="1"/>
    <col min="2" max="2" width="1.171875" style="1" customWidth="1"/>
    <col min="3" max="3" width="4.160156" style="1" customWidth="1"/>
    <col min="4" max="4" width="4.332031" style="1" customWidth="1"/>
    <col min="5" max="5" width="17.16016" style="1" customWidth="1"/>
    <col min="6" max="6" width="50.83203" style="1" customWidth="1"/>
    <col min="7" max="7" width="7.5" style="1" customWidth="1"/>
    <col min="8" max="8" width="14" style="1" customWidth="1"/>
    <col min="9" max="9" width="15.83203" style="1" customWidth="1"/>
    <col min="10" max="10" width="22.33203" style="1" customWidth="1"/>
    <col min="11" max="11" width="22.33203" style="1" customWidth="1"/>
    <col min="12" max="12" width="9.332031" style="1" customWidth="1"/>
    <col min="13" max="13" width="10.83203" style="1" hidden="1" customWidth="1"/>
    <col min="14" max="14" width="9.332031" style="1" hidden="1"/>
    <col min="15" max="15" width="14.16016" style="1" hidden="1" customWidth="1"/>
    <col min="16" max="16" width="14.16016" style="1" hidden="1" customWidth="1"/>
    <col min="17" max="17" width="14.16016" style="1" hidden="1" customWidth="1"/>
    <col min="18" max="18" width="14.16016" style="1" hidden="1" customWidth="1"/>
    <col min="19" max="19" width="14.16016" style="1" hidden="1" customWidth="1"/>
    <col min="20" max="20" width="14.16016" style="1" hidden="1" customWidth="1"/>
    <col min="21" max="21" width="16.33203" style="1" hidden="1" customWidth="1"/>
    <col min="22" max="22" width="12.33203" style="1" customWidth="1"/>
    <col min="23" max="23" width="16.33203" style="1" customWidth="1"/>
    <col min="24" max="24" width="12.33203" style="1" customWidth="1"/>
    <col min="25" max="25" width="15" style="1" customWidth="1"/>
    <col min="26" max="26" width="11" style="1" customWidth="1"/>
    <col min="27" max="27" width="15" style="1" customWidth="1"/>
    <col min="28" max="28" width="16.33203" style="1" customWidth="1"/>
    <col min="29" max="29" width="11" style="1" customWidth="1"/>
    <col min="30" max="30" width="15" style="1" customWidth="1"/>
    <col min="31" max="31" width="16.33203" style="1" customWidth="1"/>
    <col min="44" max="44" width="9.332031" style="1" hidden="1"/>
    <col min="45" max="45" width="9.332031" style="1" hidden="1"/>
    <col min="46" max="46" width="9.332031" style="1" hidden="1"/>
    <col min="47" max="47" width="9.332031" style="1" hidden="1"/>
    <col min="48" max="48" width="9.332031" style="1" hidden="1"/>
    <col min="49" max="49" width="9.332031" style="1" hidden="1"/>
    <col min="50" max="50" width="9.332031" style="1" hidden="1"/>
    <col min="51" max="51" width="9.332031" style="1" hidden="1"/>
    <col min="52" max="52" width="9.332031" style="1" hidden="1"/>
    <col min="53" max="53" width="9.332031" style="1" hidden="1"/>
    <col min="54" max="54" width="9.332031" style="1" hidden="1"/>
    <col min="55" max="55" width="9.332031" style="1" hidden="1"/>
    <col min="56" max="56" width="9.332031" style="1" hidden="1"/>
    <col min="57" max="57" width="9.332031" style="1" hidden="1"/>
    <col min="58" max="58" width="9.332031" style="1" hidden="1"/>
    <col min="59" max="59" width="9.332031" style="1" hidden="1"/>
    <col min="60" max="60" width="9.332031" style="1" hidden="1"/>
    <col min="61" max="61" width="9.332031" style="1" hidden="1"/>
    <col min="62" max="62" width="9.332031" style="1" hidden="1"/>
    <col min="63" max="63" width="9.332031" style="1" hidden="1"/>
    <col min="64" max="64" width="9.332031" style="1" hidden="1"/>
    <col min="65" max="65" width="9.332031" style="1" hidden="1"/>
  </cols>
  <sheetData>
    <row r="2" s="1" customFormat="1" ht="36.96" customHeight="1">
      <c r="L2" s="1"/>
      <c r="M2" s="1"/>
      <c r="N2" s="1"/>
      <c r="O2" s="1"/>
      <c r="P2" s="1"/>
      <c r="Q2" s="1"/>
      <c r="R2" s="1"/>
      <c r="S2" s="1"/>
      <c r="T2" s="1"/>
      <c r="U2" s="1"/>
      <c r="V2" s="1"/>
      <c r="AT2" s="17" t="s">
        <v>108</v>
      </c>
      <c r="AZ2" s="146" t="s">
        <v>115</v>
      </c>
      <c r="BA2" s="146" t="s">
        <v>115</v>
      </c>
      <c r="BB2" s="146" t="s">
        <v>116</v>
      </c>
      <c r="BC2" s="146" t="s">
        <v>551</v>
      </c>
      <c r="BD2" s="146" t="s">
        <v>91</v>
      </c>
    </row>
    <row r="3" s="1" customFormat="1" ht="6.96" customHeight="1">
      <c r="B3" s="147"/>
      <c r="C3" s="148"/>
      <c r="D3" s="148"/>
      <c r="E3" s="148"/>
      <c r="F3" s="148"/>
      <c r="G3" s="148"/>
      <c r="H3" s="148"/>
      <c r="I3" s="148"/>
      <c r="J3" s="148"/>
      <c r="K3" s="148"/>
      <c r="L3" s="20"/>
      <c r="AT3" s="17" t="s">
        <v>91</v>
      </c>
      <c r="AZ3" s="146" t="s">
        <v>118</v>
      </c>
      <c r="BA3" s="146" t="s">
        <v>119</v>
      </c>
      <c r="BB3" s="146" t="s">
        <v>120</v>
      </c>
      <c r="BC3" s="146" t="s">
        <v>552</v>
      </c>
      <c r="BD3" s="146" t="s">
        <v>190</v>
      </c>
    </row>
    <row r="4" s="1" customFormat="1" ht="24.96" customHeight="1">
      <c r="B4" s="20"/>
      <c r="D4" s="149" t="s">
        <v>122</v>
      </c>
      <c r="L4" s="20"/>
      <c r="M4" s="150" t="s">
        <v>10</v>
      </c>
      <c r="AT4" s="17" t="s">
        <v>4</v>
      </c>
      <c r="AZ4" s="146" t="s">
        <v>123</v>
      </c>
      <c r="BA4" s="146" t="s">
        <v>123</v>
      </c>
      <c r="BB4" s="146" t="s">
        <v>116</v>
      </c>
      <c r="BC4" s="146" t="s">
        <v>553</v>
      </c>
      <c r="BD4" s="146" t="s">
        <v>91</v>
      </c>
    </row>
    <row r="5" s="1" customFormat="1" ht="6.96" customHeight="1">
      <c r="B5" s="20"/>
      <c r="L5" s="20"/>
      <c r="AZ5" s="146" t="s">
        <v>125</v>
      </c>
      <c r="BA5" s="146" t="s">
        <v>125</v>
      </c>
      <c r="BB5" s="146" t="s">
        <v>116</v>
      </c>
      <c r="BC5" s="146" t="s">
        <v>554</v>
      </c>
      <c r="BD5" s="146" t="s">
        <v>91</v>
      </c>
    </row>
    <row r="6" s="1" customFormat="1" ht="12" customHeight="1">
      <c r="B6" s="20"/>
      <c r="D6" s="151" t="s">
        <v>16</v>
      </c>
      <c r="L6" s="20"/>
      <c r="AZ6" s="146" t="s">
        <v>410</v>
      </c>
      <c r="BA6" s="146" t="s">
        <v>411</v>
      </c>
      <c r="BB6" s="146" t="s">
        <v>120</v>
      </c>
      <c r="BC6" s="146" t="s">
        <v>555</v>
      </c>
      <c r="BD6" s="146" t="s">
        <v>190</v>
      </c>
    </row>
    <row r="7" s="1" customFormat="1" ht="16.5" customHeight="1">
      <c r="B7" s="20"/>
      <c r="E7" s="152" t="str">
        <f>'Rekapitulace stavby'!K6</f>
        <v>Zástavba lokality Broumov - Spořilov, komunikace a VO_nerozdělené</v>
      </c>
      <c r="F7" s="151"/>
      <c r="G7" s="151"/>
      <c r="H7" s="151"/>
      <c r="L7" s="20"/>
      <c r="AZ7" s="146" t="s">
        <v>413</v>
      </c>
      <c r="BA7" s="146" t="s">
        <v>414</v>
      </c>
      <c r="BB7" s="146" t="s">
        <v>120</v>
      </c>
      <c r="BC7" s="146" t="s">
        <v>556</v>
      </c>
      <c r="BD7" s="146" t="s">
        <v>190</v>
      </c>
    </row>
    <row r="8" s="1" customFormat="1" ht="12" customHeight="1">
      <c r="B8" s="20"/>
      <c r="D8" s="151" t="s">
        <v>135</v>
      </c>
      <c r="L8" s="20"/>
      <c r="AZ8" s="146" t="s">
        <v>285</v>
      </c>
      <c r="BA8" s="146" t="s">
        <v>415</v>
      </c>
      <c r="BB8" s="146" t="s">
        <v>120</v>
      </c>
      <c r="BC8" s="146" t="s">
        <v>552</v>
      </c>
      <c r="BD8" s="146" t="s">
        <v>91</v>
      </c>
    </row>
    <row r="9" s="2" customFormat="1" ht="16.5" customHeight="1">
      <c r="A9" s="38"/>
      <c r="B9" s="44"/>
      <c r="C9" s="38"/>
      <c r="D9" s="38"/>
      <c r="E9" s="152" t="s">
        <v>557</v>
      </c>
      <c r="F9" s="38"/>
      <c r="G9" s="38"/>
      <c r="H9" s="38"/>
      <c r="I9" s="38"/>
      <c r="J9" s="38"/>
      <c r="K9" s="38"/>
      <c r="L9" s="63"/>
      <c r="S9" s="38"/>
      <c r="T9" s="38"/>
      <c r="U9" s="38"/>
      <c r="V9" s="38"/>
      <c r="W9" s="38"/>
      <c r="X9" s="38"/>
      <c r="Y9" s="38"/>
      <c r="Z9" s="38"/>
      <c r="AA9" s="38"/>
      <c r="AB9" s="38"/>
      <c r="AC9" s="38"/>
      <c r="AD9" s="38"/>
      <c r="AE9" s="38"/>
      <c r="AZ9" s="146" t="s">
        <v>128</v>
      </c>
      <c r="BA9" s="146" t="s">
        <v>417</v>
      </c>
      <c r="BB9" s="146" t="s">
        <v>120</v>
      </c>
      <c r="BC9" s="146" t="s">
        <v>558</v>
      </c>
      <c r="BD9" s="146" t="s">
        <v>91</v>
      </c>
    </row>
    <row r="10" s="2" customFormat="1" ht="12" customHeight="1">
      <c r="A10" s="38"/>
      <c r="B10" s="44"/>
      <c r="C10" s="38"/>
      <c r="D10" s="151" t="s">
        <v>419</v>
      </c>
      <c r="E10" s="38"/>
      <c r="F10" s="38"/>
      <c r="G10" s="38"/>
      <c r="H10" s="38"/>
      <c r="I10" s="38"/>
      <c r="J10" s="38"/>
      <c r="K10" s="38"/>
      <c r="L10" s="63"/>
      <c r="S10" s="38"/>
      <c r="T10" s="38"/>
      <c r="U10" s="38"/>
      <c r="V10" s="38"/>
      <c r="W10" s="38"/>
      <c r="X10" s="38"/>
      <c r="Y10" s="38"/>
      <c r="Z10" s="38"/>
      <c r="AA10" s="38"/>
      <c r="AB10" s="38"/>
      <c r="AC10" s="38"/>
      <c r="AD10" s="38"/>
      <c r="AE10" s="38"/>
      <c r="AZ10" s="146" t="s">
        <v>131</v>
      </c>
      <c r="BA10" s="146" t="s">
        <v>132</v>
      </c>
      <c r="BB10" s="146" t="s">
        <v>133</v>
      </c>
      <c r="BC10" s="146" t="s">
        <v>559</v>
      </c>
      <c r="BD10" s="146" t="s">
        <v>91</v>
      </c>
    </row>
    <row r="11" s="2" customFormat="1" ht="30" customHeight="1">
      <c r="A11" s="38"/>
      <c r="B11" s="44"/>
      <c r="C11" s="38"/>
      <c r="D11" s="38"/>
      <c r="E11" s="153" t="s">
        <v>560</v>
      </c>
      <c r="F11" s="38"/>
      <c r="G11" s="38"/>
      <c r="H11" s="38"/>
      <c r="I11" s="38"/>
      <c r="J11" s="38"/>
      <c r="K11" s="38"/>
      <c r="L11" s="63"/>
      <c r="S11" s="38"/>
      <c r="T11" s="38"/>
      <c r="U11" s="38"/>
      <c r="V11" s="38"/>
      <c r="W11" s="38"/>
      <c r="X11" s="38"/>
      <c r="Y11" s="38"/>
      <c r="Z11" s="38"/>
      <c r="AA11" s="38"/>
      <c r="AB11" s="38"/>
      <c r="AC11" s="38"/>
      <c r="AD11" s="38"/>
      <c r="AE11" s="38"/>
      <c r="AZ11" s="146" t="s">
        <v>502</v>
      </c>
      <c r="BA11" s="146" t="s">
        <v>503</v>
      </c>
      <c r="BB11" s="146" t="s">
        <v>120</v>
      </c>
      <c r="BC11" s="146" t="s">
        <v>14</v>
      </c>
      <c r="BD11" s="146" t="s">
        <v>190</v>
      </c>
    </row>
    <row r="12" s="2" customFormat="1">
      <c r="A12" s="38"/>
      <c r="B12" s="44"/>
      <c r="C12" s="38"/>
      <c r="D12" s="38"/>
      <c r="E12" s="38"/>
      <c r="F12" s="38"/>
      <c r="G12" s="38"/>
      <c r="H12" s="38"/>
      <c r="I12" s="38"/>
      <c r="J12" s="38"/>
      <c r="K12" s="38"/>
      <c r="L12" s="63"/>
      <c r="S12" s="38"/>
      <c r="T12" s="38"/>
      <c r="U12" s="38"/>
      <c r="V12" s="38"/>
      <c r="W12" s="38"/>
      <c r="X12" s="38"/>
      <c r="Y12" s="38"/>
      <c r="Z12" s="38"/>
      <c r="AA12" s="38"/>
      <c r="AB12" s="38"/>
      <c r="AC12" s="38"/>
      <c r="AD12" s="38"/>
      <c r="AE12" s="38"/>
      <c r="AZ12" s="146" t="s">
        <v>136</v>
      </c>
      <c r="BA12" s="146" t="s">
        <v>423</v>
      </c>
      <c r="BB12" s="146" t="s">
        <v>120</v>
      </c>
      <c r="BC12" s="146" t="s">
        <v>561</v>
      </c>
      <c r="BD12" s="146" t="s">
        <v>190</v>
      </c>
    </row>
    <row r="13" s="2" customFormat="1" ht="12" customHeight="1">
      <c r="A13" s="38"/>
      <c r="B13" s="44"/>
      <c r="C13" s="38"/>
      <c r="D13" s="151" t="s">
        <v>18</v>
      </c>
      <c r="E13" s="38"/>
      <c r="F13" s="141" t="s">
        <v>1</v>
      </c>
      <c r="G13" s="38"/>
      <c r="H13" s="38"/>
      <c r="I13" s="151" t="s">
        <v>19</v>
      </c>
      <c r="J13" s="141" t="s">
        <v>1</v>
      </c>
      <c r="K13" s="38"/>
      <c r="L13" s="63"/>
      <c r="S13" s="38"/>
      <c r="T13" s="38"/>
      <c r="U13" s="38"/>
      <c r="V13" s="38"/>
      <c r="W13" s="38"/>
      <c r="X13" s="38"/>
      <c r="Y13" s="38"/>
      <c r="Z13" s="38"/>
      <c r="AA13" s="38"/>
      <c r="AB13" s="38"/>
      <c r="AC13" s="38"/>
      <c r="AD13" s="38"/>
      <c r="AE13" s="38"/>
      <c r="AZ13" s="146" t="s">
        <v>139</v>
      </c>
      <c r="BA13" s="146" t="s">
        <v>139</v>
      </c>
      <c r="BB13" s="146" t="s">
        <v>116</v>
      </c>
      <c r="BC13" s="146" t="s">
        <v>562</v>
      </c>
      <c r="BD13" s="146" t="s">
        <v>91</v>
      </c>
    </row>
    <row r="14" s="2" customFormat="1" ht="12" customHeight="1">
      <c r="A14" s="38"/>
      <c r="B14" s="44"/>
      <c r="C14" s="38"/>
      <c r="D14" s="151" t="s">
        <v>20</v>
      </c>
      <c r="E14" s="38"/>
      <c r="F14" s="141" t="s">
        <v>21</v>
      </c>
      <c r="G14" s="38"/>
      <c r="H14" s="38"/>
      <c r="I14" s="151" t="s">
        <v>22</v>
      </c>
      <c r="J14" s="154" t="str">
        <f>'Rekapitulace stavby'!AN8</f>
        <v>7. 12. 2021</v>
      </c>
      <c r="K14" s="38"/>
      <c r="L14" s="63"/>
      <c r="S14" s="38"/>
      <c r="T14" s="38"/>
      <c r="U14" s="38"/>
      <c r="V14" s="38"/>
      <c r="W14" s="38"/>
      <c r="X14" s="38"/>
      <c r="Y14" s="38"/>
      <c r="Z14" s="38"/>
      <c r="AA14" s="38"/>
      <c r="AB14" s="38"/>
      <c r="AC14" s="38"/>
      <c r="AD14" s="38"/>
      <c r="AE14" s="38"/>
    </row>
    <row r="15" s="2" customFormat="1" ht="10.8" customHeight="1">
      <c r="A15" s="38"/>
      <c r="B15" s="44"/>
      <c r="C15" s="38"/>
      <c r="D15" s="38"/>
      <c r="E15" s="38"/>
      <c r="F15" s="38"/>
      <c r="G15" s="38"/>
      <c r="H15" s="38"/>
      <c r="I15" s="38"/>
      <c r="J15" s="38"/>
      <c r="K15" s="38"/>
      <c r="L15" s="63"/>
      <c r="S15" s="38"/>
      <c r="T15" s="38"/>
      <c r="U15" s="38"/>
      <c r="V15" s="38"/>
      <c r="W15" s="38"/>
      <c r="X15" s="38"/>
      <c r="Y15" s="38"/>
      <c r="Z15" s="38"/>
      <c r="AA15" s="38"/>
      <c r="AB15" s="38"/>
      <c r="AC15" s="38"/>
      <c r="AD15" s="38"/>
      <c r="AE15" s="38"/>
    </row>
    <row r="16" s="2" customFormat="1" ht="12" customHeight="1">
      <c r="A16" s="38"/>
      <c r="B16" s="44"/>
      <c r="C16" s="38"/>
      <c r="D16" s="151" t="s">
        <v>24</v>
      </c>
      <c r="E16" s="38"/>
      <c r="F16" s="38"/>
      <c r="G16" s="38"/>
      <c r="H16" s="38"/>
      <c r="I16" s="151" t="s">
        <v>25</v>
      </c>
      <c r="J16" s="141" t="s">
        <v>26</v>
      </c>
      <c r="K16" s="38"/>
      <c r="L16" s="63"/>
      <c r="S16" s="38"/>
      <c r="T16" s="38"/>
      <c r="U16" s="38"/>
      <c r="V16" s="38"/>
      <c r="W16" s="38"/>
      <c r="X16" s="38"/>
      <c r="Y16" s="38"/>
      <c r="Z16" s="38"/>
      <c r="AA16" s="38"/>
      <c r="AB16" s="38"/>
      <c r="AC16" s="38"/>
      <c r="AD16" s="38"/>
      <c r="AE16" s="38"/>
    </row>
    <row r="17" s="2" customFormat="1" ht="18" customHeight="1">
      <c r="A17" s="38"/>
      <c r="B17" s="44"/>
      <c r="C17" s="38"/>
      <c r="D17" s="38"/>
      <c r="E17" s="141" t="s">
        <v>27</v>
      </c>
      <c r="F17" s="38"/>
      <c r="G17" s="38"/>
      <c r="H17" s="38"/>
      <c r="I17" s="151" t="s">
        <v>28</v>
      </c>
      <c r="J17" s="141" t="s">
        <v>29</v>
      </c>
      <c r="K17" s="38"/>
      <c r="L17" s="63"/>
      <c r="S17" s="38"/>
      <c r="T17" s="38"/>
      <c r="U17" s="38"/>
      <c r="V17" s="38"/>
      <c r="W17" s="38"/>
      <c r="X17" s="38"/>
      <c r="Y17" s="38"/>
      <c r="Z17" s="38"/>
      <c r="AA17" s="38"/>
      <c r="AB17" s="38"/>
      <c r="AC17" s="38"/>
      <c r="AD17" s="38"/>
      <c r="AE17" s="38"/>
    </row>
    <row r="18" s="2" customFormat="1" ht="6.96" customHeight="1">
      <c r="A18" s="38"/>
      <c r="B18" s="44"/>
      <c r="C18" s="38"/>
      <c r="D18" s="38"/>
      <c r="E18" s="38"/>
      <c r="F18" s="38"/>
      <c r="G18" s="38"/>
      <c r="H18" s="38"/>
      <c r="I18" s="38"/>
      <c r="J18" s="38"/>
      <c r="K18" s="38"/>
      <c r="L18" s="63"/>
      <c r="S18" s="38"/>
      <c r="T18" s="38"/>
      <c r="U18" s="38"/>
      <c r="V18" s="38"/>
      <c r="W18" s="38"/>
      <c r="X18" s="38"/>
      <c r="Y18" s="38"/>
      <c r="Z18" s="38"/>
      <c r="AA18" s="38"/>
      <c r="AB18" s="38"/>
      <c r="AC18" s="38"/>
      <c r="AD18" s="38"/>
      <c r="AE18" s="38"/>
    </row>
    <row r="19" s="2" customFormat="1" ht="12" customHeight="1">
      <c r="A19" s="38"/>
      <c r="B19" s="44"/>
      <c r="C19" s="38"/>
      <c r="D19" s="151" t="s">
        <v>30</v>
      </c>
      <c r="E19" s="38"/>
      <c r="F19" s="38"/>
      <c r="G19" s="38"/>
      <c r="H19" s="38"/>
      <c r="I19" s="151" t="s">
        <v>25</v>
      </c>
      <c r="J19" s="33" t="str">
        <f>'Rekapitulace stavby'!AN13</f>
        <v>Vyplň údaj</v>
      </c>
      <c r="K19" s="38"/>
      <c r="L19" s="63"/>
      <c r="S19" s="38"/>
      <c r="T19" s="38"/>
      <c r="U19" s="38"/>
      <c r="V19" s="38"/>
      <c r="W19" s="38"/>
      <c r="X19" s="38"/>
      <c r="Y19" s="38"/>
      <c r="Z19" s="38"/>
      <c r="AA19" s="38"/>
      <c r="AB19" s="38"/>
      <c r="AC19" s="38"/>
      <c r="AD19" s="38"/>
      <c r="AE19" s="38"/>
    </row>
    <row r="20" s="2" customFormat="1" ht="18" customHeight="1">
      <c r="A20" s="38"/>
      <c r="B20" s="44"/>
      <c r="C20" s="38"/>
      <c r="D20" s="38"/>
      <c r="E20" s="33" t="str">
        <f>'Rekapitulace stavby'!E14</f>
        <v>Vyplň údaj</v>
      </c>
      <c r="F20" s="141"/>
      <c r="G20" s="141"/>
      <c r="H20" s="141"/>
      <c r="I20" s="151" t="s">
        <v>28</v>
      </c>
      <c r="J20" s="33" t="str">
        <f>'Rekapitulace stavby'!AN14</f>
        <v>Vyplň údaj</v>
      </c>
      <c r="K20" s="38"/>
      <c r="L20" s="63"/>
      <c r="S20" s="38"/>
      <c r="T20" s="38"/>
      <c r="U20" s="38"/>
      <c r="V20" s="38"/>
      <c r="W20" s="38"/>
      <c r="X20" s="38"/>
      <c r="Y20" s="38"/>
      <c r="Z20" s="38"/>
      <c r="AA20" s="38"/>
      <c r="AB20" s="38"/>
      <c r="AC20" s="38"/>
      <c r="AD20" s="38"/>
      <c r="AE20" s="38"/>
    </row>
    <row r="21" s="2" customFormat="1" ht="6.96" customHeight="1">
      <c r="A21" s="38"/>
      <c r="B21" s="44"/>
      <c r="C21" s="38"/>
      <c r="D21" s="38"/>
      <c r="E21" s="38"/>
      <c r="F21" s="38"/>
      <c r="G21" s="38"/>
      <c r="H21" s="38"/>
      <c r="I21" s="38"/>
      <c r="J21" s="38"/>
      <c r="K21" s="38"/>
      <c r="L21" s="63"/>
      <c r="S21" s="38"/>
      <c r="T21" s="38"/>
      <c r="U21" s="38"/>
      <c r="V21" s="38"/>
      <c r="W21" s="38"/>
      <c r="X21" s="38"/>
      <c r="Y21" s="38"/>
      <c r="Z21" s="38"/>
      <c r="AA21" s="38"/>
      <c r="AB21" s="38"/>
      <c r="AC21" s="38"/>
      <c r="AD21" s="38"/>
      <c r="AE21" s="38"/>
    </row>
    <row r="22" s="2" customFormat="1" ht="12" customHeight="1">
      <c r="A22" s="38"/>
      <c r="B22" s="44"/>
      <c r="C22" s="38"/>
      <c r="D22" s="151" t="s">
        <v>32</v>
      </c>
      <c r="E22" s="38"/>
      <c r="F22" s="38"/>
      <c r="G22" s="38"/>
      <c r="H22" s="38"/>
      <c r="I22" s="151" t="s">
        <v>25</v>
      </c>
      <c r="J22" s="141" t="s">
        <v>33</v>
      </c>
      <c r="K22" s="38"/>
      <c r="L22" s="63"/>
      <c r="S22" s="38"/>
      <c r="T22" s="38"/>
      <c r="U22" s="38"/>
      <c r="V22" s="38"/>
      <c r="W22" s="38"/>
      <c r="X22" s="38"/>
      <c r="Y22" s="38"/>
      <c r="Z22" s="38"/>
      <c r="AA22" s="38"/>
      <c r="AB22" s="38"/>
      <c r="AC22" s="38"/>
      <c r="AD22" s="38"/>
      <c r="AE22" s="38"/>
    </row>
    <row r="23" s="2" customFormat="1" ht="18" customHeight="1">
      <c r="A23" s="38"/>
      <c r="B23" s="44"/>
      <c r="C23" s="38"/>
      <c r="D23" s="38"/>
      <c r="E23" s="141" t="s">
        <v>34</v>
      </c>
      <c r="F23" s="38"/>
      <c r="G23" s="38"/>
      <c r="H23" s="38"/>
      <c r="I23" s="151" t="s">
        <v>28</v>
      </c>
      <c r="J23" s="141" t="s">
        <v>35</v>
      </c>
      <c r="K23" s="38"/>
      <c r="L23" s="63"/>
      <c r="S23" s="38"/>
      <c r="T23" s="38"/>
      <c r="U23" s="38"/>
      <c r="V23" s="38"/>
      <c r="W23" s="38"/>
      <c r="X23" s="38"/>
      <c r="Y23" s="38"/>
      <c r="Z23" s="38"/>
      <c r="AA23" s="38"/>
      <c r="AB23" s="38"/>
      <c r="AC23" s="38"/>
      <c r="AD23" s="38"/>
      <c r="AE23" s="38"/>
    </row>
    <row r="24" s="2" customFormat="1" ht="6.96" customHeight="1">
      <c r="A24" s="38"/>
      <c r="B24" s="44"/>
      <c r="C24" s="38"/>
      <c r="D24" s="38"/>
      <c r="E24" s="38"/>
      <c r="F24" s="38"/>
      <c r="G24" s="38"/>
      <c r="H24" s="38"/>
      <c r="I24" s="38"/>
      <c r="J24" s="38"/>
      <c r="K24" s="38"/>
      <c r="L24" s="63"/>
      <c r="S24" s="38"/>
      <c r="T24" s="38"/>
      <c r="U24" s="38"/>
      <c r="V24" s="38"/>
      <c r="W24" s="38"/>
      <c r="X24" s="38"/>
      <c r="Y24" s="38"/>
      <c r="Z24" s="38"/>
      <c r="AA24" s="38"/>
      <c r="AB24" s="38"/>
      <c r="AC24" s="38"/>
      <c r="AD24" s="38"/>
      <c r="AE24" s="38"/>
    </row>
    <row r="25" s="2" customFormat="1" ht="12" customHeight="1">
      <c r="A25" s="38"/>
      <c r="B25" s="44"/>
      <c r="C25" s="38"/>
      <c r="D25" s="151" t="s">
        <v>37</v>
      </c>
      <c r="E25" s="38"/>
      <c r="F25" s="38"/>
      <c r="G25" s="38"/>
      <c r="H25" s="38"/>
      <c r="I25" s="151" t="s">
        <v>25</v>
      </c>
      <c r="J25" s="141" t="s">
        <v>38</v>
      </c>
      <c r="K25" s="38"/>
      <c r="L25" s="63"/>
      <c r="S25" s="38"/>
      <c r="T25" s="38"/>
      <c r="U25" s="38"/>
      <c r="V25" s="38"/>
      <c r="W25" s="38"/>
      <c r="X25" s="38"/>
      <c r="Y25" s="38"/>
      <c r="Z25" s="38"/>
      <c r="AA25" s="38"/>
      <c r="AB25" s="38"/>
      <c r="AC25" s="38"/>
      <c r="AD25" s="38"/>
      <c r="AE25" s="38"/>
    </row>
    <row r="26" s="2" customFormat="1" ht="18" customHeight="1">
      <c r="A26" s="38"/>
      <c r="B26" s="44"/>
      <c r="C26" s="38"/>
      <c r="D26" s="38"/>
      <c r="E26" s="141" t="s">
        <v>39</v>
      </c>
      <c r="F26" s="38"/>
      <c r="G26" s="38"/>
      <c r="H26" s="38"/>
      <c r="I26" s="151" t="s">
        <v>28</v>
      </c>
      <c r="J26" s="141" t="s">
        <v>40</v>
      </c>
      <c r="K26" s="38"/>
      <c r="L26" s="63"/>
      <c r="S26" s="38"/>
      <c r="T26" s="38"/>
      <c r="U26" s="38"/>
      <c r="V26" s="38"/>
      <c r="W26" s="38"/>
      <c r="X26" s="38"/>
      <c r="Y26" s="38"/>
      <c r="Z26" s="38"/>
      <c r="AA26" s="38"/>
      <c r="AB26" s="38"/>
      <c r="AC26" s="38"/>
      <c r="AD26" s="38"/>
      <c r="AE26" s="38"/>
    </row>
    <row r="27" s="2" customFormat="1" ht="6.96" customHeight="1">
      <c r="A27" s="38"/>
      <c r="B27" s="44"/>
      <c r="C27" s="38"/>
      <c r="D27" s="38"/>
      <c r="E27" s="38"/>
      <c r="F27" s="38"/>
      <c r="G27" s="38"/>
      <c r="H27" s="38"/>
      <c r="I27" s="38"/>
      <c r="J27" s="38"/>
      <c r="K27" s="38"/>
      <c r="L27" s="63"/>
      <c r="S27" s="38"/>
      <c r="T27" s="38"/>
      <c r="U27" s="38"/>
      <c r="V27" s="38"/>
      <c r="W27" s="38"/>
      <c r="X27" s="38"/>
      <c r="Y27" s="38"/>
      <c r="Z27" s="38"/>
      <c r="AA27" s="38"/>
      <c r="AB27" s="38"/>
      <c r="AC27" s="38"/>
      <c r="AD27" s="38"/>
      <c r="AE27" s="38"/>
    </row>
    <row r="28" s="2" customFormat="1" ht="12" customHeight="1">
      <c r="A28" s="38"/>
      <c r="B28" s="44"/>
      <c r="C28" s="38"/>
      <c r="D28" s="151" t="s">
        <v>41</v>
      </c>
      <c r="E28" s="38"/>
      <c r="F28" s="38"/>
      <c r="G28" s="38"/>
      <c r="H28" s="38"/>
      <c r="I28" s="38"/>
      <c r="J28" s="38"/>
      <c r="K28" s="38"/>
      <c r="L28" s="63"/>
      <c r="S28" s="38"/>
      <c r="T28" s="38"/>
      <c r="U28" s="38"/>
      <c r="V28" s="38"/>
      <c r="W28" s="38"/>
      <c r="X28" s="38"/>
      <c r="Y28" s="38"/>
      <c r="Z28" s="38"/>
      <c r="AA28" s="38"/>
      <c r="AB28" s="38"/>
      <c r="AC28" s="38"/>
      <c r="AD28" s="38"/>
      <c r="AE28" s="38"/>
    </row>
    <row r="29" s="8" customFormat="1" ht="16.5" customHeight="1">
      <c r="A29" s="155"/>
      <c r="B29" s="156"/>
      <c r="C29" s="155"/>
      <c r="D29" s="155"/>
      <c r="E29" s="157" t="s">
        <v>1</v>
      </c>
      <c r="F29" s="157"/>
      <c r="G29" s="157"/>
      <c r="H29" s="157"/>
      <c r="I29" s="155"/>
      <c r="J29" s="155"/>
      <c r="K29" s="155"/>
      <c r="L29" s="158"/>
      <c r="S29" s="155"/>
      <c r="T29" s="155"/>
      <c r="U29" s="155"/>
      <c r="V29" s="155"/>
      <c r="W29" s="155"/>
      <c r="X29" s="155"/>
      <c r="Y29" s="155"/>
      <c r="Z29" s="155"/>
      <c r="AA29" s="155"/>
      <c r="AB29" s="155"/>
      <c r="AC29" s="155"/>
      <c r="AD29" s="155"/>
      <c r="AE29" s="155"/>
    </row>
    <row r="30" s="2" customFormat="1" ht="6.96" customHeight="1">
      <c r="A30" s="38"/>
      <c r="B30" s="44"/>
      <c r="C30" s="38"/>
      <c r="D30" s="38"/>
      <c r="E30" s="38"/>
      <c r="F30" s="38"/>
      <c r="G30" s="38"/>
      <c r="H30" s="38"/>
      <c r="I30" s="38"/>
      <c r="J30" s="38"/>
      <c r="K30" s="38"/>
      <c r="L30" s="63"/>
      <c r="S30" s="38"/>
      <c r="T30" s="38"/>
      <c r="U30" s="38"/>
      <c r="V30" s="38"/>
      <c r="W30" s="38"/>
      <c r="X30" s="38"/>
      <c r="Y30" s="38"/>
      <c r="Z30" s="38"/>
      <c r="AA30" s="38"/>
      <c r="AB30" s="38"/>
      <c r="AC30" s="38"/>
      <c r="AD30" s="38"/>
      <c r="AE30" s="38"/>
    </row>
    <row r="31" s="2" customFormat="1" ht="6.96" customHeight="1">
      <c r="A31" s="38"/>
      <c r="B31" s="44"/>
      <c r="C31" s="38"/>
      <c r="D31" s="159"/>
      <c r="E31" s="159"/>
      <c r="F31" s="159"/>
      <c r="G31" s="159"/>
      <c r="H31" s="159"/>
      <c r="I31" s="159"/>
      <c r="J31" s="159"/>
      <c r="K31" s="159"/>
      <c r="L31" s="63"/>
      <c r="S31" s="38"/>
      <c r="T31" s="38"/>
      <c r="U31" s="38"/>
      <c r="V31" s="38"/>
      <c r="W31" s="38"/>
      <c r="X31" s="38"/>
      <c r="Y31" s="38"/>
      <c r="Z31" s="38"/>
      <c r="AA31" s="38"/>
      <c r="AB31" s="38"/>
      <c r="AC31" s="38"/>
      <c r="AD31" s="38"/>
      <c r="AE31" s="38"/>
    </row>
    <row r="32" s="2" customFormat="1" ht="25.44" customHeight="1">
      <c r="A32" s="38"/>
      <c r="B32" s="44"/>
      <c r="C32" s="38"/>
      <c r="D32" s="160" t="s">
        <v>42</v>
      </c>
      <c r="E32" s="38"/>
      <c r="F32" s="38"/>
      <c r="G32" s="38"/>
      <c r="H32" s="38"/>
      <c r="I32" s="38"/>
      <c r="J32" s="161">
        <f>ROUND(J128, 2)</f>
        <v>0</v>
      </c>
      <c r="K32" s="38"/>
      <c r="L32" s="63"/>
      <c r="S32" s="38"/>
      <c r="T32" s="38"/>
      <c r="U32" s="38"/>
      <c r="V32" s="38"/>
      <c r="W32" s="38"/>
      <c r="X32" s="38"/>
      <c r="Y32" s="38"/>
      <c r="Z32" s="38"/>
      <c r="AA32" s="38"/>
      <c r="AB32" s="38"/>
      <c r="AC32" s="38"/>
      <c r="AD32" s="38"/>
      <c r="AE32" s="38"/>
    </row>
    <row r="33" s="2" customFormat="1" ht="6.96" customHeight="1">
      <c r="A33" s="38"/>
      <c r="B33" s="44"/>
      <c r="C33" s="38"/>
      <c r="D33" s="159"/>
      <c r="E33" s="159"/>
      <c r="F33" s="159"/>
      <c r="G33" s="159"/>
      <c r="H33" s="159"/>
      <c r="I33" s="159"/>
      <c r="J33" s="159"/>
      <c r="K33" s="159"/>
      <c r="L33" s="63"/>
      <c r="S33" s="38"/>
      <c r="T33" s="38"/>
      <c r="U33" s="38"/>
      <c r="V33" s="38"/>
      <c r="W33" s="38"/>
      <c r="X33" s="38"/>
      <c r="Y33" s="38"/>
      <c r="Z33" s="38"/>
      <c r="AA33" s="38"/>
      <c r="AB33" s="38"/>
      <c r="AC33" s="38"/>
      <c r="AD33" s="38"/>
      <c r="AE33" s="38"/>
    </row>
    <row r="34" s="2" customFormat="1" ht="14.4" customHeight="1">
      <c r="A34" s="38"/>
      <c r="B34" s="44"/>
      <c r="C34" s="38"/>
      <c r="D34" s="38"/>
      <c r="E34" s="38"/>
      <c r="F34" s="162" t="s">
        <v>44</v>
      </c>
      <c r="G34" s="38"/>
      <c r="H34" s="38"/>
      <c r="I34" s="162" t="s">
        <v>43</v>
      </c>
      <c r="J34" s="162" t="s">
        <v>45</v>
      </c>
      <c r="K34" s="38"/>
      <c r="L34" s="63"/>
      <c r="S34" s="38"/>
      <c r="T34" s="38"/>
      <c r="U34" s="38"/>
      <c r="V34" s="38"/>
      <c r="W34" s="38"/>
      <c r="X34" s="38"/>
      <c r="Y34" s="38"/>
      <c r="Z34" s="38"/>
      <c r="AA34" s="38"/>
      <c r="AB34" s="38"/>
      <c r="AC34" s="38"/>
      <c r="AD34" s="38"/>
      <c r="AE34" s="38"/>
    </row>
    <row r="35" s="2" customFormat="1" ht="14.4" customHeight="1">
      <c r="A35" s="38"/>
      <c r="B35" s="44"/>
      <c r="C35" s="38"/>
      <c r="D35" s="163" t="s">
        <v>46</v>
      </c>
      <c r="E35" s="151" t="s">
        <v>47</v>
      </c>
      <c r="F35" s="164">
        <f>ROUND((SUM(BE128:BE299)),  2)</f>
        <v>0</v>
      </c>
      <c r="G35" s="38"/>
      <c r="H35" s="38"/>
      <c r="I35" s="165">
        <v>0.20999999999999999</v>
      </c>
      <c r="J35" s="164">
        <f>ROUND(((SUM(BE128:BE299))*I35),  2)</f>
        <v>0</v>
      </c>
      <c r="K35" s="38"/>
      <c r="L35" s="63"/>
      <c r="S35" s="38"/>
      <c r="T35" s="38"/>
      <c r="U35" s="38"/>
      <c r="V35" s="38"/>
      <c r="W35" s="38"/>
      <c r="X35" s="38"/>
      <c r="Y35" s="38"/>
      <c r="Z35" s="38"/>
      <c r="AA35" s="38"/>
      <c r="AB35" s="38"/>
      <c r="AC35" s="38"/>
      <c r="AD35" s="38"/>
      <c r="AE35" s="38"/>
    </row>
    <row r="36" s="2" customFormat="1" ht="14.4" customHeight="1">
      <c r="A36" s="38"/>
      <c r="B36" s="44"/>
      <c r="C36" s="38"/>
      <c r="D36" s="38"/>
      <c r="E36" s="151" t="s">
        <v>48</v>
      </c>
      <c r="F36" s="164">
        <f>ROUND((SUM(BF128:BF299)),  2)</f>
        <v>0</v>
      </c>
      <c r="G36" s="38"/>
      <c r="H36" s="38"/>
      <c r="I36" s="165">
        <v>0.14999999999999999</v>
      </c>
      <c r="J36" s="164">
        <f>ROUND(((SUM(BF128:BF299))*I36),  2)</f>
        <v>0</v>
      </c>
      <c r="K36" s="38"/>
      <c r="L36" s="63"/>
      <c r="S36" s="38"/>
      <c r="T36" s="38"/>
      <c r="U36" s="38"/>
      <c r="V36" s="38"/>
      <c r="W36" s="38"/>
      <c r="X36" s="38"/>
      <c r="Y36" s="38"/>
      <c r="Z36" s="38"/>
      <c r="AA36" s="38"/>
      <c r="AB36" s="38"/>
      <c r="AC36" s="38"/>
      <c r="AD36" s="38"/>
      <c r="AE36" s="38"/>
    </row>
    <row r="37" hidden="1" s="2" customFormat="1" ht="14.4" customHeight="1">
      <c r="A37" s="38"/>
      <c r="B37" s="44"/>
      <c r="C37" s="38"/>
      <c r="D37" s="38"/>
      <c r="E37" s="151" t="s">
        <v>49</v>
      </c>
      <c r="F37" s="164">
        <f>ROUND((SUM(BG128:BG299)),  2)</f>
        <v>0</v>
      </c>
      <c r="G37" s="38"/>
      <c r="H37" s="38"/>
      <c r="I37" s="165">
        <v>0.20999999999999999</v>
      </c>
      <c r="J37" s="164">
        <f>0</f>
        <v>0</v>
      </c>
      <c r="K37" s="38"/>
      <c r="L37" s="63"/>
      <c r="S37" s="38"/>
      <c r="T37" s="38"/>
      <c r="U37" s="38"/>
      <c r="V37" s="38"/>
      <c r="W37" s="38"/>
      <c r="X37" s="38"/>
      <c r="Y37" s="38"/>
      <c r="Z37" s="38"/>
      <c r="AA37" s="38"/>
      <c r="AB37" s="38"/>
      <c r="AC37" s="38"/>
      <c r="AD37" s="38"/>
      <c r="AE37" s="38"/>
    </row>
    <row r="38" hidden="1" s="2" customFormat="1" ht="14.4" customHeight="1">
      <c r="A38" s="38"/>
      <c r="B38" s="44"/>
      <c r="C38" s="38"/>
      <c r="D38" s="38"/>
      <c r="E38" s="151" t="s">
        <v>50</v>
      </c>
      <c r="F38" s="164">
        <f>ROUND((SUM(BH128:BH299)),  2)</f>
        <v>0</v>
      </c>
      <c r="G38" s="38"/>
      <c r="H38" s="38"/>
      <c r="I38" s="165">
        <v>0.14999999999999999</v>
      </c>
      <c r="J38" s="164">
        <f>0</f>
        <v>0</v>
      </c>
      <c r="K38" s="38"/>
      <c r="L38" s="63"/>
      <c r="S38" s="38"/>
      <c r="T38" s="38"/>
      <c r="U38" s="38"/>
      <c r="V38" s="38"/>
      <c r="W38" s="38"/>
      <c r="X38" s="38"/>
      <c r="Y38" s="38"/>
      <c r="Z38" s="38"/>
      <c r="AA38" s="38"/>
      <c r="AB38" s="38"/>
      <c r="AC38" s="38"/>
      <c r="AD38" s="38"/>
      <c r="AE38" s="38"/>
    </row>
    <row r="39" hidden="1" s="2" customFormat="1" ht="14.4" customHeight="1">
      <c r="A39" s="38"/>
      <c r="B39" s="44"/>
      <c r="C39" s="38"/>
      <c r="D39" s="38"/>
      <c r="E39" s="151" t="s">
        <v>51</v>
      </c>
      <c r="F39" s="164">
        <f>ROUND((SUM(BI128:BI299)),  2)</f>
        <v>0</v>
      </c>
      <c r="G39" s="38"/>
      <c r="H39" s="38"/>
      <c r="I39" s="165">
        <v>0</v>
      </c>
      <c r="J39" s="164">
        <f>0</f>
        <v>0</v>
      </c>
      <c r="K39" s="38"/>
      <c r="L39" s="63"/>
      <c r="S39" s="38"/>
      <c r="T39" s="38"/>
      <c r="U39" s="38"/>
      <c r="V39" s="38"/>
      <c r="W39" s="38"/>
      <c r="X39" s="38"/>
      <c r="Y39" s="38"/>
      <c r="Z39" s="38"/>
      <c r="AA39" s="38"/>
      <c r="AB39" s="38"/>
      <c r="AC39" s="38"/>
      <c r="AD39" s="38"/>
      <c r="AE39" s="38"/>
    </row>
    <row r="40" s="2" customFormat="1" ht="6.96" customHeight="1">
      <c r="A40" s="38"/>
      <c r="B40" s="44"/>
      <c r="C40" s="38"/>
      <c r="D40" s="38"/>
      <c r="E40" s="38"/>
      <c r="F40" s="38"/>
      <c r="G40" s="38"/>
      <c r="H40" s="38"/>
      <c r="I40" s="38"/>
      <c r="J40" s="38"/>
      <c r="K40" s="38"/>
      <c r="L40" s="63"/>
      <c r="S40" s="38"/>
      <c r="T40" s="38"/>
      <c r="U40" s="38"/>
      <c r="V40" s="38"/>
      <c r="W40" s="38"/>
      <c r="X40" s="38"/>
      <c r="Y40" s="38"/>
      <c r="Z40" s="38"/>
      <c r="AA40" s="38"/>
      <c r="AB40" s="38"/>
      <c r="AC40" s="38"/>
      <c r="AD40" s="38"/>
      <c r="AE40" s="38"/>
    </row>
    <row r="41" s="2" customFormat="1" ht="25.44" customHeight="1">
      <c r="A41" s="38"/>
      <c r="B41" s="44"/>
      <c r="C41" s="166"/>
      <c r="D41" s="167" t="s">
        <v>52</v>
      </c>
      <c r="E41" s="168"/>
      <c r="F41" s="168"/>
      <c r="G41" s="169" t="s">
        <v>53</v>
      </c>
      <c r="H41" s="170" t="s">
        <v>54</v>
      </c>
      <c r="I41" s="168"/>
      <c r="J41" s="171">
        <f>SUM(J32:J39)</f>
        <v>0</v>
      </c>
      <c r="K41" s="172"/>
      <c r="L41" s="63"/>
      <c r="S41" s="38"/>
      <c r="T41" s="38"/>
      <c r="U41" s="38"/>
      <c r="V41" s="38"/>
      <c r="W41" s="38"/>
      <c r="X41" s="38"/>
      <c r="Y41" s="38"/>
      <c r="Z41" s="38"/>
      <c r="AA41" s="38"/>
      <c r="AB41" s="38"/>
      <c r="AC41" s="38"/>
      <c r="AD41" s="38"/>
      <c r="AE41" s="38"/>
    </row>
    <row r="42" s="2" customFormat="1" ht="14.4" customHeight="1">
      <c r="A42" s="38"/>
      <c r="B42" s="44"/>
      <c r="C42" s="38"/>
      <c r="D42" s="38"/>
      <c r="E42" s="38"/>
      <c r="F42" s="38"/>
      <c r="G42" s="38"/>
      <c r="H42" s="38"/>
      <c r="I42" s="38"/>
      <c r="J42" s="38"/>
      <c r="K42" s="38"/>
      <c r="L42" s="63"/>
      <c r="S42" s="38"/>
      <c r="T42" s="38"/>
      <c r="U42" s="38"/>
      <c r="V42" s="38"/>
      <c r="W42" s="38"/>
      <c r="X42" s="38"/>
      <c r="Y42" s="38"/>
      <c r="Z42" s="38"/>
      <c r="AA42" s="38"/>
      <c r="AB42" s="38"/>
      <c r="AC42" s="38"/>
      <c r="AD42" s="38"/>
      <c r="AE42" s="38"/>
    </row>
    <row r="43" s="1" customFormat="1" ht="14.4" customHeight="1">
      <c r="B43" s="20"/>
      <c r="L43" s="20"/>
    </row>
    <row r="44" s="1" customFormat="1" ht="14.4" customHeight="1">
      <c r="B44" s="20"/>
      <c r="L44" s="20"/>
    </row>
    <row r="45" s="1" customFormat="1" ht="14.4" customHeight="1">
      <c r="B45" s="20"/>
      <c r="L45" s="20"/>
    </row>
    <row r="46" s="1" customFormat="1" ht="14.4" customHeight="1">
      <c r="B46" s="20"/>
      <c r="L46" s="20"/>
    </row>
    <row r="47" s="1" customFormat="1" ht="14.4" customHeight="1">
      <c r="B47" s="20"/>
      <c r="L47" s="20"/>
    </row>
    <row r="48" s="1" customFormat="1" ht="14.4" customHeight="1">
      <c r="B48" s="20"/>
      <c r="L48" s="20"/>
    </row>
    <row r="49" s="1" customFormat="1" ht="14.4" customHeight="1">
      <c r="B49" s="20"/>
      <c r="L49" s="20"/>
    </row>
    <row r="50" s="2" customFormat="1" ht="14.4" customHeight="1">
      <c r="B50" s="63"/>
      <c r="D50" s="173" t="s">
        <v>55</v>
      </c>
      <c r="E50" s="174"/>
      <c r="F50" s="174"/>
      <c r="G50" s="173" t="s">
        <v>56</v>
      </c>
      <c r="H50" s="174"/>
      <c r="I50" s="174"/>
      <c r="J50" s="174"/>
      <c r="K50" s="174"/>
      <c r="L50" s="63"/>
    </row>
    <row r="51">
      <c r="B51" s="20"/>
      <c r="L51" s="20"/>
    </row>
    <row r="52">
      <c r="B52" s="20"/>
      <c r="L52" s="20"/>
    </row>
    <row r="53">
      <c r="B53" s="20"/>
      <c r="L53" s="20"/>
    </row>
    <row r="54">
      <c r="B54" s="20"/>
      <c r="L54" s="20"/>
    </row>
    <row r="55">
      <c r="B55" s="20"/>
      <c r="L55" s="20"/>
    </row>
    <row r="56">
      <c r="B56" s="20"/>
      <c r="L56" s="20"/>
    </row>
    <row r="57">
      <c r="B57" s="20"/>
      <c r="L57" s="20"/>
    </row>
    <row r="58">
      <c r="B58" s="20"/>
      <c r="L58" s="20"/>
    </row>
    <row r="59">
      <c r="B59" s="20"/>
      <c r="L59" s="20"/>
    </row>
    <row r="60">
      <c r="B60" s="20"/>
      <c r="L60" s="20"/>
    </row>
    <row r="61" s="2" customFormat="1">
      <c r="A61" s="38"/>
      <c r="B61" s="44"/>
      <c r="C61" s="38"/>
      <c r="D61" s="175" t="s">
        <v>57</v>
      </c>
      <c r="E61" s="176"/>
      <c r="F61" s="177" t="s">
        <v>58</v>
      </c>
      <c r="G61" s="175" t="s">
        <v>57</v>
      </c>
      <c r="H61" s="176"/>
      <c r="I61" s="176"/>
      <c r="J61" s="178" t="s">
        <v>58</v>
      </c>
      <c r="K61" s="176"/>
      <c r="L61" s="63"/>
      <c r="S61" s="38"/>
      <c r="T61" s="38"/>
      <c r="U61" s="38"/>
      <c r="V61" s="38"/>
      <c r="W61" s="38"/>
      <c r="X61" s="38"/>
      <c r="Y61" s="38"/>
      <c r="Z61" s="38"/>
      <c r="AA61" s="38"/>
      <c r="AB61" s="38"/>
      <c r="AC61" s="38"/>
      <c r="AD61" s="38"/>
      <c r="AE61" s="38"/>
    </row>
    <row r="62">
      <c r="B62" s="20"/>
      <c r="L62" s="20"/>
    </row>
    <row r="63">
      <c r="B63" s="20"/>
      <c r="L63" s="20"/>
    </row>
    <row r="64">
      <c r="B64" s="20"/>
      <c r="L64" s="20"/>
    </row>
    <row r="65" s="2" customFormat="1">
      <c r="A65" s="38"/>
      <c r="B65" s="44"/>
      <c r="C65" s="38"/>
      <c r="D65" s="173" t="s">
        <v>59</v>
      </c>
      <c r="E65" s="179"/>
      <c r="F65" s="179"/>
      <c r="G65" s="173" t="s">
        <v>60</v>
      </c>
      <c r="H65" s="179"/>
      <c r="I65" s="179"/>
      <c r="J65" s="179"/>
      <c r="K65" s="179"/>
      <c r="L65" s="63"/>
      <c r="S65" s="38"/>
      <c r="T65" s="38"/>
      <c r="U65" s="38"/>
      <c r="V65" s="38"/>
      <c r="W65" s="38"/>
      <c r="X65" s="38"/>
      <c r="Y65" s="38"/>
      <c r="Z65" s="38"/>
      <c r="AA65" s="38"/>
      <c r="AB65" s="38"/>
      <c r="AC65" s="38"/>
      <c r="AD65" s="38"/>
      <c r="AE65" s="38"/>
    </row>
    <row r="66">
      <c r="B66" s="20"/>
      <c r="L66" s="20"/>
    </row>
    <row r="67">
      <c r="B67" s="20"/>
      <c r="L67" s="20"/>
    </row>
    <row r="68">
      <c r="B68" s="20"/>
      <c r="L68" s="20"/>
    </row>
    <row r="69">
      <c r="B69" s="20"/>
      <c r="L69" s="20"/>
    </row>
    <row r="70">
      <c r="B70" s="20"/>
      <c r="L70" s="20"/>
    </row>
    <row r="71">
      <c r="B71" s="20"/>
      <c r="L71" s="20"/>
    </row>
    <row r="72">
      <c r="B72" s="20"/>
      <c r="L72" s="20"/>
    </row>
    <row r="73">
      <c r="B73" s="20"/>
      <c r="L73" s="20"/>
    </row>
    <row r="74">
      <c r="B74" s="20"/>
      <c r="L74" s="20"/>
    </row>
    <row r="75">
      <c r="B75" s="20"/>
      <c r="L75" s="20"/>
    </row>
    <row r="76" s="2" customFormat="1">
      <c r="A76" s="38"/>
      <c r="B76" s="44"/>
      <c r="C76" s="38"/>
      <c r="D76" s="175" t="s">
        <v>57</v>
      </c>
      <c r="E76" s="176"/>
      <c r="F76" s="177" t="s">
        <v>58</v>
      </c>
      <c r="G76" s="175" t="s">
        <v>57</v>
      </c>
      <c r="H76" s="176"/>
      <c r="I76" s="176"/>
      <c r="J76" s="178" t="s">
        <v>58</v>
      </c>
      <c r="K76" s="176"/>
      <c r="L76" s="63"/>
      <c r="S76" s="38"/>
      <c r="T76" s="38"/>
      <c r="U76" s="38"/>
      <c r="V76" s="38"/>
      <c r="W76" s="38"/>
      <c r="X76" s="38"/>
      <c r="Y76" s="38"/>
      <c r="Z76" s="38"/>
      <c r="AA76" s="38"/>
      <c r="AB76" s="38"/>
      <c r="AC76" s="38"/>
      <c r="AD76" s="38"/>
      <c r="AE76" s="38"/>
    </row>
    <row r="77" s="2" customFormat="1" ht="14.4" customHeight="1">
      <c r="A77" s="38"/>
      <c r="B77" s="180"/>
      <c r="C77" s="181"/>
      <c r="D77" s="181"/>
      <c r="E77" s="181"/>
      <c r="F77" s="181"/>
      <c r="G77" s="181"/>
      <c r="H77" s="181"/>
      <c r="I77" s="181"/>
      <c r="J77" s="181"/>
      <c r="K77" s="181"/>
      <c r="L77" s="63"/>
      <c r="S77" s="38"/>
      <c r="T77" s="38"/>
      <c r="U77" s="38"/>
      <c r="V77" s="38"/>
      <c r="W77" s="38"/>
      <c r="X77" s="38"/>
      <c r="Y77" s="38"/>
      <c r="Z77" s="38"/>
      <c r="AA77" s="38"/>
      <c r="AB77" s="38"/>
      <c r="AC77" s="38"/>
      <c r="AD77" s="38"/>
      <c r="AE77" s="38"/>
    </row>
    <row r="81" s="2" customFormat="1" ht="6.96" customHeight="1">
      <c r="A81" s="38"/>
      <c r="B81" s="182"/>
      <c r="C81" s="183"/>
      <c r="D81" s="183"/>
      <c r="E81" s="183"/>
      <c r="F81" s="183"/>
      <c r="G81" s="183"/>
      <c r="H81" s="183"/>
      <c r="I81" s="183"/>
      <c r="J81" s="183"/>
      <c r="K81" s="183"/>
      <c r="L81" s="63"/>
      <c r="S81" s="38"/>
      <c r="T81" s="38"/>
      <c r="U81" s="38"/>
      <c r="V81" s="38"/>
      <c r="W81" s="38"/>
      <c r="X81" s="38"/>
      <c r="Y81" s="38"/>
      <c r="Z81" s="38"/>
      <c r="AA81" s="38"/>
      <c r="AB81" s="38"/>
      <c r="AC81" s="38"/>
      <c r="AD81" s="38"/>
      <c r="AE81" s="38"/>
    </row>
    <row r="82" s="2" customFormat="1" ht="24.96" customHeight="1">
      <c r="A82" s="38"/>
      <c r="B82" s="39"/>
      <c r="C82" s="23" t="s">
        <v>141</v>
      </c>
      <c r="D82" s="40"/>
      <c r="E82" s="40"/>
      <c r="F82" s="40"/>
      <c r="G82" s="40"/>
      <c r="H82" s="40"/>
      <c r="I82" s="40"/>
      <c r="J82" s="40"/>
      <c r="K82" s="40"/>
      <c r="L82" s="63"/>
      <c r="S82" s="38"/>
      <c r="T82" s="38"/>
      <c r="U82" s="38"/>
      <c r="V82" s="38"/>
      <c r="W82" s="38"/>
      <c r="X82" s="38"/>
      <c r="Y82" s="38"/>
      <c r="Z82" s="38"/>
      <c r="AA82" s="38"/>
      <c r="AB82" s="38"/>
      <c r="AC82" s="38"/>
      <c r="AD82" s="38"/>
      <c r="AE82" s="38"/>
    </row>
    <row r="83" s="2" customFormat="1" ht="6.96" customHeight="1">
      <c r="A83" s="38"/>
      <c r="B83" s="39"/>
      <c r="C83" s="40"/>
      <c r="D83" s="40"/>
      <c r="E83" s="40"/>
      <c r="F83" s="40"/>
      <c r="G83" s="40"/>
      <c r="H83" s="40"/>
      <c r="I83" s="40"/>
      <c r="J83" s="40"/>
      <c r="K83" s="40"/>
      <c r="L83" s="63"/>
      <c r="S83" s="38"/>
      <c r="T83" s="38"/>
      <c r="U83" s="38"/>
      <c r="V83" s="38"/>
      <c r="W83" s="38"/>
      <c r="X83" s="38"/>
      <c r="Y83" s="38"/>
      <c r="Z83" s="38"/>
      <c r="AA83" s="38"/>
      <c r="AB83" s="38"/>
      <c r="AC83" s="38"/>
      <c r="AD83" s="38"/>
      <c r="AE83" s="38"/>
    </row>
    <row r="84" s="2" customFormat="1" ht="12" customHeight="1">
      <c r="A84" s="38"/>
      <c r="B84" s="39"/>
      <c r="C84" s="32" t="s">
        <v>16</v>
      </c>
      <c r="D84" s="40"/>
      <c r="E84" s="40"/>
      <c r="F84" s="40"/>
      <c r="G84" s="40"/>
      <c r="H84" s="40"/>
      <c r="I84" s="40"/>
      <c r="J84" s="40"/>
      <c r="K84" s="40"/>
      <c r="L84" s="63"/>
      <c r="S84" s="38"/>
      <c r="T84" s="38"/>
      <c r="U84" s="38"/>
      <c r="V84" s="38"/>
      <c r="W84" s="38"/>
      <c r="X84" s="38"/>
      <c r="Y84" s="38"/>
      <c r="Z84" s="38"/>
      <c r="AA84" s="38"/>
      <c r="AB84" s="38"/>
      <c r="AC84" s="38"/>
      <c r="AD84" s="38"/>
      <c r="AE84" s="38"/>
    </row>
    <row r="85" s="2" customFormat="1" ht="16.5" customHeight="1">
      <c r="A85" s="38"/>
      <c r="B85" s="39"/>
      <c r="C85" s="40"/>
      <c r="D85" s="40"/>
      <c r="E85" s="184" t="str">
        <f>E7</f>
        <v>Zástavba lokality Broumov - Spořilov, komunikace a VO_nerozdělené</v>
      </c>
      <c r="F85" s="32"/>
      <c r="G85" s="32"/>
      <c r="H85" s="32"/>
      <c r="I85" s="40"/>
      <c r="J85" s="40"/>
      <c r="K85" s="40"/>
      <c r="L85" s="63"/>
      <c r="S85" s="38"/>
      <c r="T85" s="38"/>
      <c r="U85" s="38"/>
      <c r="V85" s="38"/>
      <c r="W85" s="38"/>
      <c r="X85" s="38"/>
      <c r="Y85" s="38"/>
      <c r="Z85" s="38"/>
      <c r="AA85" s="38"/>
      <c r="AB85" s="38"/>
      <c r="AC85" s="38"/>
      <c r="AD85" s="38"/>
      <c r="AE85" s="38"/>
    </row>
    <row r="86" s="1" customFormat="1" ht="12" customHeight="1">
      <c r="B86" s="21"/>
      <c r="C86" s="32" t="s">
        <v>135</v>
      </c>
      <c r="D86" s="22"/>
      <c r="E86" s="22"/>
      <c r="F86" s="22"/>
      <c r="G86" s="22"/>
      <c r="H86" s="22"/>
      <c r="I86" s="22"/>
      <c r="J86" s="22"/>
      <c r="K86" s="22"/>
      <c r="L86" s="20"/>
    </row>
    <row r="87" s="2" customFormat="1" ht="16.5" customHeight="1">
      <c r="A87" s="38"/>
      <c r="B87" s="39"/>
      <c r="C87" s="40"/>
      <c r="D87" s="40"/>
      <c r="E87" s="184" t="s">
        <v>557</v>
      </c>
      <c r="F87" s="40"/>
      <c r="G87" s="40"/>
      <c r="H87" s="40"/>
      <c r="I87" s="40"/>
      <c r="J87" s="40"/>
      <c r="K87" s="40"/>
      <c r="L87" s="63"/>
      <c r="S87" s="38"/>
      <c r="T87" s="38"/>
      <c r="U87" s="38"/>
      <c r="V87" s="38"/>
      <c r="W87" s="38"/>
      <c r="X87" s="38"/>
      <c r="Y87" s="38"/>
      <c r="Z87" s="38"/>
      <c r="AA87" s="38"/>
      <c r="AB87" s="38"/>
      <c r="AC87" s="38"/>
      <c r="AD87" s="38"/>
      <c r="AE87" s="38"/>
    </row>
    <row r="88" s="2" customFormat="1" ht="12" customHeight="1">
      <c r="A88" s="38"/>
      <c r="B88" s="39"/>
      <c r="C88" s="32" t="s">
        <v>419</v>
      </c>
      <c r="D88" s="40"/>
      <c r="E88" s="40"/>
      <c r="F88" s="40"/>
      <c r="G88" s="40"/>
      <c r="H88" s="40"/>
      <c r="I88" s="40"/>
      <c r="J88" s="40"/>
      <c r="K88" s="40"/>
      <c r="L88" s="63"/>
      <c r="S88" s="38"/>
      <c r="T88" s="38"/>
      <c r="U88" s="38"/>
      <c r="V88" s="38"/>
      <c r="W88" s="38"/>
      <c r="X88" s="38"/>
      <c r="Y88" s="38"/>
      <c r="Z88" s="38"/>
      <c r="AA88" s="38"/>
      <c r="AB88" s="38"/>
      <c r="AC88" s="38"/>
      <c r="AD88" s="38"/>
      <c r="AE88" s="38"/>
    </row>
    <row r="89" s="2" customFormat="1" ht="30" customHeight="1">
      <c r="A89" s="38"/>
      <c r="B89" s="39"/>
      <c r="C89" s="40"/>
      <c r="D89" s="40"/>
      <c r="E89" s="76" t="str">
        <f>E11</f>
        <v>SO 105.1 - Sanace pláně, konstrukce vozovky po podkladní štěrkovou vrstvu</v>
      </c>
      <c r="F89" s="40"/>
      <c r="G89" s="40"/>
      <c r="H89" s="40"/>
      <c r="I89" s="40"/>
      <c r="J89" s="40"/>
      <c r="K89" s="40"/>
      <c r="L89" s="63"/>
      <c r="S89" s="38"/>
      <c r="T89" s="38"/>
      <c r="U89" s="38"/>
      <c r="V89" s="38"/>
      <c r="W89" s="38"/>
      <c r="X89" s="38"/>
      <c r="Y89" s="38"/>
      <c r="Z89" s="38"/>
      <c r="AA89" s="38"/>
      <c r="AB89" s="38"/>
      <c r="AC89" s="38"/>
      <c r="AD89" s="38"/>
      <c r="AE89" s="38"/>
    </row>
    <row r="90" s="2" customFormat="1" ht="6.96" customHeight="1">
      <c r="A90" s="38"/>
      <c r="B90" s="39"/>
      <c r="C90" s="40"/>
      <c r="D90" s="40"/>
      <c r="E90" s="40"/>
      <c r="F90" s="40"/>
      <c r="G90" s="40"/>
      <c r="H90" s="40"/>
      <c r="I90" s="40"/>
      <c r="J90" s="40"/>
      <c r="K90" s="40"/>
      <c r="L90" s="63"/>
      <c r="S90" s="38"/>
      <c r="T90" s="38"/>
      <c r="U90" s="38"/>
      <c r="V90" s="38"/>
      <c r="W90" s="38"/>
      <c r="X90" s="38"/>
      <c r="Y90" s="38"/>
      <c r="Z90" s="38"/>
      <c r="AA90" s="38"/>
      <c r="AB90" s="38"/>
      <c r="AC90" s="38"/>
      <c r="AD90" s="38"/>
      <c r="AE90" s="38"/>
    </row>
    <row r="91" s="2" customFormat="1" ht="12" customHeight="1">
      <c r="A91" s="38"/>
      <c r="B91" s="39"/>
      <c r="C91" s="32" t="s">
        <v>20</v>
      </c>
      <c r="D91" s="40"/>
      <c r="E91" s="40"/>
      <c r="F91" s="27" t="str">
        <f>F14</f>
        <v xml:space="preserve"> </v>
      </c>
      <c r="G91" s="40"/>
      <c r="H91" s="40"/>
      <c r="I91" s="32" t="s">
        <v>22</v>
      </c>
      <c r="J91" s="79" t="str">
        <f>IF(J14="","",J14)</f>
        <v>7. 12. 2021</v>
      </c>
      <c r="K91" s="40"/>
      <c r="L91" s="63"/>
      <c r="S91" s="38"/>
      <c r="T91" s="38"/>
      <c r="U91" s="38"/>
      <c r="V91" s="38"/>
      <c r="W91" s="38"/>
      <c r="X91" s="38"/>
      <c r="Y91" s="38"/>
      <c r="Z91" s="38"/>
      <c r="AA91" s="38"/>
      <c r="AB91" s="38"/>
      <c r="AC91" s="38"/>
      <c r="AD91" s="38"/>
      <c r="AE91" s="38"/>
    </row>
    <row r="92" s="2" customFormat="1" ht="6.96" customHeight="1">
      <c r="A92" s="38"/>
      <c r="B92" s="39"/>
      <c r="C92" s="40"/>
      <c r="D92" s="40"/>
      <c r="E92" s="40"/>
      <c r="F92" s="40"/>
      <c r="G92" s="40"/>
      <c r="H92" s="40"/>
      <c r="I92" s="40"/>
      <c r="J92" s="40"/>
      <c r="K92" s="40"/>
      <c r="L92" s="63"/>
      <c r="S92" s="38"/>
      <c r="T92" s="38"/>
      <c r="U92" s="38"/>
      <c r="V92" s="38"/>
      <c r="W92" s="38"/>
      <c r="X92" s="38"/>
      <c r="Y92" s="38"/>
      <c r="Z92" s="38"/>
      <c r="AA92" s="38"/>
      <c r="AB92" s="38"/>
      <c r="AC92" s="38"/>
      <c r="AD92" s="38"/>
      <c r="AE92" s="38"/>
    </row>
    <row r="93" s="2" customFormat="1" ht="40.05" customHeight="1">
      <c r="A93" s="38"/>
      <c r="B93" s="39"/>
      <c r="C93" s="32" t="s">
        <v>24</v>
      </c>
      <c r="D93" s="40"/>
      <c r="E93" s="40"/>
      <c r="F93" s="27" t="str">
        <f>E17</f>
        <v>Město Broumov,Třída Masarykova 239,550 01 Broumov</v>
      </c>
      <c r="G93" s="40"/>
      <c r="H93" s="40"/>
      <c r="I93" s="32" t="s">
        <v>32</v>
      </c>
      <c r="J93" s="36" t="str">
        <f>E23</f>
        <v>Ing. Adam Beneš,Žďárky 224, 549 37 Žďárky</v>
      </c>
      <c r="K93" s="40"/>
      <c r="L93" s="63"/>
      <c r="S93" s="38"/>
      <c r="T93" s="38"/>
      <c r="U93" s="38"/>
      <c r="V93" s="38"/>
      <c r="W93" s="38"/>
      <c r="X93" s="38"/>
      <c r="Y93" s="38"/>
      <c r="Z93" s="38"/>
      <c r="AA93" s="38"/>
      <c r="AB93" s="38"/>
      <c r="AC93" s="38"/>
      <c r="AD93" s="38"/>
      <c r="AE93" s="38"/>
    </row>
    <row r="94" s="2" customFormat="1" ht="15.15" customHeight="1">
      <c r="A94" s="38"/>
      <c r="B94" s="39"/>
      <c r="C94" s="32" t="s">
        <v>30</v>
      </c>
      <c r="D94" s="40"/>
      <c r="E94" s="40"/>
      <c r="F94" s="27" t="str">
        <f>IF(E20="","",E20)</f>
        <v>Vyplň údaj</v>
      </c>
      <c r="G94" s="40"/>
      <c r="H94" s="40"/>
      <c r="I94" s="32" t="s">
        <v>37</v>
      </c>
      <c r="J94" s="36" t="str">
        <f>E26</f>
        <v>TMI Building s.r.o.</v>
      </c>
      <c r="K94" s="40"/>
      <c r="L94" s="63"/>
      <c r="S94" s="38"/>
      <c r="T94" s="38"/>
      <c r="U94" s="38"/>
      <c r="V94" s="38"/>
      <c r="W94" s="38"/>
      <c r="X94" s="38"/>
      <c r="Y94" s="38"/>
      <c r="Z94" s="38"/>
      <c r="AA94" s="38"/>
      <c r="AB94" s="38"/>
      <c r="AC94" s="38"/>
      <c r="AD94" s="38"/>
      <c r="AE94" s="38"/>
    </row>
    <row r="95" s="2" customFormat="1" ht="10.32" customHeight="1">
      <c r="A95" s="38"/>
      <c r="B95" s="39"/>
      <c r="C95" s="40"/>
      <c r="D95" s="40"/>
      <c r="E95" s="40"/>
      <c r="F95" s="40"/>
      <c r="G95" s="40"/>
      <c r="H95" s="40"/>
      <c r="I95" s="40"/>
      <c r="J95" s="40"/>
      <c r="K95" s="40"/>
      <c r="L95" s="63"/>
      <c r="S95" s="38"/>
      <c r="T95" s="38"/>
      <c r="U95" s="38"/>
      <c r="V95" s="38"/>
      <c r="W95" s="38"/>
      <c r="X95" s="38"/>
      <c r="Y95" s="38"/>
      <c r="Z95" s="38"/>
      <c r="AA95" s="38"/>
      <c r="AB95" s="38"/>
      <c r="AC95" s="38"/>
      <c r="AD95" s="38"/>
      <c r="AE95" s="38"/>
    </row>
    <row r="96" s="2" customFormat="1" ht="29.28" customHeight="1">
      <c r="A96" s="38"/>
      <c r="B96" s="39"/>
      <c r="C96" s="185" t="s">
        <v>142</v>
      </c>
      <c r="D96" s="186"/>
      <c r="E96" s="186"/>
      <c r="F96" s="186"/>
      <c r="G96" s="186"/>
      <c r="H96" s="186"/>
      <c r="I96" s="186"/>
      <c r="J96" s="187" t="s">
        <v>143</v>
      </c>
      <c r="K96" s="186"/>
      <c r="L96" s="63"/>
      <c r="S96" s="38"/>
      <c r="T96" s="38"/>
      <c r="U96" s="38"/>
      <c r="V96" s="38"/>
      <c r="W96" s="38"/>
      <c r="X96" s="38"/>
      <c r="Y96" s="38"/>
      <c r="Z96" s="38"/>
      <c r="AA96" s="38"/>
      <c r="AB96" s="38"/>
      <c r="AC96" s="38"/>
      <c r="AD96" s="38"/>
      <c r="AE96" s="38"/>
    </row>
    <row r="97" s="2" customFormat="1" ht="10.32" customHeight="1">
      <c r="A97" s="38"/>
      <c r="B97" s="39"/>
      <c r="C97" s="40"/>
      <c r="D97" s="40"/>
      <c r="E97" s="40"/>
      <c r="F97" s="40"/>
      <c r="G97" s="40"/>
      <c r="H97" s="40"/>
      <c r="I97" s="40"/>
      <c r="J97" s="40"/>
      <c r="K97" s="40"/>
      <c r="L97" s="63"/>
      <c r="S97" s="38"/>
      <c r="T97" s="38"/>
      <c r="U97" s="38"/>
      <c r="V97" s="38"/>
      <c r="W97" s="38"/>
      <c r="X97" s="38"/>
      <c r="Y97" s="38"/>
      <c r="Z97" s="38"/>
      <c r="AA97" s="38"/>
      <c r="AB97" s="38"/>
      <c r="AC97" s="38"/>
      <c r="AD97" s="38"/>
      <c r="AE97" s="38"/>
    </row>
    <row r="98" s="2" customFormat="1" ht="22.8" customHeight="1">
      <c r="A98" s="38"/>
      <c r="B98" s="39"/>
      <c r="C98" s="188" t="s">
        <v>144</v>
      </c>
      <c r="D98" s="40"/>
      <c r="E98" s="40"/>
      <c r="F98" s="40"/>
      <c r="G98" s="40"/>
      <c r="H98" s="40"/>
      <c r="I98" s="40"/>
      <c r="J98" s="110">
        <f>J128</f>
        <v>0</v>
      </c>
      <c r="K98" s="40"/>
      <c r="L98" s="63"/>
      <c r="S98" s="38"/>
      <c r="T98" s="38"/>
      <c r="U98" s="38"/>
      <c r="V98" s="38"/>
      <c r="W98" s="38"/>
      <c r="X98" s="38"/>
      <c r="Y98" s="38"/>
      <c r="Z98" s="38"/>
      <c r="AA98" s="38"/>
      <c r="AB98" s="38"/>
      <c r="AC98" s="38"/>
      <c r="AD98" s="38"/>
      <c r="AE98" s="38"/>
      <c r="AU98" s="17" t="s">
        <v>145</v>
      </c>
    </row>
    <row r="99" s="9" customFormat="1" ht="24.96" customHeight="1">
      <c r="A99" s="9"/>
      <c r="B99" s="189"/>
      <c r="C99" s="190"/>
      <c r="D99" s="191" t="s">
        <v>146</v>
      </c>
      <c r="E99" s="192"/>
      <c r="F99" s="192"/>
      <c r="G99" s="192"/>
      <c r="H99" s="192"/>
      <c r="I99" s="192"/>
      <c r="J99" s="193">
        <f>J129</f>
        <v>0</v>
      </c>
      <c r="K99" s="190"/>
      <c r="L99" s="194"/>
      <c r="S99" s="9"/>
      <c r="T99" s="9"/>
      <c r="U99" s="9"/>
      <c r="V99" s="9"/>
      <c r="W99" s="9"/>
      <c r="X99" s="9"/>
      <c r="Y99" s="9"/>
      <c r="Z99" s="9"/>
      <c r="AA99" s="9"/>
      <c r="AB99" s="9"/>
      <c r="AC99" s="9"/>
      <c r="AD99" s="9"/>
      <c r="AE99" s="9"/>
    </row>
    <row r="100" s="10" customFormat="1" ht="19.92" customHeight="1">
      <c r="A100" s="10"/>
      <c r="B100" s="195"/>
      <c r="C100" s="133"/>
      <c r="D100" s="196" t="s">
        <v>147</v>
      </c>
      <c r="E100" s="197"/>
      <c r="F100" s="197"/>
      <c r="G100" s="197"/>
      <c r="H100" s="197"/>
      <c r="I100" s="197"/>
      <c r="J100" s="198">
        <f>J130</f>
        <v>0</v>
      </c>
      <c r="K100" s="133"/>
      <c r="L100" s="199"/>
      <c r="S100" s="10"/>
      <c r="T100" s="10"/>
      <c r="U100" s="10"/>
      <c r="V100" s="10"/>
      <c r="W100" s="10"/>
      <c r="X100" s="10"/>
      <c r="Y100" s="10"/>
      <c r="Z100" s="10"/>
      <c r="AA100" s="10"/>
      <c r="AB100" s="10"/>
      <c r="AC100" s="10"/>
      <c r="AD100" s="10"/>
      <c r="AE100" s="10"/>
    </row>
    <row r="101" s="10" customFormat="1" ht="19.92" customHeight="1">
      <c r="A101" s="10"/>
      <c r="B101" s="195"/>
      <c r="C101" s="133"/>
      <c r="D101" s="196" t="s">
        <v>148</v>
      </c>
      <c r="E101" s="197"/>
      <c r="F101" s="197"/>
      <c r="G101" s="197"/>
      <c r="H101" s="197"/>
      <c r="I101" s="197"/>
      <c r="J101" s="198">
        <f>J172</f>
        <v>0</v>
      </c>
      <c r="K101" s="133"/>
      <c r="L101" s="199"/>
      <c r="S101" s="10"/>
      <c r="T101" s="10"/>
      <c r="U101" s="10"/>
      <c r="V101" s="10"/>
      <c r="W101" s="10"/>
      <c r="X101" s="10"/>
      <c r="Y101" s="10"/>
      <c r="Z101" s="10"/>
      <c r="AA101" s="10"/>
      <c r="AB101" s="10"/>
      <c r="AC101" s="10"/>
      <c r="AD101" s="10"/>
      <c r="AE101" s="10"/>
    </row>
    <row r="102" s="10" customFormat="1" ht="19.92" customHeight="1">
      <c r="A102" s="10"/>
      <c r="B102" s="195"/>
      <c r="C102" s="133"/>
      <c r="D102" s="196" t="s">
        <v>149</v>
      </c>
      <c r="E102" s="197"/>
      <c r="F102" s="197"/>
      <c r="G102" s="197"/>
      <c r="H102" s="197"/>
      <c r="I102" s="197"/>
      <c r="J102" s="198">
        <f>J190</f>
        <v>0</v>
      </c>
      <c r="K102" s="133"/>
      <c r="L102" s="199"/>
      <c r="S102" s="10"/>
      <c r="T102" s="10"/>
      <c r="U102" s="10"/>
      <c r="V102" s="10"/>
      <c r="W102" s="10"/>
      <c r="X102" s="10"/>
      <c r="Y102" s="10"/>
      <c r="Z102" s="10"/>
      <c r="AA102" s="10"/>
      <c r="AB102" s="10"/>
      <c r="AC102" s="10"/>
      <c r="AD102" s="10"/>
      <c r="AE102" s="10"/>
    </row>
    <row r="103" s="10" customFormat="1" ht="19.92" customHeight="1">
      <c r="A103" s="10"/>
      <c r="B103" s="195"/>
      <c r="C103" s="133"/>
      <c r="D103" s="196" t="s">
        <v>150</v>
      </c>
      <c r="E103" s="197"/>
      <c r="F103" s="197"/>
      <c r="G103" s="197"/>
      <c r="H103" s="197"/>
      <c r="I103" s="197"/>
      <c r="J103" s="198">
        <f>J197</f>
        <v>0</v>
      </c>
      <c r="K103" s="133"/>
      <c r="L103" s="199"/>
      <c r="S103" s="10"/>
      <c r="T103" s="10"/>
      <c r="U103" s="10"/>
      <c r="V103" s="10"/>
      <c r="W103" s="10"/>
      <c r="X103" s="10"/>
      <c r="Y103" s="10"/>
      <c r="Z103" s="10"/>
      <c r="AA103" s="10"/>
      <c r="AB103" s="10"/>
      <c r="AC103" s="10"/>
      <c r="AD103" s="10"/>
      <c r="AE103" s="10"/>
    </row>
    <row r="104" s="10" customFormat="1" ht="19.92" customHeight="1">
      <c r="A104" s="10"/>
      <c r="B104" s="195"/>
      <c r="C104" s="133"/>
      <c r="D104" s="196" t="s">
        <v>151</v>
      </c>
      <c r="E104" s="197"/>
      <c r="F104" s="197"/>
      <c r="G104" s="197"/>
      <c r="H104" s="197"/>
      <c r="I104" s="197"/>
      <c r="J104" s="198">
        <f>J204</f>
        <v>0</v>
      </c>
      <c r="K104" s="133"/>
      <c r="L104" s="199"/>
      <c r="S104" s="10"/>
      <c r="T104" s="10"/>
      <c r="U104" s="10"/>
      <c r="V104" s="10"/>
      <c r="W104" s="10"/>
      <c r="X104" s="10"/>
      <c r="Y104" s="10"/>
      <c r="Z104" s="10"/>
      <c r="AA104" s="10"/>
      <c r="AB104" s="10"/>
      <c r="AC104" s="10"/>
      <c r="AD104" s="10"/>
      <c r="AE104" s="10"/>
    </row>
    <row r="105" s="10" customFormat="1" ht="19.92" customHeight="1">
      <c r="A105" s="10"/>
      <c r="B105" s="195"/>
      <c r="C105" s="133"/>
      <c r="D105" s="196" t="s">
        <v>152</v>
      </c>
      <c r="E105" s="197"/>
      <c r="F105" s="197"/>
      <c r="G105" s="197"/>
      <c r="H105" s="197"/>
      <c r="I105" s="197"/>
      <c r="J105" s="198">
        <f>J246</f>
        <v>0</v>
      </c>
      <c r="K105" s="133"/>
      <c r="L105" s="199"/>
      <c r="S105" s="10"/>
      <c r="T105" s="10"/>
      <c r="U105" s="10"/>
      <c r="V105" s="10"/>
      <c r="W105" s="10"/>
      <c r="X105" s="10"/>
      <c r="Y105" s="10"/>
      <c r="Z105" s="10"/>
      <c r="AA105" s="10"/>
      <c r="AB105" s="10"/>
      <c r="AC105" s="10"/>
      <c r="AD105" s="10"/>
      <c r="AE105" s="10"/>
    </row>
    <row r="106" s="10" customFormat="1" ht="19.92" customHeight="1">
      <c r="A106" s="10"/>
      <c r="B106" s="195"/>
      <c r="C106" s="133"/>
      <c r="D106" s="196" t="s">
        <v>153</v>
      </c>
      <c r="E106" s="197"/>
      <c r="F106" s="197"/>
      <c r="G106" s="197"/>
      <c r="H106" s="197"/>
      <c r="I106" s="197"/>
      <c r="J106" s="198">
        <f>J291</f>
        <v>0</v>
      </c>
      <c r="K106" s="133"/>
      <c r="L106" s="199"/>
      <c r="S106" s="10"/>
      <c r="T106" s="10"/>
      <c r="U106" s="10"/>
      <c r="V106" s="10"/>
      <c r="W106" s="10"/>
      <c r="X106" s="10"/>
      <c r="Y106" s="10"/>
      <c r="Z106" s="10"/>
      <c r="AA106" s="10"/>
      <c r="AB106" s="10"/>
      <c r="AC106" s="10"/>
      <c r="AD106" s="10"/>
      <c r="AE106" s="10"/>
    </row>
    <row r="107" s="2" customFormat="1" ht="21.84" customHeight="1">
      <c r="A107" s="38"/>
      <c r="B107" s="39"/>
      <c r="C107" s="40"/>
      <c r="D107" s="40"/>
      <c r="E107" s="40"/>
      <c r="F107" s="40"/>
      <c r="G107" s="40"/>
      <c r="H107" s="40"/>
      <c r="I107" s="40"/>
      <c r="J107" s="40"/>
      <c r="K107" s="40"/>
      <c r="L107" s="63"/>
      <c r="S107" s="38"/>
      <c r="T107" s="38"/>
      <c r="U107" s="38"/>
      <c r="V107" s="38"/>
      <c r="W107" s="38"/>
      <c r="X107" s="38"/>
      <c r="Y107" s="38"/>
      <c r="Z107" s="38"/>
      <c r="AA107" s="38"/>
      <c r="AB107" s="38"/>
      <c r="AC107" s="38"/>
      <c r="AD107" s="38"/>
      <c r="AE107" s="38"/>
    </row>
    <row r="108" s="2" customFormat="1" ht="6.96" customHeight="1">
      <c r="A108" s="38"/>
      <c r="B108" s="66"/>
      <c r="C108" s="67"/>
      <c r="D108" s="67"/>
      <c r="E108" s="67"/>
      <c r="F108" s="67"/>
      <c r="G108" s="67"/>
      <c r="H108" s="67"/>
      <c r="I108" s="67"/>
      <c r="J108" s="67"/>
      <c r="K108" s="67"/>
      <c r="L108" s="63"/>
      <c r="S108" s="38"/>
      <c r="T108" s="38"/>
      <c r="U108" s="38"/>
      <c r="V108" s="38"/>
      <c r="W108" s="38"/>
      <c r="X108" s="38"/>
      <c r="Y108" s="38"/>
      <c r="Z108" s="38"/>
      <c r="AA108" s="38"/>
      <c r="AB108" s="38"/>
      <c r="AC108" s="38"/>
      <c r="AD108" s="38"/>
      <c r="AE108" s="38"/>
    </row>
    <row r="112" s="2" customFormat="1" ht="6.96" customHeight="1">
      <c r="A112" s="38"/>
      <c r="B112" s="68"/>
      <c r="C112" s="69"/>
      <c r="D112" s="69"/>
      <c r="E112" s="69"/>
      <c r="F112" s="69"/>
      <c r="G112" s="69"/>
      <c r="H112" s="69"/>
      <c r="I112" s="69"/>
      <c r="J112" s="69"/>
      <c r="K112" s="69"/>
      <c r="L112" s="63"/>
      <c r="S112" s="38"/>
      <c r="T112" s="38"/>
      <c r="U112" s="38"/>
      <c r="V112" s="38"/>
      <c r="W112" s="38"/>
      <c r="X112" s="38"/>
      <c r="Y112" s="38"/>
      <c r="Z112" s="38"/>
      <c r="AA112" s="38"/>
      <c r="AB112" s="38"/>
      <c r="AC112" s="38"/>
      <c r="AD112" s="38"/>
      <c r="AE112" s="38"/>
    </row>
    <row r="113" s="2" customFormat="1" ht="24.96" customHeight="1">
      <c r="A113" s="38"/>
      <c r="B113" s="39"/>
      <c r="C113" s="23" t="s">
        <v>154</v>
      </c>
      <c r="D113" s="40"/>
      <c r="E113" s="40"/>
      <c r="F113" s="40"/>
      <c r="G113" s="40"/>
      <c r="H113" s="40"/>
      <c r="I113" s="40"/>
      <c r="J113" s="40"/>
      <c r="K113" s="40"/>
      <c r="L113" s="63"/>
      <c r="S113" s="38"/>
      <c r="T113" s="38"/>
      <c r="U113" s="38"/>
      <c r="V113" s="38"/>
      <c r="W113" s="38"/>
      <c r="X113" s="38"/>
      <c r="Y113" s="38"/>
      <c r="Z113" s="38"/>
      <c r="AA113" s="38"/>
      <c r="AB113" s="38"/>
      <c r="AC113" s="38"/>
      <c r="AD113" s="38"/>
      <c r="AE113" s="38"/>
    </row>
    <row r="114" s="2" customFormat="1" ht="6.96" customHeight="1">
      <c r="A114" s="38"/>
      <c r="B114" s="39"/>
      <c r="C114" s="40"/>
      <c r="D114" s="40"/>
      <c r="E114" s="40"/>
      <c r="F114" s="40"/>
      <c r="G114" s="40"/>
      <c r="H114" s="40"/>
      <c r="I114" s="40"/>
      <c r="J114" s="40"/>
      <c r="K114" s="40"/>
      <c r="L114" s="63"/>
      <c r="S114" s="38"/>
      <c r="T114" s="38"/>
      <c r="U114" s="38"/>
      <c r="V114" s="38"/>
      <c r="W114" s="38"/>
      <c r="X114" s="38"/>
      <c r="Y114" s="38"/>
      <c r="Z114" s="38"/>
      <c r="AA114" s="38"/>
      <c r="AB114" s="38"/>
      <c r="AC114" s="38"/>
      <c r="AD114" s="38"/>
      <c r="AE114" s="38"/>
    </row>
    <row r="115" s="2" customFormat="1" ht="12" customHeight="1">
      <c r="A115" s="38"/>
      <c r="B115" s="39"/>
      <c r="C115" s="32" t="s">
        <v>16</v>
      </c>
      <c r="D115" s="40"/>
      <c r="E115" s="40"/>
      <c r="F115" s="40"/>
      <c r="G115" s="40"/>
      <c r="H115" s="40"/>
      <c r="I115" s="40"/>
      <c r="J115" s="40"/>
      <c r="K115" s="40"/>
      <c r="L115" s="63"/>
      <c r="S115" s="38"/>
      <c r="T115" s="38"/>
      <c r="U115" s="38"/>
      <c r="V115" s="38"/>
      <c r="W115" s="38"/>
      <c r="X115" s="38"/>
      <c r="Y115" s="38"/>
      <c r="Z115" s="38"/>
      <c r="AA115" s="38"/>
      <c r="AB115" s="38"/>
      <c r="AC115" s="38"/>
      <c r="AD115" s="38"/>
      <c r="AE115" s="38"/>
    </row>
    <row r="116" s="2" customFormat="1" ht="16.5" customHeight="1">
      <c r="A116" s="38"/>
      <c r="B116" s="39"/>
      <c r="C116" s="40"/>
      <c r="D116" s="40"/>
      <c r="E116" s="184" t="str">
        <f>E7</f>
        <v>Zástavba lokality Broumov - Spořilov, komunikace a VO_nerozdělené</v>
      </c>
      <c r="F116" s="32"/>
      <c r="G116" s="32"/>
      <c r="H116" s="32"/>
      <c r="I116" s="40"/>
      <c r="J116" s="40"/>
      <c r="K116" s="40"/>
      <c r="L116" s="63"/>
      <c r="S116" s="38"/>
      <c r="T116" s="38"/>
      <c r="U116" s="38"/>
      <c r="V116" s="38"/>
      <c r="W116" s="38"/>
      <c r="X116" s="38"/>
      <c r="Y116" s="38"/>
      <c r="Z116" s="38"/>
      <c r="AA116" s="38"/>
      <c r="AB116" s="38"/>
      <c r="AC116" s="38"/>
      <c r="AD116" s="38"/>
      <c r="AE116" s="38"/>
    </row>
    <row r="117" s="1" customFormat="1" ht="12" customHeight="1">
      <c r="B117" s="21"/>
      <c r="C117" s="32" t="s">
        <v>135</v>
      </c>
      <c r="D117" s="22"/>
      <c r="E117" s="22"/>
      <c r="F117" s="22"/>
      <c r="G117" s="22"/>
      <c r="H117" s="22"/>
      <c r="I117" s="22"/>
      <c r="J117" s="22"/>
      <c r="K117" s="22"/>
      <c r="L117" s="20"/>
    </row>
    <row r="118" s="2" customFormat="1" ht="16.5" customHeight="1">
      <c r="A118" s="38"/>
      <c r="B118" s="39"/>
      <c r="C118" s="40"/>
      <c r="D118" s="40"/>
      <c r="E118" s="184" t="s">
        <v>557</v>
      </c>
      <c r="F118" s="40"/>
      <c r="G118" s="40"/>
      <c r="H118" s="40"/>
      <c r="I118" s="40"/>
      <c r="J118" s="40"/>
      <c r="K118" s="40"/>
      <c r="L118" s="63"/>
      <c r="S118" s="38"/>
      <c r="T118" s="38"/>
      <c r="U118" s="38"/>
      <c r="V118" s="38"/>
      <c r="W118" s="38"/>
      <c r="X118" s="38"/>
      <c r="Y118" s="38"/>
      <c r="Z118" s="38"/>
      <c r="AA118" s="38"/>
      <c r="AB118" s="38"/>
      <c r="AC118" s="38"/>
      <c r="AD118" s="38"/>
      <c r="AE118" s="38"/>
    </row>
    <row r="119" s="2" customFormat="1" ht="12" customHeight="1">
      <c r="A119" s="38"/>
      <c r="B119" s="39"/>
      <c r="C119" s="32" t="s">
        <v>419</v>
      </c>
      <c r="D119" s="40"/>
      <c r="E119" s="40"/>
      <c r="F119" s="40"/>
      <c r="G119" s="40"/>
      <c r="H119" s="40"/>
      <c r="I119" s="40"/>
      <c r="J119" s="40"/>
      <c r="K119" s="40"/>
      <c r="L119" s="63"/>
      <c r="S119" s="38"/>
      <c r="T119" s="38"/>
      <c r="U119" s="38"/>
      <c r="V119" s="38"/>
      <c r="W119" s="38"/>
      <c r="X119" s="38"/>
      <c r="Y119" s="38"/>
      <c r="Z119" s="38"/>
      <c r="AA119" s="38"/>
      <c r="AB119" s="38"/>
      <c r="AC119" s="38"/>
      <c r="AD119" s="38"/>
      <c r="AE119" s="38"/>
    </row>
    <row r="120" s="2" customFormat="1" ht="30" customHeight="1">
      <c r="A120" s="38"/>
      <c r="B120" s="39"/>
      <c r="C120" s="40"/>
      <c r="D120" s="40"/>
      <c r="E120" s="76" t="str">
        <f>E11</f>
        <v>SO 105.1 - Sanace pláně, konstrukce vozovky po podkladní štěrkovou vrstvu</v>
      </c>
      <c r="F120" s="40"/>
      <c r="G120" s="40"/>
      <c r="H120" s="40"/>
      <c r="I120" s="40"/>
      <c r="J120" s="40"/>
      <c r="K120" s="40"/>
      <c r="L120" s="63"/>
      <c r="S120" s="38"/>
      <c r="T120" s="38"/>
      <c r="U120" s="38"/>
      <c r="V120" s="38"/>
      <c r="W120" s="38"/>
      <c r="X120" s="38"/>
      <c r="Y120" s="38"/>
      <c r="Z120" s="38"/>
      <c r="AA120" s="38"/>
      <c r="AB120" s="38"/>
      <c r="AC120" s="38"/>
      <c r="AD120" s="38"/>
      <c r="AE120" s="38"/>
    </row>
    <row r="121" s="2" customFormat="1" ht="6.96" customHeight="1">
      <c r="A121" s="38"/>
      <c r="B121" s="39"/>
      <c r="C121" s="40"/>
      <c r="D121" s="40"/>
      <c r="E121" s="40"/>
      <c r="F121" s="40"/>
      <c r="G121" s="40"/>
      <c r="H121" s="40"/>
      <c r="I121" s="40"/>
      <c r="J121" s="40"/>
      <c r="K121" s="40"/>
      <c r="L121" s="63"/>
      <c r="S121" s="38"/>
      <c r="T121" s="38"/>
      <c r="U121" s="38"/>
      <c r="V121" s="38"/>
      <c r="W121" s="38"/>
      <c r="X121" s="38"/>
      <c r="Y121" s="38"/>
      <c r="Z121" s="38"/>
      <c r="AA121" s="38"/>
      <c r="AB121" s="38"/>
      <c r="AC121" s="38"/>
      <c r="AD121" s="38"/>
      <c r="AE121" s="38"/>
    </row>
    <row r="122" s="2" customFormat="1" ht="12" customHeight="1">
      <c r="A122" s="38"/>
      <c r="B122" s="39"/>
      <c r="C122" s="32" t="s">
        <v>20</v>
      </c>
      <c r="D122" s="40"/>
      <c r="E122" s="40"/>
      <c r="F122" s="27" t="str">
        <f>F14</f>
        <v xml:space="preserve"> </v>
      </c>
      <c r="G122" s="40"/>
      <c r="H122" s="40"/>
      <c r="I122" s="32" t="s">
        <v>22</v>
      </c>
      <c r="J122" s="79" t="str">
        <f>IF(J14="","",J14)</f>
        <v>7. 12. 2021</v>
      </c>
      <c r="K122" s="40"/>
      <c r="L122" s="63"/>
      <c r="S122" s="38"/>
      <c r="T122" s="38"/>
      <c r="U122" s="38"/>
      <c r="V122" s="38"/>
      <c r="W122" s="38"/>
      <c r="X122" s="38"/>
      <c r="Y122" s="38"/>
      <c r="Z122" s="38"/>
      <c r="AA122" s="38"/>
      <c r="AB122" s="38"/>
      <c r="AC122" s="38"/>
      <c r="AD122" s="38"/>
      <c r="AE122" s="38"/>
    </row>
    <row r="123" s="2" customFormat="1" ht="6.96" customHeight="1">
      <c r="A123" s="38"/>
      <c r="B123" s="39"/>
      <c r="C123" s="40"/>
      <c r="D123" s="40"/>
      <c r="E123" s="40"/>
      <c r="F123" s="40"/>
      <c r="G123" s="40"/>
      <c r="H123" s="40"/>
      <c r="I123" s="40"/>
      <c r="J123" s="40"/>
      <c r="K123" s="40"/>
      <c r="L123" s="63"/>
      <c r="S123" s="38"/>
      <c r="T123" s="38"/>
      <c r="U123" s="38"/>
      <c r="V123" s="38"/>
      <c r="W123" s="38"/>
      <c r="X123" s="38"/>
      <c r="Y123" s="38"/>
      <c r="Z123" s="38"/>
      <c r="AA123" s="38"/>
      <c r="AB123" s="38"/>
      <c r="AC123" s="38"/>
      <c r="AD123" s="38"/>
      <c r="AE123" s="38"/>
    </row>
    <row r="124" s="2" customFormat="1" ht="40.05" customHeight="1">
      <c r="A124" s="38"/>
      <c r="B124" s="39"/>
      <c r="C124" s="32" t="s">
        <v>24</v>
      </c>
      <c r="D124" s="40"/>
      <c r="E124" s="40"/>
      <c r="F124" s="27" t="str">
        <f>E17</f>
        <v>Město Broumov,Třída Masarykova 239,550 01 Broumov</v>
      </c>
      <c r="G124" s="40"/>
      <c r="H124" s="40"/>
      <c r="I124" s="32" t="s">
        <v>32</v>
      </c>
      <c r="J124" s="36" t="str">
        <f>E23</f>
        <v>Ing. Adam Beneš,Žďárky 224, 549 37 Žďárky</v>
      </c>
      <c r="K124" s="40"/>
      <c r="L124" s="63"/>
      <c r="S124" s="38"/>
      <c r="T124" s="38"/>
      <c r="U124" s="38"/>
      <c r="V124" s="38"/>
      <c r="W124" s="38"/>
      <c r="X124" s="38"/>
      <c r="Y124" s="38"/>
      <c r="Z124" s="38"/>
      <c r="AA124" s="38"/>
      <c r="AB124" s="38"/>
      <c r="AC124" s="38"/>
      <c r="AD124" s="38"/>
      <c r="AE124" s="38"/>
    </row>
    <row r="125" s="2" customFormat="1" ht="15.15" customHeight="1">
      <c r="A125" s="38"/>
      <c r="B125" s="39"/>
      <c r="C125" s="32" t="s">
        <v>30</v>
      </c>
      <c r="D125" s="40"/>
      <c r="E125" s="40"/>
      <c r="F125" s="27" t="str">
        <f>IF(E20="","",E20)</f>
        <v>Vyplň údaj</v>
      </c>
      <c r="G125" s="40"/>
      <c r="H125" s="40"/>
      <c r="I125" s="32" t="s">
        <v>37</v>
      </c>
      <c r="J125" s="36" t="str">
        <f>E26</f>
        <v>TMI Building s.r.o.</v>
      </c>
      <c r="K125" s="40"/>
      <c r="L125" s="63"/>
      <c r="S125" s="38"/>
      <c r="T125" s="38"/>
      <c r="U125" s="38"/>
      <c r="V125" s="38"/>
      <c r="W125" s="38"/>
      <c r="X125" s="38"/>
      <c r="Y125" s="38"/>
      <c r="Z125" s="38"/>
      <c r="AA125" s="38"/>
      <c r="AB125" s="38"/>
      <c r="AC125" s="38"/>
      <c r="AD125" s="38"/>
      <c r="AE125" s="38"/>
    </row>
    <row r="126" s="2" customFormat="1" ht="10.32" customHeight="1">
      <c r="A126" s="38"/>
      <c r="B126" s="39"/>
      <c r="C126" s="40"/>
      <c r="D126" s="40"/>
      <c r="E126" s="40"/>
      <c r="F126" s="40"/>
      <c r="G126" s="40"/>
      <c r="H126" s="40"/>
      <c r="I126" s="40"/>
      <c r="J126" s="40"/>
      <c r="K126" s="40"/>
      <c r="L126" s="63"/>
      <c r="S126" s="38"/>
      <c r="T126" s="38"/>
      <c r="U126" s="38"/>
      <c r="V126" s="38"/>
      <c r="W126" s="38"/>
      <c r="X126" s="38"/>
      <c r="Y126" s="38"/>
      <c r="Z126" s="38"/>
      <c r="AA126" s="38"/>
      <c r="AB126" s="38"/>
      <c r="AC126" s="38"/>
      <c r="AD126" s="38"/>
      <c r="AE126" s="38"/>
    </row>
    <row r="127" s="11" customFormat="1" ht="29.28" customHeight="1">
      <c r="A127" s="200"/>
      <c r="B127" s="201"/>
      <c r="C127" s="202" t="s">
        <v>155</v>
      </c>
      <c r="D127" s="203" t="s">
        <v>67</v>
      </c>
      <c r="E127" s="203" t="s">
        <v>63</v>
      </c>
      <c r="F127" s="203" t="s">
        <v>64</v>
      </c>
      <c r="G127" s="203" t="s">
        <v>156</v>
      </c>
      <c r="H127" s="203" t="s">
        <v>157</v>
      </c>
      <c r="I127" s="203" t="s">
        <v>158</v>
      </c>
      <c r="J127" s="203" t="s">
        <v>143</v>
      </c>
      <c r="K127" s="204" t="s">
        <v>159</v>
      </c>
      <c r="L127" s="205"/>
      <c r="M127" s="100" t="s">
        <v>1</v>
      </c>
      <c r="N127" s="101" t="s">
        <v>46</v>
      </c>
      <c r="O127" s="101" t="s">
        <v>160</v>
      </c>
      <c r="P127" s="101" t="s">
        <v>161</v>
      </c>
      <c r="Q127" s="101" t="s">
        <v>162</v>
      </c>
      <c r="R127" s="101" t="s">
        <v>163</v>
      </c>
      <c r="S127" s="101" t="s">
        <v>164</v>
      </c>
      <c r="T127" s="102" t="s">
        <v>165</v>
      </c>
      <c r="U127" s="200"/>
      <c r="V127" s="200"/>
      <c r="W127" s="200"/>
      <c r="X127" s="200"/>
      <c r="Y127" s="200"/>
      <c r="Z127" s="200"/>
      <c r="AA127" s="200"/>
      <c r="AB127" s="200"/>
      <c r="AC127" s="200"/>
      <c r="AD127" s="200"/>
      <c r="AE127" s="200"/>
    </row>
    <row r="128" s="2" customFormat="1" ht="22.8" customHeight="1">
      <c r="A128" s="38"/>
      <c r="B128" s="39"/>
      <c r="C128" s="107" t="s">
        <v>166</v>
      </c>
      <c r="D128" s="40"/>
      <c r="E128" s="40"/>
      <c r="F128" s="40"/>
      <c r="G128" s="40"/>
      <c r="H128" s="40"/>
      <c r="I128" s="40"/>
      <c r="J128" s="206">
        <f>BK128</f>
        <v>0</v>
      </c>
      <c r="K128" s="40"/>
      <c r="L128" s="44"/>
      <c r="M128" s="103"/>
      <c r="N128" s="207"/>
      <c r="O128" s="104"/>
      <c r="P128" s="208">
        <f>P129</f>
        <v>0</v>
      </c>
      <c r="Q128" s="104"/>
      <c r="R128" s="208">
        <f>R129</f>
        <v>338.4191596</v>
      </c>
      <c r="S128" s="104"/>
      <c r="T128" s="209">
        <f>T129</f>
        <v>0</v>
      </c>
      <c r="U128" s="38"/>
      <c r="V128" s="38"/>
      <c r="W128" s="38"/>
      <c r="X128" s="38"/>
      <c r="Y128" s="38"/>
      <c r="Z128" s="38"/>
      <c r="AA128" s="38"/>
      <c r="AB128" s="38"/>
      <c r="AC128" s="38"/>
      <c r="AD128" s="38"/>
      <c r="AE128" s="38"/>
      <c r="AT128" s="17" t="s">
        <v>81</v>
      </c>
      <c r="AU128" s="17" t="s">
        <v>145</v>
      </c>
      <c r="BK128" s="210">
        <f>BK129</f>
        <v>0</v>
      </c>
    </row>
    <row r="129" s="12" customFormat="1" ht="25.92" customHeight="1">
      <c r="A129" s="12"/>
      <c r="B129" s="211"/>
      <c r="C129" s="212"/>
      <c r="D129" s="213" t="s">
        <v>81</v>
      </c>
      <c r="E129" s="214" t="s">
        <v>167</v>
      </c>
      <c r="F129" s="214" t="s">
        <v>168</v>
      </c>
      <c r="G129" s="212"/>
      <c r="H129" s="212"/>
      <c r="I129" s="215"/>
      <c r="J129" s="216">
        <f>BK129</f>
        <v>0</v>
      </c>
      <c r="K129" s="212"/>
      <c r="L129" s="217"/>
      <c r="M129" s="218"/>
      <c r="N129" s="219"/>
      <c r="O129" s="219"/>
      <c r="P129" s="220">
        <f>P130+P172+P190+P197+P204+P246+P291</f>
        <v>0</v>
      </c>
      <c r="Q129" s="219"/>
      <c r="R129" s="220">
        <f>R130+R172+R190+R197+R204+R246+R291</f>
        <v>338.4191596</v>
      </c>
      <c r="S129" s="219"/>
      <c r="T129" s="221">
        <f>T130+T172+T190+T197+T204+T246+T291</f>
        <v>0</v>
      </c>
      <c r="U129" s="12"/>
      <c r="V129" s="12"/>
      <c r="W129" s="12"/>
      <c r="X129" s="12"/>
      <c r="Y129" s="12"/>
      <c r="Z129" s="12"/>
      <c r="AA129" s="12"/>
      <c r="AB129" s="12"/>
      <c r="AC129" s="12"/>
      <c r="AD129" s="12"/>
      <c r="AE129" s="12"/>
      <c r="AR129" s="222" t="s">
        <v>89</v>
      </c>
      <c r="AT129" s="223" t="s">
        <v>81</v>
      </c>
      <c r="AU129" s="223" t="s">
        <v>14</v>
      </c>
      <c r="AY129" s="222" t="s">
        <v>169</v>
      </c>
      <c r="BK129" s="224">
        <f>BK130+BK172+BK190+BK197+BK204+BK246+BK291</f>
        <v>0</v>
      </c>
    </row>
    <row r="130" s="12" customFormat="1" ht="22.8" customHeight="1">
      <c r="A130" s="12"/>
      <c r="B130" s="211"/>
      <c r="C130" s="212"/>
      <c r="D130" s="213" t="s">
        <v>81</v>
      </c>
      <c r="E130" s="225" t="s">
        <v>89</v>
      </c>
      <c r="F130" s="225" t="s">
        <v>170</v>
      </c>
      <c r="G130" s="212"/>
      <c r="H130" s="212"/>
      <c r="I130" s="215"/>
      <c r="J130" s="226">
        <f>BK130</f>
        <v>0</v>
      </c>
      <c r="K130" s="212"/>
      <c r="L130" s="217"/>
      <c r="M130" s="218"/>
      <c r="N130" s="219"/>
      <c r="O130" s="219"/>
      <c r="P130" s="220">
        <f>SUM(P131:P171)</f>
        <v>0</v>
      </c>
      <c r="Q130" s="219"/>
      <c r="R130" s="220">
        <f>SUM(R131:R171)</f>
        <v>141.35300000000001</v>
      </c>
      <c r="S130" s="219"/>
      <c r="T130" s="221">
        <f>SUM(T131:T171)</f>
        <v>0</v>
      </c>
      <c r="U130" s="12"/>
      <c r="V130" s="12"/>
      <c r="W130" s="12"/>
      <c r="X130" s="12"/>
      <c r="Y130" s="12"/>
      <c r="Z130" s="12"/>
      <c r="AA130" s="12"/>
      <c r="AB130" s="12"/>
      <c r="AC130" s="12"/>
      <c r="AD130" s="12"/>
      <c r="AE130" s="12"/>
      <c r="AR130" s="222" t="s">
        <v>89</v>
      </c>
      <c r="AT130" s="223" t="s">
        <v>81</v>
      </c>
      <c r="AU130" s="223" t="s">
        <v>89</v>
      </c>
      <c r="AY130" s="222" t="s">
        <v>169</v>
      </c>
      <c r="BK130" s="224">
        <f>SUM(BK131:BK171)</f>
        <v>0</v>
      </c>
    </row>
    <row r="131" s="2" customFormat="1" ht="33" customHeight="1">
      <c r="A131" s="38"/>
      <c r="B131" s="39"/>
      <c r="C131" s="227" t="s">
        <v>89</v>
      </c>
      <c r="D131" s="227" t="s">
        <v>171</v>
      </c>
      <c r="E131" s="228" t="s">
        <v>172</v>
      </c>
      <c r="F131" s="229" t="s">
        <v>173</v>
      </c>
      <c r="G131" s="230" t="s">
        <v>116</v>
      </c>
      <c r="H131" s="231">
        <v>65.939999999999998</v>
      </c>
      <c r="I131" s="232"/>
      <c r="J131" s="233">
        <f>ROUND(I131*H131,2)</f>
        <v>0</v>
      </c>
      <c r="K131" s="229" t="s">
        <v>174</v>
      </c>
      <c r="L131" s="44"/>
      <c r="M131" s="234" t="s">
        <v>1</v>
      </c>
      <c r="N131" s="235" t="s">
        <v>47</v>
      </c>
      <c r="O131" s="91"/>
      <c r="P131" s="236">
        <f>O131*H131</f>
        <v>0</v>
      </c>
      <c r="Q131" s="236">
        <v>0</v>
      </c>
      <c r="R131" s="236">
        <f>Q131*H131</f>
        <v>0</v>
      </c>
      <c r="S131" s="236">
        <v>0</v>
      </c>
      <c r="T131" s="237">
        <f>S131*H131</f>
        <v>0</v>
      </c>
      <c r="U131" s="38"/>
      <c r="V131" s="38"/>
      <c r="W131" s="38"/>
      <c r="X131" s="38"/>
      <c r="Y131" s="38"/>
      <c r="Z131" s="38"/>
      <c r="AA131" s="38"/>
      <c r="AB131" s="38"/>
      <c r="AC131" s="38"/>
      <c r="AD131" s="38"/>
      <c r="AE131" s="38"/>
      <c r="AR131" s="238" t="s">
        <v>175</v>
      </c>
      <c r="AT131" s="238" t="s">
        <v>171</v>
      </c>
      <c r="AU131" s="238" t="s">
        <v>91</v>
      </c>
      <c r="AY131" s="17" t="s">
        <v>169</v>
      </c>
      <c r="BE131" s="239">
        <f>IF(N131="základní",J131,0)</f>
        <v>0</v>
      </c>
      <c r="BF131" s="239">
        <f>IF(N131="snížená",J131,0)</f>
        <v>0</v>
      </c>
      <c r="BG131" s="239">
        <f>IF(N131="zákl. přenesená",J131,0)</f>
        <v>0</v>
      </c>
      <c r="BH131" s="239">
        <f>IF(N131="sníž. přenesená",J131,0)</f>
        <v>0</v>
      </c>
      <c r="BI131" s="239">
        <f>IF(N131="nulová",J131,0)</f>
        <v>0</v>
      </c>
      <c r="BJ131" s="17" t="s">
        <v>89</v>
      </c>
      <c r="BK131" s="239">
        <f>ROUND(I131*H131,2)</f>
        <v>0</v>
      </c>
      <c r="BL131" s="17" t="s">
        <v>175</v>
      </c>
      <c r="BM131" s="238" t="s">
        <v>563</v>
      </c>
    </row>
    <row r="132" s="2" customFormat="1">
      <c r="A132" s="38"/>
      <c r="B132" s="39"/>
      <c r="C132" s="40"/>
      <c r="D132" s="240" t="s">
        <v>177</v>
      </c>
      <c r="E132" s="40"/>
      <c r="F132" s="241" t="s">
        <v>178</v>
      </c>
      <c r="G132" s="40"/>
      <c r="H132" s="40"/>
      <c r="I132" s="242"/>
      <c r="J132" s="40"/>
      <c r="K132" s="40"/>
      <c r="L132" s="44"/>
      <c r="M132" s="243"/>
      <c r="N132" s="244"/>
      <c r="O132" s="91"/>
      <c r="P132" s="91"/>
      <c r="Q132" s="91"/>
      <c r="R132" s="91"/>
      <c r="S132" s="91"/>
      <c r="T132" s="92"/>
      <c r="U132" s="38"/>
      <c r="V132" s="38"/>
      <c r="W132" s="38"/>
      <c r="X132" s="38"/>
      <c r="Y132" s="38"/>
      <c r="Z132" s="38"/>
      <c r="AA132" s="38"/>
      <c r="AB132" s="38"/>
      <c r="AC132" s="38"/>
      <c r="AD132" s="38"/>
      <c r="AE132" s="38"/>
      <c r="AT132" s="17" t="s">
        <v>177</v>
      </c>
      <c r="AU132" s="17" t="s">
        <v>91</v>
      </c>
    </row>
    <row r="133" s="2" customFormat="1">
      <c r="A133" s="38"/>
      <c r="B133" s="39"/>
      <c r="C133" s="40"/>
      <c r="D133" s="245" t="s">
        <v>179</v>
      </c>
      <c r="E133" s="40"/>
      <c r="F133" s="246" t="s">
        <v>180</v>
      </c>
      <c r="G133" s="40"/>
      <c r="H133" s="40"/>
      <c r="I133" s="242"/>
      <c r="J133" s="40"/>
      <c r="K133" s="40"/>
      <c r="L133" s="44"/>
      <c r="M133" s="243"/>
      <c r="N133" s="244"/>
      <c r="O133" s="91"/>
      <c r="P133" s="91"/>
      <c r="Q133" s="91"/>
      <c r="R133" s="91"/>
      <c r="S133" s="91"/>
      <c r="T133" s="92"/>
      <c r="U133" s="38"/>
      <c r="V133" s="38"/>
      <c r="W133" s="38"/>
      <c r="X133" s="38"/>
      <c r="Y133" s="38"/>
      <c r="Z133" s="38"/>
      <c r="AA133" s="38"/>
      <c r="AB133" s="38"/>
      <c r="AC133" s="38"/>
      <c r="AD133" s="38"/>
      <c r="AE133" s="38"/>
      <c r="AT133" s="17" t="s">
        <v>179</v>
      </c>
      <c r="AU133" s="17" t="s">
        <v>91</v>
      </c>
    </row>
    <row r="134" s="13" customFormat="1">
      <c r="A134" s="13"/>
      <c r="B134" s="247"/>
      <c r="C134" s="248"/>
      <c r="D134" s="240" t="s">
        <v>181</v>
      </c>
      <c r="E134" s="249" t="s">
        <v>1</v>
      </c>
      <c r="F134" s="250" t="s">
        <v>564</v>
      </c>
      <c r="G134" s="248"/>
      <c r="H134" s="251">
        <v>15.060000000000001</v>
      </c>
      <c r="I134" s="252"/>
      <c r="J134" s="248"/>
      <c r="K134" s="248"/>
      <c r="L134" s="253"/>
      <c r="M134" s="254"/>
      <c r="N134" s="255"/>
      <c r="O134" s="255"/>
      <c r="P134" s="255"/>
      <c r="Q134" s="255"/>
      <c r="R134" s="255"/>
      <c r="S134" s="255"/>
      <c r="T134" s="256"/>
      <c r="U134" s="13"/>
      <c r="V134" s="13"/>
      <c r="W134" s="13"/>
      <c r="X134" s="13"/>
      <c r="Y134" s="13"/>
      <c r="Z134" s="13"/>
      <c r="AA134" s="13"/>
      <c r="AB134" s="13"/>
      <c r="AC134" s="13"/>
      <c r="AD134" s="13"/>
      <c r="AE134" s="13"/>
      <c r="AT134" s="257" t="s">
        <v>181</v>
      </c>
      <c r="AU134" s="257" t="s">
        <v>91</v>
      </c>
      <c r="AV134" s="13" t="s">
        <v>91</v>
      </c>
      <c r="AW134" s="13" t="s">
        <v>36</v>
      </c>
      <c r="AX134" s="13" t="s">
        <v>14</v>
      </c>
      <c r="AY134" s="257" t="s">
        <v>169</v>
      </c>
    </row>
    <row r="135" s="13" customFormat="1">
      <c r="A135" s="13"/>
      <c r="B135" s="247"/>
      <c r="C135" s="248"/>
      <c r="D135" s="240" t="s">
        <v>181</v>
      </c>
      <c r="E135" s="249" t="s">
        <v>1</v>
      </c>
      <c r="F135" s="250" t="s">
        <v>183</v>
      </c>
      <c r="G135" s="248"/>
      <c r="H135" s="251">
        <v>50.880000000000003</v>
      </c>
      <c r="I135" s="252"/>
      <c r="J135" s="248"/>
      <c r="K135" s="248"/>
      <c r="L135" s="253"/>
      <c r="M135" s="254"/>
      <c r="N135" s="255"/>
      <c r="O135" s="255"/>
      <c r="P135" s="255"/>
      <c r="Q135" s="255"/>
      <c r="R135" s="255"/>
      <c r="S135" s="255"/>
      <c r="T135" s="256"/>
      <c r="U135" s="13"/>
      <c r="V135" s="13"/>
      <c r="W135" s="13"/>
      <c r="X135" s="13"/>
      <c r="Y135" s="13"/>
      <c r="Z135" s="13"/>
      <c r="AA135" s="13"/>
      <c r="AB135" s="13"/>
      <c r="AC135" s="13"/>
      <c r="AD135" s="13"/>
      <c r="AE135" s="13"/>
      <c r="AT135" s="257" t="s">
        <v>181</v>
      </c>
      <c r="AU135" s="257" t="s">
        <v>91</v>
      </c>
      <c r="AV135" s="13" t="s">
        <v>91</v>
      </c>
      <c r="AW135" s="13" t="s">
        <v>36</v>
      </c>
      <c r="AX135" s="13" t="s">
        <v>14</v>
      </c>
      <c r="AY135" s="257" t="s">
        <v>169</v>
      </c>
    </row>
    <row r="136" s="14" customFormat="1">
      <c r="A136" s="14"/>
      <c r="B136" s="258"/>
      <c r="C136" s="259"/>
      <c r="D136" s="240" t="s">
        <v>181</v>
      </c>
      <c r="E136" s="260" t="s">
        <v>1</v>
      </c>
      <c r="F136" s="261" t="s">
        <v>184</v>
      </c>
      <c r="G136" s="259"/>
      <c r="H136" s="262">
        <v>65.939999999999998</v>
      </c>
      <c r="I136" s="263"/>
      <c r="J136" s="259"/>
      <c r="K136" s="259"/>
      <c r="L136" s="264"/>
      <c r="M136" s="265"/>
      <c r="N136" s="266"/>
      <c r="O136" s="266"/>
      <c r="P136" s="266"/>
      <c r="Q136" s="266"/>
      <c r="R136" s="266"/>
      <c r="S136" s="266"/>
      <c r="T136" s="267"/>
      <c r="U136" s="14"/>
      <c r="V136" s="14"/>
      <c r="W136" s="14"/>
      <c r="X136" s="14"/>
      <c r="Y136" s="14"/>
      <c r="Z136" s="14"/>
      <c r="AA136" s="14"/>
      <c r="AB136" s="14"/>
      <c r="AC136" s="14"/>
      <c r="AD136" s="14"/>
      <c r="AE136" s="14"/>
      <c r="AT136" s="268" t="s">
        <v>181</v>
      </c>
      <c r="AU136" s="268" t="s">
        <v>91</v>
      </c>
      <c r="AV136" s="14" t="s">
        <v>175</v>
      </c>
      <c r="AW136" s="14" t="s">
        <v>36</v>
      </c>
      <c r="AX136" s="14" t="s">
        <v>89</v>
      </c>
      <c r="AY136" s="268" t="s">
        <v>169</v>
      </c>
    </row>
    <row r="137" s="2" customFormat="1" ht="37.8" customHeight="1">
      <c r="A137" s="38"/>
      <c r="B137" s="39"/>
      <c r="C137" s="227" t="s">
        <v>91</v>
      </c>
      <c r="D137" s="227" t="s">
        <v>171</v>
      </c>
      <c r="E137" s="228" t="s">
        <v>185</v>
      </c>
      <c r="F137" s="229" t="s">
        <v>186</v>
      </c>
      <c r="G137" s="230" t="s">
        <v>116</v>
      </c>
      <c r="H137" s="231">
        <v>65.939999999999998</v>
      </c>
      <c r="I137" s="232"/>
      <c r="J137" s="233">
        <f>ROUND(I137*H137,2)</f>
        <v>0</v>
      </c>
      <c r="K137" s="229" t="s">
        <v>174</v>
      </c>
      <c r="L137" s="44"/>
      <c r="M137" s="234" t="s">
        <v>1</v>
      </c>
      <c r="N137" s="235" t="s">
        <v>47</v>
      </c>
      <c r="O137" s="91"/>
      <c r="P137" s="236">
        <f>O137*H137</f>
        <v>0</v>
      </c>
      <c r="Q137" s="236">
        <v>0</v>
      </c>
      <c r="R137" s="236">
        <f>Q137*H137</f>
        <v>0</v>
      </c>
      <c r="S137" s="236">
        <v>0</v>
      </c>
      <c r="T137" s="237">
        <f>S137*H137</f>
        <v>0</v>
      </c>
      <c r="U137" s="38"/>
      <c r="V137" s="38"/>
      <c r="W137" s="38"/>
      <c r="X137" s="38"/>
      <c r="Y137" s="38"/>
      <c r="Z137" s="38"/>
      <c r="AA137" s="38"/>
      <c r="AB137" s="38"/>
      <c r="AC137" s="38"/>
      <c r="AD137" s="38"/>
      <c r="AE137" s="38"/>
      <c r="AR137" s="238" t="s">
        <v>175</v>
      </c>
      <c r="AT137" s="238" t="s">
        <v>171</v>
      </c>
      <c r="AU137" s="238" t="s">
        <v>91</v>
      </c>
      <c r="AY137" s="17" t="s">
        <v>169</v>
      </c>
      <c r="BE137" s="239">
        <f>IF(N137="základní",J137,0)</f>
        <v>0</v>
      </c>
      <c r="BF137" s="239">
        <f>IF(N137="snížená",J137,0)</f>
        <v>0</v>
      </c>
      <c r="BG137" s="239">
        <f>IF(N137="zákl. přenesená",J137,0)</f>
        <v>0</v>
      </c>
      <c r="BH137" s="239">
        <f>IF(N137="sníž. přenesená",J137,0)</f>
        <v>0</v>
      </c>
      <c r="BI137" s="239">
        <f>IF(N137="nulová",J137,0)</f>
        <v>0</v>
      </c>
      <c r="BJ137" s="17" t="s">
        <v>89</v>
      </c>
      <c r="BK137" s="239">
        <f>ROUND(I137*H137,2)</f>
        <v>0</v>
      </c>
      <c r="BL137" s="17" t="s">
        <v>175</v>
      </c>
      <c r="BM137" s="238" t="s">
        <v>565</v>
      </c>
    </row>
    <row r="138" s="2" customFormat="1">
      <c r="A138" s="38"/>
      <c r="B138" s="39"/>
      <c r="C138" s="40"/>
      <c r="D138" s="240" t="s">
        <v>177</v>
      </c>
      <c r="E138" s="40"/>
      <c r="F138" s="241" t="s">
        <v>188</v>
      </c>
      <c r="G138" s="40"/>
      <c r="H138" s="40"/>
      <c r="I138" s="242"/>
      <c r="J138" s="40"/>
      <c r="K138" s="40"/>
      <c r="L138" s="44"/>
      <c r="M138" s="243"/>
      <c r="N138" s="244"/>
      <c r="O138" s="91"/>
      <c r="P138" s="91"/>
      <c r="Q138" s="91"/>
      <c r="R138" s="91"/>
      <c r="S138" s="91"/>
      <c r="T138" s="92"/>
      <c r="U138" s="38"/>
      <c r="V138" s="38"/>
      <c r="W138" s="38"/>
      <c r="X138" s="38"/>
      <c r="Y138" s="38"/>
      <c r="Z138" s="38"/>
      <c r="AA138" s="38"/>
      <c r="AB138" s="38"/>
      <c r="AC138" s="38"/>
      <c r="AD138" s="38"/>
      <c r="AE138" s="38"/>
      <c r="AT138" s="17" t="s">
        <v>177</v>
      </c>
      <c r="AU138" s="17" t="s">
        <v>91</v>
      </c>
    </row>
    <row r="139" s="2" customFormat="1">
      <c r="A139" s="38"/>
      <c r="B139" s="39"/>
      <c r="C139" s="40"/>
      <c r="D139" s="245" t="s">
        <v>179</v>
      </c>
      <c r="E139" s="40"/>
      <c r="F139" s="246" t="s">
        <v>189</v>
      </c>
      <c r="G139" s="40"/>
      <c r="H139" s="40"/>
      <c r="I139" s="242"/>
      <c r="J139" s="40"/>
      <c r="K139" s="40"/>
      <c r="L139" s="44"/>
      <c r="M139" s="243"/>
      <c r="N139" s="244"/>
      <c r="O139" s="91"/>
      <c r="P139" s="91"/>
      <c r="Q139" s="91"/>
      <c r="R139" s="91"/>
      <c r="S139" s="91"/>
      <c r="T139" s="92"/>
      <c r="U139" s="38"/>
      <c r="V139" s="38"/>
      <c r="W139" s="38"/>
      <c r="X139" s="38"/>
      <c r="Y139" s="38"/>
      <c r="Z139" s="38"/>
      <c r="AA139" s="38"/>
      <c r="AB139" s="38"/>
      <c r="AC139" s="38"/>
      <c r="AD139" s="38"/>
      <c r="AE139" s="38"/>
      <c r="AT139" s="17" t="s">
        <v>179</v>
      </c>
      <c r="AU139" s="17" t="s">
        <v>91</v>
      </c>
    </row>
    <row r="140" s="13" customFormat="1">
      <c r="A140" s="13"/>
      <c r="B140" s="247"/>
      <c r="C140" s="248"/>
      <c r="D140" s="240" t="s">
        <v>181</v>
      </c>
      <c r="E140" s="249" t="s">
        <v>1</v>
      </c>
      <c r="F140" s="250" t="s">
        <v>115</v>
      </c>
      <c r="G140" s="248"/>
      <c r="H140" s="251">
        <v>65.939999999999998</v>
      </c>
      <c r="I140" s="252"/>
      <c r="J140" s="248"/>
      <c r="K140" s="248"/>
      <c r="L140" s="253"/>
      <c r="M140" s="254"/>
      <c r="N140" s="255"/>
      <c r="O140" s="255"/>
      <c r="P140" s="255"/>
      <c r="Q140" s="255"/>
      <c r="R140" s="255"/>
      <c r="S140" s="255"/>
      <c r="T140" s="256"/>
      <c r="U140" s="13"/>
      <c r="V140" s="13"/>
      <c r="W140" s="13"/>
      <c r="X140" s="13"/>
      <c r="Y140" s="13"/>
      <c r="Z140" s="13"/>
      <c r="AA140" s="13"/>
      <c r="AB140" s="13"/>
      <c r="AC140" s="13"/>
      <c r="AD140" s="13"/>
      <c r="AE140" s="13"/>
      <c r="AT140" s="257" t="s">
        <v>181</v>
      </c>
      <c r="AU140" s="257" t="s">
        <v>91</v>
      </c>
      <c r="AV140" s="13" t="s">
        <v>91</v>
      </c>
      <c r="AW140" s="13" t="s">
        <v>36</v>
      </c>
      <c r="AX140" s="13" t="s">
        <v>14</v>
      </c>
      <c r="AY140" s="257" t="s">
        <v>169</v>
      </c>
    </row>
    <row r="141" s="14" customFormat="1">
      <c r="A141" s="14"/>
      <c r="B141" s="258"/>
      <c r="C141" s="259"/>
      <c r="D141" s="240" t="s">
        <v>181</v>
      </c>
      <c r="E141" s="260" t="s">
        <v>1</v>
      </c>
      <c r="F141" s="261" t="s">
        <v>184</v>
      </c>
      <c r="G141" s="259"/>
      <c r="H141" s="262">
        <v>65.939999999999998</v>
      </c>
      <c r="I141" s="263"/>
      <c r="J141" s="259"/>
      <c r="K141" s="259"/>
      <c r="L141" s="264"/>
      <c r="M141" s="265"/>
      <c r="N141" s="266"/>
      <c r="O141" s="266"/>
      <c r="P141" s="266"/>
      <c r="Q141" s="266"/>
      <c r="R141" s="266"/>
      <c r="S141" s="266"/>
      <c r="T141" s="267"/>
      <c r="U141" s="14"/>
      <c r="V141" s="14"/>
      <c r="W141" s="14"/>
      <c r="X141" s="14"/>
      <c r="Y141" s="14"/>
      <c r="Z141" s="14"/>
      <c r="AA141" s="14"/>
      <c r="AB141" s="14"/>
      <c r="AC141" s="14"/>
      <c r="AD141" s="14"/>
      <c r="AE141" s="14"/>
      <c r="AT141" s="268" t="s">
        <v>181</v>
      </c>
      <c r="AU141" s="268" t="s">
        <v>91</v>
      </c>
      <c r="AV141" s="14" t="s">
        <v>175</v>
      </c>
      <c r="AW141" s="14" t="s">
        <v>36</v>
      </c>
      <c r="AX141" s="14" t="s">
        <v>89</v>
      </c>
      <c r="AY141" s="268" t="s">
        <v>169</v>
      </c>
    </row>
    <row r="142" s="2" customFormat="1" ht="16.5" customHeight="1">
      <c r="A142" s="38"/>
      <c r="B142" s="39"/>
      <c r="C142" s="227" t="s">
        <v>190</v>
      </c>
      <c r="D142" s="227" t="s">
        <v>171</v>
      </c>
      <c r="E142" s="228" t="s">
        <v>191</v>
      </c>
      <c r="F142" s="229" t="s">
        <v>192</v>
      </c>
      <c r="G142" s="230" t="s">
        <v>116</v>
      </c>
      <c r="H142" s="231">
        <v>65.939999999999998</v>
      </c>
      <c r="I142" s="232"/>
      <c r="J142" s="233">
        <f>ROUND(I142*H142,2)</f>
        <v>0</v>
      </c>
      <c r="K142" s="229" t="s">
        <v>174</v>
      </c>
      <c r="L142" s="44"/>
      <c r="M142" s="234" t="s">
        <v>1</v>
      </c>
      <c r="N142" s="235" t="s">
        <v>47</v>
      </c>
      <c r="O142" s="91"/>
      <c r="P142" s="236">
        <f>O142*H142</f>
        <v>0</v>
      </c>
      <c r="Q142" s="236">
        <v>0</v>
      </c>
      <c r="R142" s="236">
        <f>Q142*H142</f>
        <v>0</v>
      </c>
      <c r="S142" s="236">
        <v>0</v>
      </c>
      <c r="T142" s="237">
        <f>S142*H142</f>
        <v>0</v>
      </c>
      <c r="U142" s="38"/>
      <c r="V142" s="38"/>
      <c r="W142" s="38"/>
      <c r="X142" s="38"/>
      <c r="Y142" s="38"/>
      <c r="Z142" s="38"/>
      <c r="AA142" s="38"/>
      <c r="AB142" s="38"/>
      <c r="AC142" s="38"/>
      <c r="AD142" s="38"/>
      <c r="AE142" s="38"/>
      <c r="AR142" s="238" t="s">
        <v>175</v>
      </c>
      <c r="AT142" s="238" t="s">
        <v>171</v>
      </c>
      <c r="AU142" s="238" t="s">
        <v>91</v>
      </c>
      <c r="AY142" s="17" t="s">
        <v>169</v>
      </c>
      <c r="BE142" s="239">
        <f>IF(N142="základní",J142,0)</f>
        <v>0</v>
      </c>
      <c r="BF142" s="239">
        <f>IF(N142="snížená",J142,0)</f>
        <v>0</v>
      </c>
      <c r="BG142" s="239">
        <f>IF(N142="zákl. přenesená",J142,0)</f>
        <v>0</v>
      </c>
      <c r="BH142" s="239">
        <f>IF(N142="sníž. přenesená",J142,0)</f>
        <v>0</v>
      </c>
      <c r="BI142" s="239">
        <f>IF(N142="nulová",J142,0)</f>
        <v>0</v>
      </c>
      <c r="BJ142" s="17" t="s">
        <v>89</v>
      </c>
      <c r="BK142" s="239">
        <f>ROUND(I142*H142,2)</f>
        <v>0</v>
      </c>
      <c r="BL142" s="17" t="s">
        <v>175</v>
      </c>
      <c r="BM142" s="238" t="s">
        <v>566</v>
      </c>
    </row>
    <row r="143" s="2" customFormat="1">
      <c r="A143" s="38"/>
      <c r="B143" s="39"/>
      <c r="C143" s="40"/>
      <c r="D143" s="240" t="s">
        <v>177</v>
      </c>
      <c r="E143" s="40"/>
      <c r="F143" s="241" t="s">
        <v>194</v>
      </c>
      <c r="G143" s="40"/>
      <c r="H143" s="40"/>
      <c r="I143" s="242"/>
      <c r="J143" s="40"/>
      <c r="K143" s="40"/>
      <c r="L143" s="44"/>
      <c r="M143" s="243"/>
      <c r="N143" s="244"/>
      <c r="O143" s="91"/>
      <c r="P143" s="91"/>
      <c r="Q143" s="91"/>
      <c r="R143" s="91"/>
      <c r="S143" s="91"/>
      <c r="T143" s="92"/>
      <c r="U143" s="38"/>
      <c r="V143" s="38"/>
      <c r="W143" s="38"/>
      <c r="X143" s="38"/>
      <c r="Y143" s="38"/>
      <c r="Z143" s="38"/>
      <c r="AA143" s="38"/>
      <c r="AB143" s="38"/>
      <c r="AC143" s="38"/>
      <c r="AD143" s="38"/>
      <c r="AE143" s="38"/>
      <c r="AT143" s="17" t="s">
        <v>177</v>
      </c>
      <c r="AU143" s="17" t="s">
        <v>91</v>
      </c>
    </row>
    <row r="144" s="2" customFormat="1">
      <c r="A144" s="38"/>
      <c r="B144" s="39"/>
      <c r="C144" s="40"/>
      <c r="D144" s="245" t="s">
        <v>179</v>
      </c>
      <c r="E144" s="40"/>
      <c r="F144" s="246" t="s">
        <v>195</v>
      </c>
      <c r="G144" s="40"/>
      <c r="H144" s="40"/>
      <c r="I144" s="242"/>
      <c r="J144" s="40"/>
      <c r="K144" s="40"/>
      <c r="L144" s="44"/>
      <c r="M144" s="243"/>
      <c r="N144" s="244"/>
      <c r="O144" s="91"/>
      <c r="P144" s="91"/>
      <c r="Q144" s="91"/>
      <c r="R144" s="91"/>
      <c r="S144" s="91"/>
      <c r="T144" s="92"/>
      <c r="U144" s="38"/>
      <c r="V144" s="38"/>
      <c r="W144" s="38"/>
      <c r="X144" s="38"/>
      <c r="Y144" s="38"/>
      <c r="Z144" s="38"/>
      <c r="AA144" s="38"/>
      <c r="AB144" s="38"/>
      <c r="AC144" s="38"/>
      <c r="AD144" s="38"/>
      <c r="AE144" s="38"/>
      <c r="AT144" s="17" t="s">
        <v>179</v>
      </c>
      <c r="AU144" s="17" t="s">
        <v>91</v>
      </c>
    </row>
    <row r="145" s="2" customFormat="1">
      <c r="A145" s="38"/>
      <c r="B145" s="39"/>
      <c r="C145" s="40"/>
      <c r="D145" s="240" t="s">
        <v>196</v>
      </c>
      <c r="E145" s="40"/>
      <c r="F145" s="269" t="s">
        <v>197</v>
      </c>
      <c r="G145" s="40"/>
      <c r="H145" s="40"/>
      <c r="I145" s="242"/>
      <c r="J145" s="40"/>
      <c r="K145" s="40"/>
      <c r="L145" s="44"/>
      <c r="M145" s="243"/>
      <c r="N145" s="244"/>
      <c r="O145" s="91"/>
      <c r="P145" s="91"/>
      <c r="Q145" s="91"/>
      <c r="R145" s="91"/>
      <c r="S145" s="91"/>
      <c r="T145" s="92"/>
      <c r="U145" s="38"/>
      <c r="V145" s="38"/>
      <c r="W145" s="38"/>
      <c r="X145" s="38"/>
      <c r="Y145" s="38"/>
      <c r="Z145" s="38"/>
      <c r="AA145" s="38"/>
      <c r="AB145" s="38"/>
      <c r="AC145" s="38"/>
      <c r="AD145" s="38"/>
      <c r="AE145" s="38"/>
      <c r="AT145" s="17" t="s">
        <v>196</v>
      </c>
      <c r="AU145" s="17" t="s">
        <v>91</v>
      </c>
    </row>
    <row r="146" s="13" customFormat="1">
      <c r="A146" s="13"/>
      <c r="B146" s="247"/>
      <c r="C146" s="248"/>
      <c r="D146" s="240" t="s">
        <v>181</v>
      </c>
      <c r="E146" s="249" t="s">
        <v>1</v>
      </c>
      <c r="F146" s="250" t="s">
        <v>115</v>
      </c>
      <c r="G146" s="248"/>
      <c r="H146" s="251">
        <v>65.939999999999998</v>
      </c>
      <c r="I146" s="252"/>
      <c r="J146" s="248"/>
      <c r="K146" s="248"/>
      <c r="L146" s="253"/>
      <c r="M146" s="254"/>
      <c r="N146" s="255"/>
      <c r="O146" s="255"/>
      <c r="P146" s="255"/>
      <c r="Q146" s="255"/>
      <c r="R146" s="255"/>
      <c r="S146" s="255"/>
      <c r="T146" s="256"/>
      <c r="U146" s="13"/>
      <c r="V146" s="13"/>
      <c r="W146" s="13"/>
      <c r="X146" s="13"/>
      <c r="Y146" s="13"/>
      <c r="Z146" s="13"/>
      <c r="AA146" s="13"/>
      <c r="AB146" s="13"/>
      <c r="AC146" s="13"/>
      <c r="AD146" s="13"/>
      <c r="AE146" s="13"/>
      <c r="AT146" s="257" t="s">
        <v>181</v>
      </c>
      <c r="AU146" s="257" t="s">
        <v>91</v>
      </c>
      <c r="AV146" s="13" t="s">
        <v>91</v>
      </c>
      <c r="AW146" s="13" t="s">
        <v>36</v>
      </c>
      <c r="AX146" s="13" t="s">
        <v>14</v>
      </c>
      <c r="AY146" s="257" t="s">
        <v>169</v>
      </c>
    </row>
    <row r="147" s="14" customFormat="1">
      <c r="A147" s="14"/>
      <c r="B147" s="258"/>
      <c r="C147" s="259"/>
      <c r="D147" s="240" t="s">
        <v>181</v>
      </c>
      <c r="E147" s="260" t="s">
        <v>1</v>
      </c>
      <c r="F147" s="261" t="s">
        <v>184</v>
      </c>
      <c r="G147" s="259"/>
      <c r="H147" s="262">
        <v>65.939999999999998</v>
      </c>
      <c r="I147" s="263"/>
      <c r="J147" s="259"/>
      <c r="K147" s="259"/>
      <c r="L147" s="264"/>
      <c r="M147" s="265"/>
      <c r="N147" s="266"/>
      <c r="O147" s="266"/>
      <c r="P147" s="266"/>
      <c r="Q147" s="266"/>
      <c r="R147" s="266"/>
      <c r="S147" s="266"/>
      <c r="T147" s="267"/>
      <c r="U147" s="14"/>
      <c r="V147" s="14"/>
      <c r="W147" s="14"/>
      <c r="X147" s="14"/>
      <c r="Y147" s="14"/>
      <c r="Z147" s="14"/>
      <c r="AA147" s="14"/>
      <c r="AB147" s="14"/>
      <c r="AC147" s="14"/>
      <c r="AD147" s="14"/>
      <c r="AE147" s="14"/>
      <c r="AT147" s="268" t="s">
        <v>181</v>
      </c>
      <c r="AU147" s="268" t="s">
        <v>91</v>
      </c>
      <c r="AV147" s="14" t="s">
        <v>175</v>
      </c>
      <c r="AW147" s="14" t="s">
        <v>36</v>
      </c>
      <c r="AX147" s="14" t="s">
        <v>89</v>
      </c>
      <c r="AY147" s="268" t="s">
        <v>169</v>
      </c>
    </row>
    <row r="148" s="2" customFormat="1" ht="24.15" customHeight="1">
      <c r="A148" s="38"/>
      <c r="B148" s="39"/>
      <c r="C148" s="227" t="s">
        <v>175</v>
      </c>
      <c r="D148" s="227" t="s">
        <v>171</v>
      </c>
      <c r="E148" s="228" t="s">
        <v>198</v>
      </c>
      <c r="F148" s="229" t="s">
        <v>199</v>
      </c>
      <c r="G148" s="230" t="s">
        <v>116</v>
      </c>
      <c r="H148" s="231">
        <v>57.656999999999996</v>
      </c>
      <c r="I148" s="232"/>
      <c r="J148" s="233">
        <f>ROUND(I148*H148,2)</f>
        <v>0</v>
      </c>
      <c r="K148" s="229" t="s">
        <v>174</v>
      </c>
      <c r="L148" s="44"/>
      <c r="M148" s="234" t="s">
        <v>1</v>
      </c>
      <c r="N148" s="235" t="s">
        <v>47</v>
      </c>
      <c r="O148" s="91"/>
      <c r="P148" s="236">
        <f>O148*H148</f>
        <v>0</v>
      </c>
      <c r="Q148" s="236">
        <v>0</v>
      </c>
      <c r="R148" s="236">
        <f>Q148*H148</f>
        <v>0</v>
      </c>
      <c r="S148" s="236">
        <v>0</v>
      </c>
      <c r="T148" s="237">
        <f>S148*H148</f>
        <v>0</v>
      </c>
      <c r="U148" s="38"/>
      <c r="V148" s="38"/>
      <c r="W148" s="38"/>
      <c r="X148" s="38"/>
      <c r="Y148" s="38"/>
      <c r="Z148" s="38"/>
      <c r="AA148" s="38"/>
      <c r="AB148" s="38"/>
      <c r="AC148" s="38"/>
      <c r="AD148" s="38"/>
      <c r="AE148" s="38"/>
      <c r="AR148" s="238" t="s">
        <v>175</v>
      </c>
      <c r="AT148" s="238" t="s">
        <v>171</v>
      </c>
      <c r="AU148" s="238" t="s">
        <v>91</v>
      </c>
      <c r="AY148" s="17" t="s">
        <v>169</v>
      </c>
      <c r="BE148" s="239">
        <f>IF(N148="základní",J148,0)</f>
        <v>0</v>
      </c>
      <c r="BF148" s="239">
        <f>IF(N148="snížená",J148,0)</f>
        <v>0</v>
      </c>
      <c r="BG148" s="239">
        <f>IF(N148="zákl. přenesená",J148,0)</f>
        <v>0</v>
      </c>
      <c r="BH148" s="239">
        <f>IF(N148="sníž. přenesená",J148,0)</f>
        <v>0</v>
      </c>
      <c r="BI148" s="239">
        <f>IF(N148="nulová",J148,0)</f>
        <v>0</v>
      </c>
      <c r="BJ148" s="17" t="s">
        <v>89</v>
      </c>
      <c r="BK148" s="239">
        <f>ROUND(I148*H148,2)</f>
        <v>0</v>
      </c>
      <c r="BL148" s="17" t="s">
        <v>175</v>
      </c>
      <c r="BM148" s="238" t="s">
        <v>567</v>
      </c>
    </row>
    <row r="149" s="2" customFormat="1">
      <c r="A149" s="38"/>
      <c r="B149" s="39"/>
      <c r="C149" s="40"/>
      <c r="D149" s="240" t="s">
        <v>177</v>
      </c>
      <c r="E149" s="40"/>
      <c r="F149" s="241" t="s">
        <v>201</v>
      </c>
      <c r="G149" s="40"/>
      <c r="H149" s="40"/>
      <c r="I149" s="242"/>
      <c r="J149" s="40"/>
      <c r="K149" s="40"/>
      <c r="L149" s="44"/>
      <c r="M149" s="243"/>
      <c r="N149" s="244"/>
      <c r="O149" s="91"/>
      <c r="P149" s="91"/>
      <c r="Q149" s="91"/>
      <c r="R149" s="91"/>
      <c r="S149" s="91"/>
      <c r="T149" s="92"/>
      <c r="U149" s="38"/>
      <c r="V149" s="38"/>
      <c r="W149" s="38"/>
      <c r="X149" s="38"/>
      <c r="Y149" s="38"/>
      <c r="Z149" s="38"/>
      <c r="AA149" s="38"/>
      <c r="AB149" s="38"/>
      <c r="AC149" s="38"/>
      <c r="AD149" s="38"/>
      <c r="AE149" s="38"/>
      <c r="AT149" s="17" t="s">
        <v>177</v>
      </c>
      <c r="AU149" s="17" t="s">
        <v>91</v>
      </c>
    </row>
    <row r="150" s="2" customFormat="1">
      <c r="A150" s="38"/>
      <c r="B150" s="39"/>
      <c r="C150" s="40"/>
      <c r="D150" s="245" t="s">
        <v>179</v>
      </c>
      <c r="E150" s="40"/>
      <c r="F150" s="246" t="s">
        <v>202</v>
      </c>
      <c r="G150" s="40"/>
      <c r="H150" s="40"/>
      <c r="I150" s="242"/>
      <c r="J150" s="40"/>
      <c r="K150" s="40"/>
      <c r="L150" s="44"/>
      <c r="M150" s="243"/>
      <c r="N150" s="244"/>
      <c r="O150" s="91"/>
      <c r="P150" s="91"/>
      <c r="Q150" s="91"/>
      <c r="R150" s="91"/>
      <c r="S150" s="91"/>
      <c r="T150" s="92"/>
      <c r="U150" s="38"/>
      <c r="V150" s="38"/>
      <c r="W150" s="38"/>
      <c r="X150" s="38"/>
      <c r="Y150" s="38"/>
      <c r="Z150" s="38"/>
      <c r="AA150" s="38"/>
      <c r="AB150" s="38"/>
      <c r="AC150" s="38"/>
      <c r="AD150" s="38"/>
      <c r="AE150" s="38"/>
      <c r="AT150" s="17" t="s">
        <v>179</v>
      </c>
      <c r="AU150" s="17" t="s">
        <v>91</v>
      </c>
    </row>
    <row r="151" s="2" customFormat="1">
      <c r="A151" s="38"/>
      <c r="B151" s="39"/>
      <c r="C151" s="40"/>
      <c r="D151" s="240" t="s">
        <v>196</v>
      </c>
      <c r="E151" s="40"/>
      <c r="F151" s="269" t="s">
        <v>203</v>
      </c>
      <c r="G151" s="40"/>
      <c r="H151" s="40"/>
      <c r="I151" s="242"/>
      <c r="J151" s="40"/>
      <c r="K151" s="40"/>
      <c r="L151" s="44"/>
      <c r="M151" s="243"/>
      <c r="N151" s="244"/>
      <c r="O151" s="91"/>
      <c r="P151" s="91"/>
      <c r="Q151" s="91"/>
      <c r="R151" s="91"/>
      <c r="S151" s="91"/>
      <c r="T151" s="92"/>
      <c r="U151" s="38"/>
      <c r="V151" s="38"/>
      <c r="W151" s="38"/>
      <c r="X151" s="38"/>
      <c r="Y151" s="38"/>
      <c r="Z151" s="38"/>
      <c r="AA151" s="38"/>
      <c r="AB151" s="38"/>
      <c r="AC151" s="38"/>
      <c r="AD151" s="38"/>
      <c r="AE151" s="38"/>
      <c r="AT151" s="17" t="s">
        <v>196</v>
      </c>
      <c r="AU151" s="17" t="s">
        <v>91</v>
      </c>
    </row>
    <row r="152" s="13" customFormat="1">
      <c r="A152" s="13"/>
      <c r="B152" s="247"/>
      <c r="C152" s="248"/>
      <c r="D152" s="240" t="s">
        <v>181</v>
      </c>
      <c r="E152" s="249" t="s">
        <v>1</v>
      </c>
      <c r="F152" s="250" t="s">
        <v>115</v>
      </c>
      <c r="G152" s="248"/>
      <c r="H152" s="251">
        <v>65.939999999999998</v>
      </c>
      <c r="I152" s="252"/>
      <c r="J152" s="248"/>
      <c r="K152" s="248"/>
      <c r="L152" s="253"/>
      <c r="M152" s="254"/>
      <c r="N152" s="255"/>
      <c r="O152" s="255"/>
      <c r="P152" s="255"/>
      <c r="Q152" s="255"/>
      <c r="R152" s="255"/>
      <c r="S152" s="255"/>
      <c r="T152" s="256"/>
      <c r="U152" s="13"/>
      <c r="V152" s="13"/>
      <c r="W152" s="13"/>
      <c r="X152" s="13"/>
      <c r="Y152" s="13"/>
      <c r="Z152" s="13"/>
      <c r="AA152" s="13"/>
      <c r="AB152" s="13"/>
      <c r="AC152" s="13"/>
      <c r="AD152" s="13"/>
      <c r="AE152" s="13"/>
      <c r="AT152" s="257" t="s">
        <v>181</v>
      </c>
      <c r="AU152" s="257" t="s">
        <v>91</v>
      </c>
      <c r="AV152" s="13" t="s">
        <v>91</v>
      </c>
      <c r="AW152" s="13" t="s">
        <v>36</v>
      </c>
      <c r="AX152" s="13" t="s">
        <v>14</v>
      </c>
      <c r="AY152" s="257" t="s">
        <v>169</v>
      </c>
    </row>
    <row r="153" s="13" customFormat="1">
      <c r="A153" s="13"/>
      <c r="B153" s="247"/>
      <c r="C153" s="248"/>
      <c r="D153" s="240" t="s">
        <v>181</v>
      </c>
      <c r="E153" s="249" t="s">
        <v>1</v>
      </c>
      <c r="F153" s="250" t="s">
        <v>204</v>
      </c>
      <c r="G153" s="248"/>
      <c r="H153" s="251">
        <v>-1.506</v>
      </c>
      <c r="I153" s="252"/>
      <c r="J153" s="248"/>
      <c r="K153" s="248"/>
      <c r="L153" s="253"/>
      <c r="M153" s="254"/>
      <c r="N153" s="255"/>
      <c r="O153" s="255"/>
      <c r="P153" s="255"/>
      <c r="Q153" s="255"/>
      <c r="R153" s="255"/>
      <c r="S153" s="255"/>
      <c r="T153" s="256"/>
      <c r="U153" s="13"/>
      <c r="V153" s="13"/>
      <c r="W153" s="13"/>
      <c r="X153" s="13"/>
      <c r="Y153" s="13"/>
      <c r="Z153" s="13"/>
      <c r="AA153" s="13"/>
      <c r="AB153" s="13"/>
      <c r="AC153" s="13"/>
      <c r="AD153" s="13"/>
      <c r="AE153" s="13"/>
      <c r="AT153" s="257" t="s">
        <v>181</v>
      </c>
      <c r="AU153" s="257" t="s">
        <v>91</v>
      </c>
      <c r="AV153" s="13" t="s">
        <v>91</v>
      </c>
      <c r="AW153" s="13" t="s">
        <v>36</v>
      </c>
      <c r="AX153" s="13" t="s">
        <v>14</v>
      </c>
      <c r="AY153" s="257" t="s">
        <v>169</v>
      </c>
    </row>
    <row r="154" s="13" customFormat="1">
      <c r="A154" s="13"/>
      <c r="B154" s="247"/>
      <c r="C154" s="248"/>
      <c r="D154" s="240" t="s">
        <v>181</v>
      </c>
      <c r="E154" s="249" t="s">
        <v>1</v>
      </c>
      <c r="F154" s="250" t="s">
        <v>205</v>
      </c>
      <c r="G154" s="248"/>
      <c r="H154" s="251">
        <v>-6.3339999999999996</v>
      </c>
      <c r="I154" s="252"/>
      <c r="J154" s="248"/>
      <c r="K154" s="248"/>
      <c r="L154" s="253"/>
      <c r="M154" s="254"/>
      <c r="N154" s="255"/>
      <c r="O154" s="255"/>
      <c r="P154" s="255"/>
      <c r="Q154" s="255"/>
      <c r="R154" s="255"/>
      <c r="S154" s="255"/>
      <c r="T154" s="256"/>
      <c r="U154" s="13"/>
      <c r="V154" s="13"/>
      <c r="W154" s="13"/>
      <c r="X154" s="13"/>
      <c r="Y154" s="13"/>
      <c r="Z154" s="13"/>
      <c r="AA154" s="13"/>
      <c r="AB154" s="13"/>
      <c r="AC154" s="13"/>
      <c r="AD154" s="13"/>
      <c r="AE154" s="13"/>
      <c r="AT154" s="257" t="s">
        <v>181</v>
      </c>
      <c r="AU154" s="257" t="s">
        <v>91</v>
      </c>
      <c r="AV154" s="13" t="s">
        <v>91</v>
      </c>
      <c r="AW154" s="13" t="s">
        <v>36</v>
      </c>
      <c r="AX154" s="13" t="s">
        <v>14</v>
      </c>
      <c r="AY154" s="257" t="s">
        <v>169</v>
      </c>
    </row>
    <row r="155" s="13" customFormat="1">
      <c r="A155" s="13"/>
      <c r="B155" s="247"/>
      <c r="C155" s="248"/>
      <c r="D155" s="240" t="s">
        <v>181</v>
      </c>
      <c r="E155" s="249" t="s">
        <v>1</v>
      </c>
      <c r="F155" s="250" t="s">
        <v>568</v>
      </c>
      <c r="G155" s="248"/>
      <c r="H155" s="251">
        <v>-0.443</v>
      </c>
      <c r="I155" s="252"/>
      <c r="J155" s="248"/>
      <c r="K155" s="248"/>
      <c r="L155" s="253"/>
      <c r="M155" s="254"/>
      <c r="N155" s="255"/>
      <c r="O155" s="255"/>
      <c r="P155" s="255"/>
      <c r="Q155" s="255"/>
      <c r="R155" s="255"/>
      <c r="S155" s="255"/>
      <c r="T155" s="256"/>
      <c r="U155" s="13"/>
      <c r="V155" s="13"/>
      <c r="W155" s="13"/>
      <c r="X155" s="13"/>
      <c r="Y155" s="13"/>
      <c r="Z155" s="13"/>
      <c r="AA155" s="13"/>
      <c r="AB155" s="13"/>
      <c r="AC155" s="13"/>
      <c r="AD155" s="13"/>
      <c r="AE155" s="13"/>
      <c r="AT155" s="257" t="s">
        <v>181</v>
      </c>
      <c r="AU155" s="257" t="s">
        <v>91</v>
      </c>
      <c r="AV155" s="13" t="s">
        <v>91</v>
      </c>
      <c r="AW155" s="13" t="s">
        <v>36</v>
      </c>
      <c r="AX155" s="13" t="s">
        <v>14</v>
      </c>
      <c r="AY155" s="257" t="s">
        <v>169</v>
      </c>
    </row>
    <row r="156" s="14" customFormat="1">
      <c r="A156" s="14"/>
      <c r="B156" s="258"/>
      <c r="C156" s="259"/>
      <c r="D156" s="240" t="s">
        <v>181</v>
      </c>
      <c r="E156" s="260" t="s">
        <v>139</v>
      </c>
      <c r="F156" s="261" t="s">
        <v>184</v>
      </c>
      <c r="G156" s="259"/>
      <c r="H156" s="262">
        <v>57.656999999999996</v>
      </c>
      <c r="I156" s="263"/>
      <c r="J156" s="259"/>
      <c r="K156" s="259"/>
      <c r="L156" s="264"/>
      <c r="M156" s="265"/>
      <c r="N156" s="266"/>
      <c r="O156" s="266"/>
      <c r="P156" s="266"/>
      <c r="Q156" s="266"/>
      <c r="R156" s="266"/>
      <c r="S156" s="266"/>
      <c r="T156" s="267"/>
      <c r="U156" s="14"/>
      <c r="V156" s="14"/>
      <c r="W156" s="14"/>
      <c r="X156" s="14"/>
      <c r="Y156" s="14"/>
      <c r="Z156" s="14"/>
      <c r="AA156" s="14"/>
      <c r="AB156" s="14"/>
      <c r="AC156" s="14"/>
      <c r="AD156" s="14"/>
      <c r="AE156" s="14"/>
      <c r="AT156" s="268" t="s">
        <v>181</v>
      </c>
      <c r="AU156" s="268" t="s">
        <v>91</v>
      </c>
      <c r="AV156" s="14" t="s">
        <v>175</v>
      </c>
      <c r="AW156" s="14" t="s">
        <v>36</v>
      </c>
      <c r="AX156" s="14" t="s">
        <v>89</v>
      </c>
      <c r="AY156" s="268" t="s">
        <v>169</v>
      </c>
    </row>
    <row r="157" s="2" customFormat="1" ht="16.5" customHeight="1">
      <c r="A157" s="38"/>
      <c r="B157" s="39"/>
      <c r="C157" s="270" t="s">
        <v>207</v>
      </c>
      <c r="D157" s="270" t="s">
        <v>208</v>
      </c>
      <c r="E157" s="271" t="s">
        <v>209</v>
      </c>
      <c r="F157" s="272" t="s">
        <v>210</v>
      </c>
      <c r="G157" s="273" t="s">
        <v>211</v>
      </c>
      <c r="H157" s="274">
        <v>115.89100000000001</v>
      </c>
      <c r="I157" s="275"/>
      <c r="J157" s="276">
        <f>ROUND(I157*H157,2)</f>
        <v>0</v>
      </c>
      <c r="K157" s="272" t="s">
        <v>174</v>
      </c>
      <c r="L157" s="277"/>
      <c r="M157" s="278" t="s">
        <v>1</v>
      </c>
      <c r="N157" s="279" t="s">
        <v>47</v>
      </c>
      <c r="O157" s="91"/>
      <c r="P157" s="236">
        <f>O157*H157</f>
        <v>0</v>
      </c>
      <c r="Q157" s="236">
        <v>1</v>
      </c>
      <c r="R157" s="236">
        <f>Q157*H157</f>
        <v>115.89100000000001</v>
      </c>
      <c r="S157" s="236">
        <v>0</v>
      </c>
      <c r="T157" s="237">
        <f>S157*H157</f>
        <v>0</v>
      </c>
      <c r="U157" s="38"/>
      <c r="V157" s="38"/>
      <c r="W157" s="38"/>
      <c r="X157" s="38"/>
      <c r="Y157" s="38"/>
      <c r="Z157" s="38"/>
      <c r="AA157" s="38"/>
      <c r="AB157" s="38"/>
      <c r="AC157" s="38"/>
      <c r="AD157" s="38"/>
      <c r="AE157" s="38"/>
      <c r="AR157" s="238" t="s">
        <v>212</v>
      </c>
      <c r="AT157" s="238" t="s">
        <v>208</v>
      </c>
      <c r="AU157" s="238" t="s">
        <v>91</v>
      </c>
      <c r="AY157" s="17" t="s">
        <v>169</v>
      </c>
      <c r="BE157" s="239">
        <f>IF(N157="základní",J157,0)</f>
        <v>0</v>
      </c>
      <c r="BF157" s="239">
        <f>IF(N157="snížená",J157,0)</f>
        <v>0</v>
      </c>
      <c r="BG157" s="239">
        <f>IF(N157="zákl. přenesená",J157,0)</f>
        <v>0</v>
      </c>
      <c r="BH157" s="239">
        <f>IF(N157="sníž. přenesená",J157,0)</f>
        <v>0</v>
      </c>
      <c r="BI157" s="239">
        <f>IF(N157="nulová",J157,0)</f>
        <v>0</v>
      </c>
      <c r="BJ157" s="17" t="s">
        <v>89</v>
      </c>
      <c r="BK157" s="239">
        <f>ROUND(I157*H157,2)</f>
        <v>0</v>
      </c>
      <c r="BL157" s="17" t="s">
        <v>175</v>
      </c>
      <c r="BM157" s="238" t="s">
        <v>569</v>
      </c>
    </row>
    <row r="158" s="2" customFormat="1">
      <c r="A158" s="38"/>
      <c r="B158" s="39"/>
      <c r="C158" s="40"/>
      <c r="D158" s="240" t="s">
        <v>177</v>
      </c>
      <c r="E158" s="40"/>
      <c r="F158" s="241" t="s">
        <v>210</v>
      </c>
      <c r="G158" s="40"/>
      <c r="H158" s="40"/>
      <c r="I158" s="242"/>
      <c r="J158" s="40"/>
      <c r="K158" s="40"/>
      <c r="L158" s="44"/>
      <c r="M158" s="243"/>
      <c r="N158" s="244"/>
      <c r="O158" s="91"/>
      <c r="P158" s="91"/>
      <c r="Q158" s="91"/>
      <c r="R158" s="91"/>
      <c r="S158" s="91"/>
      <c r="T158" s="92"/>
      <c r="U158" s="38"/>
      <c r="V158" s="38"/>
      <c r="W158" s="38"/>
      <c r="X158" s="38"/>
      <c r="Y158" s="38"/>
      <c r="Z158" s="38"/>
      <c r="AA158" s="38"/>
      <c r="AB158" s="38"/>
      <c r="AC158" s="38"/>
      <c r="AD158" s="38"/>
      <c r="AE158" s="38"/>
      <c r="AT158" s="17" t="s">
        <v>177</v>
      </c>
      <c r="AU158" s="17" t="s">
        <v>91</v>
      </c>
    </row>
    <row r="159" s="13" customFormat="1">
      <c r="A159" s="13"/>
      <c r="B159" s="247"/>
      <c r="C159" s="248"/>
      <c r="D159" s="240" t="s">
        <v>181</v>
      </c>
      <c r="E159" s="249" t="s">
        <v>1</v>
      </c>
      <c r="F159" s="250" t="s">
        <v>214</v>
      </c>
      <c r="G159" s="248"/>
      <c r="H159" s="251">
        <v>115.89100000000001</v>
      </c>
      <c r="I159" s="252"/>
      <c r="J159" s="248"/>
      <c r="K159" s="248"/>
      <c r="L159" s="253"/>
      <c r="M159" s="254"/>
      <c r="N159" s="255"/>
      <c r="O159" s="255"/>
      <c r="P159" s="255"/>
      <c r="Q159" s="255"/>
      <c r="R159" s="255"/>
      <c r="S159" s="255"/>
      <c r="T159" s="256"/>
      <c r="U159" s="13"/>
      <c r="V159" s="13"/>
      <c r="W159" s="13"/>
      <c r="X159" s="13"/>
      <c r="Y159" s="13"/>
      <c r="Z159" s="13"/>
      <c r="AA159" s="13"/>
      <c r="AB159" s="13"/>
      <c r="AC159" s="13"/>
      <c r="AD159" s="13"/>
      <c r="AE159" s="13"/>
      <c r="AT159" s="257" t="s">
        <v>181</v>
      </c>
      <c r="AU159" s="257" t="s">
        <v>91</v>
      </c>
      <c r="AV159" s="13" t="s">
        <v>91</v>
      </c>
      <c r="AW159" s="13" t="s">
        <v>36</v>
      </c>
      <c r="AX159" s="13" t="s">
        <v>14</v>
      </c>
      <c r="AY159" s="257" t="s">
        <v>169</v>
      </c>
    </row>
    <row r="160" s="14" customFormat="1">
      <c r="A160" s="14"/>
      <c r="B160" s="258"/>
      <c r="C160" s="259"/>
      <c r="D160" s="240" t="s">
        <v>181</v>
      </c>
      <c r="E160" s="260" t="s">
        <v>1</v>
      </c>
      <c r="F160" s="261" t="s">
        <v>184</v>
      </c>
      <c r="G160" s="259"/>
      <c r="H160" s="262">
        <v>115.89100000000001</v>
      </c>
      <c r="I160" s="263"/>
      <c r="J160" s="259"/>
      <c r="K160" s="259"/>
      <c r="L160" s="264"/>
      <c r="M160" s="265"/>
      <c r="N160" s="266"/>
      <c r="O160" s="266"/>
      <c r="P160" s="266"/>
      <c r="Q160" s="266"/>
      <c r="R160" s="266"/>
      <c r="S160" s="266"/>
      <c r="T160" s="267"/>
      <c r="U160" s="14"/>
      <c r="V160" s="14"/>
      <c r="W160" s="14"/>
      <c r="X160" s="14"/>
      <c r="Y160" s="14"/>
      <c r="Z160" s="14"/>
      <c r="AA160" s="14"/>
      <c r="AB160" s="14"/>
      <c r="AC160" s="14"/>
      <c r="AD160" s="14"/>
      <c r="AE160" s="14"/>
      <c r="AT160" s="268" t="s">
        <v>181</v>
      </c>
      <c r="AU160" s="268" t="s">
        <v>91</v>
      </c>
      <c r="AV160" s="14" t="s">
        <v>175</v>
      </c>
      <c r="AW160" s="14" t="s">
        <v>36</v>
      </c>
      <c r="AX160" s="14" t="s">
        <v>89</v>
      </c>
      <c r="AY160" s="268" t="s">
        <v>169</v>
      </c>
    </row>
    <row r="161" s="2" customFormat="1" ht="24.15" customHeight="1">
      <c r="A161" s="38"/>
      <c r="B161" s="39"/>
      <c r="C161" s="227" t="s">
        <v>215</v>
      </c>
      <c r="D161" s="227" t="s">
        <v>171</v>
      </c>
      <c r="E161" s="228" t="s">
        <v>216</v>
      </c>
      <c r="F161" s="229" t="s">
        <v>217</v>
      </c>
      <c r="G161" s="230" t="s">
        <v>116</v>
      </c>
      <c r="H161" s="231">
        <v>6.3339999999999996</v>
      </c>
      <c r="I161" s="232"/>
      <c r="J161" s="233">
        <f>ROUND(I161*H161,2)</f>
        <v>0</v>
      </c>
      <c r="K161" s="229" t="s">
        <v>174</v>
      </c>
      <c r="L161" s="44"/>
      <c r="M161" s="234" t="s">
        <v>1</v>
      </c>
      <c r="N161" s="235" t="s">
        <v>47</v>
      </c>
      <c r="O161" s="91"/>
      <c r="P161" s="236">
        <f>O161*H161</f>
        <v>0</v>
      </c>
      <c r="Q161" s="236">
        <v>0</v>
      </c>
      <c r="R161" s="236">
        <f>Q161*H161</f>
        <v>0</v>
      </c>
      <c r="S161" s="236">
        <v>0</v>
      </c>
      <c r="T161" s="237">
        <f>S161*H161</f>
        <v>0</v>
      </c>
      <c r="U161" s="38"/>
      <c r="V161" s="38"/>
      <c r="W161" s="38"/>
      <c r="X161" s="38"/>
      <c r="Y161" s="38"/>
      <c r="Z161" s="38"/>
      <c r="AA161" s="38"/>
      <c r="AB161" s="38"/>
      <c r="AC161" s="38"/>
      <c r="AD161" s="38"/>
      <c r="AE161" s="38"/>
      <c r="AR161" s="238" t="s">
        <v>175</v>
      </c>
      <c r="AT161" s="238" t="s">
        <v>171</v>
      </c>
      <c r="AU161" s="238" t="s">
        <v>91</v>
      </c>
      <c r="AY161" s="17" t="s">
        <v>169</v>
      </c>
      <c r="BE161" s="239">
        <f>IF(N161="základní",J161,0)</f>
        <v>0</v>
      </c>
      <c r="BF161" s="239">
        <f>IF(N161="snížená",J161,0)</f>
        <v>0</v>
      </c>
      <c r="BG161" s="239">
        <f>IF(N161="zákl. přenesená",J161,0)</f>
        <v>0</v>
      </c>
      <c r="BH161" s="239">
        <f>IF(N161="sníž. přenesená",J161,0)</f>
        <v>0</v>
      </c>
      <c r="BI161" s="239">
        <f>IF(N161="nulová",J161,0)</f>
        <v>0</v>
      </c>
      <c r="BJ161" s="17" t="s">
        <v>89</v>
      </c>
      <c r="BK161" s="239">
        <f>ROUND(I161*H161,2)</f>
        <v>0</v>
      </c>
      <c r="BL161" s="17" t="s">
        <v>175</v>
      </c>
      <c r="BM161" s="238" t="s">
        <v>570</v>
      </c>
    </row>
    <row r="162" s="2" customFormat="1">
      <c r="A162" s="38"/>
      <c r="B162" s="39"/>
      <c r="C162" s="40"/>
      <c r="D162" s="240" t="s">
        <v>177</v>
      </c>
      <c r="E162" s="40"/>
      <c r="F162" s="241" t="s">
        <v>219</v>
      </c>
      <c r="G162" s="40"/>
      <c r="H162" s="40"/>
      <c r="I162" s="242"/>
      <c r="J162" s="40"/>
      <c r="K162" s="40"/>
      <c r="L162" s="44"/>
      <c r="M162" s="243"/>
      <c r="N162" s="244"/>
      <c r="O162" s="91"/>
      <c r="P162" s="91"/>
      <c r="Q162" s="91"/>
      <c r="R162" s="91"/>
      <c r="S162" s="91"/>
      <c r="T162" s="92"/>
      <c r="U162" s="38"/>
      <c r="V162" s="38"/>
      <c r="W162" s="38"/>
      <c r="X162" s="38"/>
      <c r="Y162" s="38"/>
      <c r="Z162" s="38"/>
      <c r="AA162" s="38"/>
      <c r="AB162" s="38"/>
      <c r="AC162" s="38"/>
      <c r="AD162" s="38"/>
      <c r="AE162" s="38"/>
      <c r="AT162" s="17" t="s">
        <v>177</v>
      </c>
      <c r="AU162" s="17" t="s">
        <v>91</v>
      </c>
    </row>
    <row r="163" s="2" customFormat="1">
      <c r="A163" s="38"/>
      <c r="B163" s="39"/>
      <c r="C163" s="40"/>
      <c r="D163" s="245" t="s">
        <v>179</v>
      </c>
      <c r="E163" s="40"/>
      <c r="F163" s="246" t="s">
        <v>220</v>
      </c>
      <c r="G163" s="40"/>
      <c r="H163" s="40"/>
      <c r="I163" s="242"/>
      <c r="J163" s="40"/>
      <c r="K163" s="40"/>
      <c r="L163" s="44"/>
      <c r="M163" s="243"/>
      <c r="N163" s="244"/>
      <c r="O163" s="91"/>
      <c r="P163" s="91"/>
      <c r="Q163" s="91"/>
      <c r="R163" s="91"/>
      <c r="S163" s="91"/>
      <c r="T163" s="92"/>
      <c r="U163" s="38"/>
      <c r="V163" s="38"/>
      <c r="W163" s="38"/>
      <c r="X163" s="38"/>
      <c r="Y163" s="38"/>
      <c r="Z163" s="38"/>
      <c r="AA163" s="38"/>
      <c r="AB163" s="38"/>
      <c r="AC163" s="38"/>
      <c r="AD163" s="38"/>
      <c r="AE163" s="38"/>
      <c r="AT163" s="17" t="s">
        <v>179</v>
      </c>
      <c r="AU163" s="17" t="s">
        <v>91</v>
      </c>
    </row>
    <row r="164" s="2" customFormat="1">
      <c r="A164" s="38"/>
      <c r="B164" s="39"/>
      <c r="C164" s="40"/>
      <c r="D164" s="240" t="s">
        <v>196</v>
      </c>
      <c r="E164" s="40"/>
      <c r="F164" s="269" t="s">
        <v>221</v>
      </c>
      <c r="G164" s="40"/>
      <c r="H164" s="40"/>
      <c r="I164" s="242"/>
      <c r="J164" s="40"/>
      <c r="K164" s="40"/>
      <c r="L164" s="44"/>
      <c r="M164" s="243"/>
      <c r="N164" s="244"/>
      <c r="O164" s="91"/>
      <c r="P164" s="91"/>
      <c r="Q164" s="91"/>
      <c r="R164" s="91"/>
      <c r="S164" s="91"/>
      <c r="T164" s="92"/>
      <c r="U164" s="38"/>
      <c r="V164" s="38"/>
      <c r="W164" s="38"/>
      <c r="X164" s="38"/>
      <c r="Y164" s="38"/>
      <c r="Z164" s="38"/>
      <c r="AA164" s="38"/>
      <c r="AB164" s="38"/>
      <c r="AC164" s="38"/>
      <c r="AD164" s="38"/>
      <c r="AE164" s="38"/>
      <c r="AT164" s="17" t="s">
        <v>196</v>
      </c>
      <c r="AU164" s="17" t="s">
        <v>91</v>
      </c>
    </row>
    <row r="165" s="13" customFormat="1">
      <c r="A165" s="13"/>
      <c r="B165" s="247"/>
      <c r="C165" s="248"/>
      <c r="D165" s="240" t="s">
        <v>181</v>
      </c>
      <c r="E165" s="249" t="s">
        <v>1</v>
      </c>
      <c r="F165" s="250" t="s">
        <v>571</v>
      </c>
      <c r="G165" s="248"/>
      <c r="H165" s="251">
        <v>6.3339999999999996</v>
      </c>
      <c r="I165" s="252"/>
      <c r="J165" s="248"/>
      <c r="K165" s="248"/>
      <c r="L165" s="253"/>
      <c r="M165" s="254"/>
      <c r="N165" s="255"/>
      <c r="O165" s="255"/>
      <c r="P165" s="255"/>
      <c r="Q165" s="255"/>
      <c r="R165" s="255"/>
      <c r="S165" s="255"/>
      <c r="T165" s="256"/>
      <c r="U165" s="13"/>
      <c r="V165" s="13"/>
      <c r="W165" s="13"/>
      <c r="X165" s="13"/>
      <c r="Y165" s="13"/>
      <c r="Z165" s="13"/>
      <c r="AA165" s="13"/>
      <c r="AB165" s="13"/>
      <c r="AC165" s="13"/>
      <c r="AD165" s="13"/>
      <c r="AE165" s="13"/>
      <c r="AT165" s="257" t="s">
        <v>181</v>
      </c>
      <c r="AU165" s="257" t="s">
        <v>91</v>
      </c>
      <c r="AV165" s="13" t="s">
        <v>91</v>
      </c>
      <c r="AW165" s="13" t="s">
        <v>36</v>
      </c>
      <c r="AX165" s="13" t="s">
        <v>14</v>
      </c>
      <c r="AY165" s="257" t="s">
        <v>169</v>
      </c>
    </row>
    <row r="166" s="14" customFormat="1">
      <c r="A166" s="14"/>
      <c r="B166" s="258"/>
      <c r="C166" s="259"/>
      <c r="D166" s="240" t="s">
        <v>181</v>
      </c>
      <c r="E166" s="260" t="s">
        <v>125</v>
      </c>
      <c r="F166" s="261" t="s">
        <v>184</v>
      </c>
      <c r="G166" s="259"/>
      <c r="H166" s="262">
        <v>6.3339999999999996</v>
      </c>
      <c r="I166" s="263"/>
      <c r="J166" s="259"/>
      <c r="K166" s="259"/>
      <c r="L166" s="264"/>
      <c r="M166" s="265"/>
      <c r="N166" s="266"/>
      <c r="O166" s="266"/>
      <c r="P166" s="266"/>
      <c r="Q166" s="266"/>
      <c r="R166" s="266"/>
      <c r="S166" s="266"/>
      <c r="T166" s="267"/>
      <c r="U166" s="14"/>
      <c r="V166" s="14"/>
      <c r="W166" s="14"/>
      <c r="X166" s="14"/>
      <c r="Y166" s="14"/>
      <c r="Z166" s="14"/>
      <c r="AA166" s="14"/>
      <c r="AB166" s="14"/>
      <c r="AC166" s="14"/>
      <c r="AD166" s="14"/>
      <c r="AE166" s="14"/>
      <c r="AT166" s="268" t="s">
        <v>181</v>
      </c>
      <c r="AU166" s="268" t="s">
        <v>91</v>
      </c>
      <c r="AV166" s="14" t="s">
        <v>175</v>
      </c>
      <c r="AW166" s="14" t="s">
        <v>36</v>
      </c>
      <c r="AX166" s="14" t="s">
        <v>89</v>
      </c>
      <c r="AY166" s="268" t="s">
        <v>169</v>
      </c>
    </row>
    <row r="167" s="2" customFormat="1" ht="16.5" customHeight="1">
      <c r="A167" s="38"/>
      <c r="B167" s="39"/>
      <c r="C167" s="270" t="s">
        <v>223</v>
      </c>
      <c r="D167" s="270" t="s">
        <v>208</v>
      </c>
      <c r="E167" s="271" t="s">
        <v>224</v>
      </c>
      <c r="F167" s="272" t="s">
        <v>225</v>
      </c>
      <c r="G167" s="273" t="s">
        <v>211</v>
      </c>
      <c r="H167" s="274">
        <v>25.462</v>
      </c>
      <c r="I167" s="275"/>
      <c r="J167" s="276">
        <f>ROUND(I167*H167,2)</f>
        <v>0</v>
      </c>
      <c r="K167" s="272" t="s">
        <v>174</v>
      </c>
      <c r="L167" s="277"/>
      <c r="M167" s="278" t="s">
        <v>1</v>
      </c>
      <c r="N167" s="279" t="s">
        <v>47</v>
      </c>
      <c r="O167" s="91"/>
      <c r="P167" s="236">
        <f>O167*H167</f>
        <v>0</v>
      </c>
      <c r="Q167" s="236">
        <v>1</v>
      </c>
      <c r="R167" s="236">
        <f>Q167*H167</f>
        <v>25.462</v>
      </c>
      <c r="S167" s="236">
        <v>0</v>
      </c>
      <c r="T167" s="237">
        <f>S167*H167</f>
        <v>0</v>
      </c>
      <c r="U167" s="38"/>
      <c r="V167" s="38"/>
      <c r="W167" s="38"/>
      <c r="X167" s="38"/>
      <c r="Y167" s="38"/>
      <c r="Z167" s="38"/>
      <c r="AA167" s="38"/>
      <c r="AB167" s="38"/>
      <c r="AC167" s="38"/>
      <c r="AD167" s="38"/>
      <c r="AE167" s="38"/>
      <c r="AR167" s="238" t="s">
        <v>212</v>
      </c>
      <c r="AT167" s="238" t="s">
        <v>208</v>
      </c>
      <c r="AU167" s="238" t="s">
        <v>91</v>
      </c>
      <c r="AY167" s="17" t="s">
        <v>169</v>
      </c>
      <c r="BE167" s="239">
        <f>IF(N167="základní",J167,0)</f>
        <v>0</v>
      </c>
      <c r="BF167" s="239">
        <f>IF(N167="snížená",J167,0)</f>
        <v>0</v>
      </c>
      <c r="BG167" s="239">
        <f>IF(N167="zákl. přenesená",J167,0)</f>
        <v>0</v>
      </c>
      <c r="BH167" s="239">
        <f>IF(N167="sníž. přenesená",J167,0)</f>
        <v>0</v>
      </c>
      <c r="BI167" s="239">
        <f>IF(N167="nulová",J167,0)</f>
        <v>0</v>
      </c>
      <c r="BJ167" s="17" t="s">
        <v>89</v>
      </c>
      <c r="BK167" s="239">
        <f>ROUND(I167*H167,2)</f>
        <v>0</v>
      </c>
      <c r="BL167" s="17" t="s">
        <v>175</v>
      </c>
      <c r="BM167" s="238" t="s">
        <v>572</v>
      </c>
    </row>
    <row r="168" s="2" customFormat="1">
      <c r="A168" s="38"/>
      <c r="B168" s="39"/>
      <c r="C168" s="40"/>
      <c r="D168" s="240" t="s">
        <v>177</v>
      </c>
      <c r="E168" s="40"/>
      <c r="F168" s="241" t="s">
        <v>225</v>
      </c>
      <c r="G168" s="40"/>
      <c r="H168" s="40"/>
      <c r="I168" s="242"/>
      <c r="J168" s="40"/>
      <c r="K168" s="40"/>
      <c r="L168" s="44"/>
      <c r="M168" s="243"/>
      <c r="N168" s="244"/>
      <c r="O168" s="91"/>
      <c r="P168" s="91"/>
      <c r="Q168" s="91"/>
      <c r="R168" s="91"/>
      <c r="S168" s="91"/>
      <c r="T168" s="92"/>
      <c r="U168" s="38"/>
      <c r="V168" s="38"/>
      <c r="W168" s="38"/>
      <c r="X168" s="38"/>
      <c r="Y168" s="38"/>
      <c r="Z168" s="38"/>
      <c r="AA168" s="38"/>
      <c r="AB168" s="38"/>
      <c r="AC168" s="38"/>
      <c r="AD168" s="38"/>
      <c r="AE168" s="38"/>
      <c r="AT168" s="17" t="s">
        <v>177</v>
      </c>
      <c r="AU168" s="17" t="s">
        <v>91</v>
      </c>
    </row>
    <row r="169" s="13" customFormat="1">
      <c r="A169" s="13"/>
      <c r="B169" s="247"/>
      <c r="C169" s="248"/>
      <c r="D169" s="240" t="s">
        <v>181</v>
      </c>
      <c r="E169" s="249" t="s">
        <v>1</v>
      </c>
      <c r="F169" s="250" t="s">
        <v>227</v>
      </c>
      <c r="G169" s="248"/>
      <c r="H169" s="251">
        <v>12.731</v>
      </c>
      <c r="I169" s="252"/>
      <c r="J169" s="248"/>
      <c r="K169" s="248"/>
      <c r="L169" s="253"/>
      <c r="M169" s="254"/>
      <c r="N169" s="255"/>
      <c r="O169" s="255"/>
      <c r="P169" s="255"/>
      <c r="Q169" s="255"/>
      <c r="R169" s="255"/>
      <c r="S169" s="255"/>
      <c r="T169" s="256"/>
      <c r="U169" s="13"/>
      <c r="V169" s="13"/>
      <c r="W169" s="13"/>
      <c r="X169" s="13"/>
      <c r="Y169" s="13"/>
      <c r="Z169" s="13"/>
      <c r="AA169" s="13"/>
      <c r="AB169" s="13"/>
      <c r="AC169" s="13"/>
      <c r="AD169" s="13"/>
      <c r="AE169" s="13"/>
      <c r="AT169" s="257" t="s">
        <v>181</v>
      </c>
      <c r="AU169" s="257" t="s">
        <v>91</v>
      </c>
      <c r="AV169" s="13" t="s">
        <v>91</v>
      </c>
      <c r="AW169" s="13" t="s">
        <v>36</v>
      </c>
      <c r="AX169" s="13" t="s">
        <v>14</v>
      </c>
      <c r="AY169" s="257" t="s">
        <v>169</v>
      </c>
    </row>
    <row r="170" s="14" customFormat="1">
      <c r="A170" s="14"/>
      <c r="B170" s="258"/>
      <c r="C170" s="259"/>
      <c r="D170" s="240" t="s">
        <v>181</v>
      </c>
      <c r="E170" s="260" t="s">
        <v>1</v>
      </c>
      <c r="F170" s="261" t="s">
        <v>184</v>
      </c>
      <c r="G170" s="259"/>
      <c r="H170" s="262">
        <v>12.731</v>
      </c>
      <c r="I170" s="263"/>
      <c r="J170" s="259"/>
      <c r="K170" s="259"/>
      <c r="L170" s="264"/>
      <c r="M170" s="265"/>
      <c r="N170" s="266"/>
      <c r="O170" s="266"/>
      <c r="P170" s="266"/>
      <c r="Q170" s="266"/>
      <c r="R170" s="266"/>
      <c r="S170" s="266"/>
      <c r="T170" s="267"/>
      <c r="U170" s="14"/>
      <c r="V170" s="14"/>
      <c r="W170" s="14"/>
      <c r="X170" s="14"/>
      <c r="Y170" s="14"/>
      <c r="Z170" s="14"/>
      <c r="AA170" s="14"/>
      <c r="AB170" s="14"/>
      <c r="AC170" s="14"/>
      <c r="AD170" s="14"/>
      <c r="AE170" s="14"/>
      <c r="AT170" s="268" t="s">
        <v>181</v>
      </c>
      <c r="AU170" s="268" t="s">
        <v>91</v>
      </c>
      <c r="AV170" s="14" t="s">
        <v>175</v>
      </c>
      <c r="AW170" s="14" t="s">
        <v>36</v>
      </c>
      <c r="AX170" s="14" t="s">
        <v>89</v>
      </c>
      <c r="AY170" s="268" t="s">
        <v>169</v>
      </c>
    </row>
    <row r="171" s="13" customFormat="1">
      <c r="A171" s="13"/>
      <c r="B171" s="247"/>
      <c r="C171" s="248"/>
      <c r="D171" s="240" t="s">
        <v>181</v>
      </c>
      <c r="E171" s="248"/>
      <c r="F171" s="250" t="s">
        <v>573</v>
      </c>
      <c r="G171" s="248"/>
      <c r="H171" s="251">
        <v>25.462</v>
      </c>
      <c r="I171" s="252"/>
      <c r="J171" s="248"/>
      <c r="K171" s="248"/>
      <c r="L171" s="253"/>
      <c r="M171" s="254"/>
      <c r="N171" s="255"/>
      <c r="O171" s="255"/>
      <c r="P171" s="255"/>
      <c r="Q171" s="255"/>
      <c r="R171" s="255"/>
      <c r="S171" s="255"/>
      <c r="T171" s="256"/>
      <c r="U171" s="13"/>
      <c r="V171" s="13"/>
      <c r="W171" s="13"/>
      <c r="X171" s="13"/>
      <c r="Y171" s="13"/>
      <c r="Z171" s="13"/>
      <c r="AA171" s="13"/>
      <c r="AB171" s="13"/>
      <c r="AC171" s="13"/>
      <c r="AD171" s="13"/>
      <c r="AE171" s="13"/>
      <c r="AT171" s="257" t="s">
        <v>181</v>
      </c>
      <c r="AU171" s="257" t="s">
        <v>91</v>
      </c>
      <c r="AV171" s="13" t="s">
        <v>91</v>
      </c>
      <c r="AW171" s="13" t="s">
        <v>4</v>
      </c>
      <c r="AX171" s="13" t="s">
        <v>89</v>
      </c>
      <c r="AY171" s="257" t="s">
        <v>169</v>
      </c>
    </row>
    <row r="172" s="12" customFormat="1" ht="22.8" customHeight="1">
      <c r="A172" s="12"/>
      <c r="B172" s="211"/>
      <c r="C172" s="212"/>
      <c r="D172" s="213" t="s">
        <v>81</v>
      </c>
      <c r="E172" s="225" t="s">
        <v>91</v>
      </c>
      <c r="F172" s="225" t="s">
        <v>235</v>
      </c>
      <c r="G172" s="212"/>
      <c r="H172" s="212"/>
      <c r="I172" s="215"/>
      <c r="J172" s="226">
        <f>BK172</f>
        <v>0</v>
      </c>
      <c r="K172" s="212"/>
      <c r="L172" s="217"/>
      <c r="M172" s="218"/>
      <c r="N172" s="219"/>
      <c r="O172" s="219"/>
      <c r="P172" s="220">
        <f>SUM(P173:P189)</f>
        <v>0</v>
      </c>
      <c r="Q172" s="219"/>
      <c r="R172" s="220">
        <f>SUM(R173:R189)</f>
        <v>122.6917776</v>
      </c>
      <c r="S172" s="219"/>
      <c r="T172" s="221">
        <f>SUM(T173:T189)</f>
        <v>0</v>
      </c>
      <c r="U172" s="12"/>
      <c r="V172" s="12"/>
      <c r="W172" s="12"/>
      <c r="X172" s="12"/>
      <c r="Y172" s="12"/>
      <c r="Z172" s="12"/>
      <c r="AA172" s="12"/>
      <c r="AB172" s="12"/>
      <c r="AC172" s="12"/>
      <c r="AD172" s="12"/>
      <c r="AE172" s="12"/>
      <c r="AR172" s="222" t="s">
        <v>89</v>
      </c>
      <c r="AT172" s="223" t="s">
        <v>81</v>
      </c>
      <c r="AU172" s="223" t="s">
        <v>89</v>
      </c>
      <c r="AY172" s="222" t="s">
        <v>169</v>
      </c>
      <c r="BK172" s="224">
        <f>SUM(BK173:BK189)</f>
        <v>0</v>
      </c>
    </row>
    <row r="173" s="2" customFormat="1" ht="24.15" customHeight="1">
      <c r="A173" s="38"/>
      <c r="B173" s="39"/>
      <c r="C173" s="227" t="s">
        <v>212</v>
      </c>
      <c r="D173" s="227" t="s">
        <v>171</v>
      </c>
      <c r="E173" s="228" t="s">
        <v>237</v>
      </c>
      <c r="F173" s="229" t="s">
        <v>238</v>
      </c>
      <c r="G173" s="230" t="s">
        <v>120</v>
      </c>
      <c r="H173" s="231">
        <v>593.60000000000002</v>
      </c>
      <c r="I173" s="232"/>
      <c r="J173" s="233">
        <f>ROUND(I173*H173,2)</f>
        <v>0</v>
      </c>
      <c r="K173" s="229" t="s">
        <v>174</v>
      </c>
      <c r="L173" s="44"/>
      <c r="M173" s="234" t="s">
        <v>1</v>
      </c>
      <c r="N173" s="235" t="s">
        <v>47</v>
      </c>
      <c r="O173" s="91"/>
      <c r="P173" s="236">
        <f>O173*H173</f>
        <v>0</v>
      </c>
      <c r="Q173" s="236">
        <v>0.00017000000000000001</v>
      </c>
      <c r="R173" s="236">
        <f>Q173*H173</f>
        <v>0.10091200000000002</v>
      </c>
      <c r="S173" s="236">
        <v>0</v>
      </c>
      <c r="T173" s="237">
        <f>S173*H173</f>
        <v>0</v>
      </c>
      <c r="U173" s="38"/>
      <c r="V173" s="38"/>
      <c r="W173" s="38"/>
      <c r="X173" s="38"/>
      <c r="Y173" s="38"/>
      <c r="Z173" s="38"/>
      <c r="AA173" s="38"/>
      <c r="AB173" s="38"/>
      <c r="AC173" s="38"/>
      <c r="AD173" s="38"/>
      <c r="AE173" s="38"/>
      <c r="AR173" s="238" t="s">
        <v>175</v>
      </c>
      <c r="AT173" s="238" t="s">
        <v>171</v>
      </c>
      <c r="AU173" s="238" t="s">
        <v>91</v>
      </c>
      <c r="AY173" s="17" t="s">
        <v>169</v>
      </c>
      <c r="BE173" s="239">
        <f>IF(N173="základní",J173,0)</f>
        <v>0</v>
      </c>
      <c r="BF173" s="239">
        <f>IF(N173="snížená",J173,0)</f>
        <v>0</v>
      </c>
      <c r="BG173" s="239">
        <f>IF(N173="zákl. přenesená",J173,0)</f>
        <v>0</v>
      </c>
      <c r="BH173" s="239">
        <f>IF(N173="sníž. přenesená",J173,0)</f>
        <v>0</v>
      </c>
      <c r="BI173" s="239">
        <f>IF(N173="nulová",J173,0)</f>
        <v>0</v>
      </c>
      <c r="BJ173" s="17" t="s">
        <v>89</v>
      </c>
      <c r="BK173" s="239">
        <f>ROUND(I173*H173,2)</f>
        <v>0</v>
      </c>
      <c r="BL173" s="17" t="s">
        <v>175</v>
      </c>
      <c r="BM173" s="238" t="s">
        <v>574</v>
      </c>
    </row>
    <row r="174" s="2" customFormat="1">
      <c r="A174" s="38"/>
      <c r="B174" s="39"/>
      <c r="C174" s="40"/>
      <c r="D174" s="240" t="s">
        <v>177</v>
      </c>
      <c r="E174" s="40"/>
      <c r="F174" s="241" t="s">
        <v>240</v>
      </c>
      <c r="G174" s="40"/>
      <c r="H174" s="40"/>
      <c r="I174" s="242"/>
      <c r="J174" s="40"/>
      <c r="K174" s="40"/>
      <c r="L174" s="44"/>
      <c r="M174" s="243"/>
      <c r="N174" s="244"/>
      <c r="O174" s="91"/>
      <c r="P174" s="91"/>
      <c r="Q174" s="91"/>
      <c r="R174" s="91"/>
      <c r="S174" s="91"/>
      <c r="T174" s="92"/>
      <c r="U174" s="38"/>
      <c r="V174" s="38"/>
      <c r="W174" s="38"/>
      <c r="X174" s="38"/>
      <c r="Y174" s="38"/>
      <c r="Z174" s="38"/>
      <c r="AA174" s="38"/>
      <c r="AB174" s="38"/>
      <c r="AC174" s="38"/>
      <c r="AD174" s="38"/>
      <c r="AE174" s="38"/>
      <c r="AT174" s="17" t="s">
        <v>177</v>
      </c>
      <c r="AU174" s="17" t="s">
        <v>91</v>
      </c>
    </row>
    <row r="175" s="2" customFormat="1">
      <c r="A175" s="38"/>
      <c r="B175" s="39"/>
      <c r="C175" s="40"/>
      <c r="D175" s="245" t="s">
        <v>179</v>
      </c>
      <c r="E175" s="40"/>
      <c r="F175" s="246" t="s">
        <v>241</v>
      </c>
      <c r="G175" s="40"/>
      <c r="H175" s="40"/>
      <c r="I175" s="242"/>
      <c r="J175" s="40"/>
      <c r="K175" s="40"/>
      <c r="L175" s="44"/>
      <c r="M175" s="243"/>
      <c r="N175" s="244"/>
      <c r="O175" s="91"/>
      <c r="P175" s="91"/>
      <c r="Q175" s="91"/>
      <c r="R175" s="91"/>
      <c r="S175" s="91"/>
      <c r="T175" s="92"/>
      <c r="U175" s="38"/>
      <c r="V175" s="38"/>
      <c r="W175" s="38"/>
      <c r="X175" s="38"/>
      <c r="Y175" s="38"/>
      <c r="Z175" s="38"/>
      <c r="AA175" s="38"/>
      <c r="AB175" s="38"/>
      <c r="AC175" s="38"/>
      <c r="AD175" s="38"/>
      <c r="AE175" s="38"/>
      <c r="AT175" s="17" t="s">
        <v>179</v>
      </c>
      <c r="AU175" s="17" t="s">
        <v>91</v>
      </c>
    </row>
    <row r="176" s="2" customFormat="1">
      <c r="A176" s="38"/>
      <c r="B176" s="39"/>
      <c r="C176" s="40"/>
      <c r="D176" s="240" t="s">
        <v>196</v>
      </c>
      <c r="E176" s="40"/>
      <c r="F176" s="269" t="s">
        <v>242</v>
      </c>
      <c r="G176" s="40"/>
      <c r="H176" s="40"/>
      <c r="I176" s="242"/>
      <c r="J176" s="40"/>
      <c r="K176" s="40"/>
      <c r="L176" s="44"/>
      <c r="M176" s="243"/>
      <c r="N176" s="244"/>
      <c r="O176" s="91"/>
      <c r="P176" s="91"/>
      <c r="Q176" s="91"/>
      <c r="R176" s="91"/>
      <c r="S176" s="91"/>
      <c r="T176" s="92"/>
      <c r="U176" s="38"/>
      <c r="V176" s="38"/>
      <c r="W176" s="38"/>
      <c r="X176" s="38"/>
      <c r="Y176" s="38"/>
      <c r="Z176" s="38"/>
      <c r="AA176" s="38"/>
      <c r="AB176" s="38"/>
      <c r="AC176" s="38"/>
      <c r="AD176" s="38"/>
      <c r="AE176" s="38"/>
      <c r="AT176" s="17" t="s">
        <v>196</v>
      </c>
      <c r="AU176" s="17" t="s">
        <v>91</v>
      </c>
    </row>
    <row r="177" s="13" customFormat="1">
      <c r="A177" s="13"/>
      <c r="B177" s="247"/>
      <c r="C177" s="248"/>
      <c r="D177" s="240" t="s">
        <v>181</v>
      </c>
      <c r="E177" s="249" t="s">
        <v>1</v>
      </c>
      <c r="F177" s="250" t="s">
        <v>243</v>
      </c>
      <c r="G177" s="248"/>
      <c r="H177" s="251">
        <v>254.40000000000001</v>
      </c>
      <c r="I177" s="252"/>
      <c r="J177" s="248"/>
      <c r="K177" s="248"/>
      <c r="L177" s="253"/>
      <c r="M177" s="254"/>
      <c r="N177" s="255"/>
      <c r="O177" s="255"/>
      <c r="P177" s="255"/>
      <c r="Q177" s="255"/>
      <c r="R177" s="255"/>
      <c r="S177" s="255"/>
      <c r="T177" s="256"/>
      <c r="U177" s="13"/>
      <c r="V177" s="13"/>
      <c r="W177" s="13"/>
      <c r="X177" s="13"/>
      <c r="Y177" s="13"/>
      <c r="Z177" s="13"/>
      <c r="AA177" s="13"/>
      <c r="AB177" s="13"/>
      <c r="AC177" s="13"/>
      <c r="AD177" s="13"/>
      <c r="AE177" s="13"/>
      <c r="AT177" s="257" t="s">
        <v>181</v>
      </c>
      <c r="AU177" s="257" t="s">
        <v>91</v>
      </c>
      <c r="AV177" s="13" t="s">
        <v>91</v>
      </c>
      <c r="AW177" s="13" t="s">
        <v>36</v>
      </c>
      <c r="AX177" s="13" t="s">
        <v>14</v>
      </c>
      <c r="AY177" s="257" t="s">
        <v>169</v>
      </c>
    </row>
    <row r="178" s="13" customFormat="1">
      <c r="A178" s="13"/>
      <c r="B178" s="247"/>
      <c r="C178" s="248"/>
      <c r="D178" s="240" t="s">
        <v>181</v>
      </c>
      <c r="E178" s="249" t="s">
        <v>1</v>
      </c>
      <c r="F178" s="250" t="s">
        <v>244</v>
      </c>
      <c r="G178" s="248"/>
      <c r="H178" s="251">
        <v>339.19999999999999</v>
      </c>
      <c r="I178" s="252"/>
      <c r="J178" s="248"/>
      <c r="K178" s="248"/>
      <c r="L178" s="253"/>
      <c r="M178" s="254"/>
      <c r="N178" s="255"/>
      <c r="O178" s="255"/>
      <c r="P178" s="255"/>
      <c r="Q178" s="255"/>
      <c r="R178" s="255"/>
      <c r="S178" s="255"/>
      <c r="T178" s="256"/>
      <c r="U178" s="13"/>
      <c r="V178" s="13"/>
      <c r="W178" s="13"/>
      <c r="X178" s="13"/>
      <c r="Y178" s="13"/>
      <c r="Z178" s="13"/>
      <c r="AA178" s="13"/>
      <c r="AB178" s="13"/>
      <c r="AC178" s="13"/>
      <c r="AD178" s="13"/>
      <c r="AE178" s="13"/>
      <c r="AT178" s="257" t="s">
        <v>181</v>
      </c>
      <c r="AU178" s="257" t="s">
        <v>91</v>
      </c>
      <c r="AV178" s="13" t="s">
        <v>91</v>
      </c>
      <c r="AW178" s="13" t="s">
        <v>36</v>
      </c>
      <c r="AX178" s="13" t="s">
        <v>14</v>
      </c>
      <c r="AY178" s="257" t="s">
        <v>169</v>
      </c>
    </row>
    <row r="179" s="14" customFormat="1">
      <c r="A179" s="14"/>
      <c r="B179" s="258"/>
      <c r="C179" s="259"/>
      <c r="D179" s="240" t="s">
        <v>181</v>
      </c>
      <c r="E179" s="260" t="s">
        <v>1</v>
      </c>
      <c r="F179" s="261" t="s">
        <v>184</v>
      </c>
      <c r="G179" s="259"/>
      <c r="H179" s="262">
        <v>593.60000000000002</v>
      </c>
      <c r="I179" s="263"/>
      <c r="J179" s="259"/>
      <c r="K179" s="259"/>
      <c r="L179" s="264"/>
      <c r="M179" s="265"/>
      <c r="N179" s="266"/>
      <c r="O179" s="266"/>
      <c r="P179" s="266"/>
      <c r="Q179" s="266"/>
      <c r="R179" s="266"/>
      <c r="S179" s="266"/>
      <c r="T179" s="267"/>
      <c r="U179" s="14"/>
      <c r="V179" s="14"/>
      <c r="W179" s="14"/>
      <c r="X179" s="14"/>
      <c r="Y179" s="14"/>
      <c r="Z179" s="14"/>
      <c r="AA179" s="14"/>
      <c r="AB179" s="14"/>
      <c r="AC179" s="14"/>
      <c r="AD179" s="14"/>
      <c r="AE179" s="14"/>
      <c r="AT179" s="268" t="s">
        <v>181</v>
      </c>
      <c r="AU179" s="268" t="s">
        <v>91</v>
      </c>
      <c r="AV179" s="14" t="s">
        <v>175</v>
      </c>
      <c r="AW179" s="14" t="s">
        <v>36</v>
      </c>
      <c r="AX179" s="14" t="s">
        <v>89</v>
      </c>
      <c r="AY179" s="268" t="s">
        <v>169</v>
      </c>
    </row>
    <row r="180" s="2" customFormat="1" ht="16.5" customHeight="1">
      <c r="A180" s="38"/>
      <c r="B180" s="39"/>
      <c r="C180" s="270" t="s">
        <v>236</v>
      </c>
      <c r="D180" s="270" t="s">
        <v>208</v>
      </c>
      <c r="E180" s="271" t="s">
        <v>246</v>
      </c>
      <c r="F180" s="272" t="s">
        <v>247</v>
      </c>
      <c r="G180" s="273" t="s">
        <v>120</v>
      </c>
      <c r="H180" s="274">
        <v>602.50400000000002</v>
      </c>
      <c r="I180" s="275"/>
      <c r="J180" s="276">
        <f>ROUND(I180*H180,2)</f>
        <v>0</v>
      </c>
      <c r="K180" s="272" t="s">
        <v>174</v>
      </c>
      <c r="L180" s="277"/>
      <c r="M180" s="278" t="s">
        <v>1</v>
      </c>
      <c r="N180" s="279" t="s">
        <v>47</v>
      </c>
      <c r="O180" s="91"/>
      <c r="P180" s="236">
        <f>O180*H180</f>
        <v>0</v>
      </c>
      <c r="Q180" s="236">
        <v>0.0014</v>
      </c>
      <c r="R180" s="236">
        <f>Q180*H180</f>
        <v>0.84350559999999997</v>
      </c>
      <c r="S180" s="236">
        <v>0</v>
      </c>
      <c r="T180" s="237">
        <f>S180*H180</f>
        <v>0</v>
      </c>
      <c r="U180" s="38"/>
      <c r="V180" s="38"/>
      <c r="W180" s="38"/>
      <c r="X180" s="38"/>
      <c r="Y180" s="38"/>
      <c r="Z180" s="38"/>
      <c r="AA180" s="38"/>
      <c r="AB180" s="38"/>
      <c r="AC180" s="38"/>
      <c r="AD180" s="38"/>
      <c r="AE180" s="38"/>
      <c r="AR180" s="238" t="s">
        <v>212</v>
      </c>
      <c r="AT180" s="238" t="s">
        <v>208</v>
      </c>
      <c r="AU180" s="238" t="s">
        <v>91</v>
      </c>
      <c r="AY180" s="17" t="s">
        <v>169</v>
      </c>
      <c r="BE180" s="239">
        <f>IF(N180="základní",J180,0)</f>
        <v>0</v>
      </c>
      <c r="BF180" s="239">
        <f>IF(N180="snížená",J180,0)</f>
        <v>0</v>
      </c>
      <c r="BG180" s="239">
        <f>IF(N180="zákl. přenesená",J180,0)</f>
        <v>0</v>
      </c>
      <c r="BH180" s="239">
        <f>IF(N180="sníž. přenesená",J180,0)</f>
        <v>0</v>
      </c>
      <c r="BI180" s="239">
        <f>IF(N180="nulová",J180,0)</f>
        <v>0</v>
      </c>
      <c r="BJ180" s="17" t="s">
        <v>89</v>
      </c>
      <c r="BK180" s="239">
        <f>ROUND(I180*H180,2)</f>
        <v>0</v>
      </c>
      <c r="BL180" s="17" t="s">
        <v>175</v>
      </c>
      <c r="BM180" s="238" t="s">
        <v>575</v>
      </c>
    </row>
    <row r="181" s="2" customFormat="1">
      <c r="A181" s="38"/>
      <c r="B181" s="39"/>
      <c r="C181" s="40"/>
      <c r="D181" s="240" t="s">
        <v>177</v>
      </c>
      <c r="E181" s="40"/>
      <c r="F181" s="241" t="s">
        <v>247</v>
      </c>
      <c r="G181" s="40"/>
      <c r="H181" s="40"/>
      <c r="I181" s="242"/>
      <c r="J181" s="40"/>
      <c r="K181" s="40"/>
      <c r="L181" s="44"/>
      <c r="M181" s="243"/>
      <c r="N181" s="244"/>
      <c r="O181" s="91"/>
      <c r="P181" s="91"/>
      <c r="Q181" s="91"/>
      <c r="R181" s="91"/>
      <c r="S181" s="91"/>
      <c r="T181" s="92"/>
      <c r="U181" s="38"/>
      <c r="V181" s="38"/>
      <c r="W181" s="38"/>
      <c r="X181" s="38"/>
      <c r="Y181" s="38"/>
      <c r="Z181" s="38"/>
      <c r="AA181" s="38"/>
      <c r="AB181" s="38"/>
      <c r="AC181" s="38"/>
      <c r="AD181" s="38"/>
      <c r="AE181" s="38"/>
      <c r="AT181" s="17" t="s">
        <v>177</v>
      </c>
      <c r="AU181" s="17" t="s">
        <v>91</v>
      </c>
    </row>
    <row r="182" s="13" customFormat="1">
      <c r="A182" s="13"/>
      <c r="B182" s="247"/>
      <c r="C182" s="248"/>
      <c r="D182" s="240" t="s">
        <v>181</v>
      </c>
      <c r="E182" s="249" t="s">
        <v>1</v>
      </c>
      <c r="F182" s="250" t="s">
        <v>249</v>
      </c>
      <c r="G182" s="248"/>
      <c r="H182" s="251">
        <v>258.21600000000001</v>
      </c>
      <c r="I182" s="252"/>
      <c r="J182" s="248"/>
      <c r="K182" s="248"/>
      <c r="L182" s="253"/>
      <c r="M182" s="254"/>
      <c r="N182" s="255"/>
      <c r="O182" s="255"/>
      <c r="P182" s="255"/>
      <c r="Q182" s="255"/>
      <c r="R182" s="255"/>
      <c r="S182" s="255"/>
      <c r="T182" s="256"/>
      <c r="U182" s="13"/>
      <c r="V182" s="13"/>
      <c r="W182" s="13"/>
      <c r="X182" s="13"/>
      <c r="Y182" s="13"/>
      <c r="Z182" s="13"/>
      <c r="AA182" s="13"/>
      <c r="AB182" s="13"/>
      <c r="AC182" s="13"/>
      <c r="AD182" s="13"/>
      <c r="AE182" s="13"/>
      <c r="AT182" s="257" t="s">
        <v>181</v>
      </c>
      <c r="AU182" s="257" t="s">
        <v>91</v>
      </c>
      <c r="AV182" s="13" t="s">
        <v>91</v>
      </c>
      <c r="AW182" s="13" t="s">
        <v>36</v>
      </c>
      <c r="AX182" s="13" t="s">
        <v>14</v>
      </c>
      <c r="AY182" s="257" t="s">
        <v>169</v>
      </c>
    </row>
    <row r="183" s="13" customFormat="1">
      <c r="A183" s="13"/>
      <c r="B183" s="247"/>
      <c r="C183" s="248"/>
      <c r="D183" s="240" t="s">
        <v>181</v>
      </c>
      <c r="E183" s="249" t="s">
        <v>1</v>
      </c>
      <c r="F183" s="250" t="s">
        <v>250</v>
      </c>
      <c r="G183" s="248"/>
      <c r="H183" s="251">
        <v>344.28800000000001</v>
      </c>
      <c r="I183" s="252"/>
      <c r="J183" s="248"/>
      <c r="K183" s="248"/>
      <c r="L183" s="253"/>
      <c r="M183" s="254"/>
      <c r="N183" s="255"/>
      <c r="O183" s="255"/>
      <c r="P183" s="255"/>
      <c r="Q183" s="255"/>
      <c r="R183" s="255"/>
      <c r="S183" s="255"/>
      <c r="T183" s="256"/>
      <c r="U183" s="13"/>
      <c r="V183" s="13"/>
      <c r="W183" s="13"/>
      <c r="X183" s="13"/>
      <c r="Y183" s="13"/>
      <c r="Z183" s="13"/>
      <c r="AA183" s="13"/>
      <c r="AB183" s="13"/>
      <c r="AC183" s="13"/>
      <c r="AD183" s="13"/>
      <c r="AE183" s="13"/>
      <c r="AT183" s="257" t="s">
        <v>181</v>
      </c>
      <c r="AU183" s="257" t="s">
        <v>91</v>
      </c>
      <c r="AV183" s="13" t="s">
        <v>91</v>
      </c>
      <c r="AW183" s="13" t="s">
        <v>36</v>
      </c>
      <c r="AX183" s="13" t="s">
        <v>14</v>
      </c>
      <c r="AY183" s="257" t="s">
        <v>169</v>
      </c>
    </row>
    <row r="184" s="14" customFormat="1">
      <c r="A184" s="14"/>
      <c r="B184" s="258"/>
      <c r="C184" s="259"/>
      <c r="D184" s="240" t="s">
        <v>181</v>
      </c>
      <c r="E184" s="260" t="s">
        <v>1</v>
      </c>
      <c r="F184" s="261" t="s">
        <v>184</v>
      </c>
      <c r="G184" s="259"/>
      <c r="H184" s="262">
        <v>602.50400000000002</v>
      </c>
      <c r="I184" s="263"/>
      <c r="J184" s="259"/>
      <c r="K184" s="259"/>
      <c r="L184" s="264"/>
      <c r="M184" s="265"/>
      <c r="N184" s="266"/>
      <c r="O184" s="266"/>
      <c r="P184" s="266"/>
      <c r="Q184" s="266"/>
      <c r="R184" s="266"/>
      <c r="S184" s="266"/>
      <c r="T184" s="267"/>
      <c r="U184" s="14"/>
      <c r="V184" s="14"/>
      <c r="W184" s="14"/>
      <c r="X184" s="14"/>
      <c r="Y184" s="14"/>
      <c r="Z184" s="14"/>
      <c r="AA184" s="14"/>
      <c r="AB184" s="14"/>
      <c r="AC184" s="14"/>
      <c r="AD184" s="14"/>
      <c r="AE184" s="14"/>
      <c r="AT184" s="268" t="s">
        <v>181</v>
      </c>
      <c r="AU184" s="268" t="s">
        <v>91</v>
      </c>
      <c r="AV184" s="14" t="s">
        <v>175</v>
      </c>
      <c r="AW184" s="14" t="s">
        <v>36</v>
      </c>
      <c r="AX184" s="14" t="s">
        <v>89</v>
      </c>
      <c r="AY184" s="268" t="s">
        <v>169</v>
      </c>
    </row>
    <row r="185" s="2" customFormat="1" ht="44.25" customHeight="1">
      <c r="A185" s="38"/>
      <c r="B185" s="39"/>
      <c r="C185" s="227" t="s">
        <v>245</v>
      </c>
      <c r="D185" s="227" t="s">
        <v>171</v>
      </c>
      <c r="E185" s="228" t="s">
        <v>444</v>
      </c>
      <c r="F185" s="229" t="s">
        <v>445</v>
      </c>
      <c r="G185" s="230" t="s">
        <v>133</v>
      </c>
      <c r="H185" s="231">
        <v>424</v>
      </c>
      <c r="I185" s="232"/>
      <c r="J185" s="233">
        <f>ROUND(I185*H185,2)</f>
        <v>0</v>
      </c>
      <c r="K185" s="229" t="s">
        <v>174</v>
      </c>
      <c r="L185" s="44"/>
      <c r="M185" s="234" t="s">
        <v>1</v>
      </c>
      <c r="N185" s="235" t="s">
        <v>47</v>
      </c>
      <c r="O185" s="91"/>
      <c r="P185" s="236">
        <f>O185*H185</f>
        <v>0</v>
      </c>
      <c r="Q185" s="236">
        <v>0.28714000000000001</v>
      </c>
      <c r="R185" s="236">
        <f>Q185*H185</f>
        <v>121.74736</v>
      </c>
      <c r="S185" s="236">
        <v>0</v>
      </c>
      <c r="T185" s="237">
        <f>S185*H185</f>
        <v>0</v>
      </c>
      <c r="U185" s="38"/>
      <c r="V185" s="38"/>
      <c r="W185" s="38"/>
      <c r="X185" s="38"/>
      <c r="Y185" s="38"/>
      <c r="Z185" s="38"/>
      <c r="AA185" s="38"/>
      <c r="AB185" s="38"/>
      <c r="AC185" s="38"/>
      <c r="AD185" s="38"/>
      <c r="AE185" s="38"/>
      <c r="AR185" s="238" t="s">
        <v>175</v>
      </c>
      <c r="AT185" s="238" t="s">
        <v>171</v>
      </c>
      <c r="AU185" s="238" t="s">
        <v>91</v>
      </c>
      <c r="AY185" s="17" t="s">
        <v>169</v>
      </c>
      <c r="BE185" s="239">
        <f>IF(N185="základní",J185,0)</f>
        <v>0</v>
      </c>
      <c r="BF185" s="239">
        <f>IF(N185="snížená",J185,0)</f>
        <v>0</v>
      </c>
      <c r="BG185" s="239">
        <f>IF(N185="zákl. přenesená",J185,0)</f>
        <v>0</v>
      </c>
      <c r="BH185" s="239">
        <f>IF(N185="sníž. přenesená",J185,0)</f>
        <v>0</v>
      </c>
      <c r="BI185" s="239">
        <f>IF(N185="nulová",J185,0)</f>
        <v>0</v>
      </c>
      <c r="BJ185" s="17" t="s">
        <v>89</v>
      </c>
      <c r="BK185" s="239">
        <f>ROUND(I185*H185,2)</f>
        <v>0</v>
      </c>
      <c r="BL185" s="17" t="s">
        <v>175</v>
      </c>
      <c r="BM185" s="238" t="s">
        <v>576</v>
      </c>
    </row>
    <row r="186" s="2" customFormat="1">
      <c r="A186" s="38"/>
      <c r="B186" s="39"/>
      <c r="C186" s="40"/>
      <c r="D186" s="240" t="s">
        <v>177</v>
      </c>
      <c r="E186" s="40"/>
      <c r="F186" s="241" t="s">
        <v>447</v>
      </c>
      <c r="G186" s="40"/>
      <c r="H186" s="40"/>
      <c r="I186" s="242"/>
      <c r="J186" s="40"/>
      <c r="K186" s="40"/>
      <c r="L186" s="44"/>
      <c r="M186" s="243"/>
      <c r="N186" s="244"/>
      <c r="O186" s="91"/>
      <c r="P186" s="91"/>
      <c r="Q186" s="91"/>
      <c r="R186" s="91"/>
      <c r="S186" s="91"/>
      <c r="T186" s="92"/>
      <c r="U186" s="38"/>
      <c r="V186" s="38"/>
      <c r="W186" s="38"/>
      <c r="X186" s="38"/>
      <c r="Y186" s="38"/>
      <c r="Z186" s="38"/>
      <c r="AA186" s="38"/>
      <c r="AB186" s="38"/>
      <c r="AC186" s="38"/>
      <c r="AD186" s="38"/>
      <c r="AE186" s="38"/>
      <c r="AT186" s="17" t="s">
        <v>177</v>
      </c>
      <c r="AU186" s="17" t="s">
        <v>91</v>
      </c>
    </row>
    <row r="187" s="2" customFormat="1">
      <c r="A187" s="38"/>
      <c r="B187" s="39"/>
      <c r="C187" s="40"/>
      <c r="D187" s="245" t="s">
        <v>179</v>
      </c>
      <c r="E187" s="40"/>
      <c r="F187" s="246" t="s">
        <v>448</v>
      </c>
      <c r="G187" s="40"/>
      <c r="H187" s="40"/>
      <c r="I187" s="242"/>
      <c r="J187" s="40"/>
      <c r="K187" s="40"/>
      <c r="L187" s="44"/>
      <c r="M187" s="243"/>
      <c r="N187" s="244"/>
      <c r="O187" s="91"/>
      <c r="P187" s="91"/>
      <c r="Q187" s="91"/>
      <c r="R187" s="91"/>
      <c r="S187" s="91"/>
      <c r="T187" s="92"/>
      <c r="U187" s="38"/>
      <c r="V187" s="38"/>
      <c r="W187" s="38"/>
      <c r="X187" s="38"/>
      <c r="Y187" s="38"/>
      <c r="Z187" s="38"/>
      <c r="AA187" s="38"/>
      <c r="AB187" s="38"/>
      <c r="AC187" s="38"/>
      <c r="AD187" s="38"/>
      <c r="AE187" s="38"/>
      <c r="AT187" s="17" t="s">
        <v>179</v>
      </c>
      <c r="AU187" s="17" t="s">
        <v>91</v>
      </c>
    </row>
    <row r="188" s="13" customFormat="1">
      <c r="A188" s="13"/>
      <c r="B188" s="247"/>
      <c r="C188" s="248"/>
      <c r="D188" s="240" t="s">
        <v>181</v>
      </c>
      <c r="E188" s="249" t="s">
        <v>1</v>
      </c>
      <c r="F188" s="250" t="s">
        <v>577</v>
      </c>
      <c r="G188" s="248"/>
      <c r="H188" s="251">
        <v>424</v>
      </c>
      <c r="I188" s="252"/>
      <c r="J188" s="248"/>
      <c r="K188" s="248"/>
      <c r="L188" s="253"/>
      <c r="M188" s="254"/>
      <c r="N188" s="255"/>
      <c r="O188" s="255"/>
      <c r="P188" s="255"/>
      <c r="Q188" s="255"/>
      <c r="R188" s="255"/>
      <c r="S188" s="255"/>
      <c r="T188" s="256"/>
      <c r="U188" s="13"/>
      <c r="V188" s="13"/>
      <c r="W188" s="13"/>
      <c r="X188" s="13"/>
      <c r="Y188" s="13"/>
      <c r="Z188" s="13"/>
      <c r="AA188" s="13"/>
      <c r="AB188" s="13"/>
      <c r="AC188" s="13"/>
      <c r="AD188" s="13"/>
      <c r="AE188" s="13"/>
      <c r="AT188" s="257" t="s">
        <v>181</v>
      </c>
      <c r="AU188" s="257" t="s">
        <v>91</v>
      </c>
      <c r="AV188" s="13" t="s">
        <v>91</v>
      </c>
      <c r="AW188" s="13" t="s">
        <v>36</v>
      </c>
      <c r="AX188" s="13" t="s">
        <v>14</v>
      </c>
      <c r="AY188" s="257" t="s">
        <v>169</v>
      </c>
    </row>
    <row r="189" s="14" customFormat="1">
      <c r="A189" s="14"/>
      <c r="B189" s="258"/>
      <c r="C189" s="259"/>
      <c r="D189" s="240" t="s">
        <v>181</v>
      </c>
      <c r="E189" s="260" t="s">
        <v>1</v>
      </c>
      <c r="F189" s="261" t="s">
        <v>184</v>
      </c>
      <c r="G189" s="259"/>
      <c r="H189" s="262">
        <v>424</v>
      </c>
      <c r="I189" s="263"/>
      <c r="J189" s="259"/>
      <c r="K189" s="259"/>
      <c r="L189" s="264"/>
      <c r="M189" s="265"/>
      <c r="N189" s="266"/>
      <c r="O189" s="266"/>
      <c r="P189" s="266"/>
      <c r="Q189" s="266"/>
      <c r="R189" s="266"/>
      <c r="S189" s="266"/>
      <c r="T189" s="267"/>
      <c r="U189" s="14"/>
      <c r="V189" s="14"/>
      <c r="W189" s="14"/>
      <c r="X189" s="14"/>
      <c r="Y189" s="14"/>
      <c r="Z189" s="14"/>
      <c r="AA189" s="14"/>
      <c r="AB189" s="14"/>
      <c r="AC189" s="14"/>
      <c r="AD189" s="14"/>
      <c r="AE189" s="14"/>
      <c r="AT189" s="268" t="s">
        <v>181</v>
      </c>
      <c r="AU189" s="268" t="s">
        <v>91</v>
      </c>
      <c r="AV189" s="14" t="s">
        <v>175</v>
      </c>
      <c r="AW189" s="14" t="s">
        <v>36</v>
      </c>
      <c r="AX189" s="14" t="s">
        <v>89</v>
      </c>
      <c r="AY189" s="268" t="s">
        <v>169</v>
      </c>
    </row>
    <row r="190" s="12" customFormat="1" ht="22.8" customHeight="1">
      <c r="A190" s="12"/>
      <c r="B190" s="211"/>
      <c r="C190" s="212"/>
      <c r="D190" s="213" t="s">
        <v>81</v>
      </c>
      <c r="E190" s="225" t="s">
        <v>190</v>
      </c>
      <c r="F190" s="225" t="s">
        <v>258</v>
      </c>
      <c r="G190" s="212"/>
      <c r="H190" s="212"/>
      <c r="I190" s="215"/>
      <c r="J190" s="226">
        <f>BK190</f>
        <v>0</v>
      </c>
      <c r="K190" s="212"/>
      <c r="L190" s="217"/>
      <c r="M190" s="218"/>
      <c r="N190" s="219"/>
      <c r="O190" s="219"/>
      <c r="P190" s="220">
        <f>SUM(P191:P196)</f>
        <v>0</v>
      </c>
      <c r="Q190" s="219"/>
      <c r="R190" s="220">
        <f>SUM(R191:R196)</f>
        <v>0</v>
      </c>
      <c r="S190" s="219"/>
      <c r="T190" s="221">
        <f>SUM(T191:T196)</f>
        <v>0</v>
      </c>
      <c r="U190" s="12"/>
      <c r="V190" s="12"/>
      <c r="W190" s="12"/>
      <c r="X190" s="12"/>
      <c r="Y190" s="12"/>
      <c r="Z190" s="12"/>
      <c r="AA190" s="12"/>
      <c r="AB190" s="12"/>
      <c r="AC190" s="12"/>
      <c r="AD190" s="12"/>
      <c r="AE190" s="12"/>
      <c r="AR190" s="222" t="s">
        <v>89</v>
      </c>
      <c r="AT190" s="223" t="s">
        <v>81</v>
      </c>
      <c r="AU190" s="223" t="s">
        <v>89</v>
      </c>
      <c r="AY190" s="222" t="s">
        <v>169</v>
      </c>
      <c r="BK190" s="224">
        <f>SUM(BK191:BK196)</f>
        <v>0</v>
      </c>
    </row>
    <row r="191" s="2" customFormat="1" ht="21.75" customHeight="1">
      <c r="A191" s="38"/>
      <c r="B191" s="39"/>
      <c r="C191" s="227" t="s">
        <v>251</v>
      </c>
      <c r="D191" s="227" t="s">
        <v>171</v>
      </c>
      <c r="E191" s="228" t="s">
        <v>260</v>
      </c>
      <c r="F191" s="229" t="s">
        <v>261</v>
      </c>
      <c r="G191" s="230" t="s">
        <v>133</v>
      </c>
      <c r="H191" s="231">
        <v>25.100000000000001</v>
      </c>
      <c r="I191" s="232"/>
      <c r="J191" s="233">
        <f>ROUND(I191*H191,2)</f>
        <v>0</v>
      </c>
      <c r="K191" s="229" t="s">
        <v>174</v>
      </c>
      <c r="L191" s="44"/>
      <c r="M191" s="234" t="s">
        <v>1</v>
      </c>
      <c r="N191" s="235" t="s">
        <v>47</v>
      </c>
      <c r="O191" s="91"/>
      <c r="P191" s="236">
        <f>O191*H191</f>
        <v>0</v>
      </c>
      <c r="Q191" s="236">
        <v>0</v>
      </c>
      <c r="R191" s="236">
        <f>Q191*H191</f>
        <v>0</v>
      </c>
      <c r="S191" s="236">
        <v>0</v>
      </c>
      <c r="T191" s="237">
        <f>S191*H191</f>
        <v>0</v>
      </c>
      <c r="U191" s="38"/>
      <c r="V191" s="38"/>
      <c r="W191" s="38"/>
      <c r="X191" s="38"/>
      <c r="Y191" s="38"/>
      <c r="Z191" s="38"/>
      <c r="AA191" s="38"/>
      <c r="AB191" s="38"/>
      <c r="AC191" s="38"/>
      <c r="AD191" s="38"/>
      <c r="AE191" s="38"/>
      <c r="AR191" s="238" t="s">
        <v>175</v>
      </c>
      <c r="AT191" s="238" t="s">
        <v>171</v>
      </c>
      <c r="AU191" s="238" t="s">
        <v>91</v>
      </c>
      <c r="AY191" s="17" t="s">
        <v>169</v>
      </c>
      <c r="BE191" s="239">
        <f>IF(N191="základní",J191,0)</f>
        <v>0</v>
      </c>
      <c r="BF191" s="239">
        <f>IF(N191="snížená",J191,0)</f>
        <v>0</v>
      </c>
      <c r="BG191" s="239">
        <f>IF(N191="zákl. přenesená",J191,0)</f>
        <v>0</v>
      </c>
      <c r="BH191" s="239">
        <f>IF(N191="sníž. přenesená",J191,0)</f>
        <v>0</v>
      </c>
      <c r="BI191" s="239">
        <f>IF(N191="nulová",J191,0)</f>
        <v>0</v>
      </c>
      <c r="BJ191" s="17" t="s">
        <v>89</v>
      </c>
      <c r="BK191" s="239">
        <f>ROUND(I191*H191,2)</f>
        <v>0</v>
      </c>
      <c r="BL191" s="17" t="s">
        <v>175</v>
      </c>
      <c r="BM191" s="238" t="s">
        <v>578</v>
      </c>
    </row>
    <row r="192" s="2" customFormat="1">
      <c r="A192" s="38"/>
      <c r="B192" s="39"/>
      <c r="C192" s="40"/>
      <c r="D192" s="240" t="s">
        <v>177</v>
      </c>
      <c r="E192" s="40"/>
      <c r="F192" s="241" t="s">
        <v>263</v>
      </c>
      <c r="G192" s="40"/>
      <c r="H192" s="40"/>
      <c r="I192" s="242"/>
      <c r="J192" s="40"/>
      <c r="K192" s="40"/>
      <c r="L192" s="44"/>
      <c r="M192" s="243"/>
      <c r="N192" s="244"/>
      <c r="O192" s="91"/>
      <c r="P192" s="91"/>
      <c r="Q192" s="91"/>
      <c r="R192" s="91"/>
      <c r="S192" s="91"/>
      <c r="T192" s="92"/>
      <c r="U192" s="38"/>
      <c r="V192" s="38"/>
      <c r="W192" s="38"/>
      <c r="X192" s="38"/>
      <c r="Y192" s="38"/>
      <c r="Z192" s="38"/>
      <c r="AA192" s="38"/>
      <c r="AB192" s="38"/>
      <c r="AC192" s="38"/>
      <c r="AD192" s="38"/>
      <c r="AE192" s="38"/>
      <c r="AT192" s="17" t="s">
        <v>177</v>
      </c>
      <c r="AU192" s="17" t="s">
        <v>91</v>
      </c>
    </row>
    <row r="193" s="2" customFormat="1">
      <c r="A193" s="38"/>
      <c r="B193" s="39"/>
      <c r="C193" s="40"/>
      <c r="D193" s="245" t="s">
        <v>179</v>
      </c>
      <c r="E193" s="40"/>
      <c r="F193" s="246" t="s">
        <v>264</v>
      </c>
      <c r="G193" s="40"/>
      <c r="H193" s="40"/>
      <c r="I193" s="242"/>
      <c r="J193" s="40"/>
      <c r="K193" s="40"/>
      <c r="L193" s="44"/>
      <c r="M193" s="243"/>
      <c r="N193" s="244"/>
      <c r="O193" s="91"/>
      <c r="P193" s="91"/>
      <c r="Q193" s="91"/>
      <c r="R193" s="91"/>
      <c r="S193" s="91"/>
      <c r="T193" s="92"/>
      <c r="U193" s="38"/>
      <c r="V193" s="38"/>
      <c r="W193" s="38"/>
      <c r="X193" s="38"/>
      <c r="Y193" s="38"/>
      <c r="Z193" s="38"/>
      <c r="AA193" s="38"/>
      <c r="AB193" s="38"/>
      <c r="AC193" s="38"/>
      <c r="AD193" s="38"/>
      <c r="AE193" s="38"/>
      <c r="AT193" s="17" t="s">
        <v>179</v>
      </c>
      <c r="AU193" s="17" t="s">
        <v>91</v>
      </c>
    </row>
    <row r="194" s="2" customFormat="1">
      <c r="A194" s="38"/>
      <c r="B194" s="39"/>
      <c r="C194" s="40"/>
      <c r="D194" s="240" t="s">
        <v>196</v>
      </c>
      <c r="E194" s="40"/>
      <c r="F194" s="269" t="s">
        <v>265</v>
      </c>
      <c r="G194" s="40"/>
      <c r="H194" s="40"/>
      <c r="I194" s="242"/>
      <c r="J194" s="40"/>
      <c r="K194" s="40"/>
      <c r="L194" s="44"/>
      <c r="M194" s="243"/>
      <c r="N194" s="244"/>
      <c r="O194" s="91"/>
      <c r="P194" s="91"/>
      <c r="Q194" s="91"/>
      <c r="R194" s="91"/>
      <c r="S194" s="91"/>
      <c r="T194" s="92"/>
      <c r="U194" s="38"/>
      <c r="V194" s="38"/>
      <c r="W194" s="38"/>
      <c r="X194" s="38"/>
      <c r="Y194" s="38"/>
      <c r="Z194" s="38"/>
      <c r="AA194" s="38"/>
      <c r="AB194" s="38"/>
      <c r="AC194" s="38"/>
      <c r="AD194" s="38"/>
      <c r="AE194" s="38"/>
      <c r="AT194" s="17" t="s">
        <v>196</v>
      </c>
      <c r="AU194" s="17" t="s">
        <v>91</v>
      </c>
    </row>
    <row r="195" s="13" customFormat="1">
      <c r="A195" s="13"/>
      <c r="B195" s="247"/>
      <c r="C195" s="248"/>
      <c r="D195" s="240" t="s">
        <v>181</v>
      </c>
      <c r="E195" s="249" t="s">
        <v>1</v>
      </c>
      <c r="F195" s="250" t="s">
        <v>579</v>
      </c>
      <c r="G195" s="248"/>
      <c r="H195" s="251">
        <v>25.100000000000001</v>
      </c>
      <c r="I195" s="252"/>
      <c r="J195" s="248"/>
      <c r="K195" s="248"/>
      <c r="L195" s="253"/>
      <c r="M195" s="254"/>
      <c r="N195" s="255"/>
      <c r="O195" s="255"/>
      <c r="P195" s="255"/>
      <c r="Q195" s="255"/>
      <c r="R195" s="255"/>
      <c r="S195" s="255"/>
      <c r="T195" s="256"/>
      <c r="U195" s="13"/>
      <c r="V195" s="13"/>
      <c r="W195" s="13"/>
      <c r="X195" s="13"/>
      <c r="Y195" s="13"/>
      <c r="Z195" s="13"/>
      <c r="AA195" s="13"/>
      <c r="AB195" s="13"/>
      <c r="AC195" s="13"/>
      <c r="AD195" s="13"/>
      <c r="AE195" s="13"/>
      <c r="AT195" s="257" t="s">
        <v>181</v>
      </c>
      <c r="AU195" s="257" t="s">
        <v>91</v>
      </c>
      <c r="AV195" s="13" t="s">
        <v>91</v>
      </c>
      <c r="AW195" s="13" t="s">
        <v>36</v>
      </c>
      <c r="AX195" s="13" t="s">
        <v>14</v>
      </c>
      <c r="AY195" s="257" t="s">
        <v>169</v>
      </c>
    </row>
    <row r="196" s="14" customFormat="1">
      <c r="A196" s="14"/>
      <c r="B196" s="258"/>
      <c r="C196" s="259"/>
      <c r="D196" s="240" t="s">
        <v>181</v>
      </c>
      <c r="E196" s="260" t="s">
        <v>1</v>
      </c>
      <c r="F196" s="261" t="s">
        <v>184</v>
      </c>
      <c r="G196" s="259"/>
      <c r="H196" s="262">
        <v>25.100000000000001</v>
      </c>
      <c r="I196" s="263"/>
      <c r="J196" s="259"/>
      <c r="K196" s="259"/>
      <c r="L196" s="264"/>
      <c r="M196" s="265"/>
      <c r="N196" s="266"/>
      <c r="O196" s="266"/>
      <c r="P196" s="266"/>
      <c r="Q196" s="266"/>
      <c r="R196" s="266"/>
      <c r="S196" s="266"/>
      <c r="T196" s="267"/>
      <c r="U196" s="14"/>
      <c r="V196" s="14"/>
      <c r="W196" s="14"/>
      <c r="X196" s="14"/>
      <c r="Y196" s="14"/>
      <c r="Z196" s="14"/>
      <c r="AA196" s="14"/>
      <c r="AB196" s="14"/>
      <c r="AC196" s="14"/>
      <c r="AD196" s="14"/>
      <c r="AE196" s="14"/>
      <c r="AT196" s="268" t="s">
        <v>181</v>
      </c>
      <c r="AU196" s="268" t="s">
        <v>91</v>
      </c>
      <c r="AV196" s="14" t="s">
        <v>175</v>
      </c>
      <c r="AW196" s="14" t="s">
        <v>36</v>
      </c>
      <c r="AX196" s="14" t="s">
        <v>89</v>
      </c>
      <c r="AY196" s="268" t="s">
        <v>169</v>
      </c>
    </row>
    <row r="197" s="12" customFormat="1" ht="22.8" customHeight="1">
      <c r="A197" s="12"/>
      <c r="B197" s="211"/>
      <c r="C197" s="212"/>
      <c r="D197" s="213" t="s">
        <v>81</v>
      </c>
      <c r="E197" s="225" t="s">
        <v>175</v>
      </c>
      <c r="F197" s="225" t="s">
        <v>267</v>
      </c>
      <c r="G197" s="212"/>
      <c r="H197" s="212"/>
      <c r="I197" s="215"/>
      <c r="J197" s="226">
        <f>BK197</f>
        <v>0</v>
      </c>
      <c r="K197" s="212"/>
      <c r="L197" s="217"/>
      <c r="M197" s="218"/>
      <c r="N197" s="219"/>
      <c r="O197" s="219"/>
      <c r="P197" s="220">
        <f>SUM(P198:P203)</f>
        <v>0</v>
      </c>
      <c r="Q197" s="219"/>
      <c r="R197" s="220">
        <f>SUM(R198:R203)</f>
        <v>0</v>
      </c>
      <c r="S197" s="219"/>
      <c r="T197" s="221">
        <f>SUM(T198:T203)</f>
        <v>0</v>
      </c>
      <c r="U197" s="12"/>
      <c r="V197" s="12"/>
      <c r="W197" s="12"/>
      <c r="X197" s="12"/>
      <c r="Y197" s="12"/>
      <c r="Z197" s="12"/>
      <c r="AA197" s="12"/>
      <c r="AB197" s="12"/>
      <c r="AC197" s="12"/>
      <c r="AD197" s="12"/>
      <c r="AE197" s="12"/>
      <c r="AR197" s="222" t="s">
        <v>89</v>
      </c>
      <c r="AT197" s="223" t="s">
        <v>81</v>
      </c>
      <c r="AU197" s="223" t="s">
        <v>89</v>
      </c>
      <c r="AY197" s="222" t="s">
        <v>169</v>
      </c>
      <c r="BK197" s="224">
        <f>SUM(BK198:BK203)</f>
        <v>0</v>
      </c>
    </row>
    <row r="198" s="2" customFormat="1" ht="16.5" customHeight="1">
      <c r="A198" s="38"/>
      <c r="B198" s="39"/>
      <c r="C198" s="227" t="s">
        <v>259</v>
      </c>
      <c r="D198" s="227" t="s">
        <v>171</v>
      </c>
      <c r="E198" s="228" t="s">
        <v>269</v>
      </c>
      <c r="F198" s="229" t="s">
        <v>270</v>
      </c>
      <c r="G198" s="230" t="s">
        <v>116</v>
      </c>
      <c r="H198" s="231">
        <v>1.506</v>
      </c>
      <c r="I198" s="232"/>
      <c r="J198" s="233">
        <f>ROUND(I198*H198,2)</f>
        <v>0</v>
      </c>
      <c r="K198" s="229" t="s">
        <v>174</v>
      </c>
      <c r="L198" s="44"/>
      <c r="M198" s="234" t="s">
        <v>1</v>
      </c>
      <c r="N198" s="235" t="s">
        <v>47</v>
      </c>
      <c r="O198" s="91"/>
      <c r="P198" s="236">
        <f>O198*H198</f>
        <v>0</v>
      </c>
      <c r="Q198" s="236">
        <v>0</v>
      </c>
      <c r="R198" s="236">
        <f>Q198*H198</f>
        <v>0</v>
      </c>
      <c r="S198" s="236">
        <v>0</v>
      </c>
      <c r="T198" s="237">
        <f>S198*H198</f>
        <v>0</v>
      </c>
      <c r="U198" s="38"/>
      <c r="V198" s="38"/>
      <c r="W198" s="38"/>
      <c r="X198" s="38"/>
      <c r="Y198" s="38"/>
      <c r="Z198" s="38"/>
      <c r="AA198" s="38"/>
      <c r="AB198" s="38"/>
      <c r="AC198" s="38"/>
      <c r="AD198" s="38"/>
      <c r="AE198" s="38"/>
      <c r="AR198" s="238" t="s">
        <v>175</v>
      </c>
      <c r="AT198" s="238" t="s">
        <v>171</v>
      </c>
      <c r="AU198" s="238" t="s">
        <v>91</v>
      </c>
      <c r="AY198" s="17" t="s">
        <v>169</v>
      </c>
      <c r="BE198" s="239">
        <f>IF(N198="základní",J198,0)</f>
        <v>0</v>
      </c>
      <c r="BF198" s="239">
        <f>IF(N198="snížená",J198,0)</f>
        <v>0</v>
      </c>
      <c r="BG198" s="239">
        <f>IF(N198="zákl. přenesená",J198,0)</f>
        <v>0</v>
      </c>
      <c r="BH198" s="239">
        <f>IF(N198="sníž. přenesená",J198,0)</f>
        <v>0</v>
      </c>
      <c r="BI198" s="239">
        <f>IF(N198="nulová",J198,0)</f>
        <v>0</v>
      </c>
      <c r="BJ198" s="17" t="s">
        <v>89</v>
      </c>
      <c r="BK198" s="239">
        <f>ROUND(I198*H198,2)</f>
        <v>0</v>
      </c>
      <c r="BL198" s="17" t="s">
        <v>175</v>
      </c>
      <c r="BM198" s="238" t="s">
        <v>580</v>
      </c>
    </row>
    <row r="199" s="2" customFormat="1">
      <c r="A199" s="38"/>
      <c r="B199" s="39"/>
      <c r="C199" s="40"/>
      <c r="D199" s="240" t="s">
        <v>177</v>
      </c>
      <c r="E199" s="40"/>
      <c r="F199" s="241" t="s">
        <v>272</v>
      </c>
      <c r="G199" s="40"/>
      <c r="H199" s="40"/>
      <c r="I199" s="242"/>
      <c r="J199" s="40"/>
      <c r="K199" s="40"/>
      <c r="L199" s="44"/>
      <c r="M199" s="243"/>
      <c r="N199" s="244"/>
      <c r="O199" s="91"/>
      <c r="P199" s="91"/>
      <c r="Q199" s="91"/>
      <c r="R199" s="91"/>
      <c r="S199" s="91"/>
      <c r="T199" s="92"/>
      <c r="U199" s="38"/>
      <c r="V199" s="38"/>
      <c r="W199" s="38"/>
      <c r="X199" s="38"/>
      <c r="Y199" s="38"/>
      <c r="Z199" s="38"/>
      <c r="AA199" s="38"/>
      <c r="AB199" s="38"/>
      <c r="AC199" s="38"/>
      <c r="AD199" s="38"/>
      <c r="AE199" s="38"/>
      <c r="AT199" s="17" t="s">
        <v>177</v>
      </c>
      <c r="AU199" s="17" t="s">
        <v>91</v>
      </c>
    </row>
    <row r="200" s="2" customFormat="1">
      <c r="A200" s="38"/>
      <c r="B200" s="39"/>
      <c r="C200" s="40"/>
      <c r="D200" s="245" t="s">
        <v>179</v>
      </c>
      <c r="E200" s="40"/>
      <c r="F200" s="246" t="s">
        <v>273</v>
      </c>
      <c r="G200" s="40"/>
      <c r="H200" s="40"/>
      <c r="I200" s="242"/>
      <c r="J200" s="40"/>
      <c r="K200" s="40"/>
      <c r="L200" s="44"/>
      <c r="M200" s="243"/>
      <c r="N200" s="244"/>
      <c r="O200" s="91"/>
      <c r="P200" s="91"/>
      <c r="Q200" s="91"/>
      <c r="R200" s="91"/>
      <c r="S200" s="91"/>
      <c r="T200" s="92"/>
      <c r="U200" s="38"/>
      <c r="V200" s="38"/>
      <c r="W200" s="38"/>
      <c r="X200" s="38"/>
      <c r="Y200" s="38"/>
      <c r="Z200" s="38"/>
      <c r="AA200" s="38"/>
      <c r="AB200" s="38"/>
      <c r="AC200" s="38"/>
      <c r="AD200" s="38"/>
      <c r="AE200" s="38"/>
      <c r="AT200" s="17" t="s">
        <v>179</v>
      </c>
      <c r="AU200" s="17" t="s">
        <v>91</v>
      </c>
    </row>
    <row r="201" s="2" customFormat="1">
      <c r="A201" s="38"/>
      <c r="B201" s="39"/>
      <c r="C201" s="40"/>
      <c r="D201" s="240" t="s">
        <v>196</v>
      </c>
      <c r="E201" s="40"/>
      <c r="F201" s="269" t="s">
        <v>274</v>
      </c>
      <c r="G201" s="40"/>
      <c r="H201" s="40"/>
      <c r="I201" s="242"/>
      <c r="J201" s="40"/>
      <c r="K201" s="40"/>
      <c r="L201" s="44"/>
      <c r="M201" s="243"/>
      <c r="N201" s="244"/>
      <c r="O201" s="91"/>
      <c r="P201" s="91"/>
      <c r="Q201" s="91"/>
      <c r="R201" s="91"/>
      <c r="S201" s="91"/>
      <c r="T201" s="92"/>
      <c r="U201" s="38"/>
      <c r="V201" s="38"/>
      <c r="W201" s="38"/>
      <c r="X201" s="38"/>
      <c r="Y201" s="38"/>
      <c r="Z201" s="38"/>
      <c r="AA201" s="38"/>
      <c r="AB201" s="38"/>
      <c r="AC201" s="38"/>
      <c r="AD201" s="38"/>
      <c r="AE201" s="38"/>
      <c r="AT201" s="17" t="s">
        <v>196</v>
      </c>
      <c r="AU201" s="17" t="s">
        <v>91</v>
      </c>
    </row>
    <row r="202" s="13" customFormat="1">
      <c r="A202" s="13"/>
      <c r="B202" s="247"/>
      <c r="C202" s="248"/>
      <c r="D202" s="240" t="s">
        <v>181</v>
      </c>
      <c r="E202" s="249" t="s">
        <v>1</v>
      </c>
      <c r="F202" s="250" t="s">
        <v>581</v>
      </c>
      <c r="G202" s="248"/>
      <c r="H202" s="251">
        <v>1.506</v>
      </c>
      <c r="I202" s="252"/>
      <c r="J202" s="248"/>
      <c r="K202" s="248"/>
      <c r="L202" s="253"/>
      <c r="M202" s="254"/>
      <c r="N202" s="255"/>
      <c r="O202" s="255"/>
      <c r="P202" s="255"/>
      <c r="Q202" s="255"/>
      <c r="R202" s="255"/>
      <c r="S202" s="255"/>
      <c r="T202" s="256"/>
      <c r="U202" s="13"/>
      <c r="V202" s="13"/>
      <c r="W202" s="13"/>
      <c r="X202" s="13"/>
      <c r="Y202" s="13"/>
      <c r="Z202" s="13"/>
      <c r="AA202" s="13"/>
      <c r="AB202" s="13"/>
      <c r="AC202" s="13"/>
      <c r="AD202" s="13"/>
      <c r="AE202" s="13"/>
      <c r="AT202" s="257" t="s">
        <v>181</v>
      </c>
      <c r="AU202" s="257" t="s">
        <v>91</v>
      </c>
      <c r="AV202" s="13" t="s">
        <v>91</v>
      </c>
      <c r="AW202" s="13" t="s">
        <v>36</v>
      </c>
      <c r="AX202" s="13" t="s">
        <v>14</v>
      </c>
      <c r="AY202" s="257" t="s">
        <v>169</v>
      </c>
    </row>
    <row r="203" s="14" customFormat="1">
      <c r="A203" s="14"/>
      <c r="B203" s="258"/>
      <c r="C203" s="259"/>
      <c r="D203" s="240" t="s">
        <v>181</v>
      </c>
      <c r="E203" s="260" t="s">
        <v>123</v>
      </c>
      <c r="F203" s="261" t="s">
        <v>184</v>
      </c>
      <c r="G203" s="259"/>
      <c r="H203" s="262">
        <v>1.506</v>
      </c>
      <c r="I203" s="263"/>
      <c r="J203" s="259"/>
      <c r="K203" s="259"/>
      <c r="L203" s="264"/>
      <c r="M203" s="265"/>
      <c r="N203" s="266"/>
      <c r="O203" s="266"/>
      <c r="P203" s="266"/>
      <c r="Q203" s="266"/>
      <c r="R203" s="266"/>
      <c r="S203" s="266"/>
      <c r="T203" s="267"/>
      <c r="U203" s="14"/>
      <c r="V203" s="14"/>
      <c r="W203" s="14"/>
      <c r="X203" s="14"/>
      <c r="Y203" s="14"/>
      <c r="Z203" s="14"/>
      <c r="AA203" s="14"/>
      <c r="AB203" s="14"/>
      <c r="AC203" s="14"/>
      <c r="AD203" s="14"/>
      <c r="AE203" s="14"/>
      <c r="AT203" s="268" t="s">
        <v>181</v>
      </c>
      <c r="AU203" s="268" t="s">
        <v>91</v>
      </c>
      <c r="AV203" s="14" t="s">
        <v>175</v>
      </c>
      <c r="AW203" s="14" t="s">
        <v>36</v>
      </c>
      <c r="AX203" s="14" t="s">
        <v>89</v>
      </c>
      <c r="AY203" s="268" t="s">
        <v>169</v>
      </c>
    </row>
    <row r="204" s="12" customFormat="1" ht="22.8" customHeight="1">
      <c r="A204" s="12"/>
      <c r="B204" s="211"/>
      <c r="C204" s="212"/>
      <c r="D204" s="213" t="s">
        <v>81</v>
      </c>
      <c r="E204" s="225" t="s">
        <v>207</v>
      </c>
      <c r="F204" s="225" t="s">
        <v>276</v>
      </c>
      <c r="G204" s="212"/>
      <c r="H204" s="212"/>
      <c r="I204" s="215"/>
      <c r="J204" s="226">
        <f>BK204</f>
        <v>0</v>
      </c>
      <c r="K204" s="212"/>
      <c r="L204" s="217"/>
      <c r="M204" s="218"/>
      <c r="N204" s="219"/>
      <c r="O204" s="219"/>
      <c r="P204" s="220">
        <f>SUM(P205:P245)</f>
        <v>0</v>
      </c>
      <c r="Q204" s="219"/>
      <c r="R204" s="220">
        <f>SUM(R205:R245)</f>
        <v>68.838999999999999</v>
      </c>
      <c r="S204" s="219"/>
      <c r="T204" s="221">
        <f>SUM(T205:T245)</f>
        <v>0</v>
      </c>
      <c r="U204" s="12"/>
      <c r="V204" s="12"/>
      <c r="W204" s="12"/>
      <c r="X204" s="12"/>
      <c r="Y204" s="12"/>
      <c r="Z204" s="12"/>
      <c r="AA204" s="12"/>
      <c r="AB204" s="12"/>
      <c r="AC204" s="12"/>
      <c r="AD204" s="12"/>
      <c r="AE204" s="12"/>
      <c r="AR204" s="222" t="s">
        <v>89</v>
      </c>
      <c r="AT204" s="223" t="s">
        <v>81</v>
      </c>
      <c r="AU204" s="223" t="s">
        <v>89</v>
      </c>
      <c r="AY204" s="222" t="s">
        <v>169</v>
      </c>
      <c r="BK204" s="224">
        <f>SUM(BK205:BK245)</f>
        <v>0</v>
      </c>
    </row>
    <row r="205" s="2" customFormat="1" ht="37.8" customHeight="1">
      <c r="A205" s="38"/>
      <c r="B205" s="39"/>
      <c r="C205" s="227" t="s">
        <v>268</v>
      </c>
      <c r="D205" s="227" t="s">
        <v>171</v>
      </c>
      <c r="E205" s="228" t="s">
        <v>454</v>
      </c>
      <c r="F205" s="229" t="s">
        <v>455</v>
      </c>
      <c r="G205" s="230" t="s">
        <v>120</v>
      </c>
      <c r="H205" s="231">
        <v>54</v>
      </c>
      <c r="I205" s="232"/>
      <c r="J205" s="233">
        <f>ROUND(I205*H205,2)</f>
        <v>0</v>
      </c>
      <c r="K205" s="229" t="s">
        <v>174</v>
      </c>
      <c r="L205" s="44"/>
      <c r="M205" s="234" t="s">
        <v>1</v>
      </c>
      <c r="N205" s="235" t="s">
        <v>47</v>
      </c>
      <c r="O205" s="91"/>
      <c r="P205" s="236">
        <f>O205*H205</f>
        <v>0</v>
      </c>
      <c r="Q205" s="236">
        <v>0</v>
      </c>
      <c r="R205" s="236">
        <f>Q205*H205</f>
        <v>0</v>
      </c>
      <c r="S205" s="236">
        <v>0</v>
      </c>
      <c r="T205" s="237">
        <f>S205*H205</f>
        <v>0</v>
      </c>
      <c r="U205" s="38"/>
      <c r="V205" s="38"/>
      <c r="W205" s="38"/>
      <c r="X205" s="38"/>
      <c r="Y205" s="38"/>
      <c r="Z205" s="38"/>
      <c r="AA205" s="38"/>
      <c r="AB205" s="38"/>
      <c r="AC205" s="38"/>
      <c r="AD205" s="38"/>
      <c r="AE205" s="38"/>
      <c r="AR205" s="238" t="s">
        <v>175</v>
      </c>
      <c r="AT205" s="238" t="s">
        <v>171</v>
      </c>
      <c r="AU205" s="238" t="s">
        <v>91</v>
      </c>
      <c r="AY205" s="17" t="s">
        <v>169</v>
      </c>
      <c r="BE205" s="239">
        <f>IF(N205="základní",J205,0)</f>
        <v>0</v>
      </c>
      <c r="BF205" s="239">
        <f>IF(N205="snížená",J205,0)</f>
        <v>0</v>
      </c>
      <c r="BG205" s="239">
        <f>IF(N205="zákl. přenesená",J205,0)</f>
        <v>0</v>
      </c>
      <c r="BH205" s="239">
        <f>IF(N205="sníž. přenesená",J205,0)</f>
        <v>0</v>
      </c>
      <c r="BI205" s="239">
        <f>IF(N205="nulová",J205,0)</f>
        <v>0</v>
      </c>
      <c r="BJ205" s="17" t="s">
        <v>89</v>
      </c>
      <c r="BK205" s="239">
        <f>ROUND(I205*H205,2)</f>
        <v>0</v>
      </c>
      <c r="BL205" s="17" t="s">
        <v>175</v>
      </c>
      <c r="BM205" s="238" t="s">
        <v>582</v>
      </c>
    </row>
    <row r="206" s="2" customFormat="1">
      <c r="A206" s="38"/>
      <c r="B206" s="39"/>
      <c r="C206" s="40"/>
      <c r="D206" s="240" t="s">
        <v>177</v>
      </c>
      <c r="E206" s="40"/>
      <c r="F206" s="241" t="s">
        <v>457</v>
      </c>
      <c r="G206" s="40"/>
      <c r="H206" s="40"/>
      <c r="I206" s="242"/>
      <c r="J206" s="40"/>
      <c r="K206" s="40"/>
      <c r="L206" s="44"/>
      <c r="M206" s="243"/>
      <c r="N206" s="244"/>
      <c r="O206" s="91"/>
      <c r="P206" s="91"/>
      <c r="Q206" s="91"/>
      <c r="R206" s="91"/>
      <c r="S206" s="91"/>
      <c r="T206" s="92"/>
      <c r="U206" s="38"/>
      <c r="V206" s="38"/>
      <c r="W206" s="38"/>
      <c r="X206" s="38"/>
      <c r="Y206" s="38"/>
      <c r="Z206" s="38"/>
      <c r="AA206" s="38"/>
      <c r="AB206" s="38"/>
      <c r="AC206" s="38"/>
      <c r="AD206" s="38"/>
      <c r="AE206" s="38"/>
      <c r="AT206" s="17" t="s">
        <v>177</v>
      </c>
      <c r="AU206" s="17" t="s">
        <v>91</v>
      </c>
    </row>
    <row r="207" s="2" customFormat="1">
      <c r="A207" s="38"/>
      <c r="B207" s="39"/>
      <c r="C207" s="40"/>
      <c r="D207" s="245" t="s">
        <v>179</v>
      </c>
      <c r="E207" s="40"/>
      <c r="F207" s="246" t="s">
        <v>458</v>
      </c>
      <c r="G207" s="40"/>
      <c r="H207" s="40"/>
      <c r="I207" s="242"/>
      <c r="J207" s="40"/>
      <c r="K207" s="40"/>
      <c r="L207" s="44"/>
      <c r="M207" s="243"/>
      <c r="N207" s="244"/>
      <c r="O207" s="91"/>
      <c r="P207" s="91"/>
      <c r="Q207" s="91"/>
      <c r="R207" s="91"/>
      <c r="S207" s="91"/>
      <c r="T207" s="92"/>
      <c r="U207" s="38"/>
      <c r="V207" s="38"/>
      <c r="W207" s="38"/>
      <c r="X207" s="38"/>
      <c r="Y207" s="38"/>
      <c r="Z207" s="38"/>
      <c r="AA207" s="38"/>
      <c r="AB207" s="38"/>
      <c r="AC207" s="38"/>
      <c r="AD207" s="38"/>
      <c r="AE207" s="38"/>
      <c r="AT207" s="17" t="s">
        <v>179</v>
      </c>
      <c r="AU207" s="17" t="s">
        <v>91</v>
      </c>
    </row>
    <row r="208" s="2" customFormat="1">
      <c r="A208" s="38"/>
      <c r="B208" s="39"/>
      <c r="C208" s="40"/>
      <c r="D208" s="240" t="s">
        <v>196</v>
      </c>
      <c r="E208" s="40"/>
      <c r="F208" s="269" t="s">
        <v>283</v>
      </c>
      <c r="G208" s="40"/>
      <c r="H208" s="40"/>
      <c r="I208" s="242"/>
      <c r="J208" s="40"/>
      <c r="K208" s="40"/>
      <c r="L208" s="44"/>
      <c r="M208" s="243"/>
      <c r="N208" s="244"/>
      <c r="O208" s="91"/>
      <c r="P208" s="91"/>
      <c r="Q208" s="91"/>
      <c r="R208" s="91"/>
      <c r="S208" s="91"/>
      <c r="T208" s="92"/>
      <c r="U208" s="38"/>
      <c r="V208" s="38"/>
      <c r="W208" s="38"/>
      <c r="X208" s="38"/>
      <c r="Y208" s="38"/>
      <c r="Z208" s="38"/>
      <c r="AA208" s="38"/>
      <c r="AB208" s="38"/>
      <c r="AC208" s="38"/>
      <c r="AD208" s="38"/>
      <c r="AE208" s="38"/>
      <c r="AT208" s="17" t="s">
        <v>196</v>
      </c>
      <c r="AU208" s="17" t="s">
        <v>91</v>
      </c>
    </row>
    <row r="209" s="13" customFormat="1">
      <c r="A209" s="13"/>
      <c r="B209" s="247"/>
      <c r="C209" s="248"/>
      <c r="D209" s="240" t="s">
        <v>181</v>
      </c>
      <c r="E209" s="249" t="s">
        <v>1</v>
      </c>
      <c r="F209" s="250" t="s">
        <v>285</v>
      </c>
      <c r="G209" s="248"/>
      <c r="H209" s="251">
        <v>54</v>
      </c>
      <c r="I209" s="252"/>
      <c r="J209" s="248"/>
      <c r="K209" s="248"/>
      <c r="L209" s="253"/>
      <c r="M209" s="254"/>
      <c r="N209" s="255"/>
      <c r="O209" s="255"/>
      <c r="P209" s="255"/>
      <c r="Q209" s="255"/>
      <c r="R209" s="255"/>
      <c r="S209" s="255"/>
      <c r="T209" s="256"/>
      <c r="U209" s="13"/>
      <c r="V209" s="13"/>
      <c r="W209" s="13"/>
      <c r="X209" s="13"/>
      <c r="Y209" s="13"/>
      <c r="Z209" s="13"/>
      <c r="AA209" s="13"/>
      <c r="AB209" s="13"/>
      <c r="AC209" s="13"/>
      <c r="AD209" s="13"/>
      <c r="AE209" s="13"/>
      <c r="AT209" s="257" t="s">
        <v>181</v>
      </c>
      <c r="AU209" s="257" t="s">
        <v>91</v>
      </c>
      <c r="AV209" s="13" t="s">
        <v>91</v>
      </c>
      <c r="AW209" s="13" t="s">
        <v>36</v>
      </c>
      <c r="AX209" s="13" t="s">
        <v>14</v>
      </c>
      <c r="AY209" s="257" t="s">
        <v>169</v>
      </c>
    </row>
    <row r="210" s="14" customFormat="1">
      <c r="A210" s="14"/>
      <c r="B210" s="258"/>
      <c r="C210" s="259"/>
      <c r="D210" s="240" t="s">
        <v>181</v>
      </c>
      <c r="E210" s="260" t="s">
        <v>1</v>
      </c>
      <c r="F210" s="261" t="s">
        <v>184</v>
      </c>
      <c r="G210" s="259"/>
      <c r="H210" s="262">
        <v>54</v>
      </c>
      <c r="I210" s="263"/>
      <c r="J210" s="259"/>
      <c r="K210" s="259"/>
      <c r="L210" s="264"/>
      <c r="M210" s="265"/>
      <c r="N210" s="266"/>
      <c r="O210" s="266"/>
      <c r="P210" s="266"/>
      <c r="Q210" s="266"/>
      <c r="R210" s="266"/>
      <c r="S210" s="266"/>
      <c r="T210" s="267"/>
      <c r="U210" s="14"/>
      <c r="V210" s="14"/>
      <c r="W210" s="14"/>
      <c r="X210" s="14"/>
      <c r="Y210" s="14"/>
      <c r="Z210" s="14"/>
      <c r="AA210" s="14"/>
      <c r="AB210" s="14"/>
      <c r="AC210" s="14"/>
      <c r="AD210" s="14"/>
      <c r="AE210" s="14"/>
      <c r="AT210" s="268" t="s">
        <v>181</v>
      </c>
      <c r="AU210" s="268" t="s">
        <v>91</v>
      </c>
      <c r="AV210" s="14" t="s">
        <v>175</v>
      </c>
      <c r="AW210" s="14" t="s">
        <v>36</v>
      </c>
      <c r="AX210" s="14" t="s">
        <v>89</v>
      </c>
      <c r="AY210" s="268" t="s">
        <v>169</v>
      </c>
    </row>
    <row r="211" s="2" customFormat="1" ht="37.8" customHeight="1">
      <c r="A211" s="38"/>
      <c r="B211" s="39"/>
      <c r="C211" s="227" t="s">
        <v>277</v>
      </c>
      <c r="D211" s="227" t="s">
        <v>171</v>
      </c>
      <c r="E211" s="228" t="s">
        <v>278</v>
      </c>
      <c r="F211" s="229" t="s">
        <v>279</v>
      </c>
      <c r="G211" s="230" t="s">
        <v>120</v>
      </c>
      <c r="H211" s="231">
        <v>2590</v>
      </c>
      <c r="I211" s="232"/>
      <c r="J211" s="233">
        <f>ROUND(I211*H211,2)</f>
        <v>0</v>
      </c>
      <c r="K211" s="229" t="s">
        <v>174</v>
      </c>
      <c r="L211" s="44"/>
      <c r="M211" s="234" t="s">
        <v>1</v>
      </c>
      <c r="N211" s="235" t="s">
        <v>47</v>
      </c>
      <c r="O211" s="91"/>
      <c r="P211" s="236">
        <f>O211*H211</f>
        <v>0</v>
      </c>
      <c r="Q211" s="236">
        <v>0</v>
      </c>
      <c r="R211" s="236">
        <f>Q211*H211</f>
        <v>0</v>
      </c>
      <c r="S211" s="236">
        <v>0</v>
      </c>
      <c r="T211" s="237">
        <f>S211*H211</f>
        <v>0</v>
      </c>
      <c r="U211" s="38"/>
      <c r="V211" s="38"/>
      <c r="W211" s="38"/>
      <c r="X211" s="38"/>
      <c r="Y211" s="38"/>
      <c r="Z211" s="38"/>
      <c r="AA211" s="38"/>
      <c r="AB211" s="38"/>
      <c r="AC211" s="38"/>
      <c r="AD211" s="38"/>
      <c r="AE211" s="38"/>
      <c r="AR211" s="238" t="s">
        <v>175</v>
      </c>
      <c r="AT211" s="238" t="s">
        <v>171</v>
      </c>
      <c r="AU211" s="238" t="s">
        <v>91</v>
      </c>
      <c r="AY211" s="17" t="s">
        <v>169</v>
      </c>
      <c r="BE211" s="239">
        <f>IF(N211="základní",J211,0)</f>
        <v>0</v>
      </c>
      <c r="BF211" s="239">
        <f>IF(N211="snížená",J211,0)</f>
        <v>0</v>
      </c>
      <c r="BG211" s="239">
        <f>IF(N211="zákl. přenesená",J211,0)</f>
        <v>0</v>
      </c>
      <c r="BH211" s="239">
        <f>IF(N211="sníž. přenesená",J211,0)</f>
        <v>0</v>
      </c>
      <c r="BI211" s="239">
        <f>IF(N211="nulová",J211,0)</f>
        <v>0</v>
      </c>
      <c r="BJ211" s="17" t="s">
        <v>89</v>
      </c>
      <c r="BK211" s="239">
        <f>ROUND(I211*H211,2)</f>
        <v>0</v>
      </c>
      <c r="BL211" s="17" t="s">
        <v>175</v>
      </c>
      <c r="BM211" s="238" t="s">
        <v>583</v>
      </c>
    </row>
    <row r="212" s="2" customFormat="1">
      <c r="A212" s="38"/>
      <c r="B212" s="39"/>
      <c r="C212" s="40"/>
      <c r="D212" s="240" t="s">
        <v>177</v>
      </c>
      <c r="E212" s="40"/>
      <c r="F212" s="241" t="s">
        <v>281</v>
      </c>
      <c r="G212" s="40"/>
      <c r="H212" s="40"/>
      <c r="I212" s="242"/>
      <c r="J212" s="40"/>
      <c r="K212" s="40"/>
      <c r="L212" s="44"/>
      <c r="M212" s="243"/>
      <c r="N212" s="244"/>
      <c r="O212" s="91"/>
      <c r="P212" s="91"/>
      <c r="Q212" s="91"/>
      <c r="R212" s="91"/>
      <c r="S212" s="91"/>
      <c r="T212" s="92"/>
      <c r="U212" s="38"/>
      <c r="V212" s="38"/>
      <c r="W212" s="38"/>
      <c r="X212" s="38"/>
      <c r="Y212" s="38"/>
      <c r="Z212" s="38"/>
      <c r="AA212" s="38"/>
      <c r="AB212" s="38"/>
      <c r="AC212" s="38"/>
      <c r="AD212" s="38"/>
      <c r="AE212" s="38"/>
      <c r="AT212" s="17" t="s">
        <v>177</v>
      </c>
      <c r="AU212" s="17" t="s">
        <v>91</v>
      </c>
    </row>
    <row r="213" s="2" customFormat="1">
      <c r="A213" s="38"/>
      <c r="B213" s="39"/>
      <c r="C213" s="40"/>
      <c r="D213" s="245" t="s">
        <v>179</v>
      </c>
      <c r="E213" s="40"/>
      <c r="F213" s="246" t="s">
        <v>282</v>
      </c>
      <c r="G213" s="40"/>
      <c r="H213" s="40"/>
      <c r="I213" s="242"/>
      <c r="J213" s="40"/>
      <c r="K213" s="40"/>
      <c r="L213" s="44"/>
      <c r="M213" s="243"/>
      <c r="N213" s="244"/>
      <c r="O213" s="91"/>
      <c r="P213" s="91"/>
      <c r="Q213" s="91"/>
      <c r="R213" s="91"/>
      <c r="S213" s="91"/>
      <c r="T213" s="92"/>
      <c r="U213" s="38"/>
      <c r="V213" s="38"/>
      <c r="W213" s="38"/>
      <c r="X213" s="38"/>
      <c r="Y213" s="38"/>
      <c r="Z213" s="38"/>
      <c r="AA213" s="38"/>
      <c r="AB213" s="38"/>
      <c r="AC213" s="38"/>
      <c r="AD213" s="38"/>
      <c r="AE213" s="38"/>
      <c r="AT213" s="17" t="s">
        <v>179</v>
      </c>
      <c r="AU213" s="17" t="s">
        <v>91</v>
      </c>
    </row>
    <row r="214" s="2" customFormat="1">
      <c r="A214" s="38"/>
      <c r="B214" s="39"/>
      <c r="C214" s="40"/>
      <c r="D214" s="240" t="s">
        <v>196</v>
      </c>
      <c r="E214" s="40"/>
      <c r="F214" s="269" t="s">
        <v>283</v>
      </c>
      <c r="G214" s="40"/>
      <c r="H214" s="40"/>
      <c r="I214" s="242"/>
      <c r="J214" s="40"/>
      <c r="K214" s="40"/>
      <c r="L214" s="44"/>
      <c r="M214" s="243"/>
      <c r="N214" s="244"/>
      <c r="O214" s="91"/>
      <c r="P214" s="91"/>
      <c r="Q214" s="91"/>
      <c r="R214" s="91"/>
      <c r="S214" s="91"/>
      <c r="T214" s="92"/>
      <c r="U214" s="38"/>
      <c r="V214" s="38"/>
      <c r="W214" s="38"/>
      <c r="X214" s="38"/>
      <c r="Y214" s="38"/>
      <c r="Z214" s="38"/>
      <c r="AA214" s="38"/>
      <c r="AB214" s="38"/>
      <c r="AC214" s="38"/>
      <c r="AD214" s="38"/>
      <c r="AE214" s="38"/>
      <c r="AT214" s="17" t="s">
        <v>196</v>
      </c>
      <c r="AU214" s="17" t="s">
        <v>91</v>
      </c>
    </row>
    <row r="215" s="15" customFormat="1">
      <c r="A215" s="15"/>
      <c r="B215" s="280"/>
      <c r="C215" s="281"/>
      <c r="D215" s="240" t="s">
        <v>181</v>
      </c>
      <c r="E215" s="282" t="s">
        <v>1</v>
      </c>
      <c r="F215" s="283" t="s">
        <v>284</v>
      </c>
      <c r="G215" s="281"/>
      <c r="H215" s="282" t="s">
        <v>1</v>
      </c>
      <c r="I215" s="284"/>
      <c r="J215" s="281"/>
      <c r="K215" s="281"/>
      <c r="L215" s="285"/>
      <c r="M215" s="286"/>
      <c r="N215" s="287"/>
      <c r="O215" s="287"/>
      <c r="P215" s="287"/>
      <c r="Q215" s="287"/>
      <c r="R215" s="287"/>
      <c r="S215" s="287"/>
      <c r="T215" s="288"/>
      <c r="U215" s="15"/>
      <c r="V215" s="15"/>
      <c r="W215" s="15"/>
      <c r="X215" s="15"/>
      <c r="Y215" s="15"/>
      <c r="Z215" s="15"/>
      <c r="AA215" s="15"/>
      <c r="AB215" s="15"/>
      <c r="AC215" s="15"/>
      <c r="AD215" s="15"/>
      <c r="AE215" s="15"/>
      <c r="AT215" s="289" t="s">
        <v>181</v>
      </c>
      <c r="AU215" s="289" t="s">
        <v>91</v>
      </c>
      <c r="AV215" s="15" t="s">
        <v>89</v>
      </c>
      <c r="AW215" s="15" t="s">
        <v>36</v>
      </c>
      <c r="AX215" s="15" t="s">
        <v>14</v>
      </c>
      <c r="AY215" s="289" t="s">
        <v>169</v>
      </c>
    </row>
    <row r="216" s="13" customFormat="1">
      <c r="A216" s="13"/>
      <c r="B216" s="247"/>
      <c r="C216" s="248"/>
      <c r="D216" s="240" t="s">
        <v>181</v>
      </c>
      <c r="E216" s="249" t="s">
        <v>1</v>
      </c>
      <c r="F216" s="250" t="s">
        <v>118</v>
      </c>
      <c r="G216" s="248"/>
      <c r="H216" s="251">
        <v>54</v>
      </c>
      <c r="I216" s="252"/>
      <c r="J216" s="248"/>
      <c r="K216" s="248"/>
      <c r="L216" s="253"/>
      <c r="M216" s="254"/>
      <c r="N216" s="255"/>
      <c r="O216" s="255"/>
      <c r="P216" s="255"/>
      <c r="Q216" s="255"/>
      <c r="R216" s="255"/>
      <c r="S216" s="255"/>
      <c r="T216" s="256"/>
      <c r="U216" s="13"/>
      <c r="V216" s="13"/>
      <c r="W216" s="13"/>
      <c r="X216" s="13"/>
      <c r="Y216" s="13"/>
      <c r="Z216" s="13"/>
      <c r="AA216" s="13"/>
      <c r="AB216" s="13"/>
      <c r="AC216" s="13"/>
      <c r="AD216" s="13"/>
      <c r="AE216" s="13"/>
      <c r="AT216" s="257" t="s">
        <v>181</v>
      </c>
      <c r="AU216" s="257" t="s">
        <v>91</v>
      </c>
      <c r="AV216" s="13" t="s">
        <v>91</v>
      </c>
      <c r="AW216" s="13" t="s">
        <v>36</v>
      </c>
      <c r="AX216" s="13" t="s">
        <v>14</v>
      </c>
      <c r="AY216" s="257" t="s">
        <v>169</v>
      </c>
    </row>
    <row r="217" s="14" customFormat="1">
      <c r="A217" s="14"/>
      <c r="B217" s="258"/>
      <c r="C217" s="259"/>
      <c r="D217" s="240" t="s">
        <v>181</v>
      </c>
      <c r="E217" s="260" t="s">
        <v>285</v>
      </c>
      <c r="F217" s="261" t="s">
        <v>184</v>
      </c>
      <c r="G217" s="259"/>
      <c r="H217" s="262">
        <v>54</v>
      </c>
      <c r="I217" s="263"/>
      <c r="J217" s="259"/>
      <c r="K217" s="259"/>
      <c r="L217" s="264"/>
      <c r="M217" s="265"/>
      <c r="N217" s="266"/>
      <c r="O217" s="266"/>
      <c r="P217" s="266"/>
      <c r="Q217" s="266"/>
      <c r="R217" s="266"/>
      <c r="S217" s="266"/>
      <c r="T217" s="267"/>
      <c r="U217" s="14"/>
      <c r="V217" s="14"/>
      <c r="W217" s="14"/>
      <c r="X217" s="14"/>
      <c r="Y217" s="14"/>
      <c r="Z217" s="14"/>
      <c r="AA217" s="14"/>
      <c r="AB217" s="14"/>
      <c r="AC217" s="14"/>
      <c r="AD217" s="14"/>
      <c r="AE217" s="14"/>
      <c r="AT217" s="268" t="s">
        <v>181</v>
      </c>
      <c r="AU217" s="268" t="s">
        <v>91</v>
      </c>
      <c r="AV217" s="14" t="s">
        <v>175</v>
      </c>
      <c r="AW217" s="14" t="s">
        <v>36</v>
      </c>
      <c r="AX217" s="14" t="s">
        <v>14</v>
      </c>
      <c r="AY217" s="268" t="s">
        <v>169</v>
      </c>
    </row>
    <row r="218" s="15" customFormat="1">
      <c r="A218" s="15"/>
      <c r="B218" s="280"/>
      <c r="C218" s="281"/>
      <c r="D218" s="240" t="s">
        <v>181</v>
      </c>
      <c r="E218" s="282" t="s">
        <v>1</v>
      </c>
      <c r="F218" s="283" t="s">
        <v>286</v>
      </c>
      <c r="G218" s="281"/>
      <c r="H218" s="282" t="s">
        <v>1</v>
      </c>
      <c r="I218" s="284"/>
      <c r="J218" s="281"/>
      <c r="K218" s="281"/>
      <c r="L218" s="285"/>
      <c r="M218" s="286"/>
      <c r="N218" s="287"/>
      <c r="O218" s="287"/>
      <c r="P218" s="287"/>
      <c r="Q218" s="287"/>
      <c r="R218" s="287"/>
      <c r="S218" s="287"/>
      <c r="T218" s="288"/>
      <c r="U218" s="15"/>
      <c r="V218" s="15"/>
      <c r="W218" s="15"/>
      <c r="X218" s="15"/>
      <c r="Y218" s="15"/>
      <c r="Z218" s="15"/>
      <c r="AA218" s="15"/>
      <c r="AB218" s="15"/>
      <c r="AC218" s="15"/>
      <c r="AD218" s="15"/>
      <c r="AE218" s="15"/>
      <c r="AT218" s="289" t="s">
        <v>181</v>
      </c>
      <c r="AU218" s="289" t="s">
        <v>91</v>
      </c>
      <c r="AV218" s="15" t="s">
        <v>89</v>
      </c>
      <c r="AW218" s="15" t="s">
        <v>36</v>
      </c>
      <c r="AX218" s="15" t="s">
        <v>14</v>
      </c>
      <c r="AY218" s="289" t="s">
        <v>169</v>
      </c>
    </row>
    <row r="219" s="13" customFormat="1">
      <c r="A219" s="13"/>
      <c r="B219" s="247"/>
      <c r="C219" s="248"/>
      <c r="D219" s="240" t="s">
        <v>181</v>
      </c>
      <c r="E219" s="249" t="s">
        <v>1</v>
      </c>
      <c r="F219" s="250" t="s">
        <v>136</v>
      </c>
      <c r="G219" s="248"/>
      <c r="H219" s="251">
        <v>2306</v>
      </c>
      <c r="I219" s="252"/>
      <c r="J219" s="248"/>
      <c r="K219" s="248"/>
      <c r="L219" s="253"/>
      <c r="M219" s="254"/>
      <c r="N219" s="255"/>
      <c r="O219" s="255"/>
      <c r="P219" s="255"/>
      <c r="Q219" s="255"/>
      <c r="R219" s="255"/>
      <c r="S219" s="255"/>
      <c r="T219" s="256"/>
      <c r="U219" s="13"/>
      <c r="V219" s="13"/>
      <c r="W219" s="13"/>
      <c r="X219" s="13"/>
      <c r="Y219" s="13"/>
      <c r="Z219" s="13"/>
      <c r="AA219" s="13"/>
      <c r="AB219" s="13"/>
      <c r="AC219" s="13"/>
      <c r="AD219" s="13"/>
      <c r="AE219" s="13"/>
      <c r="AT219" s="257" t="s">
        <v>181</v>
      </c>
      <c r="AU219" s="257" t="s">
        <v>91</v>
      </c>
      <c r="AV219" s="13" t="s">
        <v>91</v>
      </c>
      <c r="AW219" s="13" t="s">
        <v>36</v>
      </c>
      <c r="AX219" s="13" t="s">
        <v>14</v>
      </c>
      <c r="AY219" s="257" t="s">
        <v>169</v>
      </c>
    </row>
    <row r="220" s="13" customFormat="1">
      <c r="A220" s="13"/>
      <c r="B220" s="247"/>
      <c r="C220" s="248"/>
      <c r="D220" s="240" t="s">
        <v>181</v>
      </c>
      <c r="E220" s="249" t="s">
        <v>1</v>
      </c>
      <c r="F220" s="250" t="s">
        <v>410</v>
      </c>
      <c r="G220" s="248"/>
      <c r="H220" s="251">
        <v>244</v>
      </c>
      <c r="I220" s="252"/>
      <c r="J220" s="248"/>
      <c r="K220" s="248"/>
      <c r="L220" s="253"/>
      <c r="M220" s="254"/>
      <c r="N220" s="255"/>
      <c r="O220" s="255"/>
      <c r="P220" s="255"/>
      <c r="Q220" s="255"/>
      <c r="R220" s="255"/>
      <c r="S220" s="255"/>
      <c r="T220" s="256"/>
      <c r="U220" s="13"/>
      <c r="V220" s="13"/>
      <c r="W220" s="13"/>
      <c r="X220" s="13"/>
      <c r="Y220" s="13"/>
      <c r="Z220" s="13"/>
      <c r="AA220" s="13"/>
      <c r="AB220" s="13"/>
      <c r="AC220" s="13"/>
      <c r="AD220" s="13"/>
      <c r="AE220" s="13"/>
      <c r="AT220" s="257" t="s">
        <v>181</v>
      </c>
      <c r="AU220" s="257" t="s">
        <v>91</v>
      </c>
      <c r="AV220" s="13" t="s">
        <v>91</v>
      </c>
      <c r="AW220" s="13" t="s">
        <v>36</v>
      </c>
      <c r="AX220" s="13" t="s">
        <v>14</v>
      </c>
      <c r="AY220" s="257" t="s">
        <v>169</v>
      </c>
    </row>
    <row r="221" s="13" customFormat="1">
      <c r="A221" s="13"/>
      <c r="B221" s="247"/>
      <c r="C221" s="248"/>
      <c r="D221" s="240" t="s">
        <v>181</v>
      </c>
      <c r="E221" s="249" t="s">
        <v>1</v>
      </c>
      <c r="F221" s="250" t="s">
        <v>413</v>
      </c>
      <c r="G221" s="248"/>
      <c r="H221" s="251">
        <v>40</v>
      </c>
      <c r="I221" s="252"/>
      <c r="J221" s="248"/>
      <c r="K221" s="248"/>
      <c r="L221" s="253"/>
      <c r="M221" s="254"/>
      <c r="N221" s="255"/>
      <c r="O221" s="255"/>
      <c r="P221" s="255"/>
      <c r="Q221" s="255"/>
      <c r="R221" s="255"/>
      <c r="S221" s="255"/>
      <c r="T221" s="256"/>
      <c r="U221" s="13"/>
      <c r="V221" s="13"/>
      <c r="W221" s="13"/>
      <c r="X221" s="13"/>
      <c r="Y221" s="13"/>
      <c r="Z221" s="13"/>
      <c r="AA221" s="13"/>
      <c r="AB221" s="13"/>
      <c r="AC221" s="13"/>
      <c r="AD221" s="13"/>
      <c r="AE221" s="13"/>
      <c r="AT221" s="257" t="s">
        <v>181</v>
      </c>
      <c r="AU221" s="257" t="s">
        <v>91</v>
      </c>
      <c r="AV221" s="13" t="s">
        <v>91</v>
      </c>
      <c r="AW221" s="13" t="s">
        <v>36</v>
      </c>
      <c r="AX221" s="13" t="s">
        <v>14</v>
      </c>
      <c r="AY221" s="257" t="s">
        <v>169</v>
      </c>
    </row>
    <row r="222" s="14" customFormat="1">
      <c r="A222" s="14"/>
      <c r="B222" s="258"/>
      <c r="C222" s="259"/>
      <c r="D222" s="240" t="s">
        <v>181</v>
      </c>
      <c r="E222" s="260" t="s">
        <v>128</v>
      </c>
      <c r="F222" s="261" t="s">
        <v>184</v>
      </c>
      <c r="G222" s="259"/>
      <c r="H222" s="262">
        <v>2590</v>
      </c>
      <c r="I222" s="263"/>
      <c r="J222" s="259"/>
      <c r="K222" s="259"/>
      <c r="L222" s="264"/>
      <c r="M222" s="265"/>
      <c r="N222" s="266"/>
      <c r="O222" s="266"/>
      <c r="P222" s="266"/>
      <c r="Q222" s="266"/>
      <c r="R222" s="266"/>
      <c r="S222" s="266"/>
      <c r="T222" s="267"/>
      <c r="U222" s="14"/>
      <c r="V222" s="14"/>
      <c r="W222" s="14"/>
      <c r="X222" s="14"/>
      <c r="Y222" s="14"/>
      <c r="Z222" s="14"/>
      <c r="AA222" s="14"/>
      <c r="AB222" s="14"/>
      <c r="AC222" s="14"/>
      <c r="AD222" s="14"/>
      <c r="AE222" s="14"/>
      <c r="AT222" s="268" t="s">
        <v>181</v>
      </c>
      <c r="AU222" s="268" t="s">
        <v>91</v>
      </c>
      <c r="AV222" s="14" t="s">
        <v>175</v>
      </c>
      <c r="AW222" s="14" t="s">
        <v>36</v>
      </c>
      <c r="AX222" s="14" t="s">
        <v>89</v>
      </c>
      <c r="AY222" s="268" t="s">
        <v>169</v>
      </c>
    </row>
    <row r="223" s="2" customFormat="1" ht="21.75" customHeight="1">
      <c r="A223" s="38"/>
      <c r="B223" s="39"/>
      <c r="C223" s="270" t="s">
        <v>8</v>
      </c>
      <c r="D223" s="270" t="s">
        <v>208</v>
      </c>
      <c r="E223" s="271" t="s">
        <v>287</v>
      </c>
      <c r="F223" s="272" t="s">
        <v>288</v>
      </c>
      <c r="G223" s="273" t="s">
        <v>211</v>
      </c>
      <c r="H223" s="274">
        <v>68.838999999999999</v>
      </c>
      <c r="I223" s="275"/>
      <c r="J223" s="276">
        <f>ROUND(I223*H223,2)</f>
        <v>0</v>
      </c>
      <c r="K223" s="272" t="s">
        <v>174</v>
      </c>
      <c r="L223" s="277"/>
      <c r="M223" s="278" t="s">
        <v>1</v>
      </c>
      <c r="N223" s="279" t="s">
        <v>47</v>
      </c>
      <c r="O223" s="91"/>
      <c r="P223" s="236">
        <f>O223*H223</f>
        <v>0</v>
      </c>
      <c r="Q223" s="236">
        <v>1</v>
      </c>
      <c r="R223" s="236">
        <f>Q223*H223</f>
        <v>68.838999999999999</v>
      </c>
      <c r="S223" s="236">
        <v>0</v>
      </c>
      <c r="T223" s="237">
        <f>S223*H223</f>
        <v>0</v>
      </c>
      <c r="U223" s="38"/>
      <c r="V223" s="38"/>
      <c r="W223" s="38"/>
      <c r="X223" s="38"/>
      <c r="Y223" s="38"/>
      <c r="Z223" s="38"/>
      <c r="AA223" s="38"/>
      <c r="AB223" s="38"/>
      <c r="AC223" s="38"/>
      <c r="AD223" s="38"/>
      <c r="AE223" s="38"/>
      <c r="AR223" s="238" t="s">
        <v>212</v>
      </c>
      <c r="AT223" s="238" t="s">
        <v>208</v>
      </c>
      <c r="AU223" s="238" t="s">
        <v>91</v>
      </c>
      <c r="AY223" s="17" t="s">
        <v>169</v>
      </c>
      <c r="BE223" s="239">
        <f>IF(N223="základní",J223,0)</f>
        <v>0</v>
      </c>
      <c r="BF223" s="239">
        <f>IF(N223="snížená",J223,0)</f>
        <v>0</v>
      </c>
      <c r="BG223" s="239">
        <f>IF(N223="zákl. přenesená",J223,0)</f>
        <v>0</v>
      </c>
      <c r="BH223" s="239">
        <f>IF(N223="sníž. přenesená",J223,0)</f>
        <v>0</v>
      </c>
      <c r="BI223" s="239">
        <f>IF(N223="nulová",J223,0)</f>
        <v>0</v>
      </c>
      <c r="BJ223" s="17" t="s">
        <v>89</v>
      </c>
      <c r="BK223" s="239">
        <f>ROUND(I223*H223,2)</f>
        <v>0</v>
      </c>
      <c r="BL223" s="17" t="s">
        <v>175</v>
      </c>
      <c r="BM223" s="238" t="s">
        <v>584</v>
      </c>
    </row>
    <row r="224" s="2" customFormat="1">
      <c r="A224" s="38"/>
      <c r="B224" s="39"/>
      <c r="C224" s="40"/>
      <c r="D224" s="240" t="s">
        <v>177</v>
      </c>
      <c r="E224" s="40"/>
      <c r="F224" s="241" t="s">
        <v>288</v>
      </c>
      <c r="G224" s="40"/>
      <c r="H224" s="40"/>
      <c r="I224" s="242"/>
      <c r="J224" s="40"/>
      <c r="K224" s="40"/>
      <c r="L224" s="44"/>
      <c r="M224" s="243"/>
      <c r="N224" s="244"/>
      <c r="O224" s="91"/>
      <c r="P224" s="91"/>
      <c r="Q224" s="91"/>
      <c r="R224" s="91"/>
      <c r="S224" s="91"/>
      <c r="T224" s="92"/>
      <c r="U224" s="38"/>
      <c r="V224" s="38"/>
      <c r="W224" s="38"/>
      <c r="X224" s="38"/>
      <c r="Y224" s="38"/>
      <c r="Z224" s="38"/>
      <c r="AA224" s="38"/>
      <c r="AB224" s="38"/>
      <c r="AC224" s="38"/>
      <c r="AD224" s="38"/>
      <c r="AE224" s="38"/>
      <c r="AT224" s="17" t="s">
        <v>177</v>
      </c>
      <c r="AU224" s="17" t="s">
        <v>91</v>
      </c>
    </row>
    <row r="225" s="13" customFormat="1">
      <c r="A225" s="13"/>
      <c r="B225" s="247"/>
      <c r="C225" s="248"/>
      <c r="D225" s="240" t="s">
        <v>181</v>
      </c>
      <c r="E225" s="249" t="s">
        <v>1</v>
      </c>
      <c r="F225" s="250" t="s">
        <v>461</v>
      </c>
      <c r="G225" s="248"/>
      <c r="H225" s="251">
        <v>0.85099999999999998</v>
      </c>
      <c r="I225" s="252"/>
      <c r="J225" s="248"/>
      <c r="K225" s="248"/>
      <c r="L225" s="253"/>
      <c r="M225" s="254"/>
      <c r="N225" s="255"/>
      <c r="O225" s="255"/>
      <c r="P225" s="255"/>
      <c r="Q225" s="255"/>
      <c r="R225" s="255"/>
      <c r="S225" s="255"/>
      <c r="T225" s="256"/>
      <c r="U225" s="13"/>
      <c r="V225" s="13"/>
      <c r="W225" s="13"/>
      <c r="X225" s="13"/>
      <c r="Y225" s="13"/>
      <c r="Z225" s="13"/>
      <c r="AA225" s="13"/>
      <c r="AB225" s="13"/>
      <c r="AC225" s="13"/>
      <c r="AD225" s="13"/>
      <c r="AE225" s="13"/>
      <c r="AT225" s="257" t="s">
        <v>181</v>
      </c>
      <c r="AU225" s="257" t="s">
        <v>91</v>
      </c>
      <c r="AV225" s="13" t="s">
        <v>91</v>
      </c>
      <c r="AW225" s="13" t="s">
        <v>36</v>
      </c>
      <c r="AX225" s="13" t="s">
        <v>14</v>
      </c>
      <c r="AY225" s="257" t="s">
        <v>169</v>
      </c>
    </row>
    <row r="226" s="13" customFormat="1">
      <c r="A226" s="13"/>
      <c r="B226" s="247"/>
      <c r="C226" s="248"/>
      <c r="D226" s="240" t="s">
        <v>181</v>
      </c>
      <c r="E226" s="249" t="s">
        <v>1</v>
      </c>
      <c r="F226" s="250" t="s">
        <v>290</v>
      </c>
      <c r="G226" s="248"/>
      <c r="H226" s="251">
        <v>67.988</v>
      </c>
      <c r="I226" s="252"/>
      <c r="J226" s="248"/>
      <c r="K226" s="248"/>
      <c r="L226" s="253"/>
      <c r="M226" s="254"/>
      <c r="N226" s="255"/>
      <c r="O226" s="255"/>
      <c r="P226" s="255"/>
      <c r="Q226" s="255"/>
      <c r="R226" s="255"/>
      <c r="S226" s="255"/>
      <c r="T226" s="256"/>
      <c r="U226" s="13"/>
      <c r="V226" s="13"/>
      <c r="W226" s="13"/>
      <c r="X226" s="13"/>
      <c r="Y226" s="13"/>
      <c r="Z226" s="13"/>
      <c r="AA226" s="13"/>
      <c r="AB226" s="13"/>
      <c r="AC226" s="13"/>
      <c r="AD226" s="13"/>
      <c r="AE226" s="13"/>
      <c r="AT226" s="257" t="s">
        <v>181</v>
      </c>
      <c r="AU226" s="257" t="s">
        <v>91</v>
      </c>
      <c r="AV226" s="13" t="s">
        <v>91</v>
      </c>
      <c r="AW226" s="13" t="s">
        <v>36</v>
      </c>
      <c r="AX226" s="13" t="s">
        <v>14</v>
      </c>
      <c r="AY226" s="257" t="s">
        <v>169</v>
      </c>
    </row>
    <row r="227" s="14" customFormat="1">
      <c r="A227" s="14"/>
      <c r="B227" s="258"/>
      <c r="C227" s="259"/>
      <c r="D227" s="240" t="s">
        <v>181</v>
      </c>
      <c r="E227" s="260" t="s">
        <v>1</v>
      </c>
      <c r="F227" s="261" t="s">
        <v>184</v>
      </c>
      <c r="G227" s="259"/>
      <c r="H227" s="262">
        <v>68.838999999999999</v>
      </c>
      <c r="I227" s="263"/>
      <c r="J227" s="259"/>
      <c r="K227" s="259"/>
      <c r="L227" s="264"/>
      <c r="M227" s="265"/>
      <c r="N227" s="266"/>
      <c r="O227" s="266"/>
      <c r="P227" s="266"/>
      <c r="Q227" s="266"/>
      <c r="R227" s="266"/>
      <c r="S227" s="266"/>
      <c r="T227" s="267"/>
      <c r="U227" s="14"/>
      <c r="V227" s="14"/>
      <c r="W227" s="14"/>
      <c r="X227" s="14"/>
      <c r="Y227" s="14"/>
      <c r="Z227" s="14"/>
      <c r="AA227" s="14"/>
      <c r="AB227" s="14"/>
      <c r="AC227" s="14"/>
      <c r="AD227" s="14"/>
      <c r="AE227" s="14"/>
      <c r="AT227" s="268" t="s">
        <v>181</v>
      </c>
      <c r="AU227" s="268" t="s">
        <v>91</v>
      </c>
      <c r="AV227" s="14" t="s">
        <v>175</v>
      </c>
      <c r="AW227" s="14" t="s">
        <v>36</v>
      </c>
      <c r="AX227" s="14" t="s">
        <v>89</v>
      </c>
      <c r="AY227" s="268" t="s">
        <v>169</v>
      </c>
    </row>
    <row r="228" s="2" customFormat="1" ht="16.5" customHeight="1">
      <c r="A228" s="38"/>
      <c r="B228" s="39"/>
      <c r="C228" s="227" t="s">
        <v>291</v>
      </c>
      <c r="D228" s="227" t="s">
        <v>171</v>
      </c>
      <c r="E228" s="228" t="s">
        <v>292</v>
      </c>
      <c r="F228" s="229" t="s">
        <v>293</v>
      </c>
      <c r="G228" s="230" t="s">
        <v>120</v>
      </c>
      <c r="H228" s="231">
        <v>2609</v>
      </c>
      <c r="I228" s="232"/>
      <c r="J228" s="233">
        <f>ROUND(I228*H228,2)</f>
        <v>0</v>
      </c>
      <c r="K228" s="229" t="s">
        <v>174</v>
      </c>
      <c r="L228" s="44"/>
      <c r="M228" s="234" t="s">
        <v>1</v>
      </c>
      <c r="N228" s="235" t="s">
        <v>47</v>
      </c>
      <c r="O228" s="91"/>
      <c r="P228" s="236">
        <f>O228*H228</f>
        <v>0</v>
      </c>
      <c r="Q228" s="236">
        <v>0</v>
      </c>
      <c r="R228" s="236">
        <f>Q228*H228</f>
        <v>0</v>
      </c>
      <c r="S228" s="236">
        <v>0</v>
      </c>
      <c r="T228" s="237">
        <f>S228*H228</f>
        <v>0</v>
      </c>
      <c r="U228" s="38"/>
      <c r="V228" s="38"/>
      <c r="W228" s="38"/>
      <c r="X228" s="38"/>
      <c r="Y228" s="38"/>
      <c r="Z228" s="38"/>
      <c r="AA228" s="38"/>
      <c r="AB228" s="38"/>
      <c r="AC228" s="38"/>
      <c r="AD228" s="38"/>
      <c r="AE228" s="38"/>
      <c r="AR228" s="238" t="s">
        <v>175</v>
      </c>
      <c r="AT228" s="238" t="s">
        <v>171</v>
      </c>
      <c r="AU228" s="238" t="s">
        <v>91</v>
      </c>
      <c r="AY228" s="17" t="s">
        <v>169</v>
      </c>
      <c r="BE228" s="239">
        <f>IF(N228="základní",J228,0)</f>
        <v>0</v>
      </c>
      <c r="BF228" s="239">
        <f>IF(N228="snížená",J228,0)</f>
        <v>0</v>
      </c>
      <c r="BG228" s="239">
        <f>IF(N228="zákl. přenesená",J228,0)</f>
        <v>0</v>
      </c>
      <c r="BH228" s="239">
        <f>IF(N228="sníž. přenesená",J228,0)</f>
        <v>0</v>
      </c>
      <c r="BI228" s="239">
        <f>IF(N228="nulová",J228,0)</f>
        <v>0</v>
      </c>
      <c r="BJ228" s="17" t="s">
        <v>89</v>
      </c>
      <c r="BK228" s="239">
        <f>ROUND(I228*H228,2)</f>
        <v>0</v>
      </c>
      <c r="BL228" s="17" t="s">
        <v>175</v>
      </c>
      <c r="BM228" s="238" t="s">
        <v>585</v>
      </c>
    </row>
    <row r="229" s="2" customFormat="1">
      <c r="A229" s="38"/>
      <c r="B229" s="39"/>
      <c r="C229" s="40"/>
      <c r="D229" s="240" t="s">
        <v>177</v>
      </c>
      <c r="E229" s="40"/>
      <c r="F229" s="241" t="s">
        <v>295</v>
      </c>
      <c r="G229" s="40"/>
      <c r="H229" s="40"/>
      <c r="I229" s="242"/>
      <c r="J229" s="40"/>
      <c r="K229" s="40"/>
      <c r="L229" s="44"/>
      <c r="M229" s="243"/>
      <c r="N229" s="244"/>
      <c r="O229" s="91"/>
      <c r="P229" s="91"/>
      <c r="Q229" s="91"/>
      <c r="R229" s="91"/>
      <c r="S229" s="91"/>
      <c r="T229" s="92"/>
      <c r="U229" s="38"/>
      <c r="V229" s="38"/>
      <c r="W229" s="38"/>
      <c r="X229" s="38"/>
      <c r="Y229" s="38"/>
      <c r="Z229" s="38"/>
      <c r="AA229" s="38"/>
      <c r="AB229" s="38"/>
      <c r="AC229" s="38"/>
      <c r="AD229" s="38"/>
      <c r="AE229" s="38"/>
      <c r="AT229" s="17" t="s">
        <v>177</v>
      </c>
      <c r="AU229" s="17" t="s">
        <v>91</v>
      </c>
    </row>
    <row r="230" s="2" customFormat="1">
      <c r="A230" s="38"/>
      <c r="B230" s="39"/>
      <c r="C230" s="40"/>
      <c r="D230" s="245" t="s">
        <v>179</v>
      </c>
      <c r="E230" s="40"/>
      <c r="F230" s="246" t="s">
        <v>296</v>
      </c>
      <c r="G230" s="40"/>
      <c r="H230" s="40"/>
      <c r="I230" s="242"/>
      <c r="J230" s="40"/>
      <c r="K230" s="40"/>
      <c r="L230" s="44"/>
      <c r="M230" s="243"/>
      <c r="N230" s="244"/>
      <c r="O230" s="91"/>
      <c r="P230" s="91"/>
      <c r="Q230" s="91"/>
      <c r="R230" s="91"/>
      <c r="S230" s="91"/>
      <c r="T230" s="92"/>
      <c r="U230" s="38"/>
      <c r="V230" s="38"/>
      <c r="W230" s="38"/>
      <c r="X230" s="38"/>
      <c r="Y230" s="38"/>
      <c r="Z230" s="38"/>
      <c r="AA230" s="38"/>
      <c r="AB230" s="38"/>
      <c r="AC230" s="38"/>
      <c r="AD230" s="38"/>
      <c r="AE230" s="38"/>
      <c r="AT230" s="17" t="s">
        <v>179</v>
      </c>
      <c r="AU230" s="17" t="s">
        <v>91</v>
      </c>
    </row>
    <row r="231" s="13" customFormat="1">
      <c r="A231" s="13"/>
      <c r="B231" s="247"/>
      <c r="C231" s="248"/>
      <c r="D231" s="240" t="s">
        <v>181</v>
      </c>
      <c r="E231" s="249" t="s">
        <v>1</v>
      </c>
      <c r="F231" s="250" t="s">
        <v>118</v>
      </c>
      <c r="G231" s="248"/>
      <c r="H231" s="251">
        <v>54</v>
      </c>
      <c r="I231" s="252"/>
      <c r="J231" s="248"/>
      <c r="K231" s="248"/>
      <c r="L231" s="253"/>
      <c r="M231" s="254"/>
      <c r="N231" s="255"/>
      <c r="O231" s="255"/>
      <c r="P231" s="255"/>
      <c r="Q231" s="255"/>
      <c r="R231" s="255"/>
      <c r="S231" s="255"/>
      <c r="T231" s="256"/>
      <c r="U231" s="13"/>
      <c r="V231" s="13"/>
      <c r="W231" s="13"/>
      <c r="X231" s="13"/>
      <c r="Y231" s="13"/>
      <c r="Z231" s="13"/>
      <c r="AA231" s="13"/>
      <c r="AB231" s="13"/>
      <c r="AC231" s="13"/>
      <c r="AD231" s="13"/>
      <c r="AE231" s="13"/>
      <c r="AT231" s="257" t="s">
        <v>181</v>
      </c>
      <c r="AU231" s="257" t="s">
        <v>91</v>
      </c>
      <c r="AV231" s="13" t="s">
        <v>91</v>
      </c>
      <c r="AW231" s="13" t="s">
        <v>36</v>
      </c>
      <c r="AX231" s="13" t="s">
        <v>14</v>
      </c>
      <c r="AY231" s="257" t="s">
        <v>169</v>
      </c>
    </row>
    <row r="232" s="13" customFormat="1">
      <c r="A232" s="13"/>
      <c r="B232" s="247"/>
      <c r="C232" s="248"/>
      <c r="D232" s="240" t="s">
        <v>181</v>
      </c>
      <c r="E232" s="249" t="s">
        <v>1</v>
      </c>
      <c r="F232" s="250" t="s">
        <v>586</v>
      </c>
      <c r="G232" s="248"/>
      <c r="H232" s="251">
        <v>2555</v>
      </c>
      <c r="I232" s="252"/>
      <c r="J232" s="248"/>
      <c r="K232" s="248"/>
      <c r="L232" s="253"/>
      <c r="M232" s="254"/>
      <c r="N232" s="255"/>
      <c r="O232" s="255"/>
      <c r="P232" s="255"/>
      <c r="Q232" s="255"/>
      <c r="R232" s="255"/>
      <c r="S232" s="255"/>
      <c r="T232" s="256"/>
      <c r="U232" s="13"/>
      <c r="V232" s="13"/>
      <c r="W232" s="13"/>
      <c r="X232" s="13"/>
      <c r="Y232" s="13"/>
      <c r="Z232" s="13"/>
      <c r="AA232" s="13"/>
      <c r="AB232" s="13"/>
      <c r="AC232" s="13"/>
      <c r="AD232" s="13"/>
      <c r="AE232" s="13"/>
      <c r="AT232" s="257" t="s">
        <v>181</v>
      </c>
      <c r="AU232" s="257" t="s">
        <v>91</v>
      </c>
      <c r="AV232" s="13" t="s">
        <v>91</v>
      </c>
      <c r="AW232" s="13" t="s">
        <v>36</v>
      </c>
      <c r="AX232" s="13" t="s">
        <v>14</v>
      </c>
      <c r="AY232" s="257" t="s">
        <v>169</v>
      </c>
    </row>
    <row r="233" s="14" customFormat="1">
      <c r="A233" s="14"/>
      <c r="B233" s="258"/>
      <c r="C233" s="259"/>
      <c r="D233" s="240" t="s">
        <v>181</v>
      </c>
      <c r="E233" s="260" t="s">
        <v>1</v>
      </c>
      <c r="F233" s="261" t="s">
        <v>184</v>
      </c>
      <c r="G233" s="259"/>
      <c r="H233" s="262">
        <v>2609</v>
      </c>
      <c r="I233" s="263"/>
      <c r="J233" s="259"/>
      <c r="K233" s="259"/>
      <c r="L233" s="264"/>
      <c r="M233" s="265"/>
      <c r="N233" s="266"/>
      <c r="O233" s="266"/>
      <c r="P233" s="266"/>
      <c r="Q233" s="266"/>
      <c r="R233" s="266"/>
      <c r="S233" s="266"/>
      <c r="T233" s="267"/>
      <c r="U233" s="14"/>
      <c r="V233" s="14"/>
      <c r="W233" s="14"/>
      <c r="X233" s="14"/>
      <c r="Y233" s="14"/>
      <c r="Z233" s="14"/>
      <c r="AA233" s="14"/>
      <c r="AB233" s="14"/>
      <c r="AC233" s="14"/>
      <c r="AD233" s="14"/>
      <c r="AE233" s="14"/>
      <c r="AT233" s="268" t="s">
        <v>181</v>
      </c>
      <c r="AU233" s="268" t="s">
        <v>91</v>
      </c>
      <c r="AV233" s="14" t="s">
        <v>175</v>
      </c>
      <c r="AW233" s="14" t="s">
        <v>36</v>
      </c>
      <c r="AX233" s="14" t="s">
        <v>89</v>
      </c>
      <c r="AY233" s="268" t="s">
        <v>169</v>
      </c>
    </row>
    <row r="234" s="2" customFormat="1" ht="16.5" customHeight="1">
      <c r="A234" s="38"/>
      <c r="B234" s="39"/>
      <c r="C234" s="227" t="s">
        <v>297</v>
      </c>
      <c r="D234" s="227" t="s">
        <v>171</v>
      </c>
      <c r="E234" s="228" t="s">
        <v>298</v>
      </c>
      <c r="F234" s="229" t="s">
        <v>299</v>
      </c>
      <c r="G234" s="230" t="s">
        <v>120</v>
      </c>
      <c r="H234" s="231">
        <v>2555.75</v>
      </c>
      <c r="I234" s="232"/>
      <c r="J234" s="233">
        <f>ROUND(I234*H234,2)</f>
        <v>0</v>
      </c>
      <c r="K234" s="229" t="s">
        <v>174</v>
      </c>
      <c r="L234" s="44"/>
      <c r="M234" s="234" t="s">
        <v>1</v>
      </c>
      <c r="N234" s="235" t="s">
        <v>47</v>
      </c>
      <c r="O234" s="91"/>
      <c r="P234" s="236">
        <f>O234*H234</f>
        <v>0</v>
      </c>
      <c r="Q234" s="236">
        <v>0</v>
      </c>
      <c r="R234" s="236">
        <f>Q234*H234</f>
        <v>0</v>
      </c>
      <c r="S234" s="236">
        <v>0</v>
      </c>
      <c r="T234" s="237">
        <f>S234*H234</f>
        <v>0</v>
      </c>
      <c r="U234" s="38"/>
      <c r="V234" s="38"/>
      <c r="W234" s="38"/>
      <c r="X234" s="38"/>
      <c r="Y234" s="38"/>
      <c r="Z234" s="38"/>
      <c r="AA234" s="38"/>
      <c r="AB234" s="38"/>
      <c r="AC234" s="38"/>
      <c r="AD234" s="38"/>
      <c r="AE234" s="38"/>
      <c r="AR234" s="238" t="s">
        <v>175</v>
      </c>
      <c r="AT234" s="238" t="s">
        <v>171</v>
      </c>
      <c r="AU234" s="238" t="s">
        <v>91</v>
      </c>
      <c r="AY234" s="17" t="s">
        <v>169</v>
      </c>
      <c r="BE234" s="239">
        <f>IF(N234="základní",J234,0)</f>
        <v>0</v>
      </c>
      <c r="BF234" s="239">
        <f>IF(N234="snížená",J234,0)</f>
        <v>0</v>
      </c>
      <c r="BG234" s="239">
        <f>IF(N234="zákl. přenesená",J234,0)</f>
        <v>0</v>
      </c>
      <c r="BH234" s="239">
        <f>IF(N234="sníž. přenesená",J234,0)</f>
        <v>0</v>
      </c>
      <c r="BI234" s="239">
        <f>IF(N234="nulová",J234,0)</f>
        <v>0</v>
      </c>
      <c r="BJ234" s="17" t="s">
        <v>89</v>
      </c>
      <c r="BK234" s="239">
        <f>ROUND(I234*H234,2)</f>
        <v>0</v>
      </c>
      <c r="BL234" s="17" t="s">
        <v>175</v>
      </c>
      <c r="BM234" s="238" t="s">
        <v>587</v>
      </c>
    </row>
    <row r="235" s="2" customFormat="1">
      <c r="A235" s="38"/>
      <c r="B235" s="39"/>
      <c r="C235" s="40"/>
      <c r="D235" s="240" t="s">
        <v>177</v>
      </c>
      <c r="E235" s="40"/>
      <c r="F235" s="241" t="s">
        <v>301</v>
      </c>
      <c r="G235" s="40"/>
      <c r="H235" s="40"/>
      <c r="I235" s="242"/>
      <c r="J235" s="40"/>
      <c r="K235" s="40"/>
      <c r="L235" s="44"/>
      <c r="M235" s="243"/>
      <c r="N235" s="244"/>
      <c r="O235" s="91"/>
      <c r="P235" s="91"/>
      <c r="Q235" s="91"/>
      <c r="R235" s="91"/>
      <c r="S235" s="91"/>
      <c r="T235" s="92"/>
      <c r="U235" s="38"/>
      <c r="V235" s="38"/>
      <c r="W235" s="38"/>
      <c r="X235" s="38"/>
      <c r="Y235" s="38"/>
      <c r="Z235" s="38"/>
      <c r="AA235" s="38"/>
      <c r="AB235" s="38"/>
      <c r="AC235" s="38"/>
      <c r="AD235" s="38"/>
      <c r="AE235" s="38"/>
      <c r="AT235" s="17" t="s">
        <v>177</v>
      </c>
      <c r="AU235" s="17" t="s">
        <v>91</v>
      </c>
    </row>
    <row r="236" s="2" customFormat="1">
      <c r="A236" s="38"/>
      <c r="B236" s="39"/>
      <c r="C236" s="40"/>
      <c r="D236" s="245" t="s">
        <v>179</v>
      </c>
      <c r="E236" s="40"/>
      <c r="F236" s="246" t="s">
        <v>302</v>
      </c>
      <c r="G236" s="40"/>
      <c r="H236" s="40"/>
      <c r="I236" s="242"/>
      <c r="J236" s="40"/>
      <c r="K236" s="40"/>
      <c r="L236" s="44"/>
      <c r="M236" s="243"/>
      <c r="N236" s="244"/>
      <c r="O236" s="91"/>
      <c r="P236" s="91"/>
      <c r="Q236" s="91"/>
      <c r="R236" s="91"/>
      <c r="S236" s="91"/>
      <c r="T236" s="92"/>
      <c r="U236" s="38"/>
      <c r="V236" s="38"/>
      <c r="W236" s="38"/>
      <c r="X236" s="38"/>
      <c r="Y236" s="38"/>
      <c r="Z236" s="38"/>
      <c r="AA236" s="38"/>
      <c r="AB236" s="38"/>
      <c r="AC236" s="38"/>
      <c r="AD236" s="38"/>
      <c r="AE236" s="38"/>
      <c r="AT236" s="17" t="s">
        <v>179</v>
      </c>
      <c r="AU236" s="17" t="s">
        <v>91</v>
      </c>
    </row>
    <row r="237" s="13" customFormat="1">
      <c r="A237" s="13"/>
      <c r="B237" s="247"/>
      <c r="C237" s="248"/>
      <c r="D237" s="240" t="s">
        <v>181</v>
      </c>
      <c r="E237" s="249" t="s">
        <v>1</v>
      </c>
      <c r="F237" s="250" t="s">
        <v>588</v>
      </c>
      <c r="G237" s="248"/>
      <c r="H237" s="251">
        <v>2555.75</v>
      </c>
      <c r="I237" s="252"/>
      <c r="J237" s="248"/>
      <c r="K237" s="248"/>
      <c r="L237" s="253"/>
      <c r="M237" s="254"/>
      <c r="N237" s="255"/>
      <c r="O237" s="255"/>
      <c r="P237" s="255"/>
      <c r="Q237" s="255"/>
      <c r="R237" s="255"/>
      <c r="S237" s="255"/>
      <c r="T237" s="256"/>
      <c r="U237" s="13"/>
      <c r="V237" s="13"/>
      <c r="W237" s="13"/>
      <c r="X237" s="13"/>
      <c r="Y237" s="13"/>
      <c r="Z237" s="13"/>
      <c r="AA237" s="13"/>
      <c r="AB237" s="13"/>
      <c r="AC237" s="13"/>
      <c r="AD237" s="13"/>
      <c r="AE237" s="13"/>
      <c r="AT237" s="257" t="s">
        <v>181</v>
      </c>
      <c r="AU237" s="257" t="s">
        <v>91</v>
      </c>
      <c r="AV237" s="13" t="s">
        <v>91</v>
      </c>
      <c r="AW237" s="13" t="s">
        <v>36</v>
      </c>
      <c r="AX237" s="13" t="s">
        <v>14</v>
      </c>
      <c r="AY237" s="257" t="s">
        <v>169</v>
      </c>
    </row>
    <row r="238" s="14" customFormat="1">
      <c r="A238" s="14"/>
      <c r="B238" s="258"/>
      <c r="C238" s="259"/>
      <c r="D238" s="240" t="s">
        <v>181</v>
      </c>
      <c r="E238" s="260" t="s">
        <v>1</v>
      </c>
      <c r="F238" s="261" t="s">
        <v>184</v>
      </c>
      <c r="G238" s="259"/>
      <c r="H238" s="262">
        <v>2555.75</v>
      </c>
      <c r="I238" s="263"/>
      <c r="J238" s="259"/>
      <c r="K238" s="259"/>
      <c r="L238" s="264"/>
      <c r="M238" s="265"/>
      <c r="N238" s="266"/>
      <c r="O238" s="266"/>
      <c r="P238" s="266"/>
      <c r="Q238" s="266"/>
      <c r="R238" s="266"/>
      <c r="S238" s="266"/>
      <c r="T238" s="267"/>
      <c r="U238" s="14"/>
      <c r="V238" s="14"/>
      <c r="W238" s="14"/>
      <c r="X238" s="14"/>
      <c r="Y238" s="14"/>
      <c r="Z238" s="14"/>
      <c r="AA238" s="14"/>
      <c r="AB238" s="14"/>
      <c r="AC238" s="14"/>
      <c r="AD238" s="14"/>
      <c r="AE238" s="14"/>
      <c r="AT238" s="268" t="s">
        <v>181</v>
      </c>
      <c r="AU238" s="268" t="s">
        <v>91</v>
      </c>
      <c r="AV238" s="14" t="s">
        <v>175</v>
      </c>
      <c r="AW238" s="14" t="s">
        <v>36</v>
      </c>
      <c r="AX238" s="14" t="s">
        <v>89</v>
      </c>
      <c r="AY238" s="268" t="s">
        <v>169</v>
      </c>
    </row>
    <row r="239" s="2" customFormat="1" ht="16.5" customHeight="1">
      <c r="A239" s="38"/>
      <c r="B239" s="39"/>
      <c r="C239" s="227" t="s">
        <v>303</v>
      </c>
      <c r="D239" s="227" t="s">
        <v>171</v>
      </c>
      <c r="E239" s="228" t="s">
        <v>466</v>
      </c>
      <c r="F239" s="229" t="s">
        <v>467</v>
      </c>
      <c r="G239" s="230" t="s">
        <v>120</v>
      </c>
      <c r="H239" s="231">
        <v>284</v>
      </c>
      <c r="I239" s="232"/>
      <c r="J239" s="233">
        <f>ROUND(I239*H239,2)</f>
        <v>0</v>
      </c>
      <c r="K239" s="229" t="s">
        <v>174</v>
      </c>
      <c r="L239" s="44"/>
      <c r="M239" s="234" t="s">
        <v>1</v>
      </c>
      <c r="N239" s="235" t="s">
        <v>47</v>
      </c>
      <c r="O239" s="91"/>
      <c r="P239" s="236">
        <f>O239*H239</f>
        <v>0</v>
      </c>
      <c r="Q239" s="236">
        <v>0</v>
      </c>
      <c r="R239" s="236">
        <f>Q239*H239</f>
        <v>0</v>
      </c>
      <c r="S239" s="236">
        <v>0</v>
      </c>
      <c r="T239" s="237">
        <f>S239*H239</f>
        <v>0</v>
      </c>
      <c r="U239" s="38"/>
      <c r="V239" s="38"/>
      <c r="W239" s="38"/>
      <c r="X239" s="38"/>
      <c r="Y239" s="38"/>
      <c r="Z239" s="38"/>
      <c r="AA239" s="38"/>
      <c r="AB239" s="38"/>
      <c r="AC239" s="38"/>
      <c r="AD239" s="38"/>
      <c r="AE239" s="38"/>
      <c r="AR239" s="238" t="s">
        <v>175</v>
      </c>
      <c r="AT239" s="238" t="s">
        <v>171</v>
      </c>
      <c r="AU239" s="238" t="s">
        <v>91</v>
      </c>
      <c r="AY239" s="17" t="s">
        <v>169</v>
      </c>
      <c r="BE239" s="239">
        <f>IF(N239="základní",J239,0)</f>
        <v>0</v>
      </c>
      <c r="BF239" s="239">
        <f>IF(N239="snížená",J239,0)</f>
        <v>0</v>
      </c>
      <c r="BG239" s="239">
        <f>IF(N239="zákl. přenesená",J239,0)</f>
        <v>0</v>
      </c>
      <c r="BH239" s="239">
        <f>IF(N239="sníž. přenesená",J239,0)</f>
        <v>0</v>
      </c>
      <c r="BI239" s="239">
        <f>IF(N239="nulová",J239,0)</f>
        <v>0</v>
      </c>
      <c r="BJ239" s="17" t="s">
        <v>89</v>
      </c>
      <c r="BK239" s="239">
        <f>ROUND(I239*H239,2)</f>
        <v>0</v>
      </c>
      <c r="BL239" s="17" t="s">
        <v>175</v>
      </c>
      <c r="BM239" s="238" t="s">
        <v>589</v>
      </c>
    </row>
    <row r="240" s="2" customFormat="1">
      <c r="A240" s="38"/>
      <c r="B240" s="39"/>
      <c r="C240" s="40"/>
      <c r="D240" s="240" t="s">
        <v>177</v>
      </c>
      <c r="E240" s="40"/>
      <c r="F240" s="241" t="s">
        <v>469</v>
      </c>
      <c r="G240" s="40"/>
      <c r="H240" s="40"/>
      <c r="I240" s="242"/>
      <c r="J240" s="40"/>
      <c r="K240" s="40"/>
      <c r="L240" s="44"/>
      <c r="M240" s="243"/>
      <c r="N240" s="244"/>
      <c r="O240" s="91"/>
      <c r="P240" s="91"/>
      <c r="Q240" s="91"/>
      <c r="R240" s="91"/>
      <c r="S240" s="91"/>
      <c r="T240" s="92"/>
      <c r="U240" s="38"/>
      <c r="V240" s="38"/>
      <c r="W240" s="38"/>
      <c r="X240" s="38"/>
      <c r="Y240" s="38"/>
      <c r="Z240" s="38"/>
      <c r="AA240" s="38"/>
      <c r="AB240" s="38"/>
      <c r="AC240" s="38"/>
      <c r="AD240" s="38"/>
      <c r="AE240" s="38"/>
      <c r="AT240" s="17" t="s">
        <v>177</v>
      </c>
      <c r="AU240" s="17" t="s">
        <v>91</v>
      </c>
    </row>
    <row r="241" s="2" customFormat="1">
      <c r="A241" s="38"/>
      <c r="B241" s="39"/>
      <c r="C241" s="40"/>
      <c r="D241" s="245" t="s">
        <v>179</v>
      </c>
      <c r="E241" s="40"/>
      <c r="F241" s="246" t="s">
        <v>470</v>
      </c>
      <c r="G241" s="40"/>
      <c r="H241" s="40"/>
      <c r="I241" s="242"/>
      <c r="J241" s="40"/>
      <c r="K241" s="40"/>
      <c r="L241" s="44"/>
      <c r="M241" s="243"/>
      <c r="N241" s="244"/>
      <c r="O241" s="91"/>
      <c r="P241" s="91"/>
      <c r="Q241" s="91"/>
      <c r="R241" s="91"/>
      <c r="S241" s="91"/>
      <c r="T241" s="92"/>
      <c r="U241" s="38"/>
      <c r="V241" s="38"/>
      <c r="W241" s="38"/>
      <c r="X241" s="38"/>
      <c r="Y241" s="38"/>
      <c r="Z241" s="38"/>
      <c r="AA241" s="38"/>
      <c r="AB241" s="38"/>
      <c r="AC241" s="38"/>
      <c r="AD241" s="38"/>
      <c r="AE241" s="38"/>
      <c r="AT241" s="17" t="s">
        <v>179</v>
      </c>
      <c r="AU241" s="17" t="s">
        <v>91</v>
      </c>
    </row>
    <row r="242" s="13" customFormat="1">
      <c r="A242" s="13"/>
      <c r="B242" s="247"/>
      <c r="C242" s="248"/>
      <c r="D242" s="240" t="s">
        <v>181</v>
      </c>
      <c r="E242" s="249" t="s">
        <v>1</v>
      </c>
      <c r="F242" s="250" t="s">
        <v>502</v>
      </c>
      <c r="G242" s="248"/>
      <c r="H242" s="251">
        <v>0</v>
      </c>
      <c r="I242" s="252"/>
      <c r="J242" s="248"/>
      <c r="K242" s="248"/>
      <c r="L242" s="253"/>
      <c r="M242" s="254"/>
      <c r="N242" s="255"/>
      <c r="O242" s="255"/>
      <c r="P242" s="255"/>
      <c r="Q242" s="255"/>
      <c r="R242" s="255"/>
      <c r="S242" s="255"/>
      <c r="T242" s="256"/>
      <c r="U242" s="13"/>
      <c r="V242" s="13"/>
      <c r="W242" s="13"/>
      <c r="X242" s="13"/>
      <c r="Y242" s="13"/>
      <c r="Z242" s="13"/>
      <c r="AA242" s="13"/>
      <c r="AB242" s="13"/>
      <c r="AC242" s="13"/>
      <c r="AD242" s="13"/>
      <c r="AE242" s="13"/>
      <c r="AT242" s="257" t="s">
        <v>181</v>
      </c>
      <c r="AU242" s="257" t="s">
        <v>91</v>
      </c>
      <c r="AV242" s="13" t="s">
        <v>91</v>
      </c>
      <c r="AW242" s="13" t="s">
        <v>36</v>
      </c>
      <c r="AX242" s="13" t="s">
        <v>14</v>
      </c>
      <c r="AY242" s="257" t="s">
        <v>169</v>
      </c>
    </row>
    <row r="243" s="13" customFormat="1">
      <c r="A243" s="13"/>
      <c r="B243" s="247"/>
      <c r="C243" s="248"/>
      <c r="D243" s="240" t="s">
        <v>181</v>
      </c>
      <c r="E243" s="249" t="s">
        <v>1</v>
      </c>
      <c r="F243" s="250" t="s">
        <v>410</v>
      </c>
      <c r="G243" s="248"/>
      <c r="H243" s="251">
        <v>244</v>
      </c>
      <c r="I243" s="252"/>
      <c r="J243" s="248"/>
      <c r="K243" s="248"/>
      <c r="L243" s="253"/>
      <c r="M243" s="254"/>
      <c r="N243" s="255"/>
      <c r="O243" s="255"/>
      <c r="P243" s="255"/>
      <c r="Q243" s="255"/>
      <c r="R243" s="255"/>
      <c r="S243" s="255"/>
      <c r="T243" s="256"/>
      <c r="U243" s="13"/>
      <c r="V243" s="13"/>
      <c r="W243" s="13"/>
      <c r="X243" s="13"/>
      <c r="Y243" s="13"/>
      <c r="Z243" s="13"/>
      <c r="AA243" s="13"/>
      <c r="AB243" s="13"/>
      <c r="AC243" s="13"/>
      <c r="AD243" s="13"/>
      <c r="AE243" s="13"/>
      <c r="AT243" s="257" t="s">
        <v>181</v>
      </c>
      <c r="AU243" s="257" t="s">
        <v>91</v>
      </c>
      <c r="AV243" s="13" t="s">
        <v>91</v>
      </c>
      <c r="AW243" s="13" t="s">
        <v>36</v>
      </c>
      <c r="AX243" s="13" t="s">
        <v>14</v>
      </c>
      <c r="AY243" s="257" t="s">
        <v>169</v>
      </c>
    </row>
    <row r="244" s="13" customFormat="1">
      <c r="A244" s="13"/>
      <c r="B244" s="247"/>
      <c r="C244" s="248"/>
      <c r="D244" s="240" t="s">
        <v>181</v>
      </c>
      <c r="E244" s="249" t="s">
        <v>1</v>
      </c>
      <c r="F244" s="250" t="s">
        <v>413</v>
      </c>
      <c r="G244" s="248"/>
      <c r="H244" s="251">
        <v>40</v>
      </c>
      <c r="I244" s="252"/>
      <c r="J244" s="248"/>
      <c r="K244" s="248"/>
      <c r="L244" s="253"/>
      <c r="M244" s="254"/>
      <c r="N244" s="255"/>
      <c r="O244" s="255"/>
      <c r="P244" s="255"/>
      <c r="Q244" s="255"/>
      <c r="R244" s="255"/>
      <c r="S244" s="255"/>
      <c r="T244" s="256"/>
      <c r="U244" s="13"/>
      <c r="V244" s="13"/>
      <c r="W244" s="13"/>
      <c r="X244" s="13"/>
      <c r="Y244" s="13"/>
      <c r="Z244" s="13"/>
      <c r="AA244" s="13"/>
      <c r="AB244" s="13"/>
      <c r="AC244" s="13"/>
      <c r="AD244" s="13"/>
      <c r="AE244" s="13"/>
      <c r="AT244" s="257" t="s">
        <v>181</v>
      </c>
      <c r="AU244" s="257" t="s">
        <v>91</v>
      </c>
      <c r="AV244" s="13" t="s">
        <v>91</v>
      </c>
      <c r="AW244" s="13" t="s">
        <v>36</v>
      </c>
      <c r="AX244" s="13" t="s">
        <v>14</v>
      </c>
      <c r="AY244" s="257" t="s">
        <v>169</v>
      </c>
    </row>
    <row r="245" s="14" customFormat="1">
      <c r="A245" s="14"/>
      <c r="B245" s="258"/>
      <c r="C245" s="259"/>
      <c r="D245" s="240" t="s">
        <v>181</v>
      </c>
      <c r="E245" s="260" t="s">
        <v>1</v>
      </c>
      <c r="F245" s="261" t="s">
        <v>184</v>
      </c>
      <c r="G245" s="259"/>
      <c r="H245" s="262">
        <v>284</v>
      </c>
      <c r="I245" s="263"/>
      <c r="J245" s="259"/>
      <c r="K245" s="259"/>
      <c r="L245" s="264"/>
      <c r="M245" s="265"/>
      <c r="N245" s="266"/>
      <c r="O245" s="266"/>
      <c r="P245" s="266"/>
      <c r="Q245" s="266"/>
      <c r="R245" s="266"/>
      <c r="S245" s="266"/>
      <c r="T245" s="267"/>
      <c r="U245" s="14"/>
      <c r="V245" s="14"/>
      <c r="W245" s="14"/>
      <c r="X245" s="14"/>
      <c r="Y245" s="14"/>
      <c r="Z245" s="14"/>
      <c r="AA245" s="14"/>
      <c r="AB245" s="14"/>
      <c r="AC245" s="14"/>
      <c r="AD245" s="14"/>
      <c r="AE245" s="14"/>
      <c r="AT245" s="268" t="s">
        <v>181</v>
      </c>
      <c r="AU245" s="268" t="s">
        <v>91</v>
      </c>
      <c r="AV245" s="14" t="s">
        <v>175</v>
      </c>
      <c r="AW245" s="14" t="s">
        <v>36</v>
      </c>
      <c r="AX245" s="14" t="s">
        <v>89</v>
      </c>
      <c r="AY245" s="268" t="s">
        <v>169</v>
      </c>
    </row>
    <row r="246" s="12" customFormat="1" ht="22.8" customHeight="1">
      <c r="A246" s="12"/>
      <c r="B246" s="211"/>
      <c r="C246" s="212"/>
      <c r="D246" s="213" t="s">
        <v>81</v>
      </c>
      <c r="E246" s="225" t="s">
        <v>212</v>
      </c>
      <c r="F246" s="225" t="s">
        <v>310</v>
      </c>
      <c r="G246" s="212"/>
      <c r="H246" s="212"/>
      <c r="I246" s="215"/>
      <c r="J246" s="226">
        <f>BK246</f>
        <v>0</v>
      </c>
      <c r="K246" s="212"/>
      <c r="L246" s="217"/>
      <c r="M246" s="218"/>
      <c r="N246" s="219"/>
      <c r="O246" s="219"/>
      <c r="P246" s="220">
        <f>SUM(P247:P290)</f>
        <v>0</v>
      </c>
      <c r="Q246" s="219"/>
      <c r="R246" s="220">
        <f>SUM(R247:R290)</f>
        <v>5.5353819999999994</v>
      </c>
      <c r="S246" s="219"/>
      <c r="T246" s="221">
        <f>SUM(T247:T290)</f>
        <v>0</v>
      </c>
      <c r="U246" s="12"/>
      <c r="V246" s="12"/>
      <c r="W246" s="12"/>
      <c r="X246" s="12"/>
      <c r="Y246" s="12"/>
      <c r="Z246" s="12"/>
      <c r="AA246" s="12"/>
      <c r="AB246" s="12"/>
      <c r="AC246" s="12"/>
      <c r="AD246" s="12"/>
      <c r="AE246" s="12"/>
      <c r="AR246" s="222" t="s">
        <v>89</v>
      </c>
      <c r="AT246" s="223" t="s">
        <v>81</v>
      </c>
      <c r="AU246" s="223" t="s">
        <v>89</v>
      </c>
      <c r="AY246" s="222" t="s">
        <v>169</v>
      </c>
      <c r="BK246" s="224">
        <f>SUM(BK247:BK290)</f>
        <v>0</v>
      </c>
    </row>
    <row r="247" s="2" customFormat="1" ht="33" customHeight="1">
      <c r="A247" s="38"/>
      <c r="B247" s="39"/>
      <c r="C247" s="227" t="s">
        <v>311</v>
      </c>
      <c r="D247" s="227" t="s">
        <v>171</v>
      </c>
      <c r="E247" s="228" t="s">
        <v>312</v>
      </c>
      <c r="F247" s="229" t="s">
        <v>313</v>
      </c>
      <c r="G247" s="230" t="s">
        <v>133</v>
      </c>
      <c r="H247" s="231">
        <v>25.100000000000001</v>
      </c>
      <c r="I247" s="232"/>
      <c r="J247" s="233">
        <f>ROUND(I247*H247,2)</f>
        <v>0</v>
      </c>
      <c r="K247" s="229" t="s">
        <v>174</v>
      </c>
      <c r="L247" s="44"/>
      <c r="M247" s="234" t="s">
        <v>1</v>
      </c>
      <c r="N247" s="235" t="s">
        <v>47</v>
      </c>
      <c r="O247" s="91"/>
      <c r="P247" s="236">
        <f>O247*H247</f>
        <v>0</v>
      </c>
      <c r="Q247" s="236">
        <v>1.0000000000000001E-05</v>
      </c>
      <c r="R247" s="236">
        <f>Q247*H247</f>
        <v>0.00025100000000000003</v>
      </c>
      <c r="S247" s="236">
        <v>0</v>
      </c>
      <c r="T247" s="237">
        <f>S247*H247</f>
        <v>0</v>
      </c>
      <c r="U247" s="38"/>
      <c r="V247" s="38"/>
      <c r="W247" s="38"/>
      <c r="X247" s="38"/>
      <c r="Y247" s="38"/>
      <c r="Z247" s="38"/>
      <c r="AA247" s="38"/>
      <c r="AB247" s="38"/>
      <c r="AC247" s="38"/>
      <c r="AD247" s="38"/>
      <c r="AE247" s="38"/>
      <c r="AR247" s="238" t="s">
        <v>175</v>
      </c>
      <c r="AT247" s="238" t="s">
        <v>171</v>
      </c>
      <c r="AU247" s="238" t="s">
        <v>91</v>
      </c>
      <c r="AY247" s="17" t="s">
        <v>169</v>
      </c>
      <c r="BE247" s="239">
        <f>IF(N247="základní",J247,0)</f>
        <v>0</v>
      </c>
      <c r="BF247" s="239">
        <f>IF(N247="snížená",J247,0)</f>
        <v>0</v>
      </c>
      <c r="BG247" s="239">
        <f>IF(N247="zákl. přenesená",J247,0)</f>
        <v>0</v>
      </c>
      <c r="BH247" s="239">
        <f>IF(N247="sníž. přenesená",J247,0)</f>
        <v>0</v>
      </c>
      <c r="BI247" s="239">
        <f>IF(N247="nulová",J247,0)</f>
        <v>0</v>
      </c>
      <c r="BJ247" s="17" t="s">
        <v>89</v>
      </c>
      <c r="BK247" s="239">
        <f>ROUND(I247*H247,2)</f>
        <v>0</v>
      </c>
      <c r="BL247" s="17" t="s">
        <v>175</v>
      </c>
      <c r="BM247" s="238" t="s">
        <v>590</v>
      </c>
    </row>
    <row r="248" s="2" customFormat="1">
      <c r="A248" s="38"/>
      <c r="B248" s="39"/>
      <c r="C248" s="40"/>
      <c r="D248" s="240" t="s">
        <v>177</v>
      </c>
      <c r="E248" s="40"/>
      <c r="F248" s="241" t="s">
        <v>315</v>
      </c>
      <c r="G248" s="40"/>
      <c r="H248" s="40"/>
      <c r="I248" s="242"/>
      <c r="J248" s="40"/>
      <c r="K248" s="40"/>
      <c r="L248" s="44"/>
      <c r="M248" s="243"/>
      <c r="N248" s="244"/>
      <c r="O248" s="91"/>
      <c r="P248" s="91"/>
      <c r="Q248" s="91"/>
      <c r="R248" s="91"/>
      <c r="S248" s="91"/>
      <c r="T248" s="92"/>
      <c r="U248" s="38"/>
      <c r="V248" s="38"/>
      <c r="W248" s="38"/>
      <c r="X248" s="38"/>
      <c r="Y248" s="38"/>
      <c r="Z248" s="38"/>
      <c r="AA248" s="38"/>
      <c r="AB248" s="38"/>
      <c r="AC248" s="38"/>
      <c r="AD248" s="38"/>
      <c r="AE248" s="38"/>
      <c r="AT248" s="17" t="s">
        <v>177</v>
      </c>
      <c r="AU248" s="17" t="s">
        <v>91</v>
      </c>
    </row>
    <row r="249" s="2" customFormat="1">
      <c r="A249" s="38"/>
      <c r="B249" s="39"/>
      <c r="C249" s="40"/>
      <c r="D249" s="245" t="s">
        <v>179</v>
      </c>
      <c r="E249" s="40"/>
      <c r="F249" s="246" t="s">
        <v>316</v>
      </c>
      <c r="G249" s="40"/>
      <c r="H249" s="40"/>
      <c r="I249" s="242"/>
      <c r="J249" s="40"/>
      <c r="K249" s="40"/>
      <c r="L249" s="44"/>
      <c r="M249" s="243"/>
      <c r="N249" s="244"/>
      <c r="O249" s="91"/>
      <c r="P249" s="91"/>
      <c r="Q249" s="91"/>
      <c r="R249" s="91"/>
      <c r="S249" s="91"/>
      <c r="T249" s="92"/>
      <c r="U249" s="38"/>
      <c r="V249" s="38"/>
      <c r="W249" s="38"/>
      <c r="X249" s="38"/>
      <c r="Y249" s="38"/>
      <c r="Z249" s="38"/>
      <c r="AA249" s="38"/>
      <c r="AB249" s="38"/>
      <c r="AC249" s="38"/>
      <c r="AD249" s="38"/>
      <c r="AE249" s="38"/>
      <c r="AT249" s="17" t="s">
        <v>179</v>
      </c>
      <c r="AU249" s="17" t="s">
        <v>91</v>
      </c>
    </row>
    <row r="250" s="2" customFormat="1">
      <c r="A250" s="38"/>
      <c r="B250" s="39"/>
      <c r="C250" s="40"/>
      <c r="D250" s="240" t="s">
        <v>196</v>
      </c>
      <c r="E250" s="40"/>
      <c r="F250" s="269" t="s">
        <v>317</v>
      </c>
      <c r="G250" s="40"/>
      <c r="H250" s="40"/>
      <c r="I250" s="242"/>
      <c r="J250" s="40"/>
      <c r="K250" s="40"/>
      <c r="L250" s="44"/>
      <c r="M250" s="243"/>
      <c r="N250" s="244"/>
      <c r="O250" s="91"/>
      <c r="P250" s="91"/>
      <c r="Q250" s="91"/>
      <c r="R250" s="91"/>
      <c r="S250" s="91"/>
      <c r="T250" s="92"/>
      <c r="U250" s="38"/>
      <c r="V250" s="38"/>
      <c r="W250" s="38"/>
      <c r="X250" s="38"/>
      <c r="Y250" s="38"/>
      <c r="Z250" s="38"/>
      <c r="AA250" s="38"/>
      <c r="AB250" s="38"/>
      <c r="AC250" s="38"/>
      <c r="AD250" s="38"/>
      <c r="AE250" s="38"/>
      <c r="AT250" s="17" t="s">
        <v>196</v>
      </c>
      <c r="AU250" s="17" t="s">
        <v>91</v>
      </c>
    </row>
    <row r="251" s="13" customFormat="1">
      <c r="A251" s="13"/>
      <c r="B251" s="247"/>
      <c r="C251" s="248"/>
      <c r="D251" s="240" t="s">
        <v>181</v>
      </c>
      <c r="E251" s="249" t="s">
        <v>1</v>
      </c>
      <c r="F251" s="250" t="s">
        <v>579</v>
      </c>
      <c r="G251" s="248"/>
      <c r="H251" s="251">
        <v>25.100000000000001</v>
      </c>
      <c r="I251" s="252"/>
      <c r="J251" s="248"/>
      <c r="K251" s="248"/>
      <c r="L251" s="253"/>
      <c r="M251" s="254"/>
      <c r="N251" s="255"/>
      <c r="O251" s="255"/>
      <c r="P251" s="255"/>
      <c r="Q251" s="255"/>
      <c r="R251" s="255"/>
      <c r="S251" s="255"/>
      <c r="T251" s="256"/>
      <c r="U251" s="13"/>
      <c r="V251" s="13"/>
      <c r="W251" s="13"/>
      <c r="X251" s="13"/>
      <c r="Y251" s="13"/>
      <c r="Z251" s="13"/>
      <c r="AA251" s="13"/>
      <c r="AB251" s="13"/>
      <c r="AC251" s="13"/>
      <c r="AD251" s="13"/>
      <c r="AE251" s="13"/>
      <c r="AT251" s="257" t="s">
        <v>181</v>
      </c>
      <c r="AU251" s="257" t="s">
        <v>91</v>
      </c>
      <c r="AV251" s="13" t="s">
        <v>91</v>
      </c>
      <c r="AW251" s="13" t="s">
        <v>36</v>
      </c>
      <c r="AX251" s="13" t="s">
        <v>14</v>
      </c>
      <c r="AY251" s="257" t="s">
        <v>169</v>
      </c>
    </row>
    <row r="252" s="14" customFormat="1">
      <c r="A252" s="14"/>
      <c r="B252" s="258"/>
      <c r="C252" s="259"/>
      <c r="D252" s="240" t="s">
        <v>181</v>
      </c>
      <c r="E252" s="260" t="s">
        <v>1</v>
      </c>
      <c r="F252" s="261" t="s">
        <v>184</v>
      </c>
      <c r="G252" s="259"/>
      <c r="H252" s="262">
        <v>25.100000000000001</v>
      </c>
      <c r="I252" s="263"/>
      <c r="J252" s="259"/>
      <c r="K252" s="259"/>
      <c r="L252" s="264"/>
      <c r="M252" s="265"/>
      <c r="N252" s="266"/>
      <c r="O252" s="266"/>
      <c r="P252" s="266"/>
      <c r="Q252" s="266"/>
      <c r="R252" s="266"/>
      <c r="S252" s="266"/>
      <c r="T252" s="267"/>
      <c r="U252" s="14"/>
      <c r="V252" s="14"/>
      <c r="W252" s="14"/>
      <c r="X252" s="14"/>
      <c r="Y252" s="14"/>
      <c r="Z252" s="14"/>
      <c r="AA252" s="14"/>
      <c r="AB252" s="14"/>
      <c r="AC252" s="14"/>
      <c r="AD252" s="14"/>
      <c r="AE252" s="14"/>
      <c r="AT252" s="268" t="s">
        <v>181</v>
      </c>
      <c r="AU252" s="268" t="s">
        <v>91</v>
      </c>
      <c r="AV252" s="14" t="s">
        <v>175</v>
      </c>
      <c r="AW252" s="14" t="s">
        <v>36</v>
      </c>
      <c r="AX252" s="14" t="s">
        <v>89</v>
      </c>
      <c r="AY252" s="268" t="s">
        <v>169</v>
      </c>
    </row>
    <row r="253" s="2" customFormat="1" ht="21.75" customHeight="1">
      <c r="A253" s="38"/>
      <c r="B253" s="39"/>
      <c r="C253" s="270" t="s">
        <v>318</v>
      </c>
      <c r="D253" s="270" t="s">
        <v>208</v>
      </c>
      <c r="E253" s="271" t="s">
        <v>319</v>
      </c>
      <c r="F253" s="272" t="s">
        <v>320</v>
      </c>
      <c r="G253" s="273" t="s">
        <v>133</v>
      </c>
      <c r="H253" s="274">
        <v>25.100000000000001</v>
      </c>
      <c r="I253" s="275"/>
      <c r="J253" s="276">
        <f>ROUND(I253*H253,2)</f>
        <v>0</v>
      </c>
      <c r="K253" s="272" t="s">
        <v>174</v>
      </c>
      <c r="L253" s="277"/>
      <c r="M253" s="278" t="s">
        <v>1</v>
      </c>
      <c r="N253" s="279" t="s">
        <v>47</v>
      </c>
      <c r="O253" s="91"/>
      <c r="P253" s="236">
        <f>O253*H253</f>
        <v>0</v>
      </c>
      <c r="Q253" s="236">
        <v>0.0024099999999999998</v>
      </c>
      <c r="R253" s="236">
        <f>Q253*H253</f>
        <v>0.060490999999999996</v>
      </c>
      <c r="S253" s="236">
        <v>0</v>
      </c>
      <c r="T253" s="237">
        <f>S253*H253</f>
        <v>0</v>
      </c>
      <c r="U253" s="38"/>
      <c r="V253" s="38"/>
      <c r="W253" s="38"/>
      <c r="X253" s="38"/>
      <c r="Y253" s="38"/>
      <c r="Z253" s="38"/>
      <c r="AA253" s="38"/>
      <c r="AB253" s="38"/>
      <c r="AC253" s="38"/>
      <c r="AD253" s="38"/>
      <c r="AE253" s="38"/>
      <c r="AR253" s="238" t="s">
        <v>212</v>
      </c>
      <c r="AT253" s="238" t="s">
        <v>208</v>
      </c>
      <c r="AU253" s="238" t="s">
        <v>91</v>
      </c>
      <c r="AY253" s="17" t="s">
        <v>169</v>
      </c>
      <c r="BE253" s="239">
        <f>IF(N253="základní",J253,0)</f>
        <v>0</v>
      </c>
      <c r="BF253" s="239">
        <f>IF(N253="snížená",J253,0)</f>
        <v>0</v>
      </c>
      <c r="BG253" s="239">
        <f>IF(N253="zákl. přenesená",J253,0)</f>
        <v>0</v>
      </c>
      <c r="BH253" s="239">
        <f>IF(N253="sníž. přenesená",J253,0)</f>
        <v>0</v>
      </c>
      <c r="BI253" s="239">
        <f>IF(N253="nulová",J253,0)</f>
        <v>0</v>
      </c>
      <c r="BJ253" s="17" t="s">
        <v>89</v>
      </c>
      <c r="BK253" s="239">
        <f>ROUND(I253*H253,2)</f>
        <v>0</v>
      </c>
      <c r="BL253" s="17" t="s">
        <v>175</v>
      </c>
      <c r="BM253" s="238" t="s">
        <v>591</v>
      </c>
    </row>
    <row r="254" s="2" customFormat="1">
      <c r="A254" s="38"/>
      <c r="B254" s="39"/>
      <c r="C254" s="40"/>
      <c r="D254" s="240" t="s">
        <v>177</v>
      </c>
      <c r="E254" s="40"/>
      <c r="F254" s="241" t="s">
        <v>320</v>
      </c>
      <c r="G254" s="40"/>
      <c r="H254" s="40"/>
      <c r="I254" s="242"/>
      <c r="J254" s="40"/>
      <c r="K254" s="40"/>
      <c r="L254" s="44"/>
      <c r="M254" s="243"/>
      <c r="N254" s="244"/>
      <c r="O254" s="91"/>
      <c r="P254" s="91"/>
      <c r="Q254" s="91"/>
      <c r="R254" s="91"/>
      <c r="S254" s="91"/>
      <c r="T254" s="92"/>
      <c r="U254" s="38"/>
      <c r="V254" s="38"/>
      <c r="W254" s="38"/>
      <c r="X254" s="38"/>
      <c r="Y254" s="38"/>
      <c r="Z254" s="38"/>
      <c r="AA254" s="38"/>
      <c r="AB254" s="38"/>
      <c r="AC254" s="38"/>
      <c r="AD254" s="38"/>
      <c r="AE254" s="38"/>
      <c r="AT254" s="17" t="s">
        <v>177</v>
      </c>
      <c r="AU254" s="17" t="s">
        <v>91</v>
      </c>
    </row>
    <row r="255" s="13" customFormat="1">
      <c r="A255" s="13"/>
      <c r="B255" s="247"/>
      <c r="C255" s="248"/>
      <c r="D255" s="240" t="s">
        <v>181</v>
      </c>
      <c r="E255" s="249" t="s">
        <v>1</v>
      </c>
      <c r="F255" s="250" t="s">
        <v>579</v>
      </c>
      <c r="G255" s="248"/>
      <c r="H255" s="251">
        <v>25.100000000000001</v>
      </c>
      <c r="I255" s="252"/>
      <c r="J255" s="248"/>
      <c r="K255" s="248"/>
      <c r="L255" s="253"/>
      <c r="M255" s="254"/>
      <c r="N255" s="255"/>
      <c r="O255" s="255"/>
      <c r="P255" s="255"/>
      <c r="Q255" s="255"/>
      <c r="R255" s="255"/>
      <c r="S255" s="255"/>
      <c r="T255" s="256"/>
      <c r="U255" s="13"/>
      <c r="V255" s="13"/>
      <c r="W255" s="13"/>
      <c r="X255" s="13"/>
      <c r="Y255" s="13"/>
      <c r="Z255" s="13"/>
      <c r="AA255" s="13"/>
      <c r="AB255" s="13"/>
      <c r="AC255" s="13"/>
      <c r="AD255" s="13"/>
      <c r="AE255" s="13"/>
      <c r="AT255" s="257" t="s">
        <v>181</v>
      </c>
      <c r="AU255" s="257" t="s">
        <v>91</v>
      </c>
      <c r="AV255" s="13" t="s">
        <v>91</v>
      </c>
      <c r="AW255" s="13" t="s">
        <v>36</v>
      </c>
      <c r="AX255" s="13" t="s">
        <v>14</v>
      </c>
      <c r="AY255" s="257" t="s">
        <v>169</v>
      </c>
    </row>
    <row r="256" s="14" customFormat="1">
      <c r="A256" s="14"/>
      <c r="B256" s="258"/>
      <c r="C256" s="259"/>
      <c r="D256" s="240" t="s">
        <v>181</v>
      </c>
      <c r="E256" s="260" t="s">
        <v>1</v>
      </c>
      <c r="F256" s="261" t="s">
        <v>184</v>
      </c>
      <c r="G256" s="259"/>
      <c r="H256" s="262">
        <v>25.100000000000001</v>
      </c>
      <c r="I256" s="263"/>
      <c r="J256" s="259"/>
      <c r="K256" s="259"/>
      <c r="L256" s="264"/>
      <c r="M256" s="265"/>
      <c r="N256" s="266"/>
      <c r="O256" s="266"/>
      <c r="P256" s="266"/>
      <c r="Q256" s="266"/>
      <c r="R256" s="266"/>
      <c r="S256" s="266"/>
      <c r="T256" s="267"/>
      <c r="U256" s="14"/>
      <c r="V256" s="14"/>
      <c r="W256" s="14"/>
      <c r="X256" s="14"/>
      <c r="Y256" s="14"/>
      <c r="Z256" s="14"/>
      <c r="AA256" s="14"/>
      <c r="AB256" s="14"/>
      <c r="AC256" s="14"/>
      <c r="AD256" s="14"/>
      <c r="AE256" s="14"/>
      <c r="AT256" s="268" t="s">
        <v>181</v>
      </c>
      <c r="AU256" s="268" t="s">
        <v>91</v>
      </c>
      <c r="AV256" s="14" t="s">
        <v>175</v>
      </c>
      <c r="AW256" s="14" t="s">
        <v>36</v>
      </c>
      <c r="AX256" s="14" t="s">
        <v>89</v>
      </c>
      <c r="AY256" s="268" t="s">
        <v>169</v>
      </c>
    </row>
    <row r="257" s="2" customFormat="1" ht="33" customHeight="1">
      <c r="A257" s="38"/>
      <c r="B257" s="39"/>
      <c r="C257" s="227" t="s">
        <v>7</v>
      </c>
      <c r="D257" s="227" t="s">
        <v>171</v>
      </c>
      <c r="E257" s="228" t="s">
        <v>322</v>
      </c>
      <c r="F257" s="229" t="s">
        <v>323</v>
      </c>
      <c r="G257" s="230" t="s">
        <v>324</v>
      </c>
      <c r="H257" s="231">
        <v>16</v>
      </c>
      <c r="I257" s="232"/>
      <c r="J257" s="233">
        <f>ROUND(I257*H257,2)</f>
        <v>0</v>
      </c>
      <c r="K257" s="229" t="s">
        <v>174</v>
      </c>
      <c r="L257" s="44"/>
      <c r="M257" s="234" t="s">
        <v>1</v>
      </c>
      <c r="N257" s="235" t="s">
        <v>47</v>
      </c>
      <c r="O257" s="91"/>
      <c r="P257" s="236">
        <f>O257*H257</f>
        <v>0</v>
      </c>
      <c r="Q257" s="236">
        <v>0</v>
      </c>
      <c r="R257" s="236">
        <f>Q257*H257</f>
        <v>0</v>
      </c>
      <c r="S257" s="236">
        <v>0</v>
      </c>
      <c r="T257" s="237">
        <f>S257*H257</f>
        <v>0</v>
      </c>
      <c r="U257" s="38"/>
      <c r="V257" s="38"/>
      <c r="W257" s="38"/>
      <c r="X257" s="38"/>
      <c r="Y257" s="38"/>
      <c r="Z257" s="38"/>
      <c r="AA257" s="38"/>
      <c r="AB257" s="38"/>
      <c r="AC257" s="38"/>
      <c r="AD257" s="38"/>
      <c r="AE257" s="38"/>
      <c r="AR257" s="238" t="s">
        <v>175</v>
      </c>
      <c r="AT257" s="238" t="s">
        <v>171</v>
      </c>
      <c r="AU257" s="238" t="s">
        <v>91</v>
      </c>
      <c r="AY257" s="17" t="s">
        <v>169</v>
      </c>
      <c r="BE257" s="239">
        <f>IF(N257="základní",J257,0)</f>
        <v>0</v>
      </c>
      <c r="BF257" s="239">
        <f>IF(N257="snížená",J257,0)</f>
        <v>0</v>
      </c>
      <c r="BG257" s="239">
        <f>IF(N257="zákl. přenesená",J257,0)</f>
        <v>0</v>
      </c>
      <c r="BH257" s="239">
        <f>IF(N257="sníž. přenesená",J257,0)</f>
        <v>0</v>
      </c>
      <c r="BI257" s="239">
        <f>IF(N257="nulová",J257,0)</f>
        <v>0</v>
      </c>
      <c r="BJ257" s="17" t="s">
        <v>89</v>
      </c>
      <c r="BK257" s="239">
        <f>ROUND(I257*H257,2)</f>
        <v>0</v>
      </c>
      <c r="BL257" s="17" t="s">
        <v>175</v>
      </c>
      <c r="BM257" s="238" t="s">
        <v>592</v>
      </c>
    </row>
    <row r="258" s="2" customFormat="1">
      <c r="A258" s="38"/>
      <c r="B258" s="39"/>
      <c r="C258" s="40"/>
      <c r="D258" s="240" t="s">
        <v>177</v>
      </c>
      <c r="E258" s="40"/>
      <c r="F258" s="241" t="s">
        <v>326</v>
      </c>
      <c r="G258" s="40"/>
      <c r="H258" s="40"/>
      <c r="I258" s="242"/>
      <c r="J258" s="40"/>
      <c r="K258" s="40"/>
      <c r="L258" s="44"/>
      <c r="M258" s="243"/>
      <c r="N258" s="244"/>
      <c r="O258" s="91"/>
      <c r="P258" s="91"/>
      <c r="Q258" s="91"/>
      <c r="R258" s="91"/>
      <c r="S258" s="91"/>
      <c r="T258" s="92"/>
      <c r="U258" s="38"/>
      <c r="V258" s="38"/>
      <c r="W258" s="38"/>
      <c r="X258" s="38"/>
      <c r="Y258" s="38"/>
      <c r="Z258" s="38"/>
      <c r="AA258" s="38"/>
      <c r="AB258" s="38"/>
      <c r="AC258" s="38"/>
      <c r="AD258" s="38"/>
      <c r="AE258" s="38"/>
      <c r="AT258" s="17" t="s">
        <v>177</v>
      </c>
      <c r="AU258" s="17" t="s">
        <v>91</v>
      </c>
    </row>
    <row r="259" s="2" customFormat="1">
      <c r="A259" s="38"/>
      <c r="B259" s="39"/>
      <c r="C259" s="40"/>
      <c r="D259" s="245" t="s">
        <v>179</v>
      </c>
      <c r="E259" s="40"/>
      <c r="F259" s="246" t="s">
        <v>327</v>
      </c>
      <c r="G259" s="40"/>
      <c r="H259" s="40"/>
      <c r="I259" s="242"/>
      <c r="J259" s="40"/>
      <c r="K259" s="40"/>
      <c r="L259" s="44"/>
      <c r="M259" s="243"/>
      <c r="N259" s="244"/>
      <c r="O259" s="91"/>
      <c r="P259" s="91"/>
      <c r="Q259" s="91"/>
      <c r="R259" s="91"/>
      <c r="S259" s="91"/>
      <c r="T259" s="92"/>
      <c r="U259" s="38"/>
      <c r="V259" s="38"/>
      <c r="W259" s="38"/>
      <c r="X259" s="38"/>
      <c r="Y259" s="38"/>
      <c r="Z259" s="38"/>
      <c r="AA259" s="38"/>
      <c r="AB259" s="38"/>
      <c r="AC259" s="38"/>
      <c r="AD259" s="38"/>
      <c r="AE259" s="38"/>
      <c r="AT259" s="17" t="s">
        <v>179</v>
      </c>
      <c r="AU259" s="17" t="s">
        <v>91</v>
      </c>
    </row>
    <row r="260" s="2" customFormat="1">
      <c r="A260" s="38"/>
      <c r="B260" s="39"/>
      <c r="C260" s="40"/>
      <c r="D260" s="240" t="s">
        <v>196</v>
      </c>
      <c r="E260" s="40"/>
      <c r="F260" s="269" t="s">
        <v>328</v>
      </c>
      <c r="G260" s="40"/>
      <c r="H260" s="40"/>
      <c r="I260" s="242"/>
      <c r="J260" s="40"/>
      <c r="K260" s="40"/>
      <c r="L260" s="44"/>
      <c r="M260" s="243"/>
      <c r="N260" s="244"/>
      <c r="O260" s="91"/>
      <c r="P260" s="91"/>
      <c r="Q260" s="91"/>
      <c r="R260" s="91"/>
      <c r="S260" s="91"/>
      <c r="T260" s="92"/>
      <c r="U260" s="38"/>
      <c r="V260" s="38"/>
      <c r="W260" s="38"/>
      <c r="X260" s="38"/>
      <c r="Y260" s="38"/>
      <c r="Z260" s="38"/>
      <c r="AA260" s="38"/>
      <c r="AB260" s="38"/>
      <c r="AC260" s="38"/>
      <c r="AD260" s="38"/>
      <c r="AE260" s="38"/>
      <c r="AT260" s="17" t="s">
        <v>196</v>
      </c>
      <c r="AU260" s="17" t="s">
        <v>91</v>
      </c>
    </row>
    <row r="261" s="2" customFormat="1" ht="16.5" customHeight="1">
      <c r="A261" s="38"/>
      <c r="B261" s="39"/>
      <c r="C261" s="270" t="s">
        <v>329</v>
      </c>
      <c r="D261" s="270" t="s">
        <v>208</v>
      </c>
      <c r="E261" s="271" t="s">
        <v>330</v>
      </c>
      <c r="F261" s="272" t="s">
        <v>331</v>
      </c>
      <c r="G261" s="273" t="s">
        <v>324</v>
      </c>
      <c r="H261" s="274">
        <v>8</v>
      </c>
      <c r="I261" s="275"/>
      <c r="J261" s="276">
        <f>ROUND(I261*H261,2)</f>
        <v>0</v>
      </c>
      <c r="K261" s="272" t="s">
        <v>174</v>
      </c>
      <c r="L261" s="277"/>
      <c r="M261" s="278" t="s">
        <v>1</v>
      </c>
      <c r="N261" s="279" t="s">
        <v>47</v>
      </c>
      <c r="O261" s="91"/>
      <c r="P261" s="236">
        <f>O261*H261</f>
        <v>0</v>
      </c>
      <c r="Q261" s="236">
        <v>0.00064000000000000005</v>
      </c>
      <c r="R261" s="236">
        <f>Q261*H261</f>
        <v>0.0051200000000000004</v>
      </c>
      <c r="S261" s="236">
        <v>0</v>
      </c>
      <c r="T261" s="237">
        <f>S261*H261</f>
        <v>0</v>
      </c>
      <c r="U261" s="38"/>
      <c r="V261" s="38"/>
      <c r="W261" s="38"/>
      <c r="X261" s="38"/>
      <c r="Y261" s="38"/>
      <c r="Z261" s="38"/>
      <c r="AA261" s="38"/>
      <c r="AB261" s="38"/>
      <c r="AC261" s="38"/>
      <c r="AD261" s="38"/>
      <c r="AE261" s="38"/>
      <c r="AR261" s="238" t="s">
        <v>212</v>
      </c>
      <c r="AT261" s="238" t="s">
        <v>208</v>
      </c>
      <c r="AU261" s="238" t="s">
        <v>91</v>
      </c>
      <c r="AY261" s="17" t="s">
        <v>169</v>
      </c>
      <c r="BE261" s="239">
        <f>IF(N261="základní",J261,0)</f>
        <v>0</v>
      </c>
      <c r="BF261" s="239">
        <f>IF(N261="snížená",J261,0)</f>
        <v>0</v>
      </c>
      <c r="BG261" s="239">
        <f>IF(N261="zákl. přenesená",J261,0)</f>
        <v>0</v>
      </c>
      <c r="BH261" s="239">
        <f>IF(N261="sníž. přenesená",J261,0)</f>
        <v>0</v>
      </c>
      <c r="BI261" s="239">
        <f>IF(N261="nulová",J261,0)</f>
        <v>0</v>
      </c>
      <c r="BJ261" s="17" t="s">
        <v>89</v>
      </c>
      <c r="BK261" s="239">
        <f>ROUND(I261*H261,2)</f>
        <v>0</v>
      </c>
      <c r="BL261" s="17" t="s">
        <v>175</v>
      </c>
      <c r="BM261" s="238" t="s">
        <v>593</v>
      </c>
    </row>
    <row r="262" s="2" customFormat="1">
      <c r="A262" s="38"/>
      <c r="B262" s="39"/>
      <c r="C262" s="40"/>
      <c r="D262" s="240" t="s">
        <v>177</v>
      </c>
      <c r="E262" s="40"/>
      <c r="F262" s="241" t="s">
        <v>331</v>
      </c>
      <c r="G262" s="40"/>
      <c r="H262" s="40"/>
      <c r="I262" s="242"/>
      <c r="J262" s="40"/>
      <c r="K262" s="40"/>
      <c r="L262" s="44"/>
      <c r="M262" s="243"/>
      <c r="N262" s="244"/>
      <c r="O262" s="91"/>
      <c r="P262" s="91"/>
      <c r="Q262" s="91"/>
      <c r="R262" s="91"/>
      <c r="S262" s="91"/>
      <c r="T262" s="92"/>
      <c r="U262" s="38"/>
      <c r="V262" s="38"/>
      <c r="W262" s="38"/>
      <c r="X262" s="38"/>
      <c r="Y262" s="38"/>
      <c r="Z262" s="38"/>
      <c r="AA262" s="38"/>
      <c r="AB262" s="38"/>
      <c r="AC262" s="38"/>
      <c r="AD262" s="38"/>
      <c r="AE262" s="38"/>
      <c r="AT262" s="17" t="s">
        <v>177</v>
      </c>
      <c r="AU262" s="17" t="s">
        <v>91</v>
      </c>
    </row>
    <row r="263" s="2" customFormat="1" ht="16.5" customHeight="1">
      <c r="A263" s="38"/>
      <c r="B263" s="39"/>
      <c r="C263" s="270" t="s">
        <v>333</v>
      </c>
      <c r="D263" s="270" t="s">
        <v>208</v>
      </c>
      <c r="E263" s="271" t="s">
        <v>334</v>
      </c>
      <c r="F263" s="272" t="s">
        <v>335</v>
      </c>
      <c r="G263" s="273" t="s">
        <v>324</v>
      </c>
      <c r="H263" s="274">
        <v>8</v>
      </c>
      <c r="I263" s="275"/>
      <c r="J263" s="276">
        <f>ROUND(I263*H263,2)</f>
        <v>0</v>
      </c>
      <c r="K263" s="272" t="s">
        <v>174</v>
      </c>
      <c r="L263" s="277"/>
      <c r="M263" s="278" t="s">
        <v>1</v>
      </c>
      <c r="N263" s="279" t="s">
        <v>47</v>
      </c>
      <c r="O263" s="91"/>
      <c r="P263" s="236">
        <f>O263*H263</f>
        <v>0</v>
      </c>
      <c r="Q263" s="236">
        <v>0.00064999999999999997</v>
      </c>
      <c r="R263" s="236">
        <f>Q263*H263</f>
        <v>0.0051999999999999998</v>
      </c>
      <c r="S263" s="236">
        <v>0</v>
      </c>
      <c r="T263" s="237">
        <f>S263*H263</f>
        <v>0</v>
      </c>
      <c r="U263" s="38"/>
      <c r="V263" s="38"/>
      <c r="W263" s="38"/>
      <c r="X263" s="38"/>
      <c r="Y263" s="38"/>
      <c r="Z263" s="38"/>
      <c r="AA263" s="38"/>
      <c r="AB263" s="38"/>
      <c r="AC263" s="38"/>
      <c r="AD263" s="38"/>
      <c r="AE263" s="38"/>
      <c r="AR263" s="238" t="s">
        <v>212</v>
      </c>
      <c r="AT263" s="238" t="s">
        <v>208</v>
      </c>
      <c r="AU263" s="238" t="s">
        <v>91</v>
      </c>
      <c r="AY263" s="17" t="s">
        <v>169</v>
      </c>
      <c r="BE263" s="239">
        <f>IF(N263="základní",J263,0)</f>
        <v>0</v>
      </c>
      <c r="BF263" s="239">
        <f>IF(N263="snížená",J263,0)</f>
        <v>0</v>
      </c>
      <c r="BG263" s="239">
        <f>IF(N263="zákl. přenesená",J263,0)</f>
        <v>0</v>
      </c>
      <c r="BH263" s="239">
        <f>IF(N263="sníž. přenesená",J263,0)</f>
        <v>0</v>
      </c>
      <c r="BI263" s="239">
        <f>IF(N263="nulová",J263,0)</f>
        <v>0</v>
      </c>
      <c r="BJ263" s="17" t="s">
        <v>89</v>
      </c>
      <c r="BK263" s="239">
        <f>ROUND(I263*H263,2)</f>
        <v>0</v>
      </c>
      <c r="BL263" s="17" t="s">
        <v>175</v>
      </c>
      <c r="BM263" s="238" t="s">
        <v>594</v>
      </c>
    </row>
    <row r="264" s="2" customFormat="1">
      <c r="A264" s="38"/>
      <c r="B264" s="39"/>
      <c r="C264" s="40"/>
      <c r="D264" s="240" t="s">
        <v>177</v>
      </c>
      <c r="E264" s="40"/>
      <c r="F264" s="241" t="s">
        <v>335</v>
      </c>
      <c r="G264" s="40"/>
      <c r="H264" s="40"/>
      <c r="I264" s="242"/>
      <c r="J264" s="40"/>
      <c r="K264" s="40"/>
      <c r="L264" s="44"/>
      <c r="M264" s="243"/>
      <c r="N264" s="244"/>
      <c r="O264" s="91"/>
      <c r="P264" s="91"/>
      <c r="Q264" s="91"/>
      <c r="R264" s="91"/>
      <c r="S264" s="91"/>
      <c r="T264" s="92"/>
      <c r="U264" s="38"/>
      <c r="V264" s="38"/>
      <c r="W264" s="38"/>
      <c r="X264" s="38"/>
      <c r="Y264" s="38"/>
      <c r="Z264" s="38"/>
      <c r="AA264" s="38"/>
      <c r="AB264" s="38"/>
      <c r="AC264" s="38"/>
      <c r="AD264" s="38"/>
      <c r="AE264" s="38"/>
      <c r="AT264" s="17" t="s">
        <v>177</v>
      </c>
      <c r="AU264" s="17" t="s">
        <v>91</v>
      </c>
    </row>
    <row r="265" s="2" customFormat="1" ht="24.15" customHeight="1">
      <c r="A265" s="38"/>
      <c r="B265" s="39"/>
      <c r="C265" s="227" t="s">
        <v>337</v>
      </c>
      <c r="D265" s="227" t="s">
        <v>171</v>
      </c>
      <c r="E265" s="228" t="s">
        <v>338</v>
      </c>
      <c r="F265" s="229" t="s">
        <v>339</v>
      </c>
      <c r="G265" s="230" t="s">
        <v>340</v>
      </c>
      <c r="H265" s="231">
        <v>8</v>
      </c>
      <c r="I265" s="232"/>
      <c r="J265" s="233">
        <f>ROUND(I265*H265,2)</f>
        <v>0</v>
      </c>
      <c r="K265" s="229" t="s">
        <v>174</v>
      </c>
      <c r="L265" s="44"/>
      <c r="M265" s="234" t="s">
        <v>1</v>
      </c>
      <c r="N265" s="235" t="s">
        <v>47</v>
      </c>
      <c r="O265" s="91"/>
      <c r="P265" s="236">
        <f>O265*H265</f>
        <v>0</v>
      </c>
      <c r="Q265" s="236">
        <v>0.00010000000000000001</v>
      </c>
      <c r="R265" s="236">
        <f>Q265*H265</f>
        <v>0.00080000000000000004</v>
      </c>
      <c r="S265" s="236">
        <v>0</v>
      </c>
      <c r="T265" s="237">
        <f>S265*H265</f>
        <v>0</v>
      </c>
      <c r="U265" s="38"/>
      <c r="V265" s="38"/>
      <c r="W265" s="38"/>
      <c r="X265" s="38"/>
      <c r="Y265" s="38"/>
      <c r="Z265" s="38"/>
      <c r="AA265" s="38"/>
      <c r="AB265" s="38"/>
      <c r="AC265" s="38"/>
      <c r="AD265" s="38"/>
      <c r="AE265" s="38"/>
      <c r="AR265" s="238" t="s">
        <v>175</v>
      </c>
      <c r="AT265" s="238" t="s">
        <v>171</v>
      </c>
      <c r="AU265" s="238" t="s">
        <v>91</v>
      </c>
      <c r="AY265" s="17" t="s">
        <v>169</v>
      </c>
      <c r="BE265" s="239">
        <f>IF(N265="základní",J265,0)</f>
        <v>0</v>
      </c>
      <c r="BF265" s="239">
        <f>IF(N265="snížená",J265,0)</f>
        <v>0</v>
      </c>
      <c r="BG265" s="239">
        <f>IF(N265="zákl. přenesená",J265,0)</f>
        <v>0</v>
      </c>
      <c r="BH265" s="239">
        <f>IF(N265="sníž. přenesená",J265,0)</f>
        <v>0</v>
      </c>
      <c r="BI265" s="239">
        <f>IF(N265="nulová",J265,0)</f>
        <v>0</v>
      </c>
      <c r="BJ265" s="17" t="s">
        <v>89</v>
      </c>
      <c r="BK265" s="239">
        <f>ROUND(I265*H265,2)</f>
        <v>0</v>
      </c>
      <c r="BL265" s="17" t="s">
        <v>175</v>
      </c>
      <c r="BM265" s="238" t="s">
        <v>595</v>
      </c>
    </row>
    <row r="266" s="2" customFormat="1">
      <c r="A266" s="38"/>
      <c r="B266" s="39"/>
      <c r="C266" s="40"/>
      <c r="D266" s="240" t="s">
        <v>177</v>
      </c>
      <c r="E266" s="40"/>
      <c r="F266" s="241" t="s">
        <v>342</v>
      </c>
      <c r="G266" s="40"/>
      <c r="H266" s="40"/>
      <c r="I266" s="242"/>
      <c r="J266" s="40"/>
      <c r="K266" s="40"/>
      <c r="L266" s="44"/>
      <c r="M266" s="243"/>
      <c r="N266" s="244"/>
      <c r="O266" s="91"/>
      <c r="P266" s="91"/>
      <c r="Q266" s="91"/>
      <c r="R266" s="91"/>
      <c r="S266" s="91"/>
      <c r="T266" s="92"/>
      <c r="U266" s="38"/>
      <c r="V266" s="38"/>
      <c r="W266" s="38"/>
      <c r="X266" s="38"/>
      <c r="Y266" s="38"/>
      <c r="Z266" s="38"/>
      <c r="AA266" s="38"/>
      <c r="AB266" s="38"/>
      <c r="AC266" s="38"/>
      <c r="AD266" s="38"/>
      <c r="AE266" s="38"/>
      <c r="AT266" s="17" t="s">
        <v>177</v>
      </c>
      <c r="AU266" s="17" t="s">
        <v>91</v>
      </c>
    </row>
    <row r="267" s="2" customFormat="1">
      <c r="A267" s="38"/>
      <c r="B267" s="39"/>
      <c r="C267" s="40"/>
      <c r="D267" s="245" t="s">
        <v>179</v>
      </c>
      <c r="E267" s="40"/>
      <c r="F267" s="246" t="s">
        <v>343</v>
      </c>
      <c r="G267" s="40"/>
      <c r="H267" s="40"/>
      <c r="I267" s="242"/>
      <c r="J267" s="40"/>
      <c r="K267" s="40"/>
      <c r="L267" s="44"/>
      <c r="M267" s="243"/>
      <c r="N267" s="244"/>
      <c r="O267" s="91"/>
      <c r="P267" s="91"/>
      <c r="Q267" s="91"/>
      <c r="R267" s="91"/>
      <c r="S267" s="91"/>
      <c r="T267" s="92"/>
      <c r="U267" s="38"/>
      <c r="V267" s="38"/>
      <c r="W267" s="38"/>
      <c r="X267" s="38"/>
      <c r="Y267" s="38"/>
      <c r="Z267" s="38"/>
      <c r="AA267" s="38"/>
      <c r="AB267" s="38"/>
      <c r="AC267" s="38"/>
      <c r="AD267" s="38"/>
      <c r="AE267" s="38"/>
      <c r="AT267" s="17" t="s">
        <v>179</v>
      </c>
      <c r="AU267" s="17" t="s">
        <v>91</v>
      </c>
    </row>
    <row r="268" s="2" customFormat="1">
      <c r="A268" s="38"/>
      <c r="B268" s="39"/>
      <c r="C268" s="40"/>
      <c r="D268" s="240" t="s">
        <v>196</v>
      </c>
      <c r="E268" s="40"/>
      <c r="F268" s="269" t="s">
        <v>344</v>
      </c>
      <c r="G268" s="40"/>
      <c r="H268" s="40"/>
      <c r="I268" s="242"/>
      <c r="J268" s="40"/>
      <c r="K268" s="40"/>
      <c r="L268" s="44"/>
      <c r="M268" s="243"/>
      <c r="N268" s="244"/>
      <c r="O268" s="91"/>
      <c r="P268" s="91"/>
      <c r="Q268" s="91"/>
      <c r="R268" s="91"/>
      <c r="S268" s="91"/>
      <c r="T268" s="92"/>
      <c r="U268" s="38"/>
      <c r="V268" s="38"/>
      <c r="W268" s="38"/>
      <c r="X268" s="38"/>
      <c r="Y268" s="38"/>
      <c r="Z268" s="38"/>
      <c r="AA268" s="38"/>
      <c r="AB268" s="38"/>
      <c r="AC268" s="38"/>
      <c r="AD268" s="38"/>
      <c r="AE268" s="38"/>
      <c r="AT268" s="17" t="s">
        <v>196</v>
      </c>
      <c r="AU268" s="17" t="s">
        <v>91</v>
      </c>
    </row>
    <row r="269" s="2" customFormat="1" ht="24.15" customHeight="1">
      <c r="A269" s="38"/>
      <c r="B269" s="39"/>
      <c r="C269" s="227" t="s">
        <v>345</v>
      </c>
      <c r="D269" s="227" t="s">
        <v>171</v>
      </c>
      <c r="E269" s="228" t="s">
        <v>346</v>
      </c>
      <c r="F269" s="229" t="s">
        <v>347</v>
      </c>
      <c r="G269" s="230" t="s">
        <v>324</v>
      </c>
      <c r="H269" s="231">
        <v>8</v>
      </c>
      <c r="I269" s="232"/>
      <c r="J269" s="233">
        <f>ROUND(I269*H269,2)</f>
        <v>0</v>
      </c>
      <c r="K269" s="229" t="s">
        <v>174</v>
      </c>
      <c r="L269" s="44"/>
      <c r="M269" s="234" t="s">
        <v>1</v>
      </c>
      <c r="N269" s="235" t="s">
        <v>47</v>
      </c>
      <c r="O269" s="91"/>
      <c r="P269" s="236">
        <f>O269*H269</f>
        <v>0</v>
      </c>
      <c r="Q269" s="236">
        <v>0.14494000000000001</v>
      </c>
      <c r="R269" s="236">
        <f>Q269*H269</f>
        <v>1.1595200000000001</v>
      </c>
      <c r="S269" s="236">
        <v>0</v>
      </c>
      <c r="T269" s="237">
        <f>S269*H269</f>
        <v>0</v>
      </c>
      <c r="U269" s="38"/>
      <c r="V269" s="38"/>
      <c r="W269" s="38"/>
      <c r="X269" s="38"/>
      <c r="Y269" s="38"/>
      <c r="Z269" s="38"/>
      <c r="AA269" s="38"/>
      <c r="AB269" s="38"/>
      <c r="AC269" s="38"/>
      <c r="AD269" s="38"/>
      <c r="AE269" s="38"/>
      <c r="AR269" s="238" t="s">
        <v>175</v>
      </c>
      <c r="AT269" s="238" t="s">
        <v>171</v>
      </c>
      <c r="AU269" s="238" t="s">
        <v>91</v>
      </c>
      <c r="AY269" s="17" t="s">
        <v>169</v>
      </c>
      <c r="BE269" s="239">
        <f>IF(N269="základní",J269,0)</f>
        <v>0</v>
      </c>
      <c r="BF269" s="239">
        <f>IF(N269="snížená",J269,0)</f>
        <v>0</v>
      </c>
      <c r="BG269" s="239">
        <f>IF(N269="zákl. přenesená",J269,0)</f>
        <v>0</v>
      </c>
      <c r="BH269" s="239">
        <f>IF(N269="sníž. přenesená",J269,0)</f>
        <v>0</v>
      </c>
      <c r="BI269" s="239">
        <f>IF(N269="nulová",J269,0)</f>
        <v>0</v>
      </c>
      <c r="BJ269" s="17" t="s">
        <v>89</v>
      </c>
      <c r="BK269" s="239">
        <f>ROUND(I269*H269,2)</f>
        <v>0</v>
      </c>
      <c r="BL269" s="17" t="s">
        <v>175</v>
      </c>
      <c r="BM269" s="238" t="s">
        <v>596</v>
      </c>
    </row>
    <row r="270" s="2" customFormat="1">
      <c r="A270" s="38"/>
      <c r="B270" s="39"/>
      <c r="C270" s="40"/>
      <c r="D270" s="240" t="s">
        <v>177</v>
      </c>
      <c r="E270" s="40"/>
      <c r="F270" s="241" t="s">
        <v>349</v>
      </c>
      <c r="G270" s="40"/>
      <c r="H270" s="40"/>
      <c r="I270" s="242"/>
      <c r="J270" s="40"/>
      <c r="K270" s="40"/>
      <c r="L270" s="44"/>
      <c r="M270" s="243"/>
      <c r="N270" s="244"/>
      <c r="O270" s="91"/>
      <c r="P270" s="91"/>
      <c r="Q270" s="91"/>
      <c r="R270" s="91"/>
      <c r="S270" s="91"/>
      <c r="T270" s="92"/>
      <c r="U270" s="38"/>
      <c r="V270" s="38"/>
      <c r="W270" s="38"/>
      <c r="X270" s="38"/>
      <c r="Y270" s="38"/>
      <c r="Z270" s="38"/>
      <c r="AA270" s="38"/>
      <c r="AB270" s="38"/>
      <c r="AC270" s="38"/>
      <c r="AD270" s="38"/>
      <c r="AE270" s="38"/>
      <c r="AT270" s="17" t="s">
        <v>177</v>
      </c>
      <c r="AU270" s="17" t="s">
        <v>91</v>
      </c>
    </row>
    <row r="271" s="2" customFormat="1">
      <c r="A271" s="38"/>
      <c r="B271" s="39"/>
      <c r="C271" s="40"/>
      <c r="D271" s="245" t="s">
        <v>179</v>
      </c>
      <c r="E271" s="40"/>
      <c r="F271" s="246" t="s">
        <v>350</v>
      </c>
      <c r="G271" s="40"/>
      <c r="H271" s="40"/>
      <c r="I271" s="242"/>
      <c r="J271" s="40"/>
      <c r="K271" s="40"/>
      <c r="L271" s="44"/>
      <c r="M271" s="243"/>
      <c r="N271" s="244"/>
      <c r="O271" s="91"/>
      <c r="P271" s="91"/>
      <c r="Q271" s="91"/>
      <c r="R271" s="91"/>
      <c r="S271" s="91"/>
      <c r="T271" s="92"/>
      <c r="U271" s="38"/>
      <c r="V271" s="38"/>
      <c r="W271" s="38"/>
      <c r="X271" s="38"/>
      <c r="Y271" s="38"/>
      <c r="Z271" s="38"/>
      <c r="AA271" s="38"/>
      <c r="AB271" s="38"/>
      <c r="AC271" s="38"/>
      <c r="AD271" s="38"/>
      <c r="AE271" s="38"/>
      <c r="AT271" s="17" t="s">
        <v>179</v>
      </c>
      <c r="AU271" s="17" t="s">
        <v>91</v>
      </c>
    </row>
    <row r="272" s="2" customFormat="1">
      <c r="A272" s="38"/>
      <c r="B272" s="39"/>
      <c r="C272" s="40"/>
      <c r="D272" s="240" t="s">
        <v>196</v>
      </c>
      <c r="E272" s="40"/>
      <c r="F272" s="269" t="s">
        <v>351</v>
      </c>
      <c r="G272" s="40"/>
      <c r="H272" s="40"/>
      <c r="I272" s="242"/>
      <c r="J272" s="40"/>
      <c r="K272" s="40"/>
      <c r="L272" s="44"/>
      <c r="M272" s="243"/>
      <c r="N272" s="244"/>
      <c r="O272" s="91"/>
      <c r="P272" s="91"/>
      <c r="Q272" s="91"/>
      <c r="R272" s="91"/>
      <c r="S272" s="91"/>
      <c r="T272" s="92"/>
      <c r="U272" s="38"/>
      <c r="V272" s="38"/>
      <c r="W272" s="38"/>
      <c r="X272" s="38"/>
      <c r="Y272" s="38"/>
      <c r="Z272" s="38"/>
      <c r="AA272" s="38"/>
      <c r="AB272" s="38"/>
      <c r="AC272" s="38"/>
      <c r="AD272" s="38"/>
      <c r="AE272" s="38"/>
      <c r="AT272" s="17" t="s">
        <v>196</v>
      </c>
      <c r="AU272" s="17" t="s">
        <v>91</v>
      </c>
    </row>
    <row r="273" s="2" customFormat="1" ht="16.5" customHeight="1">
      <c r="A273" s="38"/>
      <c r="B273" s="39"/>
      <c r="C273" s="270" t="s">
        <v>352</v>
      </c>
      <c r="D273" s="270" t="s">
        <v>208</v>
      </c>
      <c r="E273" s="271" t="s">
        <v>353</v>
      </c>
      <c r="F273" s="272" t="s">
        <v>354</v>
      </c>
      <c r="G273" s="273" t="s">
        <v>324</v>
      </c>
      <c r="H273" s="274">
        <v>8</v>
      </c>
      <c r="I273" s="275"/>
      <c r="J273" s="276">
        <f>ROUND(I273*H273,2)</f>
        <v>0</v>
      </c>
      <c r="K273" s="272" t="s">
        <v>1</v>
      </c>
      <c r="L273" s="277"/>
      <c r="M273" s="278" t="s">
        <v>1</v>
      </c>
      <c r="N273" s="279" t="s">
        <v>47</v>
      </c>
      <c r="O273" s="91"/>
      <c r="P273" s="236">
        <f>O273*H273</f>
        <v>0</v>
      </c>
      <c r="Q273" s="236">
        <v>0.10000000000000001</v>
      </c>
      <c r="R273" s="236">
        <f>Q273*H273</f>
        <v>0.80000000000000004</v>
      </c>
      <c r="S273" s="236">
        <v>0</v>
      </c>
      <c r="T273" s="237">
        <f>S273*H273</f>
        <v>0</v>
      </c>
      <c r="U273" s="38"/>
      <c r="V273" s="38"/>
      <c r="W273" s="38"/>
      <c r="X273" s="38"/>
      <c r="Y273" s="38"/>
      <c r="Z273" s="38"/>
      <c r="AA273" s="38"/>
      <c r="AB273" s="38"/>
      <c r="AC273" s="38"/>
      <c r="AD273" s="38"/>
      <c r="AE273" s="38"/>
      <c r="AR273" s="238" t="s">
        <v>212</v>
      </c>
      <c r="AT273" s="238" t="s">
        <v>208</v>
      </c>
      <c r="AU273" s="238" t="s">
        <v>91</v>
      </c>
      <c r="AY273" s="17" t="s">
        <v>169</v>
      </c>
      <c r="BE273" s="239">
        <f>IF(N273="základní",J273,0)</f>
        <v>0</v>
      </c>
      <c r="BF273" s="239">
        <f>IF(N273="snížená",J273,0)</f>
        <v>0</v>
      </c>
      <c r="BG273" s="239">
        <f>IF(N273="zákl. přenesená",J273,0)</f>
        <v>0</v>
      </c>
      <c r="BH273" s="239">
        <f>IF(N273="sníž. přenesená",J273,0)</f>
        <v>0</v>
      </c>
      <c r="BI273" s="239">
        <f>IF(N273="nulová",J273,0)</f>
        <v>0</v>
      </c>
      <c r="BJ273" s="17" t="s">
        <v>89</v>
      </c>
      <c r="BK273" s="239">
        <f>ROUND(I273*H273,2)</f>
        <v>0</v>
      </c>
      <c r="BL273" s="17" t="s">
        <v>175</v>
      </c>
      <c r="BM273" s="238" t="s">
        <v>597</v>
      </c>
    </row>
    <row r="274" s="2" customFormat="1">
      <c r="A274" s="38"/>
      <c r="B274" s="39"/>
      <c r="C274" s="40"/>
      <c r="D274" s="240" t="s">
        <v>177</v>
      </c>
      <c r="E274" s="40"/>
      <c r="F274" s="241" t="s">
        <v>354</v>
      </c>
      <c r="G274" s="40"/>
      <c r="H274" s="40"/>
      <c r="I274" s="242"/>
      <c r="J274" s="40"/>
      <c r="K274" s="40"/>
      <c r="L274" s="44"/>
      <c r="M274" s="243"/>
      <c r="N274" s="244"/>
      <c r="O274" s="91"/>
      <c r="P274" s="91"/>
      <c r="Q274" s="91"/>
      <c r="R274" s="91"/>
      <c r="S274" s="91"/>
      <c r="T274" s="92"/>
      <c r="U274" s="38"/>
      <c r="V274" s="38"/>
      <c r="W274" s="38"/>
      <c r="X274" s="38"/>
      <c r="Y274" s="38"/>
      <c r="Z274" s="38"/>
      <c r="AA274" s="38"/>
      <c r="AB274" s="38"/>
      <c r="AC274" s="38"/>
      <c r="AD274" s="38"/>
      <c r="AE274" s="38"/>
      <c r="AT274" s="17" t="s">
        <v>177</v>
      </c>
      <c r="AU274" s="17" t="s">
        <v>91</v>
      </c>
    </row>
    <row r="275" s="2" customFormat="1" ht="16.5" customHeight="1">
      <c r="A275" s="38"/>
      <c r="B275" s="39"/>
      <c r="C275" s="270" t="s">
        <v>356</v>
      </c>
      <c r="D275" s="270" t="s">
        <v>208</v>
      </c>
      <c r="E275" s="271" t="s">
        <v>357</v>
      </c>
      <c r="F275" s="272" t="s">
        <v>358</v>
      </c>
      <c r="G275" s="273" t="s">
        <v>324</v>
      </c>
      <c r="H275" s="274">
        <v>8</v>
      </c>
      <c r="I275" s="275"/>
      <c r="J275" s="276">
        <f>ROUND(I275*H275,2)</f>
        <v>0</v>
      </c>
      <c r="K275" s="272" t="s">
        <v>1</v>
      </c>
      <c r="L275" s="277"/>
      <c r="M275" s="278" t="s">
        <v>1</v>
      </c>
      <c r="N275" s="279" t="s">
        <v>47</v>
      </c>
      <c r="O275" s="91"/>
      <c r="P275" s="236">
        <f>O275*H275</f>
        <v>0</v>
      </c>
      <c r="Q275" s="236">
        <v>0.057000000000000002</v>
      </c>
      <c r="R275" s="236">
        <f>Q275*H275</f>
        <v>0.45600000000000002</v>
      </c>
      <c r="S275" s="236">
        <v>0</v>
      </c>
      <c r="T275" s="237">
        <f>S275*H275</f>
        <v>0</v>
      </c>
      <c r="U275" s="38"/>
      <c r="V275" s="38"/>
      <c r="W275" s="38"/>
      <c r="X275" s="38"/>
      <c r="Y275" s="38"/>
      <c r="Z275" s="38"/>
      <c r="AA275" s="38"/>
      <c r="AB275" s="38"/>
      <c r="AC275" s="38"/>
      <c r="AD275" s="38"/>
      <c r="AE275" s="38"/>
      <c r="AR275" s="238" t="s">
        <v>212</v>
      </c>
      <c r="AT275" s="238" t="s">
        <v>208</v>
      </c>
      <c r="AU275" s="238" t="s">
        <v>91</v>
      </c>
      <c r="AY275" s="17" t="s">
        <v>169</v>
      </c>
      <c r="BE275" s="239">
        <f>IF(N275="základní",J275,0)</f>
        <v>0</v>
      </c>
      <c r="BF275" s="239">
        <f>IF(N275="snížená",J275,0)</f>
        <v>0</v>
      </c>
      <c r="BG275" s="239">
        <f>IF(N275="zákl. přenesená",J275,0)</f>
        <v>0</v>
      </c>
      <c r="BH275" s="239">
        <f>IF(N275="sníž. přenesená",J275,0)</f>
        <v>0</v>
      </c>
      <c r="BI275" s="239">
        <f>IF(N275="nulová",J275,0)</f>
        <v>0</v>
      </c>
      <c r="BJ275" s="17" t="s">
        <v>89</v>
      </c>
      <c r="BK275" s="239">
        <f>ROUND(I275*H275,2)</f>
        <v>0</v>
      </c>
      <c r="BL275" s="17" t="s">
        <v>175</v>
      </c>
      <c r="BM275" s="238" t="s">
        <v>598</v>
      </c>
    </row>
    <row r="276" s="2" customFormat="1">
      <c r="A276" s="38"/>
      <c r="B276" s="39"/>
      <c r="C276" s="40"/>
      <c r="D276" s="240" t="s">
        <v>177</v>
      </c>
      <c r="E276" s="40"/>
      <c r="F276" s="241" t="s">
        <v>358</v>
      </c>
      <c r="G276" s="40"/>
      <c r="H276" s="40"/>
      <c r="I276" s="242"/>
      <c r="J276" s="40"/>
      <c r="K276" s="40"/>
      <c r="L276" s="44"/>
      <c r="M276" s="243"/>
      <c r="N276" s="244"/>
      <c r="O276" s="91"/>
      <c r="P276" s="91"/>
      <c r="Q276" s="91"/>
      <c r="R276" s="91"/>
      <c r="S276" s="91"/>
      <c r="T276" s="92"/>
      <c r="U276" s="38"/>
      <c r="V276" s="38"/>
      <c r="W276" s="38"/>
      <c r="X276" s="38"/>
      <c r="Y276" s="38"/>
      <c r="Z276" s="38"/>
      <c r="AA276" s="38"/>
      <c r="AB276" s="38"/>
      <c r="AC276" s="38"/>
      <c r="AD276" s="38"/>
      <c r="AE276" s="38"/>
      <c r="AT276" s="17" t="s">
        <v>177</v>
      </c>
      <c r="AU276" s="17" t="s">
        <v>91</v>
      </c>
    </row>
    <row r="277" s="2" customFormat="1" ht="16.5" customHeight="1">
      <c r="A277" s="38"/>
      <c r="B277" s="39"/>
      <c r="C277" s="270" t="s">
        <v>360</v>
      </c>
      <c r="D277" s="270" t="s">
        <v>208</v>
      </c>
      <c r="E277" s="271" t="s">
        <v>361</v>
      </c>
      <c r="F277" s="272" t="s">
        <v>362</v>
      </c>
      <c r="G277" s="273" t="s">
        <v>324</v>
      </c>
      <c r="H277" s="274">
        <v>8</v>
      </c>
      <c r="I277" s="275"/>
      <c r="J277" s="276">
        <f>ROUND(I277*H277,2)</f>
        <v>0</v>
      </c>
      <c r="K277" s="272" t="s">
        <v>1</v>
      </c>
      <c r="L277" s="277"/>
      <c r="M277" s="278" t="s">
        <v>1</v>
      </c>
      <c r="N277" s="279" t="s">
        <v>47</v>
      </c>
      <c r="O277" s="91"/>
      <c r="P277" s="236">
        <f>O277*H277</f>
        <v>0</v>
      </c>
      <c r="Q277" s="236">
        <v>0.058000000000000003</v>
      </c>
      <c r="R277" s="236">
        <f>Q277*H277</f>
        <v>0.46400000000000002</v>
      </c>
      <c r="S277" s="236">
        <v>0</v>
      </c>
      <c r="T277" s="237">
        <f>S277*H277</f>
        <v>0</v>
      </c>
      <c r="U277" s="38"/>
      <c r="V277" s="38"/>
      <c r="W277" s="38"/>
      <c r="X277" s="38"/>
      <c r="Y277" s="38"/>
      <c r="Z277" s="38"/>
      <c r="AA277" s="38"/>
      <c r="AB277" s="38"/>
      <c r="AC277" s="38"/>
      <c r="AD277" s="38"/>
      <c r="AE277" s="38"/>
      <c r="AR277" s="238" t="s">
        <v>212</v>
      </c>
      <c r="AT277" s="238" t="s">
        <v>208</v>
      </c>
      <c r="AU277" s="238" t="s">
        <v>91</v>
      </c>
      <c r="AY277" s="17" t="s">
        <v>169</v>
      </c>
      <c r="BE277" s="239">
        <f>IF(N277="základní",J277,0)</f>
        <v>0</v>
      </c>
      <c r="BF277" s="239">
        <f>IF(N277="snížená",J277,0)</f>
        <v>0</v>
      </c>
      <c r="BG277" s="239">
        <f>IF(N277="zákl. přenesená",J277,0)</f>
        <v>0</v>
      </c>
      <c r="BH277" s="239">
        <f>IF(N277="sníž. přenesená",J277,0)</f>
        <v>0</v>
      </c>
      <c r="BI277" s="239">
        <f>IF(N277="nulová",J277,0)</f>
        <v>0</v>
      </c>
      <c r="BJ277" s="17" t="s">
        <v>89</v>
      </c>
      <c r="BK277" s="239">
        <f>ROUND(I277*H277,2)</f>
        <v>0</v>
      </c>
      <c r="BL277" s="17" t="s">
        <v>175</v>
      </c>
      <c r="BM277" s="238" t="s">
        <v>599</v>
      </c>
    </row>
    <row r="278" s="2" customFormat="1">
      <c r="A278" s="38"/>
      <c r="B278" s="39"/>
      <c r="C278" s="40"/>
      <c r="D278" s="240" t="s">
        <v>177</v>
      </c>
      <c r="E278" s="40"/>
      <c r="F278" s="241" t="s">
        <v>362</v>
      </c>
      <c r="G278" s="40"/>
      <c r="H278" s="40"/>
      <c r="I278" s="242"/>
      <c r="J278" s="40"/>
      <c r="K278" s="40"/>
      <c r="L278" s="44"/>
      <c r="M278" s="243"/>
      <c r="N278" s="244"/>
      <c r="O278" s="91"/>
      <c r="P278" s="91"/>
      <c r="Q278" s="91"/>
      <c r="R278" s="91"/>
      <c r="S278" s="91"/>
      <c r="T278" s="92"/>
      <c r="U278" s="38"/>
      <c r="V278" s="38"/>
      <c r="W278" s="38"/>
      <c r="X278" s="38"/>
      <c r="Y278" s="38"/>
      <c r="Z278" s="38"/>
      <c r="AA278" s="38"/>
      <c r="AB278" s="38"/>
      <c r="AC278" s="38"/>
      <c r="AD278" s="38"/>
      <c r="AE278" s="38"/>
      <c r="AT278" s="17" t="s">
        <v>177</v>
      </c>
      <c r="AU278" s="17" t="s">
        <v>91</v>
      </c>
    </row>
    <row r="279" s="2" customFormat="1" ht="16.5" customHeight="1">
      <c r="A279" s="38"/>
      <c r="B279" s="39"/>
      <c r="C279" s="270" t="s">
        <v>364</v>
      </c>
      <c r="D279" s="270" t="s">
        <v>208</v>
      </c>
      <c r="E279" s="271" t="s">
        <v>365</v>
      </c>
      <c r="F279" s="272" t="s">
        <v>366</v>
      </c>
      <c r="G279" s="273" t="s">
        <v>324</v>
      </c>
      <c r="H279" s="274">
        <v>8</v>
      </c>
      <c r="I279" s="275"/>
      <c r="J279" s="276">
        <f>ROUND(I279*H279,2)</f>
        <v>0</v>
      </c>
      <c r="K279" s="272" t="s">
        <v>1</v>
      </c>
      <c r="L279" s="277"/>
      <c r="M279" s="278" t="s">
        <v>1</v>
      </c>
      <c r="N279" s="279" t="s">
        <v>47</v>
      </c>
      <c r="O279" s="91"/>
      <c r="P279" s="236">
        <f>O279*H279</f>
        <v>0</v>
      </c>
      <c r="Q279" s="236">
        <v>0.027</v>
      </c>
      <c r="R279" s="236">
        <f>Q279*H279</f>
        <v>0.216</v>
      </c>
      <c r="S279" s="236">
        <v>0</v>
      </c>
      <c r="T279" s="237">
        <f>S279*H279</f>
        <v>0</v>
      </c>
      <c r="U279" s="38"/>
      <c r="V279" s="38"/>
      <c r="W279" s="38"/>
      <c r="X279" s="38"/>
      <c r="Y279" s="38"/>
      <c r="Z279" s="38"/>
      <c r="AA279" s="38"/>
      <c r="AB279" s="38"/>
      <c r="AC279" s="38"/>
      <c r="AD279" s="38"/>
      <c r="AE279" s="38"/>
      <c r="AR279" s="238" t="s">
        <v>212</v>
      </c>
      <c r="AT279" s="238" t="s">
        <v>208</v>
      </c>
      <c r="AU279" s="238" t="s">
        <v>91</v>
      </c>
      <c r="AY279" s="17" t="s">
        <v>169</v>
      </c>
      <c r="BE279" s="239">
        <f>IF(N279="základní",J279,0)</f>
        <v>0</v>
      </c>
      <c r="BF279" s="239">
        <f>IF(N279="snížená",J279,0)</f>
        <v>0</v>
      </c>
      <c r="BG279" s="239">
        <f>IF(N279="zákl. přenesená",J279,0)</f>
        <v>0</v>
      </c>
      <c r="BH279" s="239">
        <f>IF(N279="sníž. přenesená",J279,0)</f>
        <v>0</v>
      </c>
      <c r="BI279" s="239">
        <f>IF(N279="nulová",J279,0)</f>
        <v>0</v>
      </c>
      <c r="BJ279" s="17" t="s">
        <v>89</v>
      </c>
      <c r="BK279" s="239">
        <f>ROUND(I279*H279,2)</f>
        <v>0</v>
      </c>
      <c r="BL279" s="17" t="s">
        <v>175</v>
      </c>
      <c r="BM279" s="238" t="s">
        <v>600</v>
      </c>
    </row>
    <row r="280" s="2" customFormat="1">
      <c r="A280" s="38"/>
      <c r="B280" s="39"/>
      <c r="C280" s="40"/>
      <c r="D280" s="240" t="s">
        <v>177</v>
      </c>
      <c r="E280" s="40"/>
      <c r="F280" s="241" t="s">
        <v>366</v>
      </c>
      <c r="G280" s="40"/>
      <c r="H280" s="40"/>
      <c r="I280" s="242"/>
      <c r="J280" s="40"/>
      <c r="K280" s="40"/>
      <c r="L280" s="44"/>
      <c r="M280" s="243"/>
      <c r="N280" s="244"/>
      <c r="O280" s="91"/>
      <c r="P280" s="91"/>
      <c r="Q280" s="91"/>
      <c r="R280" s="91"/>
      <c r="S280" s="91"/>
      <c r="T280" s="92"/>
      <c r="U280" s="38"/>
      <c r="V280" s="38"/>
      <c r="W280" s="38"/>
      <c r="X280" s="38"/>
      <c r="Y280" s="38"/>
      <c r="Z280" s="38"/>
      <c r="AA280" s="38"/>
      <c r="AB280" s="38"/>
      <c r="AC280" s="38"/>
      <c r="AD280" s="38"/>
      <c r="AE280" s="38"/>
      <c r="AT280" s="17" t="s">
        <v>177</v>
      </c>
      <c r="AU280" s="17" t="s">
        <v>91</v>
      </c>
    </row>
    <row r="281" s="2" customFormat="1" ht="21.75" customHeight="1">
      <c r="A281" s="38"/>
      <c r="B281" s="39"/>
      <c r="C281" s="270" t="s">
        <v>368</v>
      </c>
      <c r="D281" s="270" t="s">
        <v>208</v>
      </c>
      <c r="E281" s="271" t="s">
        <v>369</v>
      </c>
      <c r="F281" s="272" t="s">
        <v>370</v>
      </c>
      <c r="G281" s="273" t="s">
        <v>324</v>
      </c>
      <c r="H281" s="274">
        <v>8</v>
      </c>
      <c r="I281" s="275"/>
      <c r="J281" s="276">
        <f>ROUND(I281*H281,2)</f>
        <v>0</v>
      </c>
      <c r="K281" s="272" t="s">
        <v>1</v>
      </c>
      <c r="L281" s="277"/>
      <c r="M281" s="278" t="s">
        <v>1</v>
      </c>
      <c r="N281" s="279" t="s">
        <v>47</v>
      </c>
      <c r="O281" s="91"/>
      <c r="P281" s="236">
        <f>O281*H281</f>
        <v>0</v>
      </c>
      <c r="Q281" s="236">
        <v>0.055</v>
      </c>
      <c r="R281" s="236">
        <f>Q281*H281</f>
        <v>0.44</v>
      </c>
      <c r="S281" s="236">
        <v>0</v>
      </c>
      <c r="T281" s="237">
        <f>S281*H281</f>
        <v>0</v>
      </c>
      <c r="U281" s="38"/>
      <c r="V281" s="38"/>
      <c r="W281" s="38"/>
      <c r="X281" s="38"/>
      <c r="Y281" s="38"/>
      <c r="Z281" s="38"/>
      <c r="AA281" s="38"/>
      <c r="AB281" s="38"/>
      <c r="AC281" s="38"/>
      <c r="AD281" s="38"/>
      <c r="AE281" s="38"/>
      <c r="AR281" s="238" t="s">
        <v>212</v>
      </c>
      <c r="AT281" s="238" t="s">
        <v>208</v>
      </c>
      <c r="AU281" s="238" t="s">
        <v>91</v>
      </c>
      <c r="AY281" s="17" t="s">
        <v>169</v>
      </c>
      <c r="BE281" s="239">
        <f>IF(N281="základní",J281,0)</f>
        <v>0</v>
      </c>
      <c r="BF281" s="239">
        <f>IF(N281="snížená",J281,0)</f>
        <v>0</v>
      </c>
      <c r="BG281" s="239">
        <f>IF(N281="zákl. přenesená",J281,0)</f>
        <v>0</v>
      </c>
      <c r="BH281" s="239">
        <f>IF(N281="sníž. přenesená",J281,0)</f>
        <v>0</v>
      </c>
      <c r="BI281" s="239">
        <f>IF(N281="nulová",J281,0)</f>
        <v>0</v>
      </c>
      <c r="BJ281" s="17" t="s">
        <v>89</v>
      </c>
      <c r="BK281" s="239">
        <f>ROUND(I281*H281,2)</f>
        <v>0</v>
      </c>
      <c r="BL281" s="17" t="s">
        <v>175</v>
      </c>
      <c r="BM281" s="238" t="s">
        <v>601</v>
      </c>
    </row>
    <row r="282" s="2" customFormat="1">
      <c r="A282" s="38"/>
      <c r="B282" s="39"/>
      <c r="C282" s="40"/>
      <c r="D282" s="240" t="s">
        <v>177</v>
      </c>
      <c r="E282" s="40"/>
      <c r="F282" s="241" t="s">
        <v>370</v>
      </c>
      <c r="G282" s="40"/>
      <c r="H282" s="40"/>
      <c r="I282" s="242"/>
      <c r="J282" s="40"/>
      <c r="K282" s="40"/>
      <c r="L282" s="44"/>
      <c r="M282" s="243"/>
      <c r="N282" s="244"/>
      <c r="O282" s="91"/>
      <c r="P282" s="91"/>
      <c r="Q282" s="91"/>
      <c r="R282" s="91"/>
      <c r="S282" s="91"/>
      <c r="T282" s="92"/>
      <c r="U282" s="38"/>
      <c r="V282" s="38"/>
      <c r="W282" s="38"/>
      <c r="X282" s="38"/>
      <c r="Y282" s="38"/>
      <c r="Z282" s="38"/>
      <c r="AA282" s="38"/>
      <c r="AB282" s="38"/>
      <c r="AC282" s="38"/>
      <c r="AD282" s="38"/>
      <c r="AE282" s="38"/>
      <c r="AT282" s="17" t="s">
        <v>177</v>
      </c>
      <c r="AU282" s="17" t="s">
        <v>91</v>
      </c>
    </row>
    <row r="283" s="2" customFormat="1" ht="16.5" customHeight="1">
      <c r="A283" s="38"/>
      <c r="B283" s="39"/>
      <c r="C283" s="270" t="s">
        <v>372</v>
      </c>
      <c r="D283" s="270" t="s">
        <v>208</v>
      </c>
      <c r="E283" s="271" t="s">
        <v>373</v>
      </c>
      <c r="F283" s="272" t="s">
        <v>374</v>
      </c>
      <c r="G283" s="273" t="s">
        <v>324</v>
      </c>
      <c r="H283" s="274">
        <v>8</v>
      </c>
      <c r="I283" s="275"/>
      <c r="J283" s="276">
        <f>ROUND(I283*H283,2)</f>
        <v>0</v>
      </c>
      <c r="K283" s="272" t="s">
        <v>1</v>
      </c>
      <c r="L283" s="277"/>
      <c r="M283" s="278" t="s">
        <v>1</v>
      </c>
      <c r="N283" s="279" t="s">
        <v>47</v>
      </c>
      <c r="O283" s="91"/>
      <c r="P283" s="236">
        <f>O283*H283</f>
        <v>0</v>
      </c>
      <c r="Q283" s="236">
        <v>0.114</v>
      </c>
      <c r="R283" s="236">
        <f>Q283*H283</f>
        <v>0.91200000000000003</v>
      </c>
      <c r="S283" s="236">
        <v>0</v>
      </c>
      <c r="T283" s="237">
        <f>S283*H283</f>
        <v>0</v>
      </c>
      <c r="U283" s="38"/>
      <c r="V283" s="38"/>
      <c r="W283" s="38"/>
      <c r="X283" s="38"/>
      <c r="Y283" s="38"/>
      <c r="Z283" s="38"/>
      <c r="AA283" s="38"/>
      <c r="AB283" s="38"/>
      <c r="AC283" s="38"/>
      <c r="AD283" s="38"/>
      <c r="AE283" s="38"/>
      <c r="AR283" s="238" t="s">
        <v>212</v>
      </c>
      <c r="AT283" s="238" t="s">
        <v>208</v>
      </c>
      <c r="AU283" s="238" t="s">
        <v>91</v>
      </c>
      <c r="AY283" s="17" t="s">
        <v>169</v>
      </c>
      <c r="BE283" s="239">
        <f>IF(N283="základní",J283,0)</f>
        <v>0</v>
      </c>
      <c r="BF283" s="239">
        <f>IF(N283="snížená",J283,0)</f>
        <v>0</v>
      </c>
      <c r="BG283" s="239">
        <f>IF(N283="zákl. přenesená",J283,0)</f>
        <v>0</v>
      </c>
      <c r="BH283" s="239">
        <f>IF(N283="sníž. přenesená",J283,0)</f>
        <v>0</v>
      </c>
      <c r="BI283" s="239">
        <f>IF(N283="nulová",J283,0)</f>
        <v>0</v>
      </c>
      <c r="BJ283" s="17" t="s">
        <v>89</v>
      </c>
      <c r="BK283" s="239">
        <f>ROUND(I283*H283,2)</f>
        <v>0</v>
      </c>
      <c r="BL283" s="17" t="s">
        <v>175</v>
      </c>
      <c r="BM283" s="238" t="s">
        <v>602</v>
      </c>
    </row>
    <row r="284" s="2" customFormat="1">
      <c r="A284" s="38"/>
      <c r="B284" s="39"/>
      <c r="C284" s="40"/>
      <c r="D284" s="240" t="s">
        <v>177</v>
      </c>
      <c r="E284" s="40"/>
      <c r="F284" s="241" t="s">
        <v>374</v>
      </c>
      <c r="G284" s="40"/>
      <c r="H284" s="40"/>
      <c r="I284" s="242"/>
      <c r="J284" s="40"/>
      <c r="K284" s="40"/>
      <c r="L284" s="44"/>
      <c r="M284" s="243"/>
      <c r="N284" s="244"/>
      <c r="O284" s="91"/>
      <c r="P284" s="91"/>
      <c r="Q284" s="91"/>
      <c r="R284" s="91"/>
      <c r="S284" s="91"/>
      <c r="T284" s="92"/>
      <c r="U284" s="38"/>
      <c r="V284" s="38"/>
      <c r="W284" s="38"/>
      <c r="X284" s="38"/>
      <c r="Y284" s="38"/>
      <c r="Z284" s="38"/>
      <c r="AA284" s="38"/>
      <c r="AB284" s="38"/>
      <c r="AC284" s="38"/>
      <c r="AD284" s="38"/>
      <c r="AE284" s="38"/>
      <c r="AT284" s="17" t="s">
        <v>177</v>
      </c>
      <c r="AU284" s="17" t="s">
        <v>91</v>
      </c>
    </row>
    <row r="285" s="2" customFormat="1" ht="16.5" customHeight="1">
      <c r="A285" s="38"/>
      <c r="B285" s="39"/>
      <c r="C285" s="270" t="s">
        <v>376</v>
      </c>
      <c r="D285" s="270" t="s">
        <v>208</v>
      </c>
      <c r="E285" s="271" t="s">
        <v>377</v>
      </c>
      <c r="F285" s="272" t="s">
        <v>378</v>
      </c>
      <c r="G285" s="273" t="s">
        <v>324</v>
      </c>
      <c r="H285" s="274">
        <v>8</v>
      </c>
      <c r="I285" s="275"/>
      <c r="J285" s="276">
        <f>ROUND(I285*H285,2)</f>
        <v>0</v>
      </c>
      <c r="K285" s="272" t="s">
        <v>1</v>
      </c>
      <c r="L285" s="277"/>
      <c r="M285" s="278" t="s">
        <v>1</v>
      </c>
      <c r="N285" s="279" t="s">
        <v>47</v>
      </c>
      <c r="O285" s="91"/>
      <c r="P285" s="236">
        <f>O285*H285</f>
        <v>0</v>
      </c>
      <c r="Q285" s="236">
        <v>0.0040000000000000001</v>
      </c>
      <c r="R285" s="236">
        <f>Q285*H285</f>
        <v>0.032000000000000001</v>
      </c>
      <c r="S285" s="236">
        <v>0</v>
      </c>
      <c r="T285" s="237">
        <f>S285*H285</f>
        <v>0</v>
      </c>
      <c r="U285" s="38"/>
      <c r="V285" s="38"/>
      <c r="W285" s="38"/>
      <c r="X285" s="38"/>
      <c r="Y285" s="38"/>
      <c r="Z285" s="38"/>
      <c r="AA285" s="38"/>
      <c r="AB285" s="38"/>
      <c r="AC285" s="38"/>
      <c r="AD285" s="38"/>
      <c r="AE285" s="38"/>
      <c r="AR285" s="238" t="s">
        <v>212</v>
      </c>
      <c r="AT285" s="238" t="s">
        <v>208</v>
      </c>
      <c r="AU285" s="238" t="s">
        <v>91</v>
      </c>
      <c r="AY285" s="17" t="s">
        <v>169</v>
      </c>
      <c r="BE285" s="239">
        <f>IF(N285="základní",J285,0)</f>
        <v>0</v>
      </c>
      <c r="BF285" s="239">
        <f>IF(N285="snížená",J285,0)</f>
        <v>0</v>
      </c>
      <c r="BG285" s="239">
        <f>IF(N285="zákl. přenesená",J285,0)</f>
        <v>0</v>
      </c>
      <c r="BH285" s="239">
        <f>IF(N285="sníž. přenesená",J285,0)</f>
        <v>0</v>
      </c>
      <c r="BI285" s="239">
        <f>IF(N285="nulová",J285,0)</f>
        <v>0</v>
      </c>
      <c r="BJ285" s="17" t="s">
        <v>89</v>
      </c>
      <c r="BK285" s="239">
        <f>ROUND(I285*H285,2)</f>
        <v>0</v>
      </c>
      <c r="BL285" s="17" t="s">
        <v>175</v>
      </c>
      <c r="BM285" s="238" t="s">
        <v>603</v>
      </c>
    </row>
    <row r="286" s="2" customFormat="1">
      <c r="A286" s="38"/>
      <c r="B286" s="39"/>
      <c r="C286" s="40"/>
      <c r="D286" s="240" t="s">
        <v>177</v>
      </c>
      <c r="E286" s="40"/>
      <c r="F286" s="241" t="s">
        <v>378</v>
      </c>
      <c r="G286" s="40"/>
      <c r="H286" s="40"/>
      <c r="I286" s="242"/>
      <c r="J286" s="40"/>
      <c r="K286" s="40"/>
      <c r="L286" s="44"/>
      <c r="M286" s="243"/>
      <c r="N286" s="244"/>
      <c r="O286" s="91"/>
      <c r="P286" s="91"/>
      <c r="Q286" s="91"/>
      <c r="R286" s="91"/>
      <c r="S286" s="91"/>
      <c r="T286" s="92"/>
      <c r="U286" s="38"/>
      <c r="V286" s="38"/>
      <c r="W286" s="38"/>
      <c r="X286" s="38"/>
      <c r="Y286" s="38"/>
      <c r="Z286" s="38"/>
      <c r="AA286" s="38"/>
      <c r="AB286" s="38"/>
      <c r="AC286" s="38"/>
      <c r="AD286" s="38"/>
      <c r="AE286" s="38"/>
      <c r="AT286" s="17" t="s">
        <v>177</v>
      </c>
      <c r="AU286" s="17" t="s">
        <v>91</v>
      </c>
    </row>
    <row r="287" s="2" customFormat="1" ht="16.5" customHeight="1">
      <c r="A287" s="38"/>
      <c r="B287" s="39"/>
      <c r="C287" s="270" t="s">
        <v>380</v>
      </c>
      <c r="D287" s="270" t="s">
        <v>208</v>
      </c>
      <c r="E287" s="271" t="s">
        <v>381</v>
      </c>
      <c r="F287" s="272" t="s">
        <v>382</v>
      </c>
      <c r="G287" s="273" t="s">
        <v>324</v>
      </c>
      <c r="H287" s="274">
        <v>8</v>
      </c>
      <c r="I287" s="275"/>
      <c r="J287" s="276">
        <f>ROUND(I287*H287,2)</f>
        <v>0</v>
      </c>
      <c r="K287" s="272" t="s">
        <v>1</v>
      </c>
      <c r="L287" s="277"/>
      <c r="M287" s="278" t="s">
        <v>1</v>
      </c>
      <c r="N287" s="279" t="s">
        <v>47</v>
      </c>
      <c r="O287" s="91"/>
      <c r="P287" s="236">
        <f>O287*H287</f>
        <v>0</v>
      </c>
      <c r="Q287" s="236">
        <v>0.10299999999999999</v>
      </c>
      <c r="R287" s="236">
        <f>Q287*H287</f>
        <v>0.82399999999999995</v>
      </c>
      <c r="S287" s="236">
        <v>0</v>
      </c>
      <c r="T287" s="237">
        <f>S287*H287</f>
        <v>0</v>
      </c>
      <c r="U287" s="38"/>
      <c r="V287" s="38"/>
      <c r="W287" s="38"/>
      <c r="X287" s="38"/>
      <c r="Y287" s="38"/>
      <c r="Z287" s="38"/>
      <c r="AA287" s="38"/>
      <c r="AB287" s="38"/>
      <c r="AC287" s="38"/>
      <c r="AD287" s="38"/>
      <c r="AE287" s="38"/>
      <c r="AR287" s="238" t="s">
        <v>212</v>
      </c>
      <c r="AT287" s="238" t="s">
        <v>208</v>
      </c>
      <c r="AU287" s="238" t="s">
        <v>91</v>
      </c>
      <c r="AY287" s="17" t="s">
        <v>169</v>
      </c>
      <c r="BE287" s="239">
        <f>IF(N287="základní",J287,0)</f>
        <v>0</v>
      </c>
      <c r="BF287" s="239">
        <f>IF(N287="snížená",J287,0)</f>
        <v>0</v>
      </c>
      <c r="BG287" s="239">
        <f>IF(N287="zákl. přenesená",J287,0)</f>
        <v>0</v>
      </c>
      <c r="BH287" s="239">
        <f>IF(N287="sníž. přenesená",J287,0)</f>
        <v>0</v>
      </c>
      <c r="BI287" s="239">
        <f>IF(N287="nulová",J287,0)</f>
        <v>0</v>
      </c>
      <c r="BJ287" s="17" t="s">
        <v>89</v>
      </c>
      <c r="BK287" s="239">
        <f>ROUND(I287*H287,2)</f>
        <v>0</v>
      </c>
      <c r="BL287" s="17" t="s">
        <v>175</v>
      </c>
      <c r="BM287" s="238" t="s">
        <v>604</v>
      </c>
    </row>
    <row r="288" s="2" customFormat="1">
      <c r="A288" s="38"/>
      <c r="B288" s="39"/>
      <c r="C288" s="40"/>
      <c r="D288" s="240" t="s">
        <v>177</v>
      </c>
      <c r="E288" s="40"/>
      <c r="F288" s="241" t="s">
        <v>382</v>
      </c>
      <c r="G288" s="40"/>
      <c r="H288" s="40"/>
      <c r="I288" s="242"/>
      <c r="J288" s="40"/>
      <c r="K288" s="40"/>
      <c r="L288" s="44"/>
      <c r="M288" s="243"/>
      <c r="N288" s="244"/>
      <c r="O288" s="91"/>
      <c r="P288" s="91"/>
      <c r="Q288" s="91"/>
      <c r="R288" s="91"/>
      <c r="S288" s="91"/>
      <c r="T288" s="92"/>
      <c r="U288" s="38"/>
      <c r="V288" s="38"/>
      <c r="W288" s="38"/>
      <c r="X288" s="38"/>
      <c r="Y288" s="38"/>
      <c r="Z288" s="38"/>
      <c r="AA288" s="38"/>
      <c r="AB288" s="38"/>
      <c r="AC288" s="38"/>
      <c r="AD288" s="38"/>
      <c r="AE288" s="38"/>
      <c r="AT288" s="17" t="s">
        <v>177</v>
      </c>
      <c r="AU288" s="17" t="s">
        <v>91</v>
      </c>
    </row>
    <row r="289" s="2" customFormat="1" ht="16.5" customHeight="1">
      <c r="A289" s="38"/>
      <c r="B289" s="39"/>
      <c r="C289" s="227" t="s">
        <v>384</v>
      </c>
      <c r="D289" s="227" t="s">
        <v>171</v>
      </c>
      <c r="E289" s="228" t="s">
        <v>385</v>
      </c>
      <c r="F289" s="229" t="s">
        <v>386</v>
      </c>
      <c r="G289" s="230" t="s">
        <v>324</v>
      </c>
      <c r="H289" s="231">
        <v>8</v>
      </c>
      <c r="I289" s="232"/>
      <c r="J289" s="233">
        <f>ROUND(I289*H289,2)</f>
        <v>0</v>
      </c>
      <c r="K289" s="229" t="s">
        <v>1</v>
      </c>
      <c r="L289" s="44"/>
      <c r="M289" s="234" t="s">
        <v>1</v>
      </c>
      <c r="N289" s="235" t="s">
        <v>47</v>
      </c>
      <c r="O289" s="91"/>
      <c r="P289" s="236">
        <f>O289*H289</f>
        <v>0</v>
      </c>
      <c r="Q289" s="236">
        <v>0.02</v>
      </c>
      <c r="R289" s="236">
        <f>Q289*H289</f>
        <v>0.16</v>
      </c>
      <c r="S289" s="236">
        <v>0</v>
      </c>
      <c r="T289" s="237">
        <f>S289*H289</f>
        <v>0</v>
      </c>
      <c r="U289" s="38"/>
      <c r="V289" s="38"/>
      <c r="W289" s="38"/>
      <c r="X289" s="38"/>
      <c r="Y289" s="38"/>
      <c r="Z289" s="38"/>
      <c r="AA289" s="38"/>
      <c r="AB289" s="38"/>
      <c r="AC289" s="38"/>
      <c r="AD289" s="38"/>
      <c r="AE289" s="38"/>
      <c r="AR289" s="238" t="s">
        <v>175</v>
      </c>
      <c r="AT289" s="238" t="s">
        <v>171</v>
      </c>
      <c r="AU289" s="238" t="s">
        <v>91</v>
      </c>
      <c r="AY289" s="17" t="s">
        <v>169</v>
      </c>
      <c r="BE289" s="239">
        <f>IF(N289="základní",J289,0)</f>
        <v>0</v>
      </c>
      <c r="BF289" s="239">
        <f>IF(N289="snížená",J289,0)</f>
        <v>0</v>
      </c>
      <c r="BG289" s="239">
        <f>IF(N289="zákl. přenesená",J289,0)</f>
        <v>0</v>
      </c>
      <c r="BH289" s="239">
        <f>IF(N289="sníž. přenesená",J289,0)</f>
        <v>0</v>
      </c>
      <c r="BI289" s="239">
        <f>IF(N289="nulová",J289,0)</f>
        <v>0</v>
      </c>
      <c r="BJ289" s="17" t="s">
        <v>89</v>
      </c>
      <c r="BK289" s="239">
        <f>ROUND(I289*H289,2)</f>
        <v>0</v>
      </c>
      <c r="BL289" s="17" t="s">
        <v>175</v>
      </c>
      <c r="BM289" s="238" t="s">
        <v>605</v>
      </c>
    </row>
    <row r="290" s="2" customFormat="1">
      <c r="A290" s="38"/>
      <c r="B290" s="39"/>
      <c r="C290" s="40"/>
      <c r="D290" s="240" t="s">
        <v>177</v>
      </c>
      <c r="E290" s="40"/>
      <c r="F290" s="241" t="s">
        <v>386</v>
      </c>
      <c r="G290" s="40"/>
      <c r="H290" s="40"/>
      <c r="I290" s="242"/>
      <c r="J290" s="40"/>
      <c r="K290" s="40"/>
      <c r="L290" s="44"/>
      <c r="M290" s="243"/>
      <c r="N290" s="244"/>
      <c r="O290" s="91"/>
      <c r="P290" s="91"/>
      <c r="Q290" s="91"/>
      <c r="R290" s="91"/>
      <c r="S290" s="91"/>
      <c r="T290" s="92"/>
      <c r="U290" s="38"/>
      <c r="V290" s="38"/>
      <c r="W290" s="38"/>
      <c r="X290" s="38"/>
      <c r="Y290" s="38"/>
      <c r="Z290" s="38"/>
      <c r="AA290" s="38"/>
      <c r="AB290" s="38"/>
      <c r="AC290" s="38"/>
      <c r="AD290" s="38"/>
      <c r="AE290" s="38"/>
      <c r="AT290" s="17" t="s">
        <v>177</v>
      </c>
      <c r="AU290" s="17" t="s">
        <v>91</v>
      </c>
    </row>
    <row r="291" s="12" customFormat="1" ht="22.8" customHeight="1">
      <c r="A291" s="12"/>
      <c r="B291" s="211"/>
      <c r="C291" s="212"/>
      <c r="D291" s="213" t="s">
        <v>81</v>
      </c>
      <c r="E291" s="225" t="s">
        <v>392</v>
      </c>
      <c r="F291" s="225" t="s">
        <v>393</v>
      </c>
      <c r="G291" s="212"/>
      <c r="H291" s="212"/>
      <c r="I291" s="215"/>
      <c r="J291" s="226">
        <f>BK291</f>
        <v>0</v>
      </c>
      <c r="K291" s="212"/>
      <c r="L291" s="217"/>
      <c r="M291" s="218"/>
      <c r="N291" s="219"/>
      <c r="O291" s="219"/>
      <c r="P291" s="220">
        <f>SUM(P292:P299)</f>
        <v>0</v>
      </c>
      <c r="Q291" s="219"/>
      <c r="R291" s="220">
        <f>SUM(R292:R299)</f>
        <v>0</v>
      </c>
      <c r="S291" s="219"/>
      <c r="T291" s="221">
        <f>SUM(T292:T299)</f>
        <v>0</v>
      </c>
      <c r="U291" s="12"/>
      <c r="V291" s="12"/>
      <c r="W291" s="12"/>
      <c r="X291" s="12"/>
      <c r="Y291" s="12"/>
      <c r="Z291" s="12"/>
      <c r="AA291" s="12"/>
      <c r="AB291" s="12"/>
      <c r="AC291" s="12"/>
      <c r="AD291" s="12"/>
      <c r="AE291" s="12"/>
      <c r="AR291" s="222" t="s">
        <v>89</v>
      </c>
      <c r="AT291" s="223" t="s">
        <v>81</v>
      </c>
      <c r="AU291" s="223" t="s">
        <v>89</v>
      </c>
      <c r="AY291" s="222" t="s">
        <v>169</v>
      </c>
      <c r="BK291" s="224">
        <f>SUM(BK292:BK299)</f>
        <v>0</v>
      </c>
    </row>
    <row r="292" s="2" customFormat="1" ht="33" customHeight="1">
      <c r="A292" s="38"/>
      <c r="B292" s="39"/>
      <c r="C292" s="227" t="s">
        <v>388</v>
      </c>
      <c r="D292" s="227" t="s">
        <v>171</v>
      </c>
      <c r="E292" s="228" t="s">
        <v>395</v>
      </c>
      <c r="F292" s="229" t="s">
        <v>396</v>
      </c>
      <c r="G292" s="230" t="s">
        <v>211</v>
      </c>
      <c r="H292" s="231">
        <v>338.41899999999998</v>
      </c>
      <c r="I292" s="232"/>
      <c r="J292" s="233">
        <f>ROUND(I292*H292,2)</f>
        <v>0</v>
      </c>
      <c r="K292" s="229" t="s">
        <v>174</v>
      </c>
      <c r="L292" s="44"/>
      <c r="M292" s="234" t="s">
        <v>1</v>
      </c>
      <c r="N292" s="235" t="s">
        <v>47</v>
      </c>
      <c r="O292" s="91"/>
      <c r="P292" s="236">
        <f>O292*H292</f>
        <v>0</v>
      </c>
      <c r="Q292" s="236">
        <v>0</v>
      </c>
      <c r="R292" s="236">
        <f>Q292*H292</f>
        <v>0</v>
      </c>
      <c r="S292" s="236">
        <v>0</v>
      </c>
      <c r="T292" s="237">
        <f>S292*H292</f>
        <v>0</v>
      </c>
      <c r="U292" s="38"/>
      <c r="V292" s="38"/>
      <c r="W292" s="38"/>
      <c r="X292" s="38"/>
      <c r="Y292" s="38"/>
      <c r="Z292" s="38"/>
      <c r="AA292" s="38"/>
      <c r="AB292" s="38"/>
      <c r="AC292" s="38"/>
      <c r="AD292" s="38"/>
      <c r="AE292" s="38"/>
      <c r="AR292" s="238" t="s">
        <v>175</v>
      </c>
      <c r="AT292" s="238" t="s">
        <v>171</v>
      </c>
      <c r="AU292" s="238" t="s">
        <v>91</v>
      </c>
      <c r="AY292" s="17" t="s">
        <v>169</v>
      </c>
      <c r="BE292" s="239">
        <f>IF(N292="základní",J292,0)</f>
        <v>0</v>
      </c>
      <c r="BF292" s="239">
        <f>IF(N292="snížená",J292,0)</f>
        <v>0</v>
      </c>
      <c r="BG292" s="239">
        <f>IF(N292="zákl. přenesená",J292,0)</f>
        <v>0</v>
      </c>
      <c r="BH292" s="239">
        <f>IF(N292="sníž. přenesená",J292,0)</f>
        <v>0</v>
      </c>
      <c r="BI292" s="239">
        <f>IF(N292="nulová",J292,0)</f>
        <v>0</v>
      </c>
      <c r="BJ292" s="17" t="s">
        <v>89</v>
      </c>
      <c r="BK292" s="239">
        <f>ROUND(I292*H292,2)</f>
        <v>0</v>
      </c>
      <c r="BL292" s="17" t="s">
        <v>175</v>
      </c>
      <c r="BM292" s="238" t="s">
        <v>606</v>
      </c>
    </row>
    <row r="293" s="2" customFormat="1">
      <c r="A293" s="38"/>
      <c r="B293" s="39"/>
      <c r="C293" s="40"/>
      <c r="D293" s="240" t="s">
        <v>177</v>
      </c>
      <c r="E293" s="40"/>
      <c r="F293" s="241" t="s">
        <v>398</v>
      </c>
      <c r="G293" s="40"/>
      <c r="H293" s="40"/>
      <c r="I293" s="242"/>
      <c r="J293" s="40"/>
      <c r="K293" s="40"/>
      <c r="L293" s="44"/>
      <c r="M293" s="243"/>
      <c r="N293" s="244"/>
      <c r="O293" s="91"/>
      <c r="P293" s="91"/>
      <c r="Q293" s="91"/>
      <c r="R293" s="91"/>
      <c r="S293" s="91"/>
      <c r="T293" s="92"/>
      <c r="U293" s="38"/>
      <c r="V293" s="38"/>
      <c r="W293" s="38"/>
      <c r="X293" s="38"/>
      <c r="Y293" s="38"/>
      <c r="Z293" s="38"/>
      <c r="AA293" s="38"/>
      <c r="AB293" s="38"/>
      <c r="AC293" s="38"/>
      <c r="AD293" s="38"/>
      <c r="AE293" s="38"/>
      <c r="AT293" s="17" t="s">
        <v>177</v>
      </c>
      <c r="AU293" s="17" t="s">
        <v>91</v>
      </c>
    </row>
    <row r="294" s="2" customFormat="1">
      <c r="A294" s="38"/>
      <c r="B294" s="39"/>
      <c r="C294" s="40"/>
      <c r="D294" s="245" t="s">
        <v>179</v>
      </c>
      <c r="E294" s="40"/>
      <c r="F294" s="246" t="s">
        <v>399</v>
      </c>
      <c r="G294" s="40"/>
      <c r="H294" s="40"/>
      <c r="I294" s="242"/>
      <c r="J294" s="40"/>
      <c r="K294" s="40"/>
      <c r="L294" s="44"/>
      <c r="M294" s="243"/>
      <c r="N294" s="244"/>
      <c r="O294" s="91"/>
      <c r="P294" s="91"/>
      <c r="Q294" s="91"/>
      <c r="R294" s="91"/>
      <c r="S294" s="91"/>
      <c r="T294" s="92"/>
      <c r="U294" s="38"/>
      <c r="V294" s="38"/>
      <c r="W294" s="38"/>
      <c r="X294" s="38"/>
      <c r="Y294" s="38"/>
      <c r="Z294" s="38"/>
      <c r="AA294" s="38"/>
      <c r="AB294" s="38"/>
      <c r="AC294" s="38"/>
      <c r="AD294" s="38"/>
      <c r="AE294" s="38"/>
      <c r="AT294" s="17" t="s">
        <v>179</v>
      </c>
      <c r="AU294" s="17" t="s">
        <v>91</v>
      </c>
    </row>
    <row r="295" s="2" customFormat="1">
      <c r="A295" s="38"/>
      <c r="B295" s="39"/>
      <c r="C295" s="40"/>
      <c r="D295" s="240" t="s">
        <v>196</v>
      </c>
      <c r="E295" s="40"/>
      <c r="F295" s="269" t="s">
        <v>400</v>
      </c>
      <c r="G295" s="40"/>
      <c r="H295" s="40"/>
      <c r="I295" s="242"/>
      <c r="J295" s="40"/>
      <c r="K295" s="40"/>
      <c r="L295" s="44"/>
      <c r="M295" s="243"/>
      <c r="N295" s="244"/>
      <c r="O295" s="91"/>
      <c r="P295" s="91"/>
      <c r="Q295" s="91"/>
      <c r="R295" s="91"/>
      <c r="S295" s="91"/>
      <c r="T295" s="92"/>
      <c r="U295" s="38"/>
      <c r="V295" s="38"/>
      <c r="W295" s="38"/>
      <c r="X295" s="38"/>
      <c r="Y295" s="38"/>
      <c r="Z295" s="38"/>
      <c r="AA295" s="38"/>
      <c r="AB295" s="38"/>
      <c r="AC295" s="38"/>
      <c r="AD295" s="38"/>
      <c r="AE295" s="38"/>
      <c r="AT295" s="17" t="s">
        <v>196</v>
      </c>
      <c r="AU295" s="17" t="s">
        <v>91</v>
      </c>
    </row>
    <row r="296" s="2" customFormat="1" ht="33" customHeight="1">
      <c r="A296" s="38"/>
      <c r="B296" s="39"/>
      <c r="C296" s="227" t="s">
        <v>394</v>
      </c>
      <c r="D296" s="227" t="s">
        <v>171</v>
      </c>
      <c r="E296" s="228" t="s">
        <v>402</v>
      </c>
      <c r="F296" s="229" t="s">
        <v>403</v>
      </c>
      <c r="G296" s="230" t="s">
        <v>211</v>
      </c>
      <c r="H296" s="231">
        <v>338.41899999999998</v>
      </c>
      <c r="I296" s="232"/>
      <c r="J296" s="233">
        <f>ROUND(I296*H296,2)</f>
        <v>0</v>
      </c>
      <c r="K296" s="229" t="s">
        <v>174</v>
      </c>
      <c r="L296" s="44"/>
      <c r="M296" s="234" t="s">
        <v>1</v>
      </c>
      <c r="N296" s="235" t="s">
        <v>47</v>
      </c>
      <c r="O296" s="91"/>
      <c r="P296" s="236">
        <f>O296*H296</f>
        <v>0</v>
      </c>
      <c r="Q296" s="236">
        <v>0</v>
      </c>
      <c r="R296" s="236">
        <f>Q296*H296</f>
        <v>0</v>
      </c>
      <c r="S296" s="236">
        <v>0</v>
      </c>
      <c r="T296" s="237">
        <f>S296*H296</f>
        <v>0</v>
      </c>
      <c r="U296" s="38"/>
      <c r="V296" s="38"/>
      <c r="W296" s="38"/>
      <c r="X296" s="38"/>
      <c r="Y296" s="38"/>
      <c r="Z296" s="38"/>
      <c r="AA296" s="38"/>
      <c r="AB296" s="38"/>
      <c r="AC296" s="38"/>
      <c r="AD296" s="38"/>
      <c r="AE296" s="38"/>
      <c r="AR296" s="238" t="s">
        <v>175</v>
      </c>
      <c r="AT296" s="238" t="s">
        <v>171</v>
      </c>
      <c r="AU296" s="238" t="s">
        <v>91</v>
      </c>
      <c r="AY296" s="17" t="s">
        <v>169</v>
      </c>
      <c r="BE296" s="239">
        <f>IF(N296="základní",J296,0)</f>
        <v>0</v>
      </c>
      <c r="BF296" s="239">
        <f>IF(N296="snížená",J296,0)</f>
        <v>0</v>
      </c>
      <c r="BG296" s="239">
        <f>IF(N296="zákl. přenesená",J296,0)</f>
        <v>0</v>
      </c>
      <c r="BH296" s="239">
        <f>IF(N296="sníž. přenesená",J296,0)</f>
        <v>0</v>
      </c>
      <c r="BI296" s="239">
        <f>IF(N296="nulová",J296,0)</f>
        <v>0</v>
      </c>
      <c r="BJ296" s="17" t="s">
        <v>89</v>
      </c>
      <c r="BK296" s="239">
        <f>ROUND(I296*H296,2)</f>
        <v>0</v>
      </c>
      <c r="BL296" s="17" t="s">
        <v>175</v>
      </c>
      <c r="BM296" s="238" t="s">
        <v>607</v>
      </c>
    </row>
    <row r="297" s="2" customFormat="1">
      <c r="A297" s="38"/>
      <c r="B297" s="39"/>
      <c r="C297" s="40"/>
      <c r="D297" s="240" t="s">
        <v>177</v>
      </c>
      <c r="E297" s="40"/>
      <c r="F297" s="241" t="s">
        <v>405</v>
      </c>
      <c r="G297" s="40"/>
      <c r="H297" s="40"/>
      <c r="I297" s="242"/>
      <c r="J297" s="40"/>
      <c r="K297" s="40"/>
      <c r="L297" s="44"/>
      <c r="M297" s="243"/>
      <c r="N297" s="244"/>
      <c r="O297" s="91"/>
      <c r="P297" s="91"/>
      <c r="Q297" s="91"/>
      <c r="R297" s="91"/>
      <c r="S297" s="91"/>
      <c r="T297" s="92"/>
      <c r="U297" s="38"/>
      <c r="V297" s="38"/>
      <c r="W297" s="38"/>
      <c r="X297" s="38"/>
      <c r="Y297" s="38"/>
      <c r="Z297" s="38"/>
      <c r="AA297" s="38"/>
      <c r="AB297" s="38"/>
      <c r="AC297" s="38"/>
      <c r="AD297" s="38"/>
      <c r="AE297" s="38"/>
      <c r="AT297" s="17" t="s">
        <v>177</v>
      </c>
      <c r="AU297" s="17" t="s">
        <v>91</v>
      </c>
    </row>
    <row r="298" s="2" customFormat="1">
      <c r="A298" s="38"/>
      <c r="B298" s="39"/>
      <c r="C298" s="40"/>
      <c r="D298" s="245" t="s">
        <v>179</v>
      </c>
      <c r="E298" s="40"/>
      <c r="F298" s="246" t="s">
        <v>406</v>
      </c>
      <c r="G298" s="40"/>
      <c r="H298" s="40"/>
      <c r="I298" s="242"/>
      <c r="J298" s="40"/>
      <c r="K298" s="40"/>
      <c r="L298" s="44"/>
      <c r="M298" s="243"/>
      <c r="N298" s="244"/>
      <c r="O298" s="91"/>
      <c r="P298" s="91"/>
      <c r="Q298" s="91"/>
      <c r="R298" s="91"/>
      <c r="S298" s="91"/>
      <c r="T298" s="92"/>
      <c r="U298" s="38"/>
      <c r="V298" s="38"/>
      <c r="W298" s="38"/>
      <c r="X298" s="38"/>
      <c r="Y298" s="38"/>
      <c r="Z298" s="38"/>
      <c r="AA298" s="38"/>
      <c r="AB298" s="38"/>
      <c r="AC298" s="38"/>
      <c r="AD298" s="38"/>
      <c r="AE298" s="38"/>
      <c r="AT298" s="17" t="s">
        <v>179</v>
      </c>
      <c r="AU298" s="17" t="s">
        <v>91</v>
      </c>
    </row>
    <row r="299" s="2" customFormat="1">
      <c r="A299" s="38"/>
      <c r="B299" s="39"/>
      <c r="C299" s="40"/>
      <c r="D299" s="240" t="s">
        <v>196</v>
      </c>
      <c r="E299" s="40"/>
      <c r="F299" s="269" t="s">
        <v>400</v>
      </c>
      <c r="G299" s="40"/>
      <c r="H299" s="40"/>
      <c r="I299" s="242"/>
      <c r="J299" s="40"/>
      <c r="K299" s="40"/>
      <c r="L299" s="44"/>
      <c r="M299" s="290"/>
      <c r="N299" s="291"/>
      <c r="O299" s="292"/>
      <c r="P299" s="292"/>
      <c r="Q299" s="292"/>
      <c r="R299" s="292"/>
      <c r="S299" s="292"/>
      <c r="T299" s="293"/>
      <c r="U299" s="38"/>
      <c r="V299" s="38"/>
      <c r="W299" s="38"/>
      <c r="X299" s="38"/>
      <c r="Y299" s="38"/>
      <c r="Z299" s="38"/>
      <c r="AA299" s="38"/>
      <c r="AB299" s="38"/>
      <c r="AC299" s="38"/>
      <c r="AD299" s="38"/>
      <c r="AE299" s="38"/>
      <c r="AT299" s="17" t="s">
        <v>196</v>
      </c>
      <c r="AU299" s="17" t="s">
        <v>91</v>
      </c>
    </row>
    <row r="300" s="2" customFormat="1" ht="6.96" customHeight="1">
      <c r="A300" s="38"/>
      <c r="B300" s="66"/>
      <c r="C300" s="67"/>
      <c r="D300" s="67"/>
      <c r="E300" s="67"/>
      <c r="F300" s="67"/>
      <c r="G300" s="67"/>
      <c r="H300" s="67"/>
      <c r="I300" s="67"/>
      <c r="J300" s="67"/>
      <c r="K300" s="67"/>
      <c r="L300" s="44"/>
      <c r="M300" s="38"/>
      <c r="O300" s="38"/>
      <c r="P300" s="38"/>
      <c r="Q300" s="38"/>
      <c r="R300" s="38"/>
      <c r="S300" s="38"/>
      <c r="T300" s="38"/>
      <c r="U300" s="38"/>
      <c r="V300" s="38"/>
      <c r="W300" s="38"/>
      <c r="X300" s="38"/>
      <c r="Y300" s="38"/>
      <c r="Z300" s="38"/>
      <c r="AA300" s="38"/>
      <c r="AB300" s="38"/>
      <c r="AC300" s="38"/>
      <c r="AD300" s="38"/>
      <c r="AE300" s="38"/>
    </row>
  </sheetData>
  <sheetProtection sheet="1" autoFilter="0" formatColumns="0" formatRows="0" objects="1" scenarios="1" spinCount="100000" saltValue="C2V8bg+io0fWTR3tZkr6+ae4gxr4Ogg+KU4bkKIpRxohKFGciO5YWzF4rkkG1EpYNRIIDRLTsE2AmG/7MQGbJA==" hashValue="LJ/v4LWlUWEuGpOGITUQqZnwjcxFr4R7tsuTcD3wh5VOIQh3PtF3B/QyqWXDQsKlmwOefm8YMdADe7o9taaFIA==" algorithmName="SHA-512" password="CC35"/>
  <autoFilter ref="C127:K299"/>
  <mergeCells count="12">
    <mergeCell ref="E7:H7"/>
    <mergeCell ref="E9:H9"/>
    <mergeCell ref="E11:H11"/>
    <mergeCell ref="E20:H20"/>
    <mergeCell ref="E29:H29"/>
    <mergeCell ref="E85:H85"/>
    <mergeCell ref="E87:H87"/>
    <mergeCell ref="E89:H89"/>
    <mergeCell ref="E116:H116"/>
    <mergeCell ref="E118:H118"/>
    <mergeCell ref="E120:H120"/>
    <mergeCell ref="L2:V2"/>
  </mergeCells>
  <hyperlinks>
    <hyperlink ref="F133" r:id="rId1" display="https://podminky.urs.cz/item/CS_URS_2021_02/132351102"/>
    <hyperlink ref="F139" r:id="rId2" display="https://podminky.urs.cz/item/CS_URS_2021_02/162751133"/>
    <hyperlink ref="F144" r:id="rId3" display="https://podminky.urs.cz/item/CS_URS_2021_02/171201201"/>
    <hyperlink ref="F150" r:id="rId4" display="https://podminky.urs.cz/item/CS_URS_2021_02/174101101"/>
    <hyperlink ref="F163" r:id="rId5" display="https://podminky.urs.cz/item/CS_URS_2021_02/175111101"/>
    <hyperlink ref="F175" r:id="rId6" display="https://podminky.urs.cz/item/CS_URS_2021_02/211971110"/>
    <hyperlink ref="F187" r:id="rId7" display="https://podminky.urs.cz/item/CS_URS_2021_02/212750103"/>
    <hyperlink ref="F193" r:id="rId8" display="https://podminky.urs.cz/item/CS_URS_2021_02/359901211"/>
    <hyperlink ref="F200" r:id="rId9" display="https://podminky.urs.cz/item/CS_URS_2021_02/451573111"/>
    <hyperlink ref="F207" r:id="rId10" display="https://podminky.urs.cz/item/CS_URS_2021_02/561041111"/>
    <hyperlink ref="F213" r:id="rId11" display="https://podminky.urs.cz/item/CS_URS_2021_02/561081121"/>
    <hyperlink ref="F230" r:id="rId12" display="https://podminky.urs.cz/item/CS_URS_2021_02/564851111"/>
    <hyperlink ref="F236" r:id="rId13" display="https://podminky.urs.cz/item/CS_URS_2021_02/564861111"/>
    <hyperlink ref="F241" r:id="rId14" display="https://podminky.urs.cz/item/CS_URS_2021_02/564871111"/>
    <hyperlink ref="F249" r:id="rId15" display="https://podminky.urs.cz/item/CS_URS_2021_02/871313121"/>
    <hyperlink ref="F259" r:id="rId16" display="https://podminky.urs.cz/item/CS_URS_2021_02/877315211"/>
    <hyperlink ref="F267" r:id="rId17" display="https://podminky.urs.cz/item/CS_URS_2021_02/892312121"/>
    <hyperlink ref="F271" r:id="rId18" display="https://podminky.urs.cz/item/CS_URS_2021_02/895941311"/>
    <hyperlink ref="F294" r:id="rId19" display="https://podminky.urs.cz/item/CS_URS_2021_02/998225111"/>
    <hyperlink ref="F298" r:id="rId20" display="https://podminky.urs.cz/item/CS_URS_2021_02/998225191"/>
  </hyperlinks>
  <pageMargins left="0.39375" right="0.39375" top="0.39375" bottom="0.39375" header="0" footer="0"/>
  <pageSetup paperSize="9" orientation="portrait" blackAndWhite="1" fitToHeight="100"/>
  <headerFooter>
    <oddFooter>&amp;CStrana &amp;P z &amp;N</oddFooter>
  </headerFooter>
  <drawing r:id="rId21"/>
</worksheet>
</file>

<file path=xl/worksheets/sheet6.xml><?xml version="1.0" encoding="utf-8"?>
<worksheet xmlns:r="http://schemas.openxmlformats.org/officeDocument/2006/relationships" xmlns="http://schemas.openxmlformats.org/spreadsheetml/2006/main">
  <sheetPr>
    <pageSetUpPr fitToPage="1"/>
  </sheetPr>
  <sheetViews>
    <sheetView showGridLines="0" workbookViewId="0"/>
  </sheetViews>
  <cols>
    <col min="1" max="1" width="8.332031" style="1" customWidth="1"/>
    <col min="2" max="2" width="1.171875" style="1" customWidth="1"/>
    <col min="3" max="3" width="4.160156" style="1" customWidth="1"/>
    <col min="4" max="4" width="4.332031" style="1" customWidth="1"/>
    <col min="5" max="5" width="17.16016" style="1" customWidth="1"/>
    <col min="6" max="6" width="50.83203" style="1" customWidth="1"/>
    <col min="7" max="7" width="7.5" style="1" customWidth="1"/>
    <col min="8" max="8" width="14" style="1" customWidth="1"/>
    <col min="9" max="9" width="15.83203" style="1" customWidth="1"/>
    <col min="10" max="10" width="22.33203" style="1" customWidth="1"/>
    <col min="11" max="11" width="22.33203" style="1" customWidth="1"/>
    <col min="12" max="12" width="9.332031" style="1" customWidth="1"/>
    <col min="13" max="13" width="10.83203" style="1" hidden="1" customWidth="1"/>
    <col min="14" max="14" width="9.332031" style="1" hidden="1"/>
    <col min="15" max="15" width="14.16016" style="1" hidden="1" customWidth="1"/>
    <col min="16" max="16" width="14.16016" style="1" hidden="1" customWidth="1"/>
    <col min="17" max="17" width="14.16016" style="1" hidden="1" customWidth="1"/>
    <col min="18" max="18" width="14.16016" style="1" hidden="1" customWidth="1"/>
    <col min="19" max="19" width="14.16016" style="1" hidden="1" customWidth="1"/>
    <col min="20" max="20" width="14.16016" style="1" hidden="1" customWidth="1"/>
    <col min="21" max="21" width="16.33203" style="1" hidden="1" customWidth="1"/>
    <col min="22" max="22" width="12.33203" style="1" customWidth="1"/>
    <col min="23" max="23" width="16.33203" style="1" customWidth="1"/>
    <col min="24" max="24" width="12.33203" style="1" customWidth="1"/>
    <col min="25" max="25" width="15" style="1" customWidth="1"/>
    <col min="26" max="26" width="11" style="1" customWidth="1"/>
    <col min="27" max="27" width="15" style="1" customWidth="1"/>
    <col min="28" max="28" width="16.33203" style="1" customWidth="1"/>
    <col min="29" max="29" width="11" style="1" customWidth="1"/>
    <col min="30" max="30" width="15" style="1" customWidth="1"/>
    <col min="31" max="31" width="16.33203" style="1" customWidth="1"/>
    <col min="44" max="44" width="9.332031" style="1" hidden="1"/>
    <col min="45" max="45" width="9.332031" style="1" hidden="1"/>
    <col min="46" max="46" width="9.332031" style="1" hidden="1"/>
    <col min="47" max="47" width="9.332031" style="1" hidden="1"/>
    <col min="48" max="48" width="9.332031" style="1" hidden="1"/>
    <col min="49" max="49" width="9.332031" style="1" hidden="1"/>
    <col min="50" max="50" width="9.332031" style="1" hidden="1"/>
    <col min="51" max="51" width="9.332031" style="1" hidden="1"/>
    <col min="52" max="52" width="9.332031" style="1" hidden="1"/>
    <col min="53" max="53" width="9.332031" style="1" hidden="1"/>
    <col min="54" max="54" width="9.332031" style="1" hidden="1"/>
    <col min="55" max="55" width="9.332031" style="1" hidden="1"/>
    <col min="56" max="56" width="9.332031" style="1" hidden="1"/>
    <col min="57" max="57" width="9.332031" style="1" hidden="1"/>
    <col min="58" max="58" width="9.332031" style="1" hidden="1"/>
    <col min="59" max="59" width="9.332031" style="1" hidden="1"/>
    <col min="60" max="60" width="9.332031" style="1" hidden="1"/>
    <col min="61" max="61" width="9.332031" style="1" hidden="1"/>
    <col min="62" max="62" width="9.332031" style="1" hidden="1"/>
    <col min="63" max="63" width="9.332031" style="1" hidden="1"/>
    <col min="64" max="64" width="9.332031" style="1" hidden="1"/>
    <col min="65" max="65" width="9.332031" style="1" hidden="1"/>
  </cols>
  <sheetData>
    <row r="2" s="1" customFormat="1" ht="36.96" customHeight="1">
      <c r="L2" s="1"/>
      <c r="M2" s="1"/>
      <c r="N2" s="1"/>
      <c r="O2" s="1"/>
      <c r="P2" s="1"/>
      <c r="Q2" s="1"/>
      <c r="R2" s="1"/>
      <c r="S2" s="1"/>
      <c r="T2" s="1"/>
      <c r="U2" s="1"/>
      <c r="V2" s="1"/>
      <c r="AT2" s="17" t="s">
        <v>111</v>
      </c>
    </row>
    <row r="3" s="1" customFormat="1" ht="6.96" customHeight="1">
      <c r="B3" s="147"/>
      <c r="C3" s="148"/>
      <c r="D3" s="148"/>
      <c r="E3" s="148"/>
      <c r="F3" s="148"/>
      <c r="G3" s="148"/>
      <c r="H3" s="148"/>
      <c r="I3" s="148"/>
      <c r="J3" s="148"/>
      <c r="K3" s="148"/>
      <c r="L3" s="20"/>
      <c r="AT3" s="17" t="s">
        <v>91</v>
      </c>
    </row>
    <row r="4" s="1" customFormat="1" ht="24.96" customHeight="1">
      <c r="B4" s="20"/>
      <c r="D4" s="149" t="s">
        <v>122</v>
      </c>
      <c r="L4" s="20"/>
      <c r="M4" s="150" t="s">
        <v>10</v>
      </c>
      <c r="AT4" s="17" t="s">
        <v>4</v>
      </c>
    </row>
    <row r="5" s="1" customFormat="1" ht="6.96" customHeight="1">
      <c r="B5" s="20"/>
      <c r="L5" s="20"/>
    </row>
    <row r="6" s="1" customFormat="1" ht="12" customHeight="1">
      <c r="B6" s="20"/>
      <c r="D6" s="151" t="s">
        <v>16</v>
      </c>
      <c r="L6" s="20"/>
    </row>
    <row r="7" s="1" customFormat="1" ht="16.5" customHeight="1">
      <c r="B7" s="20"/>
      <c r="E7" s="152" t="str">
        <f>'Rekapitulace stavby'!K6</f>
        <v>Zástavba lokality Broumov - Spořilov, komunikace a VO_nerozdělené</v>
      </c>
      <c r="F7" s="151"/>
      <c r="G7" s="151"/>
      <c r="H7" s="151"/>
      <c r="L7" s="20"/>
    </row>
    <row r="8" s="2" customFormat="1" ht="12" customHeight="1">
      <c r="A8" s="38"/>
      <c r="B8" s="44"/>
      <c r="C8" s="38"/>
      <c r="D8" s="151" t="s">
        <v>135</v>
      </c>
      <c r="E8" s="38"/>
      <c r="F8" s="38"/>
      <c r="G8" s="38"/>
      <c r="H8" s="38"/>
      <c r="I8" s="38"/>
      <c r="J8" s="38"/>
      <c r="K8" s="38"/>
      <c r="L8" s="63"/>
      <c r="S8" s="38"/>
      <c r="T8" s="38"/>
      <c r="U8" s="38"/>
      <c r="V8" s="38"/>
      <c r="W8" s="38"/>
      <c r="X8" s="38"/>
      <c r="Y8" s="38"/>
      <c r="Z8" s="38"/>
      <c r="AA8" s="38"/>
      <c r="AB8" s="38"/>
      <c r="AC8" s="38"/>
      <c r="AD8" s="38"/>
      <c r="AE8" s="38"/>
    </row>
    <row r="9" s="2" customFormat="1" ht="16.5" customHeight="1">
      <c r="A9" s="38"/>
      <c r="B9" s="44"/>
      <c r="C9" s="38"/>
      <c r="D9" s="38"/>
      <c r="E9" s="153" t="s">
        <v>608</v>
      </c>
      <c r="F9" s="38"/>
      <c r="G9" s="38"/>
      <c r="H9" s="38"/>
      <c r="I9" s="38"/>
      <c r="J9" s="38"/>
      <c r="K9" s="38"/>
      <c r="L9" s="63"/>
      <c r="S9" s="38"/>
      <c r="T9" s="38"/>
      <c r="U9" s="38"/>
      <c r="V9" s="38"/>
      <c r="W9" s="38"/>
      <c r="X9" s="38"/>
      <c r="Y9" s="38"/>
      <c r="Z9" s="38"/>
      <c r="AA9" s="38"/>
      <c r="AB9" s="38"/>
      <c r="AC9" s="38"/>
      <c r="AD9" s="38"/>
      <c r="AE9" s="38"/>
    </row>
    <row r="10" s="2" customFormat="1">
      <c r="A10" s="38"/>
      <c r="B10" s="44"/>
      <c r="C10" s="38"/>
      <c r="D10" s="38"/>
      <c r="E10" s="38"/>
      <c r="F10" s="38"/>
      <c r="G10" s="38"/>
      <c r="H10" s="38"/>
      <c r="I10" s="38"/>
      <c r="J10" s="38"/>
      <c r="K10" s="38"/>
      <c r="L10" s="63"/>
      <c r="S10" s="38"/>
      <c r="T10" s="38"/>
      <c r="U10" s="38"/>
      <c r="V10" s="38"/>
      <c r="W10" s="38"/>
      <c r="X10" s="38"/>
      <c r="Y10" s="38"/>
      <c r="Z10" s="38"/>
      <c r="AA10" s="38"/>
      <c r="AB10" s="38"/>
      <c r="AC10" s="38"/>
      <c r="AD10" s="38"/>
      <c r="AE10" s="38"/>
    </row>
    <row r="11" s="2" customFormat="1" ht="12" customHeight="1">
      <c r="A11" s="38"/>
      <c r="B11" s="44"/>
      <c r="C11" s="38"/>
      <c r="D11" s="151" t="s">
        <v>18</v>
      </c>
      <c r="E11" s="38"/>
      <c r="F11" s="141" t="s">
        <v>1</v>
      </c>
      <c r="G11" s="38"/>
      <c r="H11" s="38"/>
      <c r="I11" s="151" t="s">
        <v>19</v>
      </c>
      <c r="J11" s="141" t="s">
        <v>1</v>
      </c>
      <c r="K11" s="38"/>
      <c r="L11" s="63"/>
      <c r="S11" s="38"/>
      <c r="T11" s="38"/>
      <c r="U11" s="38"/>
      <c r="V11" s="38"/>
      <c r="W11" s="38"/>
      <c r="X11" s="38"/>
      <c r="Y11" s="38"/>
      <c r="Z11" s="38"/>
      <c r="AA11" s="38"/>
      <c r="AB11" s="38"/>
      <c r="AC11" s="38"/>
      <c r="AD11" s="38"/>
      <c r="AE11" s="38"/>
    </row>
    <row r="12" s="2" customFormat="1" ht="12" customHeight="1">
      <c r="A12" s="38"/>
      <c r="B12" s="44"/>
      <c r="C12" s="38"/>
      <c r="D12" s="151" t="s">
        <v>20</v>
      </c>
      <c r="E12" s="38"/>
      <c r="F12" s="141" t="s">
        <v>21</v>
      </c>
      <c r="G12" s="38"/>
      <c r="H12" s="38"/>
      <c r="I12" s="151" t="s">
        <v>22</v>
      </c>
      <c r="J12" s="154" t="str">
        <f>'Rekapitulace stavby'!AN8</f>
        <v>7. 12. 2021</v>
      </c>
      <c r="K12" s="38"/>
      <c r="L12" s="63"/>
      <c r="S12" s="38"/>
      <c r="T12" s="38"/>
      <c r="U12" s="38"/>
      <c r="V12" s="38"/>
      <c r="W12" s="38"/>
      <c r="X12" s="38"/>
      <c r="Y12" s="38"/>
      <c r="Z12" s="38"/>
      <c r="AA12" s="38"/>
      <c r="AB12" s="38"/>
      <c r="AC12" s="38"/>
      <c r="AD12" s="38"/>
      <c r="AE12" s="38"/>
    </row>
    <row r="13" s="2" customFormat="1" ht="10.8" customHeight="1">
      <c r="A13" s="38"/>
      <c r="B13" s="44"/>
      <c r="C13" s="38"/>
      <c r="D13" s="38"/>
      <c r="E13" s="38"/>
      <c r="F13" s="38"/>
      <c r="G13" s="38"/>
      <c r="H13" s="38"/>
      <c r="I13" s="38"/>
      <c r="J13" s="38"/>
      <c r="K13" s="38"/>
      <c r="L13" s="63"/>
      <c r="S13" s="38"/>
      <c r="T13" s="38"/>
      <c r="U13" s="38"/>
      <c r="V13" s="38"/>
      <c r="W13" s="38"/>
      <c r="X13" s="38"/>
      <c r="Y13" s="38"/>
      <c r="Z13" s="38"/>
      <c r="AA13" s="38"/>
      <c r="AB13" s="38"/>
      <c r="AC13" s="38"/>
      <c r="AD13" s="38"/>
      <c r="AE13" s="38"/>
    </row>
    <row r="14" s="2" customFormat="1" ht="12" customHeight="1">
      <c r="A14" s="38"/>
      <c r="B14" s="44"/>
      <c r="C14" s="38"/>
      <c r="D14" s="151" t="s">
        <v>24</v>
      </c>
      <c r="E14" s="38"/>
      <c r="F14" s="38"/>
      <c r="G14" s="38"/>
      <c r="H14" s="38"/>
      <c r="I14" s="151" t="s">
        <v>25</v>
      </c>
      <c r="J14" s="141" t="s">
        <v>26</v>
      </c>
      <c r="K14" s="38"/>
      <c r="L14" s="63"/>
      <c r="S14" s="38"/>
      <c r="T14" s="38"/>
      <c r="U14" s="38"/>
      <c r="V14" s="38"/>
      <c r="W14" s="38"/>
      <c r="X14" s="38"/>
      <c r="Y14" s="38"/>
      <c r="Z14" s="38"/>
      <c r="AA14" s="38"/>
      <c r="AB14" s="38"/>
      <c r="AC14" s="38"/>
      <c r="AD14" s="38"/>
      <c r="AE14" s="38"/>
    </row>
    <row r="15" s="2" customFormat="1" ht="18" customHeight="1">
      <c r="A15" s="38"/>
      <c r="B15" s="44"/>
      <c r="C15" s="38"/>
      <c r="D15" s="38"/>
      <c r="E15" s="141" t="s">
        <v>27</v>
      </c>
      <c r="F15" s="38"/>
      <c r="G15" s="38"/>
      <c r="H15" s="38"/>
      <c r="I15" s="151" t="s">
        <v>28</v>
      </c>
      <c r="J15" s="141" t="s">
        <v>29</v>
      </c>
      <c r="K15" s="38"/>
      <c r="L15" s="63"/>
      <c r="S15" s="38"/>
      <c r="T15" s="38"/>
      <c r="U15" s="38"/>
      <c r="V15" s="38"/>
      <c r="W15" s="38"/>
      <c r="X15" s="38"/>
      <c r="Y15" s="38"/>
      <c r="Z15" s="38"/>
      <c r="AA15" s="38"/>
      <c r="AB15" s="38"/>
      <c r="AC15" s="38"/>
      <c r="AD15" s="38"/>
      <c r="AE15" s="38"/>
    </row>
    <row r="16" s="2" customFormat="1" ht="6.96" customHeight="1">
      <c r="A16" s="38"/>
      <c r="B16" s="44"/>
      <c r="C16" s="38"/>
      <c r="D16" s="38"/>
      <c r="E16" s="38"/>
      <c r="F16" s="38"/>
      <c r="G16" s="38"/>
      <c r="H16" s="38"/>
      <c r="I16" s="38"/>
      <c r="J16" s="38"/>
      <c r="K16" s="38"/>
      <c r="L16" s="63"/>
      <c r="S16" s="38"/>
      <c r="T16" s="38"/>
      <c r="U16" s="38"/>
      <c r="V16" s="38"/>
      <c r="W16" s="38"/>
      <c r="X16" s="38"/>
      <c r="Y16" s="38"/>
      <c r="Z16" s="38"/>
      <c r="AA16" s="38"/>
      <c r="AB16" s="38"/>
      <c r="AC16" s="38"/>
      <c r="AD16" s="38"/>
      <c r="AE16" s="38"/>
    </row>
    <row r="17" s="2" customFormat="1" ht="12" customHeight="1">
      <c r="A17" s="38"/>
      <c r="B17" s="44"/>
      <c r="C17" s="38"/>
      <c r="D17" s="151" t="s">
        <v>30</v>
      </c>
      <c r="E17" s="38"/>
      <c r="F17" s="38"/>
      <c r="G17" s="38"/>
      <c r="H17" s="38"/>
      <c r="I17" s="151" t="s">
        <v>25</v>
      </c>
      <c r="J17" s="33" t="str">
        <f>'Rekapitulace stavby'!AN13</f>
        <v>Vyplň údaj</v>
      </c>
      <c r="K17" s="38"/>
      <c r="L17" s="63"/>
      <c r="S17" s="38"/>
      <c r="T17" s="38"/>
      <c r="U17" s="38"/>
      <c r="V17" s="38"/>
      <c r="W17" s="38"/>
      <c r="X17" s="38"/>
      <c r="Y17" s="38"/>
      <c r="Z17" s="38"/>
      <c r="AA17" s="38"/>
      <c r="AB17" s="38"/>
      <c r="AC17" s="38"/>
      <c r="AD17" s="38"/>
      <c r="AE17" s="38"/>
    </row>
    <row r="18" s="2" customFormat="1" ht="18" customHeight="1">
      <c r="A18" s="38"/>
      <c r="B18" s="44"/>
      <c r="C18" s="38"/>
      <c r="D18" s="38"/>
      <c r="E18" s="33" t="str">
        <f>'Rekapitulace stavby'!E14</f>
        <v>Vyplň údaj</v>
      </c>
      <c r="F18" s="141"/>
      <c r="G18" s="141"/>
      <c r="H18" s="141"/>
      <c r="I18" s="151" t="s">
        <v>28</v>
      </c>
      <c r="J18" s="33" t="str">
        <f>'Rekapitulace stavby'!AN14</f>
        <v>Vyplň údaj</v>
      </c>
      <c r="K18" s="38"/>
      <c r="L18" s="63"/>
      <c r="S18" s="38"/>
      <c r="T18" s="38"/>
      <c r="U18" s="38"/>
      <c r="V18" s="38"/>
      <c r="W18" s="38"/>
      <c r="X18" s="38"/>
      <c r="Y18" s="38"/>
      <c r="Z18" s="38"/>
      <c r="AA18" s="38"/>
      <c r="AB18" s="38"/>
      <c r="AC18" s="38"/>
      <c r="AD18" s="38"/>
      <c r="AE18" s="38"/>
    </row>
    <row r="19" s="2" customFormat="1" ht="6.96" customHeight="1">
      <c r="A19" s="38"/>
      <c r="B19" s="44"/>
      <c r="C19" s="38"/>
      <c r="D19" s="38"/>
      <c r="E19" s="38"/>
      <c r="F19" s="38"/>
      <c r="G19" s="38"/>
      <c r="H19" s="38"/>
      <c r="I19" s="38"/>
      <c r="J19" s="38"/>
      <c r="K19" s="38"/>
      <c r="L19" s="63"/>
      <c r="S19" s="38"/>
      <c r="T19" s="38"/>
      <c r="U19" s="38"/>
      <c r="V19" s="38"/>
      <c r="W19" s="38"/>
      <c r="X19" s="38"/>
      <c r="Y19" s="38"/>
      <c r="Z19" s="38"/>
      <c r="AA19" s="38"/>
      <c r="AB19" s="38"/>
      <c r="AC19" s="38"/>
      <c r="AD19" s="38"/>
      <c r="AE19" s="38"/>
    </row>
    <row r="20" s="2" customFormat="1" ht="12" customHeight="1">
      <c r="A20" s="38"/>
      <c r="B20" s="44"/>
      <c r="C20" s="38"/>
      <c r="D20" s="151" t="s">
        <v>32</v>
      </c>
      <c r="E20" s="38"/>
      <c r="F20" s="38"/>
      <c r="G20" s="38"/>
      <c r="H20" s="38"/>
      <c r="I20" s="151" t="s">
        <v>25</v>
      </c>
      <c r="J20" s="141" t="s">
        <v>33</v>
      </c>
      <c r="K20" s="38"/>
      <c r="L20" s="63"/>
      <c r="S20" s="38"/>
      <c r="T20" s="38"/>
      <c r="U20" s="38"/>
      <c r="V20" s="38"/>
      <c r="W20" s="38"/>
      <c r="X20" s="38"/>
      <c r="Y20" s="38"/>
      <c r="Z20" s="38"/>
      <c r="AA20" s="38"/>
      <c r="AB20" s="38"/>
      <c r="AC20" s="38"/>
      <c r="AD20" s="38"/>
      <c r="AE20" s="38"/>
    </row>
    <row r="21" s="2" customFormat="1" ht="18" customHeight="1">
      <c r="A21" s="38"/>
      <c r="B21" s="44"/>
      <c r="C21" s="38"/>
      <c r="D21" s="38"/>
      <c r="E21" s="141" t="s">
        <v>34</v>
      </c>
      <c r="F21" s="38"/>
      <c r="G21" s="38"/>
      <c r="H21" s="38"/>
      <c r="I21" s="151" t="s">
        <v>28</v>
      </c>
      <c r="J21" s="141" t="s">
        <v>35</v>
      </c>
      <c r="K21" s="38"/>
      <c r="L21" s="63"/>
      <c r="S21" s="38"/>
      <c r="T21" s="38"/>
      <c r="U21" s="38"/>
      <c r="V21" s="38"/>
      <c r="W21" s="38"/>
      <c r="X21" s="38"/>
      <c r="Y21" s="38"/>
      <c r="Z21" s="38"/>
      <c r="AA21" s="38"/>
      <c r="AB21" s="38"/>
      <c r="AC21" s="38"/>
      <c r="AD21" s="38"/>
      <c r="AE21" s="38"/>
    </row>
    <row r="22" s="2" customFormat="1" ht="6.96" customHeight="1">
      <c r="A22" s="38"/>
      <c r="B22" s="44"/>
      <c r="C22" s="38"/>
      <c r="D22" s="38"/>
      <c r="E22" s="38"/>
      <c r="F22" s="38"/>
      <c r="G22" s="38"/>
      <c r="H22" s="38"/>
      <c r="I22" s="38"/>
      <c r="J22" s="38"/>
      <c r="K22" s="38"/>
      <c r="L22" s="63"/>
      <c r="S22" s="38"/>
      <c r="T22" s="38"/>
      <c r="U22" s="38"/>
      <c r="V22" s="38"/>
      <c r="W22" s="38"/>
      <c r="X22" s="38"/>
      <c r="Y22" s="38"/>
      <c r="Z22" s="38"/>
      <c r="AA22" s="38"/>
      <c r="AB22" s="38"/>
      <c r="AC22" s="38"/>
      <c r="AD22" s="38"/>
      <c r="AE22" s="38"/>
    </row>
    <row r="23" s="2" customFormat="1" ht="12" customHeight="1">
      <c r="A23" s="38"/>
      <c r="B23" s="44"/>
      <c r="C23" s="38"/>
      <c r="D23" s="151" t="s">
        <v>37</v>
      </c>
      <c r="E23" s="38"/>
      <c r="F23" s="38"/>
      <c r="G23" s="38"/>
      <c r="H23" s="38"/>
      <c r="I23" s="151" t="s">
        <v>25</v>
      </c>
      <c r="J23" s="141" t="s">
        <v>38</v>
      </c>
      <c r="K23" s="38"/>
      <c r="L23" s="63"/>
      <c r="S23" s="38"/>
      <c r="T23" s="38"/>
      <c r="U23" s="38"/>
      <c r="V23" s="38"/>
      <c r="W23" s="38"/>
      <c r="X23" s="38"/>
      <c r="Y23" s="38"/>
      <c r="Z23" s="38"/>
      <c r="AA23" s="38"/>
      <c r="AB23" s="38"/>
      <c r="AC23" s="38"/>
      <c r="AD23" s="38"/>
      <c r="AE23" s="38"/>
    </row>
    <row r="24" s="2" customFormat="1" ht="18" customHeight="1">
      <c r="A24" s="38"/>
      <c r="B24" s="44"/>
      <c r="C24" s="38"/>
      <c r="D24" s="38"/>
      <c r="E24" s="141" t="s">
        <v>39</v>
      </c>
      <c r="F24" s="38"/>
      <c r="G24" s="38"/>
      <c r="H24" s="38"/>
      <c r="I24" s="151" t="s">
        <v>28</v>
      </c>
      <c r="J24" s="141" t="s">
        <v>40</v>
      </c>
      <c r="K24" s="38"/>
      <c r="L24" s="63"/>
      <c r="S24" s="38"/>
      <c r="T24" s="38"/>
      <c r="U24" s="38"/>
      <c r="V24" s="38"/>
      <c r="W24" s="38"/>
      <c r="X24" s="38"/>
      <c r="Y24" s="38"/>
      <c r="Z24" s="38"/>
      <c r="AA24" s="38"/>
      <c r="AB24" s="38"/>
      <c r="AC24" s="38"/>
      <c r="AD24" s="38"/>
      <c r="AE24" s="38"/>
    </row>
    <row r="25" s="2" customFormat="1" ht="6.96" customHeight="1">
      <c r="A25" s="38"/>
      <c r="B25" s="44"/>
      <c r="C25" s="38"/>
      <c r="D25" s="38"/>
      <c r="E25" s="38"/>
      <c r="F25" s="38"/>
      <c r="G25" s="38"/>
      <c r="H25" s="38"/>
      <c r="I25" s="38"/>
      <c r="J25" s="38"/>
      <c r="K25" s="38"/>
      <c r="L25" s="63"/>
      <c r="S25" s="38"/>
      <c r="T25" s="38"/>
      <c r="U25" s="38"/>
      <c r="V25" s="38"/>
      <c r="W25" s="38"/>
      <c r="X25" s="38"/>
      <c r="Y25" s="38"/>
      <c r="Z25" s="38"/>
      <c r="AA25" s="38"/>
      <c r="AB25" s="38"/>
      <c r="AC25" s="38"/>
      <c r="AD25" s="38"/>
      <c r="AE25" s="38"/>
    </row>
    <row r="26" s="2" customFormat="1" ht="12" customHeight="1">
      <c r="A26" s="38"/>
      <c r="B26" s="44"/>
      <c r="C26" s="38"/>
      <c r="D26" s="151" t="s">
        <v>41</v>
      </c>
      <c r="E26" s="38"/>
      <c r="F26" s="38"/>
      <c r="G26" s="38"/>
      <c r="H26" s="38"/>
      <c r="I26" s="38"/>
      <c r="J26" s="38"/>
      <c r="K26" s="38"/>
      <c r="L26" s="63"/>
      <c r="S26" s="38"/>
      <c r="T26" s="38"/>
      <c r="U26" s="38"/>
      <c r="V26" s="38"/>
      <c r="W26" s="38"/>
      <c r="X26" s="38"/>
      <c r="Y26" s="38"/>
      <c r="Z26" s="38"/>
      <c r="AA26" s="38"/>
      <c r="AB26" s="38"/>
      <c r="AC26" s="38"/>
      <c r="AD26" s="38"/>
      <c r="AE26" s="38"/>
    </row>
    <row r="27" s="8" customFormat="1" ht="16.5" customHeight="1">
      <c r="A27" s="155"/>
      <c r="B27" s="156"/>
      <c r="C27" s="155"/>
      <c r="D27" s="155"/>
      <c r="E27" s="157" t="s">
        <v>1</v>
      </c>
      <c r="F27" s="157"/>
      <c r="G27" s="157"/>
      <c r="H27" s="157"/>
      <c r="I27" s="155"/>
      <c r="J27" s="155"/>
      <c r="K27" s="155"/>
      <c r="L27" s="158"/>
      <c r="S27" s="155"/>
      <c r="T27" s="155"/>
      <c r="U27" s="155"/>
      <c r="V27" s="155"/>
      <c r="W27" s="155"/>
      <c r="X27" s="155"/>
      <c r="Y27" s="155"/>
      <c r="Z27" s="155"/>
      <c r="AA27" s="155"/>
      <c r="AB27" s="155"/>
      <c r="AC27" s="155"/>
      <c r="AD27" s="155"/>
      <c r="AE27" s="155"/>
    </row>
    <row r="28" s="2" customFormat="1" ht="6.96" customHeight="1">
      <c r="A28" s="38"/>
      <c r="B28" s="44"/>
      <c r="C28" s="38"/>
      <c r="D28" s="38"/>
      <c r="E28" s="38"/>
      <c r="F28" s="38"/>
      <c r="G28" s="38"/>
      <c r="H28" s="38"/>
      <c r="I28" s="38"/>
      <c r="J28" s="38"/>
      <c r="K28" s="38"/>
      <c r="L28" s="63"/>
      <c r="S28" s="38"/>
      <c r="T28" s="38"/>
      <c r="U28" s="38"/>
      <c r="V28" s="38"/>
      <c r="W28" s="38"/>
      <c r="X28" s="38"/>
      <c r="Y28" s="38"/>
      <c r="Z28" s="38"/>
      <c r="AA28" s="38"/>
      <c r="AB28" s="38"/>
      <c r="AC28" s="38"/>
      <c r="AD28" s="38"/>
      <c r="AE28" s="38"/>
    </row>
    <row r="29" s="2" customFormat="1" ht="6.96" customHeight="1">
      <c r="A29" s="38"/>
      <c r="B29" s="44"/>
      <c r="C29" s="38"/>
      <c r="D29" s="159"/>
      <c r="E29" s="159"/>
      <c r="F29" s="159"/>
      <c r="G29" s="159"/>
      <c r="H29" s="159"/>
      <c r="I29" s="159"/>
      <c r="J29" s="159"/>
      <c r="K29" s="159"/>
      <c r="L29" s="63"/>
      <c r="S29" s="38"/>
      <c r="T29" s="38"/>
      <c r="U29" s="38"/>
      <c r="V29" s="38"/>
      <c r="W29" s="38"/>
      <c r="X29" s="38"/>
      <c r="Y29" s="38"/>
      <c r="Z29" s="38"/>
      <c r="AA29" s="38"/>
      <c r="AB29" s="38"/>
      <c r="AC29" s="38"/>
      <c r="AD29" s="38"/>
      <c r="AE29" s="38"/>
    </row>
    <row r="30" s="2" customFormat="1" ht="25.44" customHeight="1">
      <c r="A30" s="38"/>
      <c r="B30" s="44"/>
      <c r="C30" s="38"/>
      <c r="D30" s="160" t="s">
        <v>42</v>
      </c>
      <c r="E30" s="38"/>
      <c r="F30" s="38"/>
      <c r="G30" s="38"/>
      <c r="H30" s="38"/>
      <c r="I30" s="38"/>
      <c r="J30" s="161">
        <f>ROUND(J120, 2)</f>
        <v>0</v>
      </c>
      <c r="K30" s="38"/>
      <c r="L30" s="63"/>
      <c r="S30" s="38"/>
      <c r="T30" s="38"/>
      <c r="U30" s="38"/>
      <c r="V30" s="38"/>
      <c r="W30" s="38"/>
      <c r="X30" s="38"/>
      <c r="Y30" s="38"/>
      <c r="Z30" s="38"/>
      <c r="AA30" s="38"/>
      <c r="AB30" s="38"/>
      <c r="AC30" s="38"/>
      <c r="AD30" s="38"/>
      <c r="AE30" s="38"/>
    </row>
    <row r="31" s="2" customFormat="1" ht="6.96" customHeight="1">
      <c r="A31" s="38"/>
      <c r="B31" s="44"/>
      <c r="C31" s="38"/>
      <c r="D31" s="159"/>
      <c r="E31" s="159"/>
      <c r="F31" s="159"/>
      <c r="G31" s="159"/>
      <c r="H31" s="159"/>
      <c r="I31" s="159"/>
      <c r="J31" s="159"/>
      <c r="K31" s="159"/>
      <c r="L31" s="63"/>
      <c r="S31" s="38"/>
      <c r="T31" s="38"/>
      <c r="U31" s="38"/>
      <c r="V31" s="38"/>
      <c r="W31" s="38"/>
      <c r="X31" s="38"/>
      <c r="Y31" s="38"/>
      <c r="Z31" s="38"/>
      <c r="AA31" s="38"/>
      <c r="AB31" s="38"/>
      <c r="AC31" s="38"/>
      <c r="AD31" s="38"/>
      <c r="AE31" s="38"/>
    </row>
    <row r="32" s="2" customFormat="1" ht="14.4" customHeight="1">
      <c r="A32" s="38"/>
      <c r="B32" s="44"/>
      <c r="C32" s="38"/>
      <c r="D32" s="38"/>
      <c r="E32" s="38"/>
      <c r="F32" s="162" t="s">
        <v>44</v>
      </c>
      <c r="G32" s="38"/>
      <c r="H32" s="38"/>
      <c r="I32" s="162" t="s">
        <v>43</v>
      </c>
      <c r="J32" s="162" t="s">
        <v>45</v>
      </c>
      <c r="K32" s="38"/>
      <c r="L32" s="63"/>
      <c r="S32" s="38"/>
      <c r="T32" s="38"/>
      <c r="U32" s="38"/>
      <c r="V32" s="38"/>
      <c r="W32" s="38"/>
      <c r="X32" s="38"/>
      <c r="Y32" s="38"/>
      <c r="Z32" s="38"/>
      <c r="AA32" s="38"/>
      <c r="AB32" s="38"/>
      <c r="AC32" s="38"/>
      <c r="AD32" s="38"/>
      <c r="AE32" s="38"/>
    </row>
    <row r="33" s="2" customFormat="1" ht="14.4" customHeight="1">
      <c r="A33" s="38"/>
      <c r="B33" s="44"/>
      <c r="C33" s="38"/>
      <c r="D33" s="163" t="s">
        <v>46</v>
      </c>
      <c r="E33" s="151" t="s">
        <v>47</v>
      </c>
      <c r="F33" s="164">
        <f>ROUND((SUM(BE120:BE133)),  2)</f>
        <v>0</v>
      </c>
      <c r="G33" s="38"/>
      <c r="H33" s="38"/>
      <c r="I33" s="165">
        <v>0.20999999999999999</v>
      </c>
      <c r="J33" s="164">
        <f>ROUND(((SUM(BE120:BE133))*I33),  2)</f>
        <v>0</v>
      </c>
      <c r="K33" s="38"/>
      <c r="L33" s="63"/>
      <c r="S33" s="38"/>
      <c r="T33" s="38"/>
      <c r="U33" s="38"/>
      <c r="V33" s="38"/>
      <c r="W33" s="38"/>
      <c r="X33" s="38"/>
      <c r="Y33" s="38"/>
      <c r="Z33" s="38"/>
      <c r="AA33" s="38"/>
      <c r="AB33" s="38"/>
      <c r="AC33" s="38"/>
      <c r="AD33" s="38"/>
      <c r="AE33" s="38"/>
    </row>
    <row r="34" s="2" customFormat="1" ht="14.4" customHeight="1">
      <c r="A34" s="38"/>
      <c r="B34" s="44"/>
      <c r="C34" s="38"/>
      <c r="D34" s="38"/>
      <c r="E34" s="151" t="s">
        <v>48</v>
      </c>
      <c r="F34" s="164">
        <f>ROUND((SUM(BF120:BF133)),  2)</f>
        <v>0</v>
      </c>
      <c r="G34" s="38"/>
      <c r="H34" s="38"/>
      <c r="I34" s="165">
        <v>0.14999999999999999</v>
      </c>
      <c r="J34" s="164">
        <f>ROUND(((SUM(BF120:BF133))*I34),  2)</f>
        <v>0</v>
      </c>
      <c r="K34" s="38"/>
      <c r="L34" s="63"/>
      <c r="S34" s="38"/>
      <c r="T34" s="38"/>
      <c r="U34" s="38"/>
      <c r="V34" s="38"/>
      <c r="W34" s="38"/>
      <c r="X34" s="38"/>
      <c r="Y34" s="38"/>
      <c r="Z34" s="38"/>
      <c r="AA34" s="38"/>
      <c r="AB34" s="38"/>
      <c r="AC34" s="38"/>
      <c r="AD34" s="38"/>
      <c r="AE34" s="38"/>
    </row>
    <row r="35" hidden="1" s="2" customFormat="1" ht="14.4" customHeight="1">
      <c r="A35" s="38"/>
      <c r="B35" s="44"/>
      <c r="C35" s="38"/>
      <c r="D35" s="38"/>
      <c r="E35" s="151" t="s">
        <v>49</v>
      </c>
      <c r="F35" s="164">
        <f>ROUND((SUM(BG120:BG133)),  2)</f>
        <v>0</v>
      </c>
      <c r="G35" s="38"/>
      <c r="H35" s="38"/>
      <c r="I35" s="165">
        <v>0.20999999999999999</v>
      </c>
      <c r="J35" s="164">
        <f>0</f>
        <v>0</v>
      </c>
      <c r="K35" s="38"/>
      <c r="L35" s="63"/>
      <c r="S35" s="38"/>
      <c r="T35" s="38"/>
      <c r="U35" s="38"/>
      <c r="V35" s="38"/>
      <c r="W35" s="38"/>
      <c r="X35" s="38"/>
      <c r="Y35" s="38"/>
      <c r="Z35" s="38"/>
      <c r="AA35" s="38"/>
      <c r="AB35" s="38"/>
      <c r="AC35" s="38"/>
      <c r="AD35" s="38"/>
      <c r="AE35" s="38"/>
    </row>
    <row r="36" hidden="1" s="2" customFormat="1" ht="14.4" customHeight="1">
      <c r="A36" s="38"/>
      <c r="B36" s="44"/>
      <c r="C36" s="38"/>
      <c r="D36" s="38"/>
      <c r="E36" s="151" t="s">
        <v>50</v>
      </c>
      <c r="F36" s="164">
        <f>ROUND((SUM(BH120:BH133)),  2)</f>
        <v>0</v>
      </c>
      <c r="G36" s="38"/>
      <c r="H36" s="38"/>
      <c r="I36" s="165">
        <v>0.14999999999999999</v>
      </c>
      <c r="J36" s="164">
        <f>0</f>
        <v>0</v>
      </c>
      <c r="K36" s="38"/>
      <c r="L36" s="63"/>
      <c r="S36" s="38"/>
      <c r="T36" s="38"/>
      <c r="U36" s="38"/>
      <c r="V36" s="38"/>
      <c r="W36" s="38"/>
      <c r="X36" s="38"/>
      <c r="Y36" s="38"/>
      <c r="Z36" s="38"/>
      <c r="AA36" s="38"/>
      <c r="AB36" s="38"/>
      <c r="AC36" s="38"/>
      <c r="AD36" s="38"/>
      <c r="AE36" s="38"/>
    </row>
    <row r="37" hidden="1" s="2" customFormat="1" ht="14.4" customHeight="1">
      <c r="A37" s="38"/>
      <c r="B37" s="44"/>
      <c r="C37" s="38"/>
      <c r="D37" s="38"/>
      <c r="E37" s="151" t="s">
        <v>51</v>
      </c>
      <c r="F37" s="164">
        <f>ROUND((SUM(BI120:BI133)),  2)</f>
        <v>0</v>
      </c>
      <c r="G37" s="38"/>
      <c r="H37" s="38"/>
      <c r="I37" s="165">
        <v>0</v>
      </c>
      <c r="J37" s="164">
        <f>0</f>
        <v>0</v>
      </c>
      <c r="K37" s="38"/>
      <c r="L37" s="63"/>
      <c r="S37" s="38"/>
      <c r="T37" s="38"/>
      <c r="U37" s="38"/>
      <c r="V37" s="38"/>
      <c r="W37" s="38"/>
      <c r="X37" s="38"/>
      <c r="Y37" s="38"/>
      <c r="Z37" s="38"/>
      <c r="AA37" s="38"/>
      <c r="AB37" s="38"/>
      <c r="AC37" s="38"/>
      <c r="AD37" s="38"/>
      <c r="AE37" s="38"/>
    </row>
    <row r="38" s="2" customFormat="1" ht="6.96" customHeight="1">
      <c r="A38" s="38"/>
      <c r="B38" s="44"/>
      <c r="C38" s="38"/>
      <c r="D38" s="38"/>
      <c r="E38" s="38"/>
      <c r="F38" s="38"/>
      <c r="G38" s="38"/>
      <c r="H38" s="38"/>
      <c r="I38" s="38"/>
      <c r="J38" s="38"/>
      <c r="K38" s="38"/>
      <c r="L38" s="63"/>
      <c r="S38" s="38"/>
      <c r="T38" s="38"/>
      <c r="U38" s="38"/>
      <c r="V38" s="38"/>
      <c r="W38" s="38"/>
      <c r="X38" s="38"/>
      <c r="Y38" s="38"/>
      <c r="Z38" s="38"/>
      <c r="AA38" s="38"/>
      <c r="AB38" s="38"/>
      <c r="AC38" s="38"/>
      <c r="AD38" s="38"/>
      <c r="AE38" s="38"/>
    </row>
    <row r="39" s="2" customFormat="1" ht="25.44" customHeight="1">
      <c r="A39" s="38"/>
      <c r="B39" s="44"/>
      <c r="C39" s="166"/>
      <c r="D39" s="167" t="s">
        <v>52</v>
      </c>
      <c r="E39" s="168"/>
      <c r="F39" s="168"/>
      <c r="G39" s="169" t="s">
        <v>53</v>
      </c>
      <c r="H39" s="170" t="s">
        <v>54</v>
      </c>
      <c r="I39" s="168"/>
      <c r="J39" s="171">
        <f>SUM(J30:J37)</f>
        <v>0</v>
      </c>
      <c r="K39" s="172"/>
      <c r="L39" s="63"/>
      <c r="S39" s="38"/>
      <c r="T39" s="38"/>
      <c r="U39" s="38"/>
      <c r="V39" s="38"/>
      <c r="W39" s="38"/>
      <c r="X39" s="38"/>
      <c r="Y39" s="38"/>
      <c r="Z39" s="38"/>
      <c r="AA39" s="38"/>
      <c r="AB39" s="38"/>
      <c r="AC39" s="38"/>
      <c r="AD39" s="38"/>
      <c r="AE39" s="38"/>
    </row>
    <row r="40" s="2" customFormat="1" ht="14.4" customHeight="1">
      <c r="A40" s="38"/>
      <c r="B40" s="44"/>
      <c r="C40" s="38"/>
      <c r="D40" s="38"/>
      <c r="E40" s="38"/>
      <c r="F40" s="38"/>
      <c r="G40" s="38"/>
      <c r="H40" s="38"/>
      <c r="I40" s="38"/>
      <c r="J40" s="38"/>
      <c r="K40" s="38"/>
      <c r="L40" s="63"/>
      <c r="S40" s="38"/>
      <c r="T40" s="38"/>
      <c r="U40" s="38"/>
      <c r="V40" s="38"/>
      <c r="W40" s="38"/>
      <c r="X40" s="38"/>
      <c r="Y40" s="38"/>
      <c r="Z40" s="38"/>
      <c r="AA40" s="38"/>
      <c r="AB40" s="38"/>
      <c r="AC40" s="38"/>
      <c r="AD40" s="38"/>
      <c r="AE40" s="38"/>
    </row>
    <row r="41" s="1" customFormat="1" ht="14.4" customHeight="1">
      <c r="B41" s="20"/>
      <c r="L41" s="20"/>
    </row>
    <row r="42" s="1" customFormat="1" ht="14.4" customHeight="1">
      <c r="B42" s="20"/>
      <c r="L42" s="20"/>
    </row>
    <row r="43" s="1" customFormat="1" ht="14.4" customHeight="1">
      <c r="B43" s="20"/>
      <c r="L43" s="20"/>
    </row>
    <row r="44" s="1" customFormat="1" ht="14.4" customHeight="1">
      <c r="B44" s="20"/>
      <c r="L44" s="20"/>
    </row>
    <row r="45" s="1" customFormat="1" ht="14.4" customHeight="1">
      <c r="B45" s="20"/>
      <c r="L45" s="20"/>
    </row>
    <row r="46" s="1" customFormat="1" ht="14.4" customHeight="1">
      <c r="B46" s="20"/>
      <c r="L46" s="20"/>
    </row>
    <row r="47" s="1" customFormat="1" ht="14.4" customHeight="1">
      <c r="B47" s="20"/>
      <c r="L47" s="20"/>
    </row>
    <row r="48" s="1" customFormat="1" ht="14.4" customHeight="1">
      <c r="B48" s="20"/>
      <c r="L48" s="20"/>
    </row>
    <row r="49" s="1" customFormat="1" ht="14.4" customHeight="1">
      <c r="B49" s="20"/>
      <c r="L49" s="20"/>
    </row>
    <row r="50" s="2" customFormat="1" ht="14.4" customHeight="1">
      <c r="B50" s="63"/>
      <c r="D50" s="173" t="s">
        <v>55</v>
      </c>
      <c r="E50" s="174"/>
      <c r="F50" s="174"/>
      <c r="G50" s="173" t="s">
        <v>56</v>
      </c>
      <c r="H50" s="174"/>
      <c r="I50" s="174"/>
      <c r="J50" s="174"/>
      <c r="K50" s="174"/>
      <c r="L50" s="63"/>
    </row>
    <row r="51">
      <c r="B51" s="20"/>
      <c r="L51" s="20"/>
    </row>
    <row r="52">
      <c r="B52" s="20"/>
      <c r="L52" s="20"/>
    </row>
    <row r="53">
      <c r="B53" s="20"/>
      <c r="L53" s="20"/>
    </row>
    <row r="54">
      <c r="B54" s="20"/>
      <c r="L54" s="20"/>
    </row>
    <row r="55">
      <c r="B55" s="20"/>
      <c r="L55" s="20"/>
    </row>
    <row r="56">
      <c r="B56" s="20"/>
      <c r="L56" s="20"/>
    </row>
    <row r="57">
      <c r="B57" s="20"/>
      <c r="L57" s="20"/>
    </row>
    <row r="58">
      <c r="B58" s="20"/>
      <c r="L58" s="20"/>
    </row>
    <row r="59">
      <c r="B59" s="20"/>
      <c r="L59" s="20"/>
    </row>
    <row r="60">
      <c r="B60" s="20"/>
      <c r="L60" s="20"/>
    </row>
    <row r="61" s="2" customFormat="1">
      <c r="A61" s="38"/>
      <c r="B61" s="44"/>
      <c r="C61" s="38"/>
      <c r="D61" s="175" t="s">
        <v>57</v>
      </c>
      <c r="E61" s="176"/>
      <c r="F61" s="177" t="s">
        <v>58</v>
      </c>
      <c r="G61" s="175" t="s">
        <v>57</v>
      </c>
      <c r="H61" s="176"/>
      <c r="I61" s="176"/>
      <c r="J61" s="178" t="s">
        <v>58</v>
      </c>
      <c r="K61" s="176"/>
      <c r="L61" s="63"/>
      <c r="S61" s="38"/>
      <c r="T61" s="38"/>
      <c r="U61" s="38"/>
      <c r="V61" s="38"/>
      <c r="W61" s="38"/>
      <c r="X61" s="38"/>
      <c r="Y61" s="38"/>
      <c r="Z61" s="38"/>
      <c r="AA61" s="38"/>
      <c r="AB61" s="38"/>
      <c r="AC61" s="38"/>
      <c r="AD61" s="38"/>
      <c r="AE61" s="38"/>
    </row>
    <row r="62">
      <c r="B62" s="20"/>
      <c r="L62" s="20"/>
    </row>
    <row r="63">
      <c r="B63" s="20"/>
      <c r="L63" s="20"/>
    </row>
    <row r="64">
      <c r="B64" s="20"/>
      <c r="L64" s="20"/>
    </row>
    <row r="65" s="2" customFormat="1">
      <c r="A65" s="38"/>
      <c r="B65" s="44"/>
      <c r="C65" s="38"/>
      <c r="D65" s="173" t="s">
        <v>59</v>
      </c>
      <c r="E65" s="179"/>
      <c r="F65" s="179"/>
      <c r="G65" s="173" t="s">
        <v>60</v>
      </c>
      <c r="H65" s="179"/>
      <c r="I65" s="179"/>
      <c r="J65" s="179"/>
      <c r="K65" s="179"/>
      <c r="L65" s="63"/>
      <c r="S65" s="38"/>
      <c r="T65" s="38"/>
      <c r="U65" s="38"/>
      <c r="V65" s="38"/>
      <c r="W65" s="38"/>
      <c r="X65" s="38"/>
      <c r="Y65" s="38"/>
      <c r="Z65" s="38"/>
      <c r="AA65" s="38"/>
      <c r="AB65" s="38"/>
      <c r="AC65" s="38"/>
      <c r="AD65" s="38"/>
      <c r="AE65" s="38"/>
    </row>
    <row r="66">
      <c r="B66" s="20"/>
      <c r="L66" s="20"/>
    </row>
    <row r="67">
      <c r="B67" s="20"/>
      <c r="L67" s="20"/>
    </row>
    <row r="68">
      <c r="B68" s="20"/>
      <c r="L68" s="20"/>
    </row>
    <row r="69">
      <c r="B69" s="20"/>
      <c r="L69" s="20"/>
    </row>
    <row r="70">
      <c r="B70" s="20"/>
      <c r="L70" s="20"/>
    </row>
    <row r="71">
      <c r="B71" s="20"/>
      <c r="L71" s="20"/>
    </row>
    <row r="72">
      <c r="B72" s="20"/>
      <c r="L72" s="20"/>
    </row>
    <row r="73">
      <c r="B73" s="20"/>
      <c r="L73" s="20"/>
    </row>
    <row r="74">
      <c r="B74" s="20"/>
      <c r="L74" s="20"/>
    </row>
    <row r="75">
      <c r="B75" s="20"/>
      <c r="L75" s="20"/>
    </row>
    <row r="76" s="2" customFormat="1">
      <c r="A76" s="38"/>
      <c r="B76" s="44"/>
      <c r="C76" s="38"/>
      <c r="D76" s="175" t="s">
        <v>57</v>
      </c>
      <c r="E76" s="176"/>
      <c r="F76" s="177" t="s">
        <v>58</v>
      </c>
      <c r="G76" s="175" t="s">
        <v>57</v>
      </c>
      <c r="H76" s="176"/>
      <c r="I76" s="176"/>
      <c r="J76" s="178" t="s">
        <v>58</v>
      </c>
      <c r="K76" s="176"/>
      <c r="L76" s="63"/>
      <c r="S76" s="38"/>
      <c r="T76" s="38"/>
      <c r="U76" s="38"/>
      <c r="V76" s="38"/>
      <c r="W76" s="38"/>
      <c r="X76" s="38"/>
      <c r="Y76" s="38"/>
      <c r="Z76" s="38"/>
      <c r="AA76" s="38"/>
      <c r="AB76" s="38"/>
      <c r="AC76" s="38"/>
      <c r="AD76" s="38"/>
      <c r="AE76" s="38"/>
    </row>
    <row r="77" s="2" customFormat="1" ht="14.4" customHeight="1">
      <c r="A77" s="38"/>
      <c r="B77" s="180"/>
      <c r="C77" s="181"/>
      <c r="D77" s="181"/>
      <c r="E77" s="181"/>
      <c r="F77" s="181"/>
      <c r="G77" s="181"/>
      <c r="H77" s="181"/>
      <c r="I77" s="181"/>
      <c r="J77" s="181"/>
      <c r="K77" s="181"/>
      <c r="L77" s="63"/>
      <c r="S77" s="38"/>
      <c r="T77" s="38"/>
      <c r="U77" s="38"/>
      <c r="V77" s="38"/>
      <c r="W77" s="38"/>
      <c r="X77" s="38"/>
      <c r="Y77" s="38"/>
      <c r="Z77" s="38"/>
      <c r="AA77" s="38"/>
      <c r="AB77" s="38"/>
      <c r="AC77" s="38"/>
      <c r="AD77" s="38"/>
      <c r="AE77" s="38"/>
    </row>
    <row r="81" s="2" customFormat="1" ht="6.96" customHeight="1">
      <c r="A81" s="38"/>
      <c r="B81" s="182"/>
      <c r="C81" s="183"/>
      <c r="D81" s="183"/>
      <c r="E81" s="183"/>
      <c r="F81" s="183"/>
      <c r="G81" s="183"/>
      <c r="H81" s="183"/>
      <c r="I81" s="183"/>
      <c r="J81" s="183"/>
      <c r="K81" s="183"/>
      <c r="L81" s="63"/>
      <c r="S81" s="38"/>
      <c r="T81" s="38"/>
      <c r="U81" s="38"/>
      <c r="V81" s="38"/>
      <c r="W81" s="38"/>
      <c r="X81" s="38"/>
      <c r="Y81" s="38"/>
      <c r="Z81" s="38"/>
      <c r="AA81" s="38"/>
      <c r="AB81" s="38"/>
      <c r="AC81" s="38"/>
      <c r="AD81" s="38"/>
      <c r="AE81" s="38"/>
    </row>
    <row r="82" s="2" customFormat="1" ht="24.96" customHeight="1">
      <c r="A82" s="38"/>
      <c r="B82" s="39"/>
      <c r="C82" s="23" t="s">
        <v>141</v>
      </c>
      <c r="D82" s="40"/>
      <c r="E82" s="40"/>
      <c r="F82" s="40"/>
      <c r="G82" s="40"/>
      <c r="H82" s="40"/>
      <c r="I82" s="40"/>
      <c r="J82" s="40"/>
      <c r="K82" s="40"/>
      <c r="L82" s="63"/>
      <c r="S82" s="38"/>
      <c r="T82" s="38"/>
      <c r="U82" s="38"/>
      <c r="V82" s="38"/>
      <c r="W82" s="38"/>
      <c r="X82" s="38"/>
      <c r="Y82" s="38"/>
      <c r="Z82" s="38"/>
      <c r="AA82" s="38"/>
      <c r="AB82" s="38"/>
      <c r="AC82" s="38"/>
      <c r="AD82" s="38"/>
      <c r="AE82" s="38"/>
    </row>
    <row r="83" s="2" customFormat="1" ht="6.96" customHeight="1">
      <c r="A83" s="38"/>
      <c r="B83" s="39"/>
      <c r="C83" s="40"/>
      <c r="D83" s="40"/>
      <c r="E83" s="40"/>
      <c r="F83" s="40"/>
      <c r="G83" s="40"/>
      <c r="H83" s="40"/>
      <c r="I83" s="40"/>
      <c r="J83" s="40"/>
      <c r="K83" s="40"/>
      <c r="L83" s="63"/>
      <c r="S83" s="38"/>
      <c r="T83" s="38"/>
      <c r="U83" s="38"/>
      <c r="V83" s="38"/>
      <c r="W83" s="38"/>
      <c r="X83" s="38"/>
      <c r="Y83" s="38"/>
      <c r="Z83" s="38"/>
      <c r="AA83" s="38"/>
      <c r="AB83" s="38"/>
      <c r="AC83" s="38"/>
      <c r="AD83" s="38"/>
      <c r="AE83" s="38"/>
    </row>
    <row r="84" s="2" customFormat="1" ht="12" customHeight="1">
      <c r="A84" s="38"/>
      <c r="B84" s="39"/>
      <c r="C84" s="32" t="s">
        <v>16</v>
      </c>
      <c r="D84" s="40"/>
      <c r="E84" s="40"/>
      <c r="F84" s="40"/>
      <c r="G84" s="40"/>
      <c r="H84" s="40"/>
      <c r="I84" s="40"/>
      <c r="J84" s="40"/>
      <c r="K84" s="40"/>
      <c r="L84" s="63"/>
      <c r="S84" s="38"/>
      <c r="T84" s="38"/>
      <c r="U84" s="38"/>
      <c r="V84" s="38"/>
      <c r="W84" s="38"/>
      <c r="X84" s="38"/>
      <c r="Y84" s="38"/>
      <c r="Z84" s="38"/>
      <c r="AA84" s="38"/>
      <c r="AB84" s="38"/>
      <c r="AC84" s="38"/>
      <c r="AD84" s="38"/>
      <c r="AE84" s="38"/>
    </row>
    <row r="85" s="2" customFormat="1" ht="16.5" customHeight="1">
      <c r="A85" s="38"/>
      <c r="B85" s="39"/>
      <c r="C85" s="40"/>
      <c r="D85" s="40"/>
      <c r="E85" s="184" t="str">
        <f>E7</f>
        <v>Zástavba lokality Broumov - Spořilov, komunikace a VO_nerozdělené</v>
      </c>
      <c r="F85" s="32"/>
      <c r="G85" s="32"/>
      <c r="H85" s="32"/>
      <c r="I85" s="40"/>
      <c r="J85" s="40"/>
      <c r="K85" s="40"/>
      <c r="L85" s="63"/>
      <c r="S85" s="38"/>
      <c r="T85" s="38"/>
      <c r="U85" s="38"/>
      <c r="V85" s="38"/>
      <c r="W85" s="38"/>
      <c r="X85" s="38"/>
      <c r="Y85" s="38"/>
      <c r="Z85" s="38"/>
      <c r="AA85" s="38"/>
      <c r="AB85" s="38"/>
      <c r="AC85" s="38"/>
      <c r="AD85" s="38"/>
      <c r="AE85" s="38"/>
    </row>
    <row r="86" s="2" customFormat="1" ht="12" customHeight="1">
      <c r="A86" s="38"/>
      <c r="B86" s="39"/>
      <c r="C86" s="32" t="s">
        <v>135</v>
      </c>
      <c r="D86" s="40"/>
      <c r="E86" s="40"/>
      <c r="F86" s="40"/>
      <c r="G86" s="40"/>
      <c r="H86" s="40"/>
      <c r="I86" s="40"/>
      <c r="J86" s="40"/>
      <c r="K86" s="40"/>
      <c r="L86" s="63"/>
      <c r="S86" s="38"/>
      <c r="T86" s="38"/>
      <c r="U86" s="38"/>
      <c r="V86" s="38"/>
      <c r="W86" s="38"/>
      <c r="X86" s="38"/>
      <c r="Y86" s="38"/>
      <c r="Z86" s="38"/>
      <c r="AA86" s="38"/>
      <c r="AB86" s="38"/>
      <c r="AC86" s="38"/>
      <c r="AD86" s="38"/>
      <c r="AE86" s="38"/>
    </row>
    <row r="87" s="2" customFormat="1" ht="16.5" customHeight="1">
      <c r="A87" s="38"/>
      <c r="B87" s="39"/>
      <c r="C87" s="40"/>
      <c r="D87" s="40"/>
      <c r="E87" s="76" t="str">
        <f>E9</f>
        <v>VRN - Vedlejší rozpočtové náklady</v>
      </c>
      <c r="F87" s="40"/>
      <c r="G87" s="40"/>
      <c r="H87" s="40"/>
      <c r="I87" s="40"/>
      <c r="J87" s="40"/>
      <c r="K87" s="40"/>
      <c r="L87" s="63"/>
      <c r="S87" s="38"/>
      <c r="T87" s="38"/>
      <c r="U87" s="38"/>
      <c r="V87" s="38"/>
      <c r="W87" s="38"/>
      <c r="X87" s="38"/>
      <c r="Y87" s="38"/>
      <c r="Z87" s="38"/>
      <c r="AA87" s="38"/>
      <c r="AB87" s="38"/>
      <c r="AC87" s="38"/>
      <c r="AD87" s="38"/>
      <c r="AE87" s="38"/>
    </row>
    <row r="88" s="2" customFormat="1" ht="6.96" customHeight="1">
      <c r="A88" s="38"/>
      <c r="B88" s="39"/>
      <c r="C88" s="40"/>
      <c r="D88" s="40"/>
      <c r="E88" s="40"/>
      <c r="F88" s="40"/>
      <c r="G88" s="40"/>
      <c r="H88" s="40"/>
      <c r="I88" s="40"/>
      <c r="J88" s="40"/>
      <c r="K88" s="40"/>
      <c r="L88" s="63"/>
      <c r="S88" s="38"/>
      <c r="T88" s="38"/>
      <c r="U88" s="38"/>
      <c r="V88" s="38"/>
      <c r="W88" s="38"/>
      <c r="X88" s="38"/>
      <c r="Y88" s="38"/>
      <c r="Z88" s="38"/>
      <c r="AA88" s="38"/>
      <c r="AB88" s="38"/>
      <c r="AC88" s="38"/>
      <c r="AD88" s="38"/>
      <c r="AE88" s="38"/>
    </row>
    <row r="89" s="2" customFormat="1" ht="12" customHeight="1">
      <c r="A89" s="38"/>
      <c r="B89" s="39"/>
      <c r="C89" s="32" t="s">
        <v>20</v>
      </c>
      <c r="D89" s="40"/>
      <c r="E89" s="40"/>
      <c r="F89" s="27" t="str">
        <f>F12</f>
        <v xml:space="preserve"> </v>
      </c>
      <c r="G89" s="40"/>
      <c r="H89" s="40"/>
      <c r="I89" s="32" t="s">
        <v>22</v>
      </c>
      <c r="J89" s="79" t="str">
        <f>IF(J12="","",J12)</f>
        <v>7. 12. 2021</v>
      </c>
      <c r="K89" s="40"/>
      <c r="L89" s="63"/>
      <c r="S89" s="38"/>
      <c r="T89" s="38"/>
      <c r="U89" s="38"/>
      <c r="V89" s="38"/>
      <c r="W89" s="38"/>
      <c r="X89" s="38"/>
      <c r="Y89" s="38"/>
      <c r="Z89" s="38"/>
      <c r="AA89" s="38"/>
      <c r="AB89" s="38"/>
      <c r="AC89" s="38"/>
      <c r="AD89" s="38"/>
      <c r="AE89" s="38"/>
    </row>
    <row r="90" s="2" customFormat="1" ht="6.96" customHeight="1">
      <c r="A90" s="38"/>
      <c r="B90" s="39"/>
      <c r="C90" s="40"/>
      <c r="D90" s="40"/>
      <c r="E90" s="40"/>
      <c r="F90" s="40"/>
      <c r="G90" s="40"/>
      <c r="H90" s="40"/>
      <c r="I90" s="40"/>
      <c r="J90" s="40"/>
      <c r="K90" s="40"/>
      <c r="L90" s="63"/>
      <c r="S90" s="38"/>
      <c r="T90" s="38"/>
      <c r="U90" s="38"/>
      <c r="V90" s="38"/>
      <c r="W90" s="38"/>
      <c r="X90" s="38"/>
      <c r="Y90" s="38"/>
      <c r="Z90" s="38"/>
      <c r="AA90" s="38"/>
      <c r="AB90" s="38"/>
      <c r="AC90" s="38"/>
      <c r="AD90" s="38"/>
      <c r="AE90" s="38"/>
    </row>
    <row r="91" s="2" customFormat="1" ht="40.05" customHeight="1">
      <c r="A91" s="38"/>
      <c r="B91" s="39"/>
      <c r="C91" s="32" t="s">
        <v>24</v>
      </c>
      <c r="D91" s="40"/>
      <c r="E91" s="40"/>
      <c r="F91" s="27" t="str">
        <f>E15</f>
        <v>Město Broumov,Třída Masarykova 239,550 01 Broumov</v>
      </c>
      <c r="G91" s="40"/>
      <c r="H91" s="40"/>
      <c r="I91" s="32" t="s">
        <v>32</v>
      </c>
      <c r="J91" s="36" t="str">
        <f>E21</f>
        <v>Ing. Adam Beneš,Žďárky 224, 549 37 Žďárky</v>
      </c>
      <c r="K91" s="40"/>
      <c r="L91" s="63"/>
      <c r="S91" s="38"/>
      <c r="T91" s="38"/>
      <c r="U91" s="38"/>
      <c r="V91" s="38"/>
      <c r="W91" s="38"/>
      <c r="X91" s="38"/>
      <c r="Y91" s="38"/>
      <c r="Z91" s="38"/>
      <c r="AA91" s="38"/>
      <c r="AB91" s="38"/>
      <c r="AC91" s="38"/>
      <c r="AD91" s="38"/>
      <c r="AE91" s="38"/>
    </row>
    <row r="92" s="2" customFormat="1" ht="15.15" customHeight="1">
      <c r="A92" s="38"/>
      <c r="B92" s="39"/>
      <c r="C92" s="32" t="s">
        <v>30</v>
      </c>
      <c r="D92" s="40"/>
      <c r="E92" s="40"/>
      <c r="F92" s="27" t="str">
        <f>IF(E18="","",E18)</f>
        <v>Vyplň údaj</v>
      </c>
      <c r="G92" s="40"/>
      <c r="H92" s="40"/>
      <c r="I92" s="32" t="s">
        <v>37</v>
      </c>
      <c r="J92" s="36" t="str">
        <f>E24</f>
        <v>TMI Building s.r.o.</v>
      </c>
      <c r="K92" s="40"/>
      <c r="L92" s="63"/>
      <c r="S92" s="38"/>
      <c r="T92" s="38"/>
      <c r="U92" s="38"/>
      <c r="V92" s="38"/>
      <c r="W92" s="38"/>
      <c r="X92" s="38"/>
      <c r="Y92" s="38"/>
      <c r="Z92" s="38"/>
      <c r="AA92" s="38"/>
      <c r="AB92" s="38"/>
      <c r="AC92" s="38"/>
      <c r="AD92" s="38"/>
      <c r="AE92" s="38"/>
    </row>
    <row r="93" s="2" customFormat="1" ht="10.32" customHeight="1">
      <c r="A93" s="38"/>
      <c r="B93" s="39"/>
      <c r="C93" s="40"/>
      <c r="D93" s="40"/>
      <c r="E93" s="40"/>
      <c r="F93" s="40"/>
      <c r="G93" s="40"/>
      <c r="H93" s="40"/>
      <c r="I93" s="40"/>
      <c r="J93" s="40"/>
      <c r="K93" s="40"/>
      <c r="L93" s="63"/>
      <c r="S93" s="38"/>
      <c r="T93" s="38"/>
      <c r="U93" s="38"/>
      <c r="V93" s="38"/>
      <c r="W93" s="38"/>
      <c r="X93" s="38"/>
      <c r="Y93" s="38"/>
      <c r="Z93" s="38"/>
      <c r="AA93" s="38"/>
      <c r="AB93" s="38"/>
      <c r="AC93" s="38"/>
      <c r="AD93" s="38"/>
      <c r="AE93" s="38"/>
    </row>
    <row r="94" s="2" customFormat="1" ht="29.28" customHeight="1">
      <c r="A94" s="38"/>
      <c r="B94" s="39"/>
      <c r="C94" s="185" t="s">
        <v>142</v>
      </c>
      <c r="D94" s="186"/>
      <c r="E94" s="186"/>
      <c r="F94" s="186"/>
      <c r="G94" s="186"/>
      <c r="H94" s="186"/>
      <c r="I94" s="186"/>
      <c r="J94" s="187" t="s">
        <v>143</v>
      </c>
      <c r="K94" s="186"/>
      <c r="L94" s="63"/>
      <c r="S94" s="38"/>
      <c r="T94" s="38"/>
      <c r="U94" s="38"/>
      <c r="V94" s="38"/>
      <c r="W94" s="38"/>
      <c r="X94" s="38"/>
      <c r="Y94" s="38"/>
      <c r="Z94" s="38"/>
      <c r="AA94" s="38"/>
      <c r="AB94" s="38"/>
      <c r="AC94" s="38"/>
      <c r="AD94" s="38"/>
      <c r="AE94" s="38"/>
    </row>
    <row r="95" s="2" customFormat="1" ht="10.32" customHeight="1">
      <c r="A95" s="38"/>
      <c r="B95" s="39"/>
      <c r="C95" s="40"/>
      <c r="D95" s="40"/>
      <c r="E95" s="40"/>
      <c r="F95" s="40"/>
      <c r="G95" s="40"/>
      <c r="H95" s="40"/>
      <c r="I95" s="40"/>
      <c r="J95" s="40"/>
      <c r="K95" s="40"/>
      <c r="L95" s="63"/>
      <c r="S95" s="38"/>
      <c r="T95" s="38"/>
      <c r="U95" s="38"/>
      <c r="V95" s="38"/>
      <c r="W95" s="38"/>
      <c r="X95" s="38"/>
      <c r="Y95" s="38"/>
      <c r="Z95" s="38"/>
      <c r="AA95" s="38"/>
      <c r="AB95" s="38"/>
      <c r="AC95" s="38"/>
      <c r="AD95" s="38"/>
      <c r="AE95" s="38"/>
    </row>
    <row r="96" s="2" customFormat="1" ht="22.8" customHeight="1">
      <c r="A96" s="38"/>
      <c r="B96" s="39"/>
      <c r="C96" s="188" t="s">
        <v>144</v>
      </c>
      <c r="D96" s="40"/>
      <c r="E96" s="40"/>
      <c r="F96" s="40"/>
      <c r="G96" s="40"/>
      <c r="H96" s="40"/>
      <c r="I96" s="40"/>
      <c r="J96" s="110">
        <f>J120</f>
        <v>0</v>
      </c>
      <c r="K96" s="40"/>
      <c r="L96" s="63"/>
      <c r="S96" s="38"/>
      <c r="T96" s="38"/>
      <c r="U96" s="38"/>
      <c r="V96" s="38"/>
      <c r="W96" s="38"/>
      <c r="X96" s="38"/>
      <c r="Y96" s="38"/>
      <c r="Z96" s="38"/>
      <c r="AA96" s="38"/>
      <c r="AB96" s="38"/>
      <c r="AC96" s="38"/>
      <c r="AD96" s="38"/>
      <c r="AE96" s="38"/>
      <c r="AU96" s="17" t="s">
        <v>145</v>
      </c>
    </row>
    <row r="97" s="9" customFormat="1" ht="24.96" customHeight="1">
      <c r="A97" s="9"/>
      <c r="B97" s="189"/>
      <c r="C97" s="190"/>
      <c r="D97" s="191" t="s">
        <v>608</v>
      </c>
      <c r="E97" s="192"/>
      <c r="F97" s="192"/>
      <c r="G97" s="192"/>
      <c r="H97" s="192"/>
      <c r="I97" s="192"/>
      <c r="J97" s="193">
        <f>J121</f>
        <v>0</v>
      </c>
      <c r="K97" s="190"/>
      <c r="L97" s="194"/>
      <c r="S97" s="9"/>
      <c r="T97" s="9"/>
      <c r="U97" s="9"/>
      <c r="V97" s="9"/>
      <c r="W97" s="9"/>
      <c r="X97" s="9"/>
      <c r="Y97" s="9"/>
      <c r="Z97" s="9"/>
      <c r="AA97" s="9"/>
      <c r="AB97" s="9"/>
      <c r="AC97" s="9"/>
      <c r="AD97" s="9"/>
      <c r="AE97" s="9"/>
    </row>
    <row r="98" s="10" customFormat="1" ht="19.92" customHeight="1">
      <c r="A98" s="10"/>
      <c r="B98" s="195"/>
      <c r="C98" s="133"/>
      <c r="D98" s="196" t="s">
        <v>609</v>
      </c>
      <c r="E98" s="197"/>
      <c r="F98" s="197"/>
      <c r="G98" s="197"/>
      <c r="H98" s="197"/>
      <c r="I98" s="197"/>
      <c r="J98" s="198">
        <f>J122</f>
        <v>0</v>
      </c>
      <c r="K98" s="133"/>
      <c r="L98" s="199"/>
      <c r="S98" s="10"/>
      <c r="T98" s="10"/>
      <c r="U98" s="10"/>
      <c r="V98" s="10"/>
      <c r="W98" s="10"/>
      <c r="X98" s="10"/>
      <c r="Y98" s="10"/>
      <c r="Z98" s="10"/>
      <c r="AA98" s="10"/>
      <c r="AB98" s="10"/>
      <c r="AC98" s="10"/>
      <c r="AD98" s="10"/>
      <c r="AE98" s="10"/>
    </row>
    <row r="99" s="10" customFormat="1" ht="19.92" customHeight="1">
      <c r="A99" s="10"/>
      <c r="B99" s="195"/>
      <c r="C99" s="133"/>
      <c r="D99" s="196" t="s">
        <v>610</v>
      </c>
      <c r="E99" s="197"/>
      <c r="F99" s="197"/>
      <c r="G99" s="197"/>
      <c r="H99" s="197"/>
      <c r="I99" s="197"/>
      <c r="J99" s="198">
        <f>J126</f>
        <v>0</v>
      </c>
      <c r="K99" s="133"/>
      <c r="L99" s="199"/>
      <c r="S99" s="10"/>
      <c r="T99" s="10"/>
      <c r="U99" s="10"/>
      <c r="V99" s="10"/>
      <c r="W99" s="10"/>
      <c r="X99" s="10"/>
      <c r="Y99" s="10"/>
      <c r="Z99" s="10"/>
      <c r="AA99" s="10"/>
      <c r="AB99" s="10"/>
      <c r="AC99" s="10"/>
      <c r="AD99" s="10"/>
      <c r="AE99" s="10"/>
    </row>
    <row r="100" s="10" customFormat="1" ht="19.92" customHeight="1">
      <c r="A100" s="10"/>
      <c r="B100" s="195"/>
      <c r="C100" s="133"/>
      <c r="D100" s="196" t="s">
        <v>611</v>
      </c>
      <c r="E100" s="197"/>
      <c r="F100" s="197"/>
      <c r="G100" s="197"/>
      <c r="H100" s="197"/>
      <c r="I100" s="197"/>
      <c r="J100" s="198">
        <f>J130</f>
        <v>0</v>
      </c>
      <c r="K100" s="133"/>
      <c r="L100" s="199"/>
      <c r="S100" s="10"/>
      <c r="T100" s="10"/>
      <c r="U100" s="10"/>
      <c r="V100" s="10"/>
      <c r="W100" s="10"/>
      <c r="X100" s="10"/>
      <c r="Y100" s="10"/>
      <c r="Z100" s="10"/>
      <c r="AA100" s="10"/>
      <c r="AB100" s="10"/>
      <c r="AC100" s="10"/>
      <c r="AD100" s="10"/>
      <c r="AE100" s="10"/>
    </row>
    <row r="101" s="2" customFormat="1" ht="21.84" customHeight="1">
      <c r="A101" s="38"/>
      <c r="B101" s="39"/>
      <c r="C101" s="40"/>
      <c r="D101" s="40"/>
      <c r="E101" s="40"/>
      <c r="F101" s="40"/>
      <c r="G101" s="40"/>
      <c r="H101" s="40"/>
      <c r="I101" s="40"/>
      <c r="J101" s="40"/>
      <c r="K101" s="40"/>
      <c r="L101" s="63"/>
      <c r="S101" s="38"/>
      <c r="T101" s="38"/>
      <c r="U101" s="38"/>
      <c r="V101" s="38"/>
      <c r="W101" s="38"/>
      <c r="X101" s="38"/>
      <c r="Y101" s="38"/>
      <c r="Z101" s="38"/>
      <c r="AA101" s="38"/>
      <c r="AB101" s="38"/>
      <c r="AC101" s="38"/>
      <c r="AD101" s="38"/>
      <c r="AE101" s="38"/>
    </row>
    <row r="102" s="2" customFormat="1" ht="6.96" customHeight="1">
      <c r="A102" s="38"/>
      <c r="B102" s="66"/>
      <c r="C102" s="67"/>
      <c r="D102" s="67"/>
      <c r="E102" s="67"/>
      <c r="F102" s="67"/>
      <c r="G102" s="67"/>
      <c r="H102" s="67"/>
      <c r="I102" s="67"/>
      <c r="J102" s="67"/>
      <c r="K102" s="67"/>
      <c r="L102" s="63"/>
      <c r="S102" s="38"/>
      <c r="T102" s="38"/>
      <c r="U102" s="38"/>
      <c r="V102" s="38"/>
      <c r="W102" s="38"/>
      <c r="X102" s="38"/>
      <c r="Y102" s="38"/>
      <c r="Z102" s="38"/>
      <c r="AA102" s="38"/>
      <c r="AB102" s="38"/>
      <c r="AC102" s="38"/>
      <c r="AD102" s="38"/>
      <c r="AE102" s="38"/>
    </row>
    <row r="106" s="2" customFormat="1" ht="6.96" customHeight="1">
      <c r="A106" s="38"/>
      <c r="B106" s="68"/>
      <c r="C106" s="69"/>
      <c r="D106" s="69"/>
      <c r="E106" s="69"/>
      <c r="F106" s="69"/>
      <c r="G106" s="69"/>
      <c r="H106" s="69"/>
      <c r="I106" s="69"/>
      <c r="J106" s="69"/>
      <c r="K106" s="69"/>
      <c r="L106" s="63"/>
      <c r="S106" s="38"/>
      <c r="T106" s="38"/>
      <c r="U106" s="38"/>
      <c r="V106" s="38"/>
      <c r="W106" s="38"/>
      <c r="X106" s="38"/>
      <c r="Y106" s="38"/>
      <c r="Z106" s="38"/>
      <c r="AA106" s="38"/>
      <c r="AB106" s="38"/>
      <c r="AC106" s="38"/>
      <c r="AD106" s="38"/>
      <c r="AE106" s="38"/>
    </row>
    <row r="107" s="2" customFormat="1" ht="24.96" customHeight="1">
      <c r="A107" s="38"/>
      <c r="B107" s="39"/>
      <c r="C107" s="23" t="s">
        <v>154</v>
      </c>
      <c r="D107" s="40"/>
      <c r="E107" s="40"/>
      <c r="F107" s="40"/>
      <c r="G107" s="40"/>
      <c r="H107" s="40"/>
      <c r="I107" s="40"/>
      <c r="J107" s="40"/>
      <c r="K107" s="40"/>
      <c r="L107" s="63"/>
      <c r="S107" s="38"/>
      <c r="T107" s="38"/>
      <c r="U107" s="38"/>
      <c r="V107" s="38"/>
      <c r="W107" s="38"/>
      <c r="X107" s="38"/>
      <c r="Y107" s="38"/>
      <c r="Z107" s="38"/>
      <c r="AA107" s="38"/>
      <c r="AB107" s="38"/>
      <c r="AC107" s="38"/>
      <c r="AD107" s="38"/>
      <c r="AE107" s="38"/>
    </row>
    <row r="108" s="2" customFormat="1" ht="6.96" customHeight="1">
      <c r="A108" s="38"/>
      <c r="B108" s="39"/>
      <c r="C108" s="40"/>
      <c r="D108" s="40"/>
      <c r="E108" s="40"/>
      <c r="F108" s="40"/>
      <c r="G108" s="40"/>
      <c r="H108" s="40"/>
      <c r="I108" s="40"/>
      <c r="J108" s="40"/>
      <c r="K108" s="40"/>
      <c r="L108" s="63"/>
      <c r="S108" s="38"/>
      <c r="T108" s="38"/>
      <c r="U108" s="38"/>
      <c r="V108" s="38"/>
      <c r="W108" s="38"/>
      <c r="X108" s="38"/>
      <c r="Y108" s="38"/>
      <c r="Z108" s="38"/>
      <c r="AA108" s="38"/>
      <c r="AB108" s="38"/>
      <c r="AC108" s="38"/>
      <c r="AD108" s="38"/>
      <c r="AE108" s="38"/>
    </row>
    <row r="109" s="2" customFormat="1" ht="12" customHeight="1">
      <c r="A109" s="38"/>
      <c r="B109" s="39"/>
      <c r="C109" s="32" t="s">
        <v>16</v>
      </c>
      <c r="D109" s="40"/>
      <c r="E109" s="40"/>
      <c r="F109" s="40"/>
      <c r="G109" s="40"/>
      <c r="H109" s="40"/>
      <c r="I109" s="40"/>
      <c r="J109" s="40"/>
      <c r="K109" s="40"/>
      <c r="L109" s="63"/>
      <c r="S109" s="38"/>
      <c r="T109" s="38"/>
      <c r="U109" s="38"/>
      <c r="V109" s="38"/>
      <c r="W109" s="38"/>
      <c r="X109" s="38"/>
      <c r="Y109" s="38"/>
      <c r="Z109" s="38"/>
      <c r="AA109" s="38"/>
      <c r="AB109" s="38"/>
      <c r="AC109" s="38"/>
      <c r="AD109" s="38"/>
      <c r="AE109" s="38"/>
    </row>
    <row r="110" s="2" customFormat="1" ht="16.5" customHeight="1">
      <c r="A110" s="38"/>
      <c r="B110" s="39"/>
      <c r="C110" s="40"/>
      <c r="D110" s="40"/>
      <c r="E110" s="184" t="str">
        <f>E7</f>
        <v>Zástavba lokality Broumov - Spořilov, komunikace a VO_nerozdělené</v>
      </c>
      <c r="F110" s="32"/>
      <c r="G110" s="32"/>
      <c r="H110" s="32"/>
      <c r="I110" s="40"/>
      <c r="J110" s="40"/>
      <c r="K110" s="40"/>
      <c r="L110" s="63"/>
      <c r="S110" s="38"/>
      <c r="T110" s="38"/>
      <c r="U110" s="38"/>
      <c r="V110" s="38"/>
      <c r="W110" s="38"/>
      <c r="X110" s="38"/>
      <c r="Y110" s="38"/>
      <c r="Z110" s="38"/>
      <c r="AA110" s="38"/>
      <c r="AB110" s="38"/>
      <c r="AC110" s="38"/>
      <c r="AD110" s="38"/>
      <c r="AE110" s="38"/>
    </row>
    <row r="111" s="2" customFormat="1" ht="12" customHeight="1">
      <c r="A111" s="38"/>
      <c r="B111" s="39"/>
      <c r="C111" s="32" t="s">
        <v>135</v>
      </c>
      <c r="D111" s="40"/>
      <c r="E111" s="40"/>
      <c r="F111" s="40"/>
      <c r="G111" s="40"/>
      <c r="H111" s="40"/>
      <c r="I111" s="40"/>
      <c r="J111" s="40"/>
      <c r="K111" s="40"/>
      <c r="L111" s="63"/>
      <c r="S111" s="38"/>
      <c r="T111" s="38"/>
      <c r="U111" s="38"/>
      <c r="V111" s="38"/>
      <c r="W111" s="38"/>
      <c r="X111" s="38"/>
      <c r="Y111" s="38"/>
      <c r="Z111" s="38"/>
      <c r="AA111" s="38"/>
      <c r="AB111" s="38"/>
      <c r="AC111" s="38"/>
      <c r="AD111" s="38"/>
      <c r="AE111" s="38"/>
    </row>
    <row r="112" s="2" customFormat="1" ht="16.5" customHeight="1">
      <c r="A112" s="38"/>
      <c r="B112" s="39"/>
      <c r="C112" s="40"/>
      <c r="D112" s="40"/>
      <c r="E112" s="76" t="str">
        <f>E9</f>
        <v>VRN - Vedlejší rozpočtové náklady</v>
      </c>
      <c r="F112" s="40"/>
      <c r="G112" s="40"/>
      <c r="H112" s="40"/>
      <c r="I112" s="40"/>
      <c r="J112" s="40"/>
      <c r="K112" s="40"/>
      <c r="L112" s="63"/>
      <c r="S112" s="38"/>
      <c r="T112" s="38"/>
      <c r="U112" s="38"/>
      <c r="V112" s="38"/>
      <c r="W112" s="38"/>
      <c r="X112" s="38"/>
      <c r="Y112" s="38"/>
      <c r="Z112" s="38"/>
      <c r="AA112" s="38"/>
      <c r="AB112" s="38"/>
      <c r="AC112" s="38"/>
      <c r="AD112" s="38"/>
      <c r="AE112" s="38"/>
    </row>
    <row r="113" s="2" customFormat="1" ht="6.96" customHeight="1">
      <c r="A113" s="38"/>
      <c r="B113" s="39"/>
      <c r="C113" s="40"/>
      <c r="D113" s="40"/>
      <c r="E113" s="40"/>
      <c r="F113" s="40"/>
      <c r="G113" s="40"/>
      <c r="H113" s="40"/>
      <c r="I113" s="40"/>
      <c r="J113" s="40"/>
      <c r="K113" s="40"/>
      <c r="L113" s="63"/>
      <c r="S113" s="38"/>
      <c r="T113" s="38"/>
      <c r="U113" s="38"/>
      <c r="V113" s="38"/>
      <c r="W113" s="38"/>
      <c r="X113" s="38"/>
      <c r="Y113" s="38"/>
      <c r="Z113" s="38"/>
      <c r="AA113" s="38"/>
      <c r="AB113" s="38"/>
      <c r="AC113" s="38"/>
      <c r="AD113" s="38"/>
      <c r="AE113" s="38"/>
    </row>
    <row r="114" s="2" customFormat="1" ht="12" customHeight="1">
      <c r="A114" s="38"/>
      <c r="B114" s="39"/>
      <c r="C114" s="32" t="s">
        <v>20</v>
      </c>
      <c r="D114" s="40"/>
      <c r="E114" s="40"/>
      <c r="F114" s="27" t="str">
        <f>F12</f>
        <v xml:space="preserve"> </v>
      </c>
      <c r="G114" s="40"/>
      <c r="H114" s="40"/>
      <c r="I114" s="32" t="s">
        <v>22</v>
      </c>
      <c r="J114" s="79" t="str">
        <f>IF(J12="","",J12)</f>
        <v>7. 12. 2021</v>
      </c>
      <c r="K114" s="40"/>
      <c r="L114" s="63"/>
      <c r="S114" s="38"/>
      <c r="T114" s="38"/>
      <c r="U114" s="38"/>
      <c r="V114" s="38"/>
      <c r="W114" s="38"/>
      <c r="X114" s="38"/>
      <c r="Y114" s="38"/>
      <c r="Z114" s="38"/>
      <c r="AA114" s="38"/>
      <c r="AB114" s="38"/>
      <c r="AC114" s="38"/>
      <c r="AD114" s="38"/>
      <c r="AE114" s="38"/>
    </row>
    <row r="115" s="2" customFormat="1" ht="6.96" customHeight="1">
      <c r="A115" s="38"/>
      <c r="B115" s="39"/>
      <c r="C115" s="40"/>
      <c r="D115" s="40"/>
      <c r="E115" s="40"/>
      <c r="F115" s="40"/>
      <c r="G115" s="40"/>
      <c r="H115" s="40"/>
      <c r="I115" s="40"/>
      <c r="J115" s="40"/>
      <c r="K115" s="40"/>
      <c r="L115" s="63"/>
      <c r="S115" s="38"/>
      <c r="T115" s="38"/>
      <c r="U115" s="38"/>
      <c r="V115" s="38"/>
      <c r="W115" s="38"/>
      <c r="X115" s="38"/>
      <c r="Y115" s="38"/>
      <c r="Z115" s="38"/>
      <c r="AA115" s="38"/>
      <c r="AB115" s="38"/>
      <c r="AC115" s="38"/>
      <c r="AD115" s="38"/>
      <c r="AE115" s="38"/>
    </row>
    <row r="116" s="2" customFormat="1" ht="40.05" customHeight="1">
      <c r="A116" s="38"/>
      <c r="B116" s="39"/>
      <c r="C116" s="32" t="s">
        <v>24</v>
      </c>
      <c r="D116" s="40"/>
      <c r="E116" s="40"/>
      <c r="F116" s="27" t="str">
        <f>E15</f>
        <v>Město Broumov,Třída Masarykova 239,550 01 Broumov</v>
      </c>
      <c r="G116" s="40"/>
      <c r="H116" s="40"/>
      <c r="I116" s="32" t="s">
        <v>32</v>
      </c>
      <c r="J116" s="36" t="str">
        <f>E21</f>
        <v>Ing. Adam Beneš,Žďárky 224, 549 37 Žďárky</v>
      </c>
      <c r="K116" s="40"/>
      <c r="L116" s="63"/>
      <c r="S116" s="38"/>
      <c r="T116" s="38"/>
      <c r="U116" s="38"/>
      <c r="V116" s="38"/>
      <c r="W116" s="38"/>
      <c r="X116" s="38"/>
      <c r="Y116" s="38"/>
      <c r="Z116" s="38"/>
      <c r="AA116" s="38"/>
      <c r="AB116" s="38"/>
      <c r="AC116" s="38"/>
      <c r="AD116" s="38"/>
      <c r="AE116" s="38"/>
    </row>
    <row r="117" s="2" customFormat="1" ht="15.15" customHeight="1">
      <c r="A117" s="38"/>
      <c r="B117" s="39"/>
      <c r="C117" s="32" t="s">
        <v>30</v>
      </c>
      <c r="D117" s="40"/>
      <c r="E117" s="40"/>
      <c r="F117" s="27" t="str">
        <f>IF(E18="","",E18)</f>
        <v>Vyplň údaj</v>
      </c>
      <c r="G117" s="40"/>
      <c r="H117" s="40"/>
      <c r="I117" s="32" t="s">
        <v>37</v>
      </c>
      <c r="J117" s="36" t="str">
        <f>E24</f>
        <v>TMI Building s.r.o.</v>
      </c>
      <c r="K117" s="40"/>
      <c r="L117" s="63"/>
      <c r="S117" s="38"/>
      <c r="T117" s="38"/>
      <c r="U117" s="38"/>
      <c r="V117" s="38"/>
      <c r="W117" s="38"/>
      <c r="X117" s="38"/>
      <c r="Y117" s="38"/>
      <c r="Z117" s="38"/>
      <c r="AA117" s="38"/>
      <c r="AB117" s="38"/>
      <c r="AC117" s="38"/>
      <c r="AD117" s="38"/>
      <c r="AE117" s="38"/>
    </row>
    <row r="118" s="2" customFormat="1" ht="10.32" customHeight="1">
      <c r="A118" s="38"/>
      <c r="B118" s="39"/>
      <c r="C118" s="40"/>
      <c r="D118" s="40"/>
      <c r="E118" s="40"/>
      <c r="F118" s="40"/>
      <c r="G118" s="40"/>
      <c r="H118" s="40"/>
      <c r="I118" s="40"/>
      <c r="J118" s="40"/>
      <c r="K118" s="40"/>
      <c r="L118" s="63"/>
      <c r="S118" s="38"/>
      <c r="T118" s="38"/>
      <c r="U118" s="38"/>
      <c r="V118" s="38"/>
      <c r="W118" s="38"/>
      <c r="X118" s="38"/>
      <c r="Y118" s="38"/>
      <c r="Z118" s="38"/>
      <c r="AA118" s="38"/>
      <c r="AB118" s="38"/>
      <c r="AC118" s="38"/>
      <c r="AD118" s="38"/>
      <c r="AE118" s="38"/>
    </row>
    <row r="119" s="11" customFormat="1" ht="29.28" customHeight="1">
      <c r="A119" s="200"/>
      <c r="B119" s="201"/>
      <c r="C119" s="202" t="s">
        <v>155</v>
      </c>
      <c r="D119" s="203" t="s">
        <v>67</v>
      </c>
      <c r="E119" s="203" t="s">
        <v>63</v>
      </c>
      <c r="F119" s="203" t="s">
        <v>64</v>
      </c>
      <c r="G119" s="203" t="s">
        <v>156</v>
      </c>
      <c r="H119" s="203" t="s">
        <v>157</v>
      </c>
      <c r="I119" s="203" t="s">
        <v>158</v>
      </c>
      <c r="J119" s="203" t="s">
        <v>143</v>
      </c>
      <c r="K119" s="204" t="s">
        <v>159</v>
      </c>
      <c r="L119" s="205"/>
      <c r="M119" s="100" t="s">
        <v>1</v>
      </c>
      <c r="N119" s="101" t="s">
        <v>46</v>
      </c>
      <c r="O119" s="101" t="s">
        <v>160</v>
      </c>
      <c r="P119" s="101" t="s">
        <v>161</v>
      </c>
      <c r="Q119" s="101" t="s">
        <v>162</v>
      </c>
      <c r="R119" s="101" t="s">
        <v>163</v>
      </c>
      <c r="S119" s="101" t="s">
        <v>164</v>
      </c>
      <c r="T119" s="102" t="s">
        <v>165</v>
      </c>
      <c r="U119" s="200"/>
      <c r="V119" s="200"/>
      <c r="W119" s="200"/>
      <c r="X119" s="200"/>
      <c r="Y119" s="200"/>
      <c r="Z119" s="200"/>
      <c r="AA119" s="200"/>
      <c r="AB119" s="200"/>
      <c r="AC119" s="200"/>
      <c r="AD119" s="200"/>
      <c r="AE119" s="200"/>
    </row>
    <row r="120" s="2" customFormat="1" ht="22.8" customHeight="1">
      <c r="A120" s="38"/>
      <c r="B120" s="39"/>
      <c r="C120" s="107" t="s">
        <v>166</v>
      </c>
      <c r="D120" s="40"/>
      <c r="E120" s="40"/>
      <c r="F120" s="40"/>
      <c r="G120" s="40"/>
      <c r="H120" s="40"/>
      <c r="I120" s="40"/>
      <c r="J120" s="206">
        <f>BK120</f>
        <v>0</v>
      </c>
      <c r="K120" s="40"/>
      <c r="L120" s="44"/>
      <c r="M120" s="103"/>
      <c r="N120" s="207"/>
      <c r="O120" s="104"/>
      <c r="P120" s="208">
        <f>P121</f>
        <v>0</v>
      </c>
      <c r="Q120" s="104"/>
      <c r="R120" s="208">
        <f>R121</f>
        <v>0</v>
      </c>
      <c r="S120" s="104"/>
      <c r="T120" s="209">
        <f>T121</f>
        <v>0</v>
      </c>
      <c r="U120" s="38"/>
      <c r="V120" s="38"/>
      <c r="W120" s="38"/>
      <c r="X120" s="38"/>
      <c r="Y120" s="38"/>
      <c r="Z120" s="38"/>
      <c r="AA120" s="38"/>
      <c r="AB120" s="38"/>
      <c r="AC120" s="38"/>
      <c r="AD120" s="38"/>
      <c r="AE120" s="38"/>
      <c r="AT120" s="17" t="s">
        <v>81</v>
      </c>
      <c r="AU120" s="17" t="s">
        <v>145</v>
      </c>
      <c r="BK120" s="210">
        <f>BK121</f>
        <v>0</v>
      </c>
    </row>
    <row r="121" s="12" customFormat="1" ht="25.92" customHeight="1">
      <c r="A121" s="12"/>
      <c r="B121" s="211"/>
      <c r="C121" s="212"/>
      <c r="D121" s="213" t="s">
        <v>81</v>
      </c>
      <c r="E121" s="214" t="s">
        <v>109</v>
      </c>
      <c r="F121" s="214" t="s">
        <v>110</v>
      </c>
      <c r="G121" s="212"/>
      <c r="H121" s="212"/>
      <c r="I121" s="215"/>
      <c r="J121" s="216">
        <f>BK121</f>
        <v>0</v>
      </c>
      <c r="K121" s="212"/>
      <c r="L121" s="217"/>
      <c r="M121" s="218"/>
      <c r="N121" s="219"/>
      <c r="O121" s="219"/>
      <c r="P121" s="220">
        <f>P122+P126+P130</f>
        <v>0</v>
      </c>
      <c r="Q121" s="219"/>
      <c r="R121" s="220">
        <f>R122+R126+R130</f>
        <v>0</v>
      </c>
      <c r="S121" s="219"/>
      <c r="T121" s="221">
        <f>T122+T126+T130</f>
        <v>0</v>
      </c>
      <c r="U121" s="12"/>
      <c r="V121" s="12"/>
      <c r="W121" s="12"/>
      <c r="X121" s="12"/>
      <c r="Y121" s="12"/>
      <c r="Z121" s="12"/>
      <c r="AA121" s="12"/>
      <c r="AB121" s="12"/>
      <c r="AC121" s="12"/>
      <c r="AD121" s="12"/>
      <c r="AE121" s="12"/>
      <c r="AR121" s="222" t="s">
        <v>207</v>
      </c>
      <c r="AT121" s="223" t="s">
        <v>81</v>
      </c>
      <c r="AU121" s="223" t="s">
        <v>14</v>
      </c>
      <c r="AY121" s="222" t="s">
        <v>169</v>
      </c>
      <c r="BK121" s="224">
        <f>BK122+BK126+BK130</f>
        <v>0</v>
      </c>
    </row>
    <row r="122" s="12" customFormat="1" ht="22.8" customHeight="1">
      <c r="A122" s="12"/>
      <c r="B122" s="211"/>
      <c r="C122" s="212"/>
      <c r="D122" s="213" t="s">
        <v>81</v>
      </c>
      <c r="E122" s="225" t="s">
        <v>612</v>
      </c>
      <c r="F122" s="225" t="s">
        <v>613</v>
      </c>
      <c r="G122" s="212"/>
      <c r="H122" s="212"/>
      <c r="I122" s="215"/>
      <c r="J122" s="226">
        <f>BK122</f>
        <v>0</v>
      </c>
      <c r="K122" s="212"/>
      <c r="L122" s="217"/>
      <c r="M122" s="218"/>
      <c r="N122" s="219"/>
      <c r="O122" s="219"/>
      <c r="P122" s="220">
        <f>SUM(P123:P125)</f>
        <v>0</v>
      </c>
      <c r="Q122" s="219"/>
      <c r="R122" s="220">
        <f>SUM(R123:R125)</f>
        <v>0</v>
      </c>
      <c r="S122" s="219"/>
      <c r="T122" s="221">
        <f>SUM(T123:T125)</f>
        <v>0</v>
      </c>
      <c r="U122" s="12"/>
      <c r="V122" s="12"/>
      <c r="W122" s="12"/>
      <c r="X122" s="12"/>
      <c r="Y122" s="12"/>
      <c r="Z122" s="12"/>
      <c r="AA122" s="12"/>
      <c r="AB122" s="12"/>
      <c r="AC122" s="12"/>
      <c r="AD122" s="12"/>
      <c r="AE122" s="12"/>
      <c r="AR122" s="222" t="s">
        <v>207</v>
      </c>
      <c r="AT122" s="223" t="s">
        <v>81</v>
      </c>
      <c r="AU122" s="223" t="s">
        <v>89</v>
      </c>
      <c r="AY122" s="222" t="s">
        <v>169</v>
      </c>
      <c r="BK122" s="224">
        <f>SUM(BK123:BK125)</f>
        <v>0</v>
      </c>
    </row>
    <row r="123" s="2" customFormat="1" ht="16.5" customHeight="1">
      <c r="A123" s="38"/>
      <c r="B123" s="39"/>
      <c r="C123" s="227" t="s">
        <v>89</v>
      </c>
      <c r="D123" s="227" t="s">
        <v>171</v>
      </c>
      <c r="E123" s="228" t="s">
        <v>614</v>
      </c>
      <c r="F123" s="229" t="s">
        <v>613</v>
      </c>
      <c r="G123" s="230" t="s">
        <v>615</v>
      </c>
      <c r="H123" s="231">
        <v>1</v>
      </c>
      <c r="I123" s="232"/>
      <c r="J123" s="233">
        <f>ROUND(I123*H123,2)</f>
        <v>0</v>
      </c>
      <c r="K123" s="229" t="s">
        <v>174</v>
      </c>
      <c r="L123" s="44"/>
      <c r="M123" s="234" t="s">
        <v>1</v>
      </c>
      <c r="N123" s="235" t="s">
        <v>47</v>
      </c>
      <c r="O123" s="91"/>
      <c r="P123" s="236">
        <f>O123*H123</f>
        <v>0</v>
      </c>
      <c r="Q123" s="236">
        <v>0</v>
      </c>
      <c r="R123" s="236">
        <f>Q123*H123</f>
        <v>0</v>
      </c>
      <c r="S123" s="236">
        <v>0</v>
      </c>
      <c r="T123" s="237">
        <f>S123*H123</f>
        <v>0</v>
      </c>
      <c r="U123" s="38"/>
      <c r="V123" s="38"/>
      <c r="W123" s="38"/>
      <c r="X123" s="38"/>
      <c r="Y123" s="38"/>
      <c r="Z123" s="38"/>
      <c r="AA123" s="38"/>
      <c r="AB123" s="38"/>
      <c r="AC123" s="38"/>
      <c r="AD123" s="38"/>
      <c r="AE123" s="38"/>
      <c r="AR123" s="238" t="s">
        <v>616</v>
      </c>
      <c r="AT123" s="238" t="s">
        <v>171</v>
      </c>
      <c r="AU123" s="238" t="s">
        <v>91</v>
      </c>
      <c r="AY123" s="17" t="s">
        <v>169</v>
      </c>
      <c r="BE123" s="239">
        <f>IF(N123="základní",J123,0)</f>
        <v>0</v>
      </c>
      <c r="BF123" s="239">
        <f>IF(N123="snížená",J123,0)</f>
        <v>0</v>
      </c>
      <c r="BG123" s="239">
        <f>IF(N123="zákl. přenesená",J123,0)</f>
        <v>0</v>
      </c>
      <c r="BH123" s="239">
        <f>IF(N123="sníž. přenesená",J123,0)</f>
        <v>0</v>
      </c>
      <c r="BI123" s="239">
        <f>IF(N123="nulová",J123,0)</f>
        <v>0</v>
      </c>
      <c r="BJ123" s="17" t="s">
        <v>89</v>
      </c>
      <c r="BK123" s="239">
        <f>ROUND(I123*H123,2)</f>
        <v>0</v>
      </c>
      <c r="BL123" s="17" t="s">
        <v>616</v>
      </c>
      <c r="BM123" s="238" t="s">
        <v>617</v>
      </c>
    </row>
    <row r="124" s="2" customFormat="1">
      <c r="A124" s="38"/>
      <c r="B124" s="39"/>
      <c r="C124" s="40"/>
      <c r="D124" s="240" t="s">
        <v>177</v>
      </c>
      <c r="E124" s="40"/>
      <c r="F124" s="241" t="s">
        <v>613</v>
      </c>
      <c r="G124" s="40"/>
      <c r="H124" s="40"/>
      <c r="I124" s="242"/>
      <c r="J124" s="40"/>
      <c r="K124" s="40"/>
      <c r="L124" s="44"/>
      <c r="M124" s="243"/>
      <c r="N124" s="244"/>
      <c r="O124" s="91"/>
      <c r="P124" s="91"/>
      <c r="Q124" s="91"/>
      <c r="R124" s="91"/>
      <c r="S124" s="91"/>
      <c r="T124" s="92"/>
      <c r="U124" s="38"/>
      <c r="V124" s="38"/>
      <c r="W124" s="38"/>
      <c r="X124" s="38"/>
      <c r="Y124" s="38"/>
      <c r="Z124" s="38"/>
      <c r="AA124" s="38"/>
      <c r="AB124" s="38"/>
      <c r="AC124" s="38"/>
      <c r="AD124" s="38"/>
      <c r="AE124" s="38"/>
      <c r="AT124" s="17" t="s">
        <v>177</v>
      </c>
      <c r="AU124" s="17" t="s">
        <v>91</v>
      </c>
    </row>
    <row r="125" s="2" customFormat="1">
      <c r="A125" s="38"/>
      <c r="B125" s="39"/>
      <c r="C125" s="40"/>
      <c r="D125" s="245" t="s">
        <v>179</v>
      </c>
      <c r="E125" s="40"/>
      <c r="F125" s="246" t="s">
        <v>618</v>
      </c>
      <c r="G125" s="40"/>
      <c r="H125" s="40"/>
      <c r="I125" s="242"/>
      <c r="J125" s="40"/>
      <c r="K125" s="40"/>
      <c r="L125" s="44"/>
      <c r="M125" s="243"/>
      <c r="N125" s="244"/>
      <c r="O125" s="91"/>
      <c r="P125" s="91"/>
      <c r="Q125" s="91"/>
      <c r="R125" s="91"/>
      <c r="S125" s="91"/>
      <c r="T125" s="92"/>
      <c r="U125" s="38"/>
      <c r="V125" s="38"/>
      <c r="W125" s="38"/>
      <c r="X125" s="38"/>
      <c r="Y125" s="38"/>
      <c r="Z125" s="38"/>
      <c r="AA125" s="38"/>
      <c r="AB125" s="38"/>
      <c r="AC125" s="38"/>
      <c r="AD125" s="38"/>
      <c r="AE125" s="38"/>
      <c r="AT125" s="17" t="s">
        <v>179</v>
      </c>
      <c r="AU125" s="17" t="s">
        <v>91</v>
      </c>
    </row>
    <row r="126" s="12" customFormat="1" ht="22.8" customHeight="1">
      <c r="A126" s="12"/>
      <c r="B126" s="211"/>
      <c r="C126" s="212"/>
      <c r="D126" s="213" t="s">
        <v>81</v>
      </c>
      <c r="E126" s="225" t="s">
        <v>619</v>
      </c>
      <c r="F126" s="225" t="s">
        <v>620</v>
      </c>
      <c r="G126" s="212"/>
      <c r="H126" s="212"/>
      <c r="I126" s="215"/>
      <c r="J126" s="226">
        <f>BK126</f>
        <v>0</v>
      </c>
      <c r="K126" s="212"/>
      <c r="L126" s="217"/>
      <c r="M126" s="218"/>
      <c r="N126" s="219"/>
      <c r="O126" s="219"/>
      <c r="P126" s="220">
        <f>SUM(P127:P129)</f>
        <v>0</v>
      </c>
      <c r="Q126" s="219"/>
      <c r="R126" s="220">
        <f>SUM(R127:R129)</f>
        <v>0</v>
      </c>
      <c r="S126" s="219"/>
      <c r="T126" s="221">
        <f>SUM(T127:T129)</f>
        <v>0</v>
      </c>
      <c r="U126" s="12"/>
      <c r="V126" s="12"/>
      <c r="W126" s="12"/>
      <c r="X126" s="12"/>
      <c r="Y126" s="12"/>
      <c r="Z126" s="12"/>
      <c r="AA126" s="12"/>
      <c r="AB126" s="12"/>
      <c r="AC126" s="12"/>
      <c r="AD126" s="12"/>
      <c r="AE126" s="12"/>
      <c r="AR126" s="222" t="s">
        <v>207</v>
      </c>
      <c r="AT126" s="223" t="s">
        <v>81</v>
      </c>
      <c r="AU126" s="223" t="s">
        <v>89</v>
      </c>
      <c r="AY126" s="222" t="s">
        <v>169</v>
      </c>
      <c r="BK126" s="224">
        <f>SUM(BK127:BK129)</f>
        <v>0</v>
      </c>
    </row>
    <row r="127" s="2" customFormat="1" ht="16.5" customHeight="1">
      <c r="A127" s="38"/>
      <c r="B127" s="39"/>
      <c r="C127" s="227" t="s">
        <v>91</v>
      </c>
      <c r="D127" s="227" t="s">
        <v>171</v>
      </c>
      <c r="E127" s="228" t="s">
        <v>621</v>
      </c>
      <c r="F127" s="229" t="s">
        <v>620</v>
      </c>
      <c r="G127" s="230" t="s">
        <v>615</v>
      </c>
      <c r="H127" s="231">
        <v>1</v>
      </c>
      <c r="I127" s="232"/>
      <c r="J127" s="233">
        <f>ROUND(I127*H127,2)</f>
        <v>0</v>
      </c>
      <c r="K127" s="229" t="s">
        <v>174</v>
      </c>
      <c r="L127" s="44"/>
      <c r="M127" s="234" t="s">
        <v>1</v>
      </c>
      <c r="N127" s="235" t="s">
        <v>47</v>
      </c>
      <c r="O127" s="91"/>
      <c r="P127" s="236">
        <f>O127*H127</f>
        <v>0</v>
      </c>
      <c r="Q127" s="236">
        <v>0</v>
      </c>
      <c r="R127" s="236">
        <f>Q127*H127</f>
        <v>0</v>
      </c>
      <c r="S127" s="236">
        <v>0</v>
      </c>
      <c r="T127" s="237">
        <f>S127*H127</f>
        <v>0</v>
      </c>
      <c r="U127" s="38"/>
      <c r="V127" s="38"/>
      <c r="W127" s="38"/>
      <c r="X127" s="38"/>
      <c r="Y127" s="38"/>
      <c r="Z127" s="38"/>
      <c r="AA127" s="38"/>
      <c r="AB127" s="38"/>
      <c r="AC127" s="38"/>
      <c r="AD127" s="38"/>
      <c r="AE127" s="38"/>
      <c r="AR127" s="238" t="s">
        <v>616</v>
      </c>
      <c r="AT127" s="238" t="s">
        <v>171</v>
      </c>
      <c r="AU127" s="238" t="s">
        <v>91</v>
      </c>
      <c r="AY127" s="17" t="s">
        <v>169</v>
      </c>
      <c r="BE127" s="239">
        <f>IF(N127="základní",J127,0)</f>
        <v>0</v>
      </c>
      <c r="BF127" s="239">
        <f>IF(N127="snížená",J127,0)</f>
        <v>0</v>
      </c>
      <c r="BG127" s="239">
        <f>IF(N127="zákl. přenesená",J127,0)</f>
        <v>0</v>
      </c>
      <c r="BH127" s="239">
        <f>IF(N127="sníž. přenesená",J127,0)</f>
        <v>0</v>
      </c>
      <c r="BI127" s="239">
        <f>IF(N127="nulová",J127,0)</f>
        <v>0</v>
      </c>
      <c r="BJ127" s="17" t="s">
        <v>89</v>
      </c>
      <c r="BK127" s="239">
        <f>ROUND(I127*H127,2)</f>
        <v>0</v>
      </c>
      <c r="BL127" s="17" t="s">
        <v>616</v>
      </c>
      <c r="BM127" s="238" t="s">
        <v>622</v>
      </c>
    </row>
    <row r="128" s="2" customFormat="1">
      <c r="A128" s="38"/>
      <c r="B128" s="39"/>
      <c r="C128" s="40"/>
      <c r="D128" s="240" t="s">
        <v>177</v>
      </c>
      <c r="E128" s="40"/>
      <c r="F128" s="241" t="s">
        <v>620</v>
      </c>
      <c r="G128" s="40"/>
      <c r="H128" s="40"/>
      <c r="I128" s="242"/>
      <c r="J128" s="40"/>
      <c r="K128" s="40"/>
      <c r="L128" s="44"/>
      <c r="M128" s="243"/>
      <c r="N128" s="244"/>
      <c r="O128" s="91"/>
      <c r="P128" s="91"/>
      <c r="Q128" s="91"/>
      <c r="R128" s="91"/>
      <c r="S128" s="91"/>
      <c r="T128" s="92"/>
      <c r="U128" s="38"/>
      <c r="V128" s="38"/>
      <c r="W128" s="38"/>
      <c r="X128" s="38"/>
      <c r="Y128" s="38"/>
      <c r="Z128" s="38"/>
      <c r="AA128" s="38"/>
      <c r="AB128" s="38"/>
      <c r="AC128" s="38"/>
      <c r="AD128" s="38"/>
      <c r="AE128" s="38"/>
      <c r="AT128" s="17" t="s">
        <v>177</v>
      </c>
      <c r="AU128" s="17" t="s">
        <v>91</v>
      </c>
    </row>
    <row r="129" s="2" customFormat="1">
      <c r="A129" s="38"/>
      <c r="B129" s="39"/>
      <c r="C129" s="40"/>
      <c r="D129" s="245" t="s">
        <v>179</v>
      </c>
      <c r="E129" s="40"/>
      <c r="F129" s="246" t="s">
        <v>623</v>
      </c>
      <c r="G129" s="40"/>
      <c r="H129" s="40"/>
      <c r="I129" s="242"/>
      <c r="J129" s="40"/>
      <c r="K129" s="40"/>
      <c r="L129" s="44"/>
      <c r="M129" s="243"/>
      <c r="N129" s="244"/>
      <c r="O129" s="91"/>
      <c r="P129" s="91"/>
      <c r="Q129" s="91"/>
      <c r="R129" s="91"/>
      <c r="S129" s="91"/>
      <c r="T129" s="92"/>
      <c r="U129" s="38"/>
      <c r="V129" s="38"/>
      <c r="W129" s="38"/>
      <c r="X129" s="38"/>
      <c r="Y129" s="38"/>
      <c r="Z129" s="38"/>
      <c r="AA129" s="38"/>
      <c r="AB129" s="38"/>
      <c r="AC129" s="38"/>
      <c r="AD129" s="38"/>
      <c r="AE129" s="38"/>
      <c r="AT129" s="17" t="s">
        <v>179</v>
      </c>
      <c r="AU129" s="17" t="s">
        <v>91</v>
      </c>
    </row>
    <row r="130" s="12" customFormat="1" ht="22.8" customHeight="1">
      <c r="A130" s="12"/>
      <c r="B130" s="211"/>
      <c r="C130" s="212"/>
      <c r="D130" s="213" t="s">
        <v>81</v>
      </c>
      <c r="E130" s="225" t="s">
        <v>624</v>
      </c>
      <c r="F130" s="225" t="s">
        <v>625</v>
      </c>
      <c r="G130" s="212"/>
      <c r="H130" s="212"/>
      <c r="I130" s="215"/>
      <c r="J130" s="226">
        <f>BK130</f>
        <v>0</v>
      </c>
      <c r="K130" s="212"/>
      <c r="L130" s="217"/>
      <c r="M130" s="218"/>
      <c r="N130" s="219"/>
      <c r="O130" s="219"/>
      <c r="P130" s="220">
        <f>SUM(P131:P133)</f>
        <v>0</v>
      </c>
      <c r="Q130" s="219"/>
      <c r="R130" s="220">
        <f>SUM(R131:R133)</f>
        <v>0</v>
      </c>
      <c r="S130" s="219"/>
      <c r="T130" s="221">
        <f>SUM(T131:T133)</f>
        <v>0</v>
      </c>
      <c r="U130" s="12"/>
      <c r="V130" s="12"/>
      <c r="W130" s="12"/>
      <c r="X130" s="12"/>
      <c r="Y130" s="12"/>
      <c r="Z130" s="12"/>
      <c r="AA130" s="12"/>
      <c r="AB130" s="12"/>
      <c r="AC130" s="12"/>
      <c r="AD130" s="12"/>
      <c r="AE130" s="12"/>
      <c r="AR130" s="222" t="s">
        <v>207</v>
      </c>
      <c r="AT130" s="223" t="s">
        <v>81</v>
      </c>
      <c r="AU130" s="223" t="s">
        <v>89</v>
      </c>
      <c r="AY130" s="222" t="s">
        <v>169</v>
      </c>
      <c r="BK130" s="224">
        <f>SUM(BK131:BK133)</f>
        <v>0</v>
      </c>
    </row>
    <row r="131" s="2" customFormat="1" ht="16.5" customHeight="1">
      <c r="A131" s="38"/>
      <c r="B131" s="39"/>
      <c r="C131" s="227" t="s">
        <v>190</v>
      </c>
      <c r="D131" s="227" t="s">
        <v>171</v>
      </c>
      <c r="E131" s="228" t="s">
        <v>626</v>
      </c>
      <c r="F131" s="229" t="s">
        <v>625</v>
      </c>
      <c r="G131" s="230" t="s">
        <v>615</v>
      </c>
      <c r="H131" s="231">
        <v>1</v>
      </c>
      <c r="I131" s="232"/>
      <c r="J131" s="233">
        <f>ROUND(I131*H131,2)</f>
        <v>0</v>
      </c>
      <c r="K131" s="229" t="s">
        <v>174</v>
      </c>
      <c r="L131" s="44"/>
      <c r="M131" s="234" t="s">
        <v>1</v>
      </c>
      <c r="N131" s="235" t="s">
        <v>47</v>
      </c>
      <c r="O131" s="91"/>
      <c r="P131" s="236">
        <f>O131*H131</f>
        <v>0</v>
      </c>
      <c r="Q131" s="236">
        <v>0</v>
      </c>
      <c r="R131" s="236">
        <f>Q131*H131</f>
        <v>0</v>
      </c>
      <c r="S131" s="236">
        <v>0</v>
      </c>
      <c r="T131" s="237">
        <f>S131*H131</f>
        <v>0</v>
      </c>
      <c r="U131" s="38"/>
      <c r="V131" s="38"/>
      <c r="W131" s="38"/>
      <c r="X131" s="38"/>
      <c r="Y131" s="38"/>
      <c r="Z131" s="38"/>
      <c r="AA131" s="38"/>
      <c r="AB131" s="38"/>
      <c r="AC131" s="38"/>
      <c r="AD131" s="38"/>
      <c r="AE131" s="38"/>
      <c r="AR131" s="238" t="s">
        <v>616</v>
      </c>
      <c r="AT131" s="238" t="s">
        <v>171</v>
      </c>
      <c r="AU131" s="238" t="s">
        <v>91</v>
      </c>
      <c r="AY131" s="17" t="s">
        <v>169</v>
      </c>
      <c r="BE131" s="239">
        <f>IF(N131="základní",J131,0)</f>
        <v>0</v>
      </c>
      <c r="BF131" s="239">
        <f>IF(N131="snížená",J131,0)</f>
        <v>0</v>
      </c>
      <c r="BG131" s="239">
        <f>IF(N131="zákl. přenesená",J131,0)</f>
        <v>0</v>
      </c>
      <c r="BH131" s="239">
        <f>IF(N131="sníž. přenesená",J131,0)</f>
        <v>0</v>
      </c>
      <c r="BI131" s="239">
        <f>IF(N131="nulová",J131,0)</f>
        <v>0</v>
      </c>
      <c r="BJ131" s="17" t="s">
        <v>89</v>
      </c>
      <c r="BK131" s="239">
        <f>ROUND(I131*H131,2)</f>
        <v>0</v>
      </c>
      <c r="BL131" s="17" t="s">
        <v>616</v>
      </c>
      <c r="BM131" s="238" t="s">
        <v>627</v>
      </c>
    </row>
    <row r="132" s="2" customFormat="1">
      <c r="A132" s="38"/>
      <c r="B132" s="39"/>
      <c r="C132" s="40"/>
      <c r="D132" s="240" t="s">
        <v>177</v>
      </c>
      <c r="E132" s="40"/>
      <c r="F132" s="241" t="s">
        <v>625</v>
      </c>
      <c r="G132" s="40"/>
      <c r="H132" s="40"/>
      <c r="I132" s="242"/>
      <c r="J132" s="40"/>
      <c r="K132" s="40"/>
      <c r="L132" s="44"/>
      <c r="M132" s="243"/>
      <c r="N132" s="244"/>
      <c r="O132" s="91"/>
      <c r="P132" s="91"/>
      <c r="Q132" s="91"/>
      <c r="R132" s="91"/>
      <c r="S132" s="91"/>
      <c r="T132" s="92"/>
      <c r="U132" s="38"/>
      <c r="V132" s="38"/>
      <c r="W132" s="38"/>
      <c r="X132" s="38"/>
      <c r="Y132" s="38"/>
      <c r="Z132" s="38"/>
      <c r="AA132" s="38"/>
      <c r="AB132" s="38"/>
      <c r="AC132" s="38"/>
      <c r="AD132" s="38"/>
      <c r="AE132" s="38"/>
      <c r="AT132" s="17" t="s">
        <v>177</v>
      </c>
      <c r="AU132" s="17" t="s">
        <v>91</v>
      </c>
    </row>
    <row r="133" s="2" customFormat="1">
      <c r="A133" s="38"/>
      <c r="B133" s="39"/>
      <c r="C133" s="40"/>
      <c r="D133" s="245" t="s">
        <v>179</v>
      </c>
      <c r="E133" s="40"/>
      <c r="F133" s="246" t="s">
        <v>628</v>
      </c>
      <c r="G133" s="40"/>
      <c r="H133" s="40"/>
      <c r="I133" s="242"/>
      <c r="J133" s="40"/>
      <c r="K133" s="40"/>
      <c r="L133" s="44"/>
      <c r="M133" s="290"/>
      <c r="N133" s="291"/>
      <c r="O133" s="292"/>
      <c r="P133" s="292"/>
      <c r="Q133" s="292"/>
      <c r="R133" s="292"/>
      <c r="S133" s="292"/>
      <c r="T133" s="293"/>
      <c r="U133" s="38"/>
      <c r="V133" s="38"/>
      <c r="W133" s="38"/>
      <c r="X133" s="38"/>
      <c r="Y133" s="38"/>
      <c r="Z133" s="38"/>
      <c r="AA133" s="38"/>
      <c r="AB133" s="38"/>
      <c r="AC133" s="38"/>
      <c r="AD133" s="38"/>
      <c r="AE133" s="38"/>
      <c r="AT133" s="17" t="s">
        <v>179</v>
      </c>
      <c r="AU133" s="17" t="s">
        <v>91</v>
      </c>
    </row>
    <row r="134" s="2" customFormat="1" ht="6.96" customHeight="1">
      <c r="A134" s="38"/>
      <c r="B134" s="66"/>
      <c r="C134" s="67"/>
      <c r="D134" s="67"/>
      <c r="E134" s="67"/>
      <c r="F134" s="67"/>
      <c r="G134" s="67"/>
      <c r="H134" s="67"/>
      <c r="I134" s="67"/>
      <c r="J134" s="67"/>
      <c r="K134" s="67"/>
      <c r="L134" s="44"/>
      <c r="M134" s="38"/>
      <c r="O134" s="38"/>
      <c r="P134" s="38"/>
      <c r="Q134" s="38"/>
      <c r="R134" s="38"/>
      <c r="S134" s="38"/>
      <c r="T134" s="38"/>
      <c r="U134" s="38"/>
      <c r="V134" s="38"/>
      <c r="W134" s="38"/>
      <c r="X134" s="38"/>
      <c r="Y134" s="38"/>
      <c r="Z134" s="38"/>
      <c r="AA134" s="38"/>
      <c r="AB134" s="38"/>
      <c r="AC134" s="38"/>
      <c r="AD134" s="38"/>
      <c r="AE134" s="38"/>
    </row>
  </sheetData>
  <sheetProtection sheet="1" autoFilter="0" formatColumns="0" formatRows="0" objects="1" scenarios="1" spinCount="100000" saltValue="2+CbfhNzBr81xShm8B0XiFdHuNWNTk1b6bN8/d2EnT7Qwone5SCRzyW34PDQn2Z6IAlIHr4+bV1hGSuEXLar/Q==" hashValue="6RdjPCVYDl8qq4BO5dBG0ZBqnaNCoj2tJvPAub4fkbNm8dTBYxrhIZu+DUH3AwELX9P7p4tBW5eMTNlT++wxfg==" algorithmName="SHA-512" password="CC35"/>
  <autoFilter ref="C119:K133"/>
  <mergeCells count="9">
    <mergeCell ref="E7:H7"/>
    <mergeCell ref="E9:H9"/>
    <mergeCell ref="E18:H18"/>
    <mergeCell ref="E27:H27"/>
    <mergeCell ref="E85:H85"/>
    <mergeCell ref="E87:H87"/>
    <mergeCell ref="E110:H110"/>
    <mergeCell ref="E112:H112"/>
    <mergeCell ref="L2:V2"/>
  </mergeCells>
  <hyperlinks>
    <hyperlink ref="F125" r:id="rId1" display="https://podminky.urs.cz/item/CS_URS_2021_02/030001000"/>
    <hyperlink ref="F129" r:id="rId2" display="https://podminky.urs.cz/item/CS_URS_2021_02/060001000"/>
    <hyperlink ref="F133" r:id="rId3" display="https://podminky.urs.cz/item/CS_URS_2021_02/070001000"/>
  </hyperlinks>
  <pageMargins left="0.39375" right="0.39375" top="0.39375" bottom="0.39375" header="0" footer="0"/>
  <pageSetup paperSize="9" orientation="portrait" blackAndWhite="1" fitToHeight="100"/>
  <headerFooter>
    <oddFooter>&amp;CStrana &amp;P z &amp;N</oddFooter>
  </headerFooter>
  <drawing r:id="rId4"/>
</worksheet>
</file>

<file path=xl/worksheets/sheet7.xml><?xml version="1.0" encoding="utf-8"?>
<worksheet xmlns:r="http://schemas.openxmlformats.org/officeDocument/2006/relationships" xmlns="http://schemas.openxmlformats.org/spreadsheetml/2006/main">
  <sheetPr>
    <pageSetUpPr fitToPage="1"/>
  </sheetPr>
  <sheetViews>
    <sheetView showGridLines="0" workbookViewId="0"/>
  </sheetViews>
  <cols>
    <col min="1" max="1" width="8.332031" style="1" customWidth="1"/>
    <col min="2" max="2" width="1.171875" style="1" customWidth="1"/>
    <col min="3" max="3" width="4.160156" style="1" customWidth="1"/>
    <col min="4" max="4" width="4.332031" style="1" customWidth="1"/>
    <col min="5" max="5" width="17.16016" style="1" customWidth="1"/>
    <col min="6" max="6" width="50.83203" style="1" customWidth="1"/>
    <col min="7" max="7" width="7.5" style="1" customWidth="1"/>
    <col min="8" max="8" width="14" style="1" customWidth="1"/>
    <col min="9" max="9" width="15.83203" style="1" customWidth="1"/>
    <col min="10" max="10" width="22.33203" style="1" customWidth="1"/>
    <col min="11" max="11" width="22.33203" style="1" customWidth="1"/>
    <col min="12" max="12" width="9.332031" style="1" customWidth="1"/>
    <col min="13" max="13" width="10.83203" style="1" hidden="1" customWidth="1"/>
    <col min="14" max="14" width="9.332031" style="1" hidden="1"/>
    <col min="15" max="15" width="14.16016" style="1" hidden="1" customWidth="1"/>
    <col min="16" max="16" width="14.16016" style="1" hidden="1" customWidth="1"/>
    <col min="17" max="17" width="14.16016" style="1" hidden="1" customWidth="1"/>
    <col min="18" max="18" width="14.16016" style="1" hidden="1" customWidth="1"/>
    <col min="19" max="19" width="14.16016" style="1" hidden="1" customWidth="1"/>
    <col min="20" max="20" width="14.16016" style="1" hidden="1" customWidth="1"/>
    <col min="21" max="21" width="16.33203" style="1" hidden="1" customWidth="1"/>
    <col min="22" max="22" width="12.33203" style="1" customWidth="1"/>
    <col min="23" max="23" width="16.33203" style="1" customWidth="1"/>
    <col min="24" max="24" width="12.33203" style="1" customWidth="1"/>
    <col min="25" max="25" width="15" style="1" customWidth="1"/>
    <col min="26" max="26" width="11" style="1" customWidth="1"/>
    <col min="27" max="27" width="15" style="1" customWidth="1"/>
    <col min="28" max="28" width="16.33203" style="1" customWidth="1"/>
    <col min="29" max="29" width="11" style="1" customWidth="1"/>
    <col min="30" max="30" width="15" style="1" customWidth="1"/>
    <col min="31" max="31" width="16.33203" style="1" customWidth="1"/>
    <col min="44" max="44" width="9.332031" style="1" hidden="1"/>
    <col min="45" max="45" width="9.332031" style="1" hidden="1"/>
    <col min="46" max="46" width="9.332031" style="1" hidden="1"/>
    <col min="47" max="47" width="9.332031" style="1" hidden="1"/>
    <col min="48" max="48" width="9.332031" style="1" hidden="1"/>
    <col min="49" max="49" width="9.332031" style="1" hidden="1"/>
    <col min="50" max="50" width="9.332031" style="1" hidden="1"/>
    <col min="51" max="51" width="9.332031" style="1" hidden="1"/>
    <col min="52" max="52" width="9.332031" style="1" hidden="1"/>
    <col min="53" max="53" width="9.332031" style="1" hidden="1"/>
    <col min="54" max="54" width="9.332031" style="1" hidden="1"/>
    <col min="55" max="55" width="9.332031" style="1" hidden="1"/>
    <col min="56" max="56" width="9.332031" style="1" hidden="1"/>
    <col min="57" max="57" width="9.332031" style="1" hidden="1"/>
    <col min="58" max="58" width="9.332031" style="1" hidden="1"/>
    <col min="59" max="59" width="9.332031" style="1" hidden="1"/>
    <col min="60" max="60" width="9.332031" style="1" hidden="1"/>
    <col min="61" max="61" width="9.332031" style="1" hidden="1"/>
    <col min="62" max="62" width="9.332031" style="1" hidden="1"/>
    <col min="63" max="63" width="9.332031" style="1" hidden="1"/>
    <col min="64" max="64" width="9.332031" style="1" hidden="1"/>
    <col min="65" max="65" width="9.332031" style="1" hidden="1"/>
  </cols>
  <sheetData>
    <row r="2" s="1" customFormat="1" ht="36.96" customHeight="1">
      <c r="L2" s="1"/>
      <c r="M2" s="1"/>
      <c r="N2" s="1"/>
      <c r="O2" s="1"/>
      <c r="P2" s="1"/>
      <c r="Q2" s="1"/>
      <c r="R2" s="1"/>
      <c r="S2" s="1"/>
      <c r="T2" s="1"/>
      <c r="U2" s="1"/>
      <c r="V2" s="1"/>
      <c r="AT2" s="17" t="s">
        <v>114</v>
      </c>
    </row>
    <row r="3" s="1" customFormat="1" ht="6.96" customHeight="1">
      <c r="B3" s="147"/>
      <c r="C3" s="148"/>
      <c r="D3" s="148"/>
      <c r="E3" s="148"/>
      <c r="F3" s="148"/>
      <c r="G3" s="148"/>
      <c r="H3" s="148"/>
      <c r="I3" s="148"/>
      <c r="J3" s="148"/>
      <c r="K3" s="148"/>
      <c r="L3" s="20"/>
      <c r="AT3" s="17" t="s">
        <v>91</v>
      </c>
    </row>
    <row r="4" s="1" customFormat="1" ht="24.96" customHeight="1">
      <c r="B4" s="20"/>
      <c r="D4" s="149" t="s">
        <v>122</v>
      </c>
      <c r="L4" s="20"/>
      <c r="M4" s="150" t="s">
        <v>10</v>
      </c>
      <c r="AT4" s="17" t="s">
        <v>4</v>
      </c>
    </row>
    <row r="5" s="1" customFormat="1" ht="6.96" customHeight="1">
      <c r="B5" s="20"/>
      <c r="L5" s="20"/>
    </row>
    <row r="6" s="1" customFormat="1" ht="12" customHeight="1">
      <c r="B6" s="20"/>
      <c r="D6" s="151" t="s">
        <v>16</v>
      </c>
      <c r="L6" s="20"/>
    </row>
    <row r="7" s="1" customFormat="1" ht="16.5" customHeight="1">
      <c r="B7" s="20"/>
      <c r="E7" s="152" t="str">
        <f>'Rekapitulace stavby'!K6</f>
        <v>Zástavba lokality Broumov - Spořilov, komunikace a VO_nerozdělené</v>
      </c>
      <c r="F7" s="151"/>
      <c r="G7" s="151"/>
      <c r="H7" s="151"/>
      <c r="L7" s="20"/>
    </row>
    <row r="8" s="2" customFormat="1" ht="12" customHeight="1">
      <c r="A8" s="38"/>
      <c r="B8" s="44"/>
      <c r="C8" s="38"/>
      <c r="D8" s="151" t="s">
        <v>135</v>
      </c>
      <c r="E8" s="38"/>
      <c r="F8" s="38"/>
      <c r="G8" s="38"/>
      <c r="H8" s="38"/>
      <c r="I8" s="38"/>
      <c r="J8" s="38"/>
      <c r="K8" s="38"/>
      <c r="L8" s="63"/>
      <c r="S8" s="38"/>
      <c r="T8" s="38"/>
      <c r="U8" s="38"/>
      <c r="V8" s="38"/>
      <c r="W8" s="38"/>
      <c r="X8" s="38"/>
      <c r="Y8" s="38"/>
      <c r="Z8" s="38"/>
      <c r="AA8" s="38"/>
      <c r="AB8" s="38"/>
      <c r="AC8" s="38"/>
      <c r="AD8" s="38"/>
      <c r="AE8" s="38"/>
    </row>
    <row r="9" s="2" customFormat="1" ht="16.5" customHeight="1">
      <c r="A9" s="38"/>
      <c r="B9" s="44"/>
      <c r="C9" s="38"/>
      <c r="D9" s="38"/>
      <c r="E9" s="153" t="s">
        <v>629</v>
      </c>
      <c r="F9" s="38"/>
      <c r="G9" s="38"/>
      <c r="H9" s="38"/>
      <c r="I9" s="38"/>
      <c r="J9" s="38"/>
      <c r="K9" s="38"/>
      <c r="L9" s="63"/>
      <c r="S9" s="38"/>
      <c r="T9" s="38"/>
      <c r="U9" s="38"/>
      <c r="V9" s="38"/>
      <c r="W9" s="38"/>
      <c r="X9" s="38"/>
      <c r="Y9" s="38"/>
      <c r="Z9" s="38"/>
      <c r="AA9" s="38"/>
      <c r="AB9" s="38"/>
      <c r="AC9" s="38"/>
      <c r="AD9" s="38"/>
      <c r="AE9" s="38"/>
    </row>
    <row r="10" s="2" customFormat="1">
      <c r="A10" s="38"/>
      <c r="B10" s="44"/>
      <c r="C10" s="38"/>
      <c r="D10" s="38"/>
      <c r="E10" s="38"/>
      <c r="F10" s="38"/>
      <c r="G10" s="38"/>
      <c r="H10" s="38"/>
      <c r="I10" s="38"/>
      <c r="J10" s="38"/>
      <c r="K10" s="38"/>
      <c r="L10" s="63"/>
      <c r="S10" s="38"/>
      <c r="T10" s="38"/>
      <c r="U10" s="38"/>
      <c r="V10" s="38"/>
      <c r="W10" s="38"/>
      <c r="X10" s="38"/>
      <c r="Y10" s="38"/>
      <c r="Z10" s="38"/>
      <c r="AA10" s="38"/>
      <c r="AB10" s="38"/>
      <c r="AC10" s="38"/>
      <c r="AD10" s="38"/>
      <c r="AE10" s="38"/>
    </row>
    <row r="11" s="2" customFormat="1" ht="12" customHeight="1">
      <c r="A11" s="38"/>
      <c r="B11" s="44"/>
      <c r="C11" s="38"/>
      <c r="D11" s="151" t="s">
        <v>18</v>
      </c>
      <c r="E11" s="38"/>
      <c r="F11" s="141" t="s">
        <v>1</v>
      </c>
      <c r="G11" s="38"/>
      <c r="H11" s="38"/>
      <c r="I11" s="151" t="s">
        <v>19</v>
      </c>
      <c r="J11" s="141" t="s">
        <v>1</v>
      </c>
      <c r="K11" s="38"/>
      <c r="L11" s="63"/>
      <c r="S11" s="38"/>
      <c r="T11" s="38"/>
      <c r="U11" s="38"/>
      <c r="V11" s="38"/>
      <c r="W11" s="38"/>
      <c r="X11" s="38"/>
      <c r="Y11" s="38"/>
      <c r="Z11" s="38"/>
      <c r="AA11" s="38"/>
      <c r="AB11" s="38"/>
      <c r="AC11" s="38"/>
      <c r="AD11" s="38"/>
      <c r="AE11" s="38"/>
    </row>
    <row r="12" s="2" customFormat="1" ht="12" customHeight="1">
      <c r="A12" s="38"/>
      <c r="B12" s="44"/>
      <c r="C12" s="38"/>
      <c r="D12" s="151" t="s">
        <v>20</v>
      </c>
      <c r="E12" s="38"/>
      <c r="F12" s="141" t="s">
        <v>21</v>
      </c>
      <c r="G12" s="38"/>
      <c r="H12" s="38"/>
      <c r="I12" s="151" t="s">
        <v>22</v>
      </c>
      <c r="J12" s="154" t="str">
        <f>'Rekapitulace stavby'!AN8</f>
        <v>7. 12. 2021</v>
      </c>
      <c r="K12" s="38"/>
      <c r="L12" s="63"/>
      <c r="S12" s="38"/>
      <c r="T12" s="38"/>
      <c r="U12" s="38"/>
      <c r="V12" s="38"/>
      <c r="W12" s="38"/>
      <c r="X12" s="38"/>
      <c r="Y12" s="38"/>
      <c r="Z12" s="38"/>
      <c r="AA12" s="38"/>
      <c r="AB12" s="38"/>
      <c r="AC12" s="38"/>
      <c r="AD12" s="38"/>
      <c r="AE12" s="38"/>
    </row>
    <row r="13" s="2" customFormat="1" ht="10.8" customHeight="1">
      <c r="A13" s="38"/>
      <c r="B13" s="44"/>
      <c r="C13" s="38"/>
      <c r="D13" s="38"/>
      <c r="E13" s="38"/>
      <c r="F13" s="38"/>
      <c r="G13" s="38"/>
      <c r="H13" s="38"/>
      <c r="I13" s="38"/>
      <c r="J13" s="38"/>
      <c r="K13" s="38"/>
      <c r="L13" s="63"/>
      <c r="S13" s="38"/>
      <c r="T13" s="38"/>
      <c r="U13" s="38"/>
      <c r="V13" s="38"/>
      <c r="W13" s="38"/>
      <c r="X13" s="38"/>
      <c r="Y13" s="38"/>
      <c r="Z13" s="38"/>
      <c r="AA13" s="38"/>
      <c r="AB13" s="38"/>
      <c r="AC13" s="38"/>
      <c r="AD13" s="38"/>
      <c r="AE13" s="38"/>
    </row>
    <row r="14" s="2" customFormat="1" ht="12" customHeight="1">
      <c r="A14" s="38"/>
      <c r="B14" s="44"/>
      <c r="C14" s="38"/>
      <c r="D14" s="151" t="s">
        <v>24</v>
      </c>
      <c r="E14" s="38"/>
      <c r="F14" s="38"/>
      <c r="G14" s="38"/>
      <c r="H14" s="38"/>
      <c r="I14" s="151" t="s">
        <v>25</v>
      </c>
      <c r="J14" s="141" t="s">
        <v>26</v>
      </c>
      <c r="K14" s="38"/>
      <c r="L14" s="63"/>
      <c r="S14" s="38"/>
      <c r="T14" s="38"/>
      <c r="U14" s="38"/>
      <c r="V14" s="38"/>
      <c r="W14" s="38"/>
      <c r="X14" s="38"/>
      <c r="Y14" s="38"/>
      <c r="Z14" s="38"/>
      <c r="AA14" s="38"/>
      <c r="AB14" s="38"/>
      <c r="AC14" s="38"/>
      <c r="AD14" s="38"/>
      <c r="AE14" s="38"/>
    </row>
    <row r="15" s="2" customFormat="1" ht="18" customHeight="1">
      <c r="A15" s="38"/>
      <c r="B15" s="44"/>
      <c r="C15" s="38"/>
      <c r="D15" s="38"/>
      <c r="E15" s="141" t="s">
        <v>27</v>
      </c>
      <c r="F15" s="38"/>
      <c r="G15" s="38"/>
      <c r="H15" s="38"/>
      <c r="I15" s="151" t="s">
        <v>28</v>
      </c>
      <c r="J15" s="141" t="s">
        <v>29</v>
      </c>
      <c r="K15" s="38"/>
      <c r="L15" s="63"/>
      <c r="S15" s="38"/>
      <c r="T15" s="38"/>
      <c r="U15" s="38"/>
      <c r="V15" s="38"/>
      <c r="W15" s="38"/>
      <c r="X15" s="38"/>
      <c r="Y15" s="38"/>
      <c r="Z15" s="38"/>
      <c r="AA15" s="38"/>
      <c r="AB15" s="38"/>
      <c r="AC15" s="38"/>
      <c r="AD15" s="38"/>
      <c r="AE15" s="38"/>
    </row>
    <row r="16" s="2" customFormat="1" ht="6.96" customHeight="1">
      <c r="A16" s="38"/>
      <c r="B16" s="44"/>
      <c r="C16" s="38"/>
      <c r="D16" s="38"/>
      <c r="E16" s="38"/>
      <c r="F16" s="38"/>
      <c r="G16" s="38"/>
      <c r="H16" s="38"/>
      <c r="I16" s="38"/>
      <c r="J16" s="38"/>
      <c r="K16" s="38"/>
      <c r="L16" s="63"/>
      <c r="S16" s="38"/>
      <c r="T16" s="38"/>
      <c r="U16" s="38"/>
      <c r="V16" s="38"/>
      <c r="W16" s="38"/>
      <c r="X16" s="38"/>
      <c r="Y16" s="38"/>
      <c r="Z16" s="38"/>
      <c r="AA16" s="38"/>
      <c r="AB16" s="38"/>
      <c r="AC16" s="38"/>
      <c r="AD16" s="38"/>
      <c r="AE16" s="38"/>
    </row>
    <row r="17" s="2" customFormat="1" ht="12" customHeight="1">
      <c r="A17" s="38"/>
      <c r="B17" s="44"/>
      <c r="C17" s="38"/>
      <c r="D17" s="151" t="s">
        <v>30</v>
      </c>
      <c r="E17" s="38"/>
      <c r="F17" s="38"/>
      <c r="G17" s="38"/>
      <c r="H17" s="38"/>
      <c r="I17" s="151" t="s">
        <v>25</v>
      </c>
      <c r="J17" s="33" t="str">
        <f>'Rekapitulace stavby'!AN13</f>
        <v>Vyplň údaj</v>
      </c>
      <c r="K17" s="38"/>
      <c r="L17" s="63"/>
      <c r="S17" s="38"/>
      <c r="T17" s="38"/>
      <c r="U17" s="38"/>
      <c r="V17" s="38"/>
      <c r="W17" s="38"/>
      <c r="X17" s="38"/>
      <c r="Y17" s="38"/>
      <c r="Z17" s="38"/>
      <c r="AA17" s="38"/>
      <c r="AB17" s="38"/>
      <c r="AC17" s="38"/>
      <c r="AD17" s="38"/>
      <c r="AE17" s="38"/>
    </row>
    <row r="18" s="2" customFormat="1" ht="18" customHeight="1">
      <c r="A18" s="38"/>
      <c r="B18" s="44"/>
      <c r="C18" s="38"/>
      <c r="D18" s="38"/>
      <c r="E18" s="33" t="str">
        <f>'Rekapitulace stavby'!E14</f>
        <v>Vyplň údaj</v>
      </c>
      <c r="F18" s="141"/>
      <c r="G18" s="141"/>
      <c r="H18" s="141"/>
      <c r="I18" s="151" t="s">
        <v>28</v>
      </c>
      <c r="J18" s="33" t="str">
        <f>'Rekapitulace stavby'!AN14</f>
        <v>Vyplň údaj</v>
      </c>
      <c r="K18" s="38"/>
      <c r="L18" s="63"/>
      <c r="S18" s="38"/>
      <c r="T18" s="38"/>
      <c r="U18" s="38"/>
      <c r="V18" s="38"/>
      <c r="W18" s="38"/>
      <c r="X18" s="38"/>
      <c r="Y18" s="38"/>
      <c r="Z18" s="38"/>
      <c r="AA18" s="38"/>
      <c r="AB18" s="38"/>
      <c r="AC18" s="38"/>
      <c r="AD18" s="38"/>
      <c r="AE18" s="38"/>
    </row>
    <row r="19" s="2" customFormat="1" ht="6.96" customHeight="1">
      <c r="A19" s="38"/>
      <c r="B19" s="44"/>
      <c r="C19" s="38"/>
      <c r="D19" s="38"/>
      <c r="E19" s="38"/>
      <c r="F19" s="38"/>
      <c r="G19" s="38"/>
      <c r="H19" s="38"/>
      <c r="I19" s="38"/>
      <c r="J19" s="38"/>
      <c r="K19" s="38"/>
      <c r="L19" s="63"/>
      <c r="S19" s="38"/>
      <c r="T19" s="38"/>
      <c r="U19" s="38"/>
      <c r="V19" s="38"/>
      <c r="W19" s="38"/>
      <c r="X19" s="38"/>
      <c r="Y19" s="38"/>
      <c r="Z19" s="38"/>
      <c r="AA19" s="38"/>
      <c r="AB19" s="38"/>
      <c r="AC19" s="38"/>
      <c r="AD19" s="38"/>
      <c r="AE19" s="38"/>
    </row>
    <row r="20" s="2" customFormat="1" ht="12" customHeight="1">
      <c r="A20" s="38"/>
      <c r="B20" s="44"/>
      <c r="C20" s="38"/>
      <c r="D20" s="151" t="s">
        <v>32</v>
      </c>
      <c r="E20" s="38"/>
      <c r="F20" s="38"/>
      <c r="G20" s="38"/>
      <c r="H20" s="38"/>
      <c r="I20" s="151" t="s">
        <v>25</v>
      </c>
      <c r="J20" s="141" t="s">
        <v>33</v>
      </c>
      <c r="K20" s="38"/>
      <c r="L20" s="63"/>
      <c r="S20" s="38"/>
      <c r="T20" s="38"/>
      <c r="U20" s="38"/>
      <c r="V20" s="38"/>
      <c r="W20" s="38"/>
      <c r="X20" s="38"/>
      <c r="Y20" s="38"/>
      <c r="Z20" s="38"/>
      <c r="AA20" s="38"/>
      <c r="AB20" s="38"/>
      <c r="AC20" s="38"/>
      <c r="AD20" s="38"/>
      <c r="AE20" s="38"/>
    </row>
    <row r="21" s="2" customFormat="1" ht="18" customHeight="1">
      <c r="A21" s="38"/>
      <c r="B21" s="44"/>
      <c r="C21" s="38"/>
      <c r="D21" s="38"/>
      <c r="E21" s="141" t="s">
        <v>34</v>
      </c>
      <c r="F21" s="38"/>
      <c r="G21" s="38"/>
      <c r="H21" s="38"/>
      <c r="I21" s="151" t="s">
        <v>28</v>
      </c>
      <c r="J21" s="141" t="s">
        <v>35</v>
      </c>
      <c r="K21" s="38"/>
      <c r="L21" s="63"/>
      <c r="S21" s="38"/>
      <c r="T21" s="38"/>
      <c r="U21" s="38"/>
      <c r="V21" s="38"/>
      <c r="W21" s="38"/>
      <c r="X21" s="38"/>
      <c r="Y21" s="38"/>
      <c r="Z21" s="38"/>
      <c r="AA21" s="38"/>
      <c r="AB21" s="38"/>
      <c r="AC21" s="38"/>
      <c r="AD21" s="38"/>
      <c r="AE21" s="38"/>
    </row>
    <row r="22" s="2" customFormat="1" ht="6.96" customHeight="1">
      <c r="A22" s="38"/>
      <c r="B22" s="44"/>
      <c r="C22" s="38"/>
      <c r="D22" s="38"/>
      <c r="E22" s="38"/>
      <c r="F22" s="38"/>
      <c r="G22" s="38"/>
      <c r="H22" s="38"/>
      <c r="I22" s="38"/>
      <c r="J22" s="38"/>
      <c r="K22" s="38"/>
      <c r="L22" s="63"/>
      <c r="S22" s="38"/>
      <c r="T22" s="38"/>
      <c r="U22" s="38"/>
      <c r="V22" s="38"/>
      <c r="W22" s="38"/>
      <c r="X22" s="38"/>
      <c r="Y22" s="38"/>
      <c r="Z22" s="38"/>
      <c r="AA22" s="38"/>
      <c r="AB22" s="38"/>
      <c r="AC22" s="38"/>
      <c r="AD22" s="38"/>
      <c r="AE22" s="38"/>
    </row>
    <row r="23" s="2" customFormat="1" ht="12" customHeight="1">
      <c r="A23" s="38"/>
      <c r="B23" s="44"/>
      <c r="C23" s="38"/>
      <c r="D23" s="151" t="s">
        <v>37</v>
      </c>
      <c r="E23" s="38"/>
      <c r="F23" s="38"/>
      <c r="G23" s="38"/>
      <c r="H23" s="38"/>
      <c r="I23" s="151" t="s">
        <v>25</v>
      </c>
      <c r="J23" s="141" t="s">
        <v>38</v>
      </c>
      <c r="K23" s="38"/>
      <c r="L23" s="63"/>
      <c r="S23" s="38"/>
      <c r="T23" s="38"/>
      <c r="U23" s="38"/>
      <c r="V23" s="38"/>
      <c r="W23" s="38"/>
      <c r="X23" s="38"/>
      <c r="Y23" s="38"/>
      <c r="Z23" s="38"/>
      <c r="AA23" s="38"/>
      <c r="AB23" s="38"/>
      <c r="AC23" s="38"/>
      <c r="AD23" s="38"/>
      <c r="AE23" s="38"/>
    </row>
    <row r="24" s="2" customFormat="1" ht="18" customHeight="1">
      <c r="A24" s="38"/>
      <c r="B24" s="44"/>
      <c r="C24" s="38"/>
      <c r="D24" s="38"/>
      <c r="E24" s="141" t="s">
        <v>39</v>
      </c>
      <c r="F24" s="38"/>
      <c r="G24" s="38"/>
      <c r="H24" s="38"/>
      <c r="I24" s="151" t="s">
        <v>28</v>
      </c>
      <c r="J24" s="141" t="s">
        <v>40</v>
      </c>
      <c r="K24" s="38"/>
      <c r="L24" s="63"/>
      <c r="S24" s="38"/>
      <c r="T24" s="38"/>
      <c r="U24" s="38"/>
      <c r="V24" s="38"/>
      <c r="W24" s="38"/>
      <c r="X24" s="38"/>
      <c r="Y24" s="38"/>
      <c r="Z24" s="38"/>
      <c r="AA24" s="38"/>
      <c r="AB24" s="38"/>
      <c r="AC24" s="38"/>
      <c r="AD24" s="38"/>
      <c r="AE24" s="38"/>
    </row>
    <row r="25" s="2" customFormat="1" ht="6.96" customHeight="1">
      <c r="A25" s="38"/>
      <c r="B25" s="44"/>
      <c r="C25" s="38"/>
      <c r="D25" s="38"/>
      <c r="E25" s="38"/>
      <c r="F25" s="38"/>
      <c r="G25" s="38"/>
      <c r="H25" s="38"/>
      <c r="I25" s="38"/>
      <c r="J25" s="38"/>
      <c r="K25" s="38"/>
      <c r="L25" s="63"/>
      <c r="S25" s="38"/>
      <c r="T25" s="38"/>
      <c r="U25" s="38"/>
      <c r="V25" s="38"/>
      <c r="W25" s="38"/>
      <c r="X25" s="38"/>
      <c r="Y25" s="38"/>
      <c r="Z25" s="38"/>
      <c r="AA25" s="38"/>
      <c r="AB25" s="38"/>
      <c r="AC25" s="38"/>
      <c r="AD25" s="38"/>
      <c r="AE25" s="38"/>
    </row>
    <row r="26" s="2" customFormat="1" ht="12" customHeight="1">
      <c r="A26" s="38"/>
      <c r="B26" s="44"/>
      <c r="C26" s="38"/>
      <c r="D26" s="151" t="s">
        <v>41</v>
      </c>
      <c r="E26" s="38"/>
      <c r="F26" s="38"/>
      <c r="G26" s="38"/>
      <c r="H26" s="38"/>
      <c r="I26" s="38"/>
      <c r="J26" s="38"/>
      <c r="K26" s="38"/>
      <c r="L26" s="63"/>
      <c r="S26" s="38"/>
      <c r="T26" s="38"/>
      <c r="U26" s="38"/>
      <c r="V26" s="38"/>
      <c r="W26" s="38"/>
      <c r="X26" s="38"/>
      <c r="Y26" s="38"/>
      <c r="Z26" s="38"/>
      <c r="AA26" s="38"/>
      <c r="AB26" s="38"/>
      <c r="AC26" s="38"/>
      <c r="AD26" s="38"/>
      <c r="AE26" s="38"/>
    </row>
    <row r="27" s="8" customFormat="1" ht="16.5" customHeight="1">
      <c r="A27" s="155"/>
      <c r="B27" s="156"/>
      <c r="C27" s="155"/>
      <c r="D27" s="155"/>
      <c r="E27" s="157" t="s">
        <v>1</v>
      </c>
      <c r="F27" s="157"/>
      <c r="G27" s="157"/>
      <c r="H27" s="157"/>
      <c r="I27" s="155"/>
      <c r="J27" s="155"/>
      <c r="K27" s="155"/>
      <c r="L27" s="158"/>
      <c r="S27" s="155"/>
      <c r="T27" s="155"/>
      <c r="U27" s="155"/>
      <c r="V27" s="155"/>
      <c r="W27" s="155"/>
      <c r="X27" s="155"/>
      <c r="Y27" s="155"/>
      <c r="Z27" s="155"/>
      <c r="AA27" s="155"/>
      <c r="AB27" s="155"/>
      <c r="AC27" s="155"/>
      <c r="AD27" s="155"/>
      <c r="AE27" s="155"/>
    </row>
    <row r="28" s="2" customFormat="1" ht="6.96" customHeight="1">
      <c r="A28" s="38"/>
      <c r="B28" s="44"/>
      <c r="C28" s="38"/>
      <c r="D28" s="38"/>
      <c r="E28" s="38"/>
      <c r="F28" s="38"/>
      <c r="G28" s="38"/>
      <c r="H28" s="38"/>
      <c r="I28" s="38"/>
      <c r="J28" s="38"/>
      <c r="K28" s="38"/>
      <c r="L28" s="63"/>
      <c r="S28" s="38"/>
      <c r="T28" s="38"/>
      <c r="U28" s="38"/>
      <c r="V28" s="38"/>
      <c r="W28" s="38"/>
      <c r="X28" s="38"/>
      <c r="Y28" s="38"/>
      <c r="Z28" s="38"/>
      <c r="AA28" s="38"/>
      <c r="AB28" s="38"/>
      <c r="AC28" s="38"/>
      <c r="AD28" s="38"/>
      <c r="AE28" s="38"/>
    </row>
    <row r="29" s="2" customFormat="1" ht="6.96" customHeight="1">
      <c r="A29" s="38"/>
      <c r="B29" s="44"/>
      <c r="C29" s="38"/>
      <c r="D29" s="159"/>
      <c r="E29" s="159"/>
      <c r="F29" s="159"/>
      <c r="G29" s="159"/>
      <c r="H29" s="159"/>
      <c r="I29" s="159"/>
      <c r="J29" s="159"/>
      <c r="K29" s="159"/>
      <c r="L29" s="63"/>
      <c r="S29" s="38"/>
      <c r="T29" s="38"/>
      <c r="U29" s="38"/>
      <c r="V29" s="38"/>
      <c r="W29" s="38"/>
      <c r="X29" s="38"/>
      <c r="Y29" s="38"/>
      <c r="Z29" s="38"/>
      <c r="AA29" s="38"/>
      <c r="AB29" s="38"/>
      <c r="AC29" s="38"/>
      <c r="AD29" s="38"/>
      <c r="AE29" s="38"/>
    </row>
    <row r="30" s="2" customFormat="1" ht="25.44" customHeight="1">
      <c r="A30" s="38"/>
      <c r="B30" s="44"/>
      <c r="C30" s="38"/>
      <c r="D30" s="160" t="s">
        <v>42</v>
      </c>
      <c r="E30" s="38"/>
      <c r="F30" s="38"/>
      <c r="G30" s="38"/>
      <c r="H30" s="38"/>
      <c r="I30" s="38"/>
      <c r="J30" s="161">
        <f>ROUND(J119, 2)</f>
        <v>0</v>
      </c>
      <c r="K30" s="38"/>
      <c r="L30" s="63"/>
      <c r="S30" s="38"/>
      <c r="T30" s="38"/>
      <c r="U30" s="38"/>
      <c r="V30" s="38"/>
      <c r="W30" s="38"/>
      <c r="X30" s="38"/>
      <c r="Y30" s="38"/>
      <c r="Z30" s="38"/>
      <c r="AA30" s="38"/>
      <c r="AB30" s="38"/>
      <c r="AC30" s="38"/>
      <c r="AD30" s="38"/>
      <c r="AE30" s="38"/>
    </row>
    <row r="31" s="2" customFormat="1" ht="6.96" customHeight="1">
      <c r="A31" s="38"/>
      <c r="B31" s="44"/>
      <c r="C31" s="38"/>
      <c r="D31" s="159"/>
      <c r="E31" s="159"/>
      <c r="F31" s="159"/>
      <c r="G31" s="159"/>
      <c r="H31" s="159"/>
      <c r="I31" s="159"/>
      <c r="J31" s="159"/>
      <c r="K31" s="159"/>
      <c r="L31" s="63"/>
      <c r="S31" s="38"/>
      <c r="T31" s="38"/>
      <c r="U31" s="38"/>
      <c r="V31" s="38"/>
      <c r="W31" s="38"/>
      <c r="X31" s="38"/>
      <c r="Y31" s="38"/>
      <c r="Z31" s="38"/>
      <c r="AA31" s="38"/>
      <c r="AB31" s="38"/>
      <c r="AC31" s="38"/>
      <c r="AD31" s="38"/>
      <c r="AE31" s="38"/>
    </row>
    <row r="32" s="2" customFormat="1" ht="14.4" customHeight="1">
      <c r="A32" s="38"/>
      <c r="B32" s="44"/>
      <c r="C32" s="38"/>
      <c r="D32" s="38"/>
      <c r="E32" s="38"/>
      <c r="F32" s="162" t="s">
        <v>44</v>
      </c>
      <c r="G32" s="38"/>
      <c r="H32" s="38"/>
      <c r="I32" s="162" t="s">
        <v>43</v>
      </c>
      <c r="J32" s="162" t="s">
        <v>45</v>
      </c>
      <c r="K32" s="38"/>
      <c r="L32" s="63"/>
      <c r="S32" s="38"/>
      <c r="T32" s="38"/>
      <c r="U32" s="38"/>
      <c r="V32" s="38"/>
      <c r="W32" s="38"/>
      <c r="X32" s="38"/>
      <c r="Y32" s="38"/>
      <c r="Z32" s="38"/>
      <c r="AA32" s="38"/>
      <c r="AB32" s="38"/>
      <c r="AC32" s="38"/>
      <c r="AD32" s="38"/>
      <c r="AE32" s="38"/>
    </row>
    <row r="33" s="2" customFormat="1" ht="14.4" customHeight="1">
      <c r="A33" s="38"/>
      <c r="B33" s="44"/>
      <c r="C33" s="38"/>
      <c r="D33" s="163" t="s">
        <v>46</v>
      </c>
      <c r="E33" s="151" t="s">
        <v>47</v>
      </c>
      <c r="F33" s="164">
        <f>ROUND((SUM(BE119:BE143)),  2)</f>
        <v>0</v>
      </c>
      <c r="G33" s="38"/>
      <c r="H33" s="38"/>
      <c r="I33" s="165">
        <v>0.20999999999999999</v>
      </c>
      <c r="J33" s="164">
        <f>ROUND(((SUM(BE119:BE143))*I33),  2)</f>
        <v>0</v>
      </c>
      <c r="K33" s="38"/>
      <c r="L33" s="63"/>
      <c r="S33" s="38"/>
      <c r="T33" s="38"/>
      <c r="U33" s="38"/>
      <c r="V33" s="38"/>
      <c r="W33" s="38"/>
      <c r="X33" s="38"/>
      <c r="Y33" s="38"/>
      <c r="Z33" s="38"/>
      <c r="AA33" s="38"/>
      <c r="AB33" s="38"/>
      <c r="AC33" s="38"/>
      <c r="AD33" s="38"/>
      <c r="AE33" s="38"/>
    </row>
    <row r="34" s="2" customFormat="1" ht="14.4" customHeight="1">
      <c r="A34" s="38"/>
      <c r="B34" s="44"/>
      <c r="C34" s="38"/>
      <c r="D34" s="38"/>
      <c r="E34" s="151" t="s">
        <v>48</v>
      </c>
      <c r="F34" s="164">
        <f>ROUND((SUM(BF119:BF143)),  2)</f>
        <v>0</v>
      </c>
      <c r="G34" s="38"/>
      <c r="H34" s="38"/>
      <c r="I34" s="165">
        <v>0.14999999999999999</v>
      </c>
      <c r="J34" s="164">
        <f>ROUND(((SUM(BF119:BF143))*I34),  2)</f>
        <v>0</v>
      </c>
      <c r="K34" s="38"/>
      <c r="L34" s="63"/>
      <c r="S34" s="38"/>
      <c r="T34" s="38"/>
      <c r="U34" s="38"/>
      <c r="V34" s="38"/>
      <c r="W34" s="38"/>
      <c r="X34" s="38"/>
      <c r="Y34" s="38"/>
      <c r="Z34" s="38"/>
      <c r="AA34" s="38"/>
      <c r="AB34" s="38"/>
      <c r="AC34" s="38"/>
      <c r="AD34" s="38"/>
      <c r="AE34" s="38"/>
    </row>
    <row r="35" hidden="1" s="2" customFormat="1" ht="14.4" customHeight="1">
      <c r="A35" s="38"/>
      <c r="B35" s="44"/>
      <c r="C35" s="38"/>
      <c r="D35" s="38"/>
      <c r="E35" s="151" t="s">
        <v>49</v>
      </c>
      <c r="F35" s="164">
        <f>ROUND((SUM(BG119:BG143)),  2)</f>
        <v>0</v>
      </c>
      <c r="G35" s="38"/>
      <c r="H35" s="38"/>
      <c r="I35" s="165">
        <v>0.20999999999999999</v>
      </c>
      <c r="J35" s="164">
        <f>0</f>
        <v>0</v>
      </c>
      <c r="K35" s="38"/>
      <c r="L35" s="63"/>
      <c r="S35" s="38"/>
      <c r="T35" s="38"/>
      <c r="U35" s="38"/>
      <c r="V35" s="38"/>
      <c r="W35" s="38"/>
      <c r="X35" s="38"/>
      <c r="Y35" s="38"/>
      <c r="Z35" s="38"/>
      <c r="AA35" s="38"/>
      <c r="AB35" s="38"/>
      <c r="AC35" s="38"/>
      <c r="AD35" s="38"/>
      <c r="AE35" s="38"/>
    </row>
    <row r="36" hidden="1" s="2" customFormat="1" ht="14.4" customHeight="1">
      <c r="A36" s="38"/>
      <c r="B36" s="44"/>
      <c r="C36" s="38"/>
      <c r="D36" s="38"/>
      <c r="E36" s="151" t="s">
        <v>50</v>
      </c>
      <c r="F36" s="164">
        <f>ROUND((SUM(BH119:BH143)),  2)</f>
        <v>0</v>
      </c>
      <c r="G36" s="38"/>
      <c r="H36" s="38"/>
      <c r="I36" s="165">
        <v>0.14999999999999999</v>
      </c>
      <c r="J36" s="164">
        <f>0</f>
        <v>0</v>
      </c>
      <c r="K36" s="38"/>
      <c r="L36" s="63"/>
      <c r="S36" s="38"/>
      <c r="T36" s="38"/>
      <c r="U36" s="38"/>
      <c r="V36" s="38"/>
      <c r="W36" s="38"/>
      <c r="X36" s="38"/>
      <c r="Y36" s="38"/>
      <c r="Z36" s="38"/>
      <c r="AA36" s="38"/>
      <c r="AB36" s="38"/>
      <c r="AC36" s="38"/>
      <c r="AD36" s="38"/>
      <c r="AE36" s="38"/>
    </row>
    <row r="37" hidden="1" s="2" customFormat="1" ht="14.4" customHeight="1">
      <c r="A37" s="38"/>
      <c r="B37" s="44"/>
      <c r="C37" s="38"/>
      <c r="D37" s="38"/>
      <c r="E37" s="151" t="s">
        <v>51</v>
      </c>
      <c r="F37" s="164">
        <f>ROUND((SUM(BI119:BI143)),  2)</f>
        <v>0</v>
      </c>
      <c r="G37" s="38"/>
      <c r="H37" s="38"/>
      <c r="I37" s="165">
        <v>0</v>
      </c>
      <c r="J37" s="164">
        <f>0</f>
        <v>0</v>
      </c>
      <c r="K37" s="38"/>
      <c r="L37" s="63"/>
      <c r="S37" s="38"/>
      <c r="T37" s="38"/>
      <c r="U37" s="38"/>
      <c r="V37" s="38"/>
      <c r="W37" s="38"/>
      <c r="X37" s="38"/>
      <c r="Y37" s="38"/>
      <c r="Z37" s="38"/>
      <c r="AA37" s="38"/>
      <c r="AB37" s="38"/>
      <c r="AC37" s="38"/>
      <c r="AD37" s="38"/>
      <c r="AE37" s="38"/>
    </row>
    <row r="38" s="2" customFormat="1" ht="6.96" customHeight="1">
      <c r="A38" s="38"/>
      <c r="B38" s="44"/>
      <c r="C38" s="38"/>
      <c r="D38" s="38"/>
      <c r="E38" s="38"/>
      <c r="F38" s="38"/>
      <c r="G38" s="38"/>
      <c r="H38" s="38"/>
      <c r="I38" s="38"/>
      <c r="J38" s="38"/>
      <c r="K38" s="38"/>
      <c r="L38" s="63"/>
      <c r="S38" s="38"/>
      <c r="T38" s="38"/>
      <c r="U38" s="38"/>
      <c r="V38" s="38"/>
      <c r="W38" s="38"/>
      <c r="X38" s="38"/>
      <c r="Y38" s="38"/>
      <c r="Z38" s="38"/>
      <c r="AA38" s="38"/>
      <c r="AB38" s="38"/>
      <c r="AC38" s="38"/>
      <c r="AD38" s="38"/>
      <c r="AE38" s="38"/>
    </row>
    <row r="39" s="2" customFormat="1" ht="25.44" customHeight="1">
      <c r="A39" s="38"/>
      <c r="B39" s="44"/>
      <c r="C39" s="166"/>
      <c r="D39" s="167" t="s">
        <v>52</v>
      </c>
      <c r="E39" s="168"/>
      <c r="F39" s="168"/>
      <c r="G39" s="169" t="s">
        <v>53</v>
      </c>
      <c r="H39" s="170" t="s">
        <v>54</v>
      </c>
      <c r="I39" s="168"/>
      <c r="J39" s="171">
        <f>SUM(J30:J37)</f>
        <v>0</v>
      </c>
      <c r="K39" s="172"/>
      <c r="L39" s="63"/>
      <c r="S39" s="38"/>
      <c r="T39" s="38"/>
      <c r="U39" s="38"/>
      <c r="V39" s="38"/>
      <c r="W39" s="38"/>
      <c r="X39" s="38"/>
      <c r="Y39" s="38"/>
      <c r="Z39" s="38"/>
      <c r="AA39" s="38"/>
      <c r="AB39" s="38"/>
      <c r="AC39" s="38"/>
      <c r="AD39" s="38"/>
      <c r="AE39" s="38"/>
    </row>
    <row r="40" s="2" customFormat="1" ht="14.4" customHeight="1">
      <c r="A40" s="38"/>
      <c r="B40" s="44"/>
      <c r="C40" s="38"/>
      <c r="D40" s="38"/>
      <c r="E40" s="38"/>
      <c r="F40" s="38"/>
      <c r="G40" s="38"/>
      <c r="H40" s="38"/>
      <c r="I40" s="38"/>
      <c r="J40" s="38"/>
      <c r="K40" s="38"/>
      <c r="L40" s="63"/>
      <c r="S40" s="38"/>
      <c r="T40" s="38"/>
      <c r="U40" s="38"/>
      <c r="V40" s="38"/>
      <c r="W40" s="38"/>
      <c r="X40" s="38"/>
      <c r="Y40" s="38"/>
      <c r="Z40" s="38"/>
      <c r="AA40" s="38"/>
      <c r="AB40" s="38"/>
      <c r="AC40" s="38"/>
      <c r="AD40" s="38"/>
      <c r="AE40" s="38"/>
    </row>
    <row r="41" s="1" customFormat="1" ht="14.4" customHeight="1">
      <c r="B41" s="20"/>
      <c r="L41" s="20"/>
    </row>
    <row r="42" s="1" customFormat="1" ht="14.4" customHeight="1">
      <c r="B42" s="20"/>
      <c r="L42" s="20"/>
    </row>
    <row r="43" s="1" customFormat="1" ht="14.4" customHeight="1">
      <c r="B43" s="20"/>
      <c r="L43" s="20"/>
    </row>
    <row r="44" s="1" customFormat="1" ht="14.4" customHeight="1">
      <c r="B44" s="20"/>
      <c r="L44" s="20"/>
    </row>
    <row r="45" s="1" customFormat="1" ht="14.4" customHeight="1">
      <c r="B45" s="20"/>
      <c r="L45" s="20"/>
    </row>
    <row r="46" s="1" customFormat="1" ht="14.4" customHeight="1">
      <c r="B46" s="20"/>
      <c r="L46" s="20"/>
    </row>
    <row r="47" s="1" customFormat="1" ht="14.4" customHeight="1">
      <c r="B47" s="20"/>
      <c r="L47" s="20"/>
    </row>
    <row r="48" s="1" customFormat="1" ht="14.4" customHeight="1">
      <c r="B48" s="20"/>
      <c r="L48" s="20"/>
    </row>
    <row r="49" s="1" customFormat="1" ht="14.4" customHeight="1">
      <c r="B49" s="20"/>
      <c r="L49" s="20"/>
    </row>
    <row r="50" s="2" customFormat="1" ht="14.4" customHeight="1">
      <c r="B50" s="63"/>
      <c r="D50" s="173" t="s">
        <v>55</v>
      </c>
      <c r="E50" s="174"/>
      <c r="F50" s="174"/>
      <c r="G50" s="173" t="s">
        <v>56</v>
      </c>
      <c r="H50" s="174"/>
      <c r="I50" s="174"/>
      <c r="J50" s="174"/>
      <c r="K50" s="174"/>
      <c r="L50" s="63"/>
    </row>
    <row r="51">
      <c r="B51" s="20"/>
      <c r="L51" s="20"/>
    </row>
    <row r="52">
      <c r="B52" s="20"/>
      <c r="L52" s="20"/>
    </row>
    <row r="53">
      <c r="B53" s="20"/>
      <c r="L53" s="20"/>
    </row>
    <row r="54">
      <c r="B54" s="20"/>
      <c r="L54" s="20"/>
    </row>
    <row r="55">
      <c r="B55" s="20"/>
      <c r="L55" s="20"/>
    </row>
    <row r="56">
      <c r="B56" s="20"/>
      <c r="L56" s="20"/>
    </row>
    <row r="57">
      <c r="B57" s="20"/>
      <c r="L57" s="20"/>
    </row>
    <row r="58">
      <c r="B58" s="20"/>
      <c r="L58" s="20"/>
    </row>
    <row r="59">
      <c r="B59" s="20"/>
      <c r="L59" s="20"/>
    </row>
    <row r="60">
      <c r="B60" s="20"/>
      <c r="L60" s="20"/>
    </row>
    <row r="61" s="2" customFormat="1">
      <c r="A61" s="38"/>
      <c r="B61" s="44"/>
      <c r="C61" s="38"/>
      <c r="D61" s="175" t="s">
        <v>57</v>
      </c>
      <c r="E61" s="176"/>
      <c r="F61" s="177" t="s">
        <v>58</v>
      </c>
      <c r="G61" s="175" t="s">
        <v>57</v>
      </c>
      <c r="H61" s="176"/>
      <c r="I61" s="176"/>
      <c r="J61" s="178" t="s">
        <v>58</v>
      </c>
      <c r="K61" s="176"/>
      <c r="L61" s="63"/>
      <c r="S61" s="38"/>
      <c r="T61" s="38"/>
      <c r="U61" s="38"/>
      <c r="V61" s="38"/>
      <c r="W61" s="38"/>
      <c r="X61" s="38"/>
      <c r="Y61" s="38"/>
      <c r="Z61" s="38"/>
      <c r="AA61" s="38"/>
      <c r="AB61" s="38"/>
      <c r="AC61" s="38"/>
      <c r="AD61" s="38"/>
      <c r="AE61" s="38"/>
    </row>
    <row r="62">
      <c r="B62" s="20"/>
      <c r="L62" s="20"/>
    </row>
    <row r="63">
      <c r="B63" s="20"/>
      <c r="L63" s="20"/>
    </row>
    <row r="64">
      <c r="B64" s="20"/>
      <c r="L64" s="20"/>
    </row>
    <row r="65" s="2" customFormat="1">
      <c r="A65" s="38"/>
      <c r="B65" s="44"/>
      <c r="C65" s="38"/>
      <c r="D65" s="173" t="s">
        <v>59</v>
      </c>
      <c r="E65" s="179"/>
      <c r="F65" s="179"/>
      <c r="G65" s="173" t="s">
        <v>60</v>
      </c>
      <c r="H65" s="179"/>
      <c r="I65" s="179"/>
      <c r="J65" s="179"/>
      <c r="K65" s="179"/>
      <c r="L65" s="63"/>
      <c r="S65" s="38"/>
      <c r="T65" s="38"/>
      <c r="U65" s="38"/>
      <c r="V65" s="38"/>
      <c r="W65" s="38"/>
      <c r="X65" s="38"/>
      <c r="Y65" s="38"/>
      <c r="Z65" s="38"/>
      <c r="AA65" s="38"/>
      <c r="AB65" s="38"/>
      <c r="AC65" s="38"/>
      <c r="AD65" s="38"/>
      <c r="AE65" s="38"/>
    </row>
    <row r="66">
      <c r="B66" s="20"/>
      <c r="L66" s="20"/>
    </row>
    <row r="67">
      <c r="B67" s="20"/>
      <c r="L67" s="20"/>
    </row>
    <row r="68">
      <c r="B68" s="20"/>
      <c r="L68" s="20"/>
    </row>
    <row r="69">
      <c r="B69" s="20"/>
      <c r="L69" s="20"/>
    </row>
    <row r="70">
      <c r="B70" s="20"/>
      <c r="L70" s="20"/>
    </row>
    <row r="71">
      <c r="B71" s="20"/>
      <c r="L71" s="20"/>
    </row>
    <row r="72">
      <c r="B72" s="20"/>
      <c r="L72" s="20"/>
    </row>
    <row r="73">
      <c r="B73" s="20"/>
      <c r="L73" s="20"/>
    </row>
    <row r="74">
      <c r="B74" s="20"/>
      <c r="L74" s="20"/>
    </row>
    <row r="75">
      <c r="B75" s="20"/>
      <c r="L75" s="20"/>
    </row>
    <row r="76" s="2" customFormat="1">
      <c r="A76" s="38"/>
      <c r="B76" s="44"/>
      <c r="C76" s="38"/>
      <c r="D76" s="175" t="s">
        <v>57</v>
      </c>
      <c r="E76" s="176"/>
      <c r="F76" s="177" t="s">
        <v>58</v>
      </c>
      <c r="G76" s="175" t="s">
        <v>57</v>
      </c>
      <c r="H76" s="176"/>
      <c r="I76" s="176"/>
      <c r="J76" s="178" t="s">
        <v>58</v>
      </c>
      <c r="K76" s="176"/>
      <c r="L76" s="63"/>
      <c r="S76" s="38"/>
      <c r="T76" s="38"/>
      <c r="U76" s="38"/>
      <c r="V76" s="38"/>
      <c r="W76" s="38"/>
      <c r="X76" s="38"/>
      <c r="Y76" s="38"/>
      <c r="Z76" s="38"/>
      <c r="AA76" s="38"/>
      <c r="AB76" s="38"/>
      <c r="AC76" s="38"/>
      <c r="AD76" s="38"/>
      <c r="AE76" s="38"/>
    </row>
    <row r="77" s="2" customFormat="1" ht="14.4" customHeight="1">
      <c r="A77" s="38"/>
      <c r="B77" s="180"/>
      <c r="C77" s="181"/>
      <c r="D77" s="181"/>
      <c r="E77" s="181"/>
      <c r="F77" s="181"/>
      <c r="G77" s="181"/>
      <c r="H77" s="181"/>
      <c r="I77" s="181"/>
      <c r="J77" s="181"/>
      <c r="K77" s="181"/>
      <c r="L77" s="63"/>
      <c r="S77" s="38"/>
      <c r="T77" s="38"/>
      <c r="U77" s="38"/>
      <c r="V77" s="38"/>
      <c r="W77" s="38"/>
      <c r="X77" s="38"/>
      <c r="Y77" s="38"/>
      <c r="Z77" s="38"/>
      <c r="AA77" s="38"/>
      <c r="AB77" s="38"/>
      <c r="AC77" s="38"/>
      <c r="AD77" s="38"/>
      <c r="AE77" s="38"/>
    </row>
    <row r="81" s="2" customFormat="1" ht="6.96" customHeight="1">
      <c r="A81" s="38"/>
      <c r="B81" s="182"/>
      <c r="C81" s="183"/>
      <c r="D81" s="183"/>
      <c r="E81" s="183"/>
      <c r="F81" s="183"/>
      <c r="G81" s="183"/>
      <c r="H81" s="183"/>
      <c r="I81" s="183"/>
      <c r="J81" s="183"/>
      <c r="K81" s="183"/>
      <c r="L81" s="63"/>
      <c r="S81" s="38"/>
      <c r="T81" s="38"/>
      <c r="U81" s="38"/>
      <c r="V81" s="38"/>
      <c r="W81" s="38"/>
      <c r="X81" s="38"/>
      <c r="Y81" s="38"/>
      <c r="Z81" s="38"/>
      <c r="AA81" s="38"/>
      <c r="AB81" s="38"/>
      <c r="AC81" s="38"/>
      <c r="AD81" s="38"/>
      <c r="AE81" s="38"/>
    </row>
    <row r="82" s="2" customFormat="1" ht="24.96" customHeight="1">
      <c r="A82" s="38"/>
      <c r="B82" s="39"/>
      <c r="C82" s="23" t="s">
        <v>141</v>
      </c>
      <c r="D82" s="40"/>
      <c r="E82" s="40"/>
      <c r="F82" s="40"/>
      <c r="G82" s="40"/>
      <c r="H82" s="40"/>
      <c r="I82" s="40"/>
      <c r="J82" s="40"/>
      <c r="K82" s="40"/>
      <c r="L82" s="63"/>
      <c r="S82" s="38"/>
      <c r="T82" s="38"/>
      <c r="U82" s="38"/>
      <c r="V82" s="38"/>
      <c r="W82" s="38"/>
      <c r="X82" s="38"/>
      <c r="Y82" s="38"/>
      <c r="Z82" s="38"/>
      <c r="AA82" s="38"/>
      <c r="AB82" s="38"/>
      <c r="AC82" s="38"/>
      <c r="AD82" s="38"/>
      <c r="AE82" s="38"/>
    </row>
    <row r="83" s="2" customFormat="1" ht="6.96" customHeight="1">
      <c r="A83" s="38"/>
      <c r="B83" s="39"/>
      <c r="C83" s="40"/>
      <c r="D83" s="40"/>
      <c r="E83" s="40"/>
      <c r="F83" s="40"/>
      <c r="G83" s="40"/>
      <c r="H83" s="40"/>
      <c r="I83" s="40"/>
      <c r="J83" s="40"/>
      <c r="K83" s="40"/>
      <c r="L83" s="63"/>
      <c r="S83" s="38"/>
      <c r="T83" s="38"/>
      <c r="U83" s="38"/>
      <c r="V83" s="38"/>
      <c r="W83" s="38"/>
      <c r="X83" s="38"/>
      <c r="Y83" s="38"/>
      <c r="Z83" s="38"/>
      <c r="AA83" s="38"/>
      <c r="AB83" s="38"/>
      <c r="AC83" s="38"/>
      <c r="AD83" s="38"/>
      <c r="AE83" s="38"/>
    </row>
    <row r="84" s="2" customFormat="1" ht="12" customHeight="1">
      <c r="A84" s="38"/>
      <c r="B84" s="39"/>
      <c r="C84" s="32" t="s">
        <v>16</v>
      </c>
      <c r="D84" s="40"/>
      <c r="E84" s="40"/>
      <c r="F84" s="40"/>
      <c r="G84" s="40"/>
      <c r="H84" s="40"/>
      <c r="I84" s="40"/>
      <c r="J84" s="40"/>
      <c r="K84" s="40"/>
      <c r="L84" s="63"/>
      <c r="S84" s="38"/>
      <c r="T84" s="38"/>
      <c r="U84" s="38"/>
      <c r="V84" s="38"/>
      <c r="W84" s="38"/>
      <c r="X84" s="38"/>
      <c r="Y84" s="38"/>
      <c r="Z84" s="38"/>
      <c r="AA84" s="38"/>
      <c r="AB84" s="38"/>
      <c r="AC84" s="38"/>
      <c r="AD84" s="38"/>
      <c r="AE84" s="38"/>
    </row>
    <row r="85" s="2" customFormat="1" ht="16.5" customHeight="1">
      <c r="A85" s="38"/>
      <c r="B85" s="39"/>
      <c r="C85" s="40"/>
      <c r="D85" s="40"/>
      <c r="E85" s="184" t="str">
        <f>E7</f>
        <v>Zástavba lokality Broumov - Spořilov, komunikace a VO_nerozdělené</v>
      </c>
      <c r="F85" s="32"/>
      <c r="G85" s="32"/>
      <c r="H85" s="32"/>
      <c r="I85" s="40"/>
      <c r="J85" s="40"/>
      <c r="K85" s="40"/>
      <c r="L85" s="63"/>
      <c r="S85" s="38"/>
      <c r="T85" s="38"/>
      <c r="U85" s="38"/>
      <c r="V85" s="38"/>
      <c r="W85" s="38"/>
      <c r="X85" s="38"/>
      <c r="Y85" s="38"/>
      <c r="Z85" s="38"/>
      <c r="AA85" s="38"/>
      <c r="AB85" s="38"/>
      <c r="AC85" s="38"/>
      <c r="AD85" s="38"/>
      <c r="AE85" s="38"/>
    </row>
    <row r="86" s="2" customFormat="1" ht="12" customHeight="1">
      <c r="A86" s="38"/>
      <c r="B86" s="39"/>
      <c r="C86" s="32" t="s">
        <v>135</v>
      </c>
      <c r="D86" s="40"/>
      <c r="E86" s="40"/>
      <c r="F86" s="40"/>
      <c r="G86" s="40"/>
      <c r="H86" s="40"/>
      <c r="I86" s="40"/>
      <c r="J86" s="40"/>
      <c r="K86" s="40"/>
      <c r="L86" s="63"/>
      <c r="S86" s="38"/>
      <c r="T86" s="38"/>
      <c r="U86" s="38"/>
      <c r="V86" s="38"/>
      <c r="W86" s="38"/>
      <c r="X86" s="38"/>
      <c r="Y86" s="38"/>
      <c r="Z86" s="38"/>
      <c r="AA86" s="38"/>
      <c r="AB86" s="38"/>
      <c r="AC86" s="38"/>
      <c r="AD86" s="38"/>
      <c r="AE86" s="38"/>
    </row>
    <row r="87" s="2" customFormat="1" ht="16.5" customHeight="1">
      <c r="A87" s="38"/>
      <c r="B87" s="39"/>
      <c r="C87" s="40"/>
      <c r="D87" s="40"/>
      <c r="E87" s="76" t="str">
        <f>E9</f>
        <v>ON - Ostatní náklady</v>
      </c>
      <c r="F87" s="40"/>
      <c r="G87" s="40"/>
      <c r="H87" s="40"/>
      <c r="I87" s="40"/>
      <c r="J87" s="40"/>
      <c r="K87" s="40"/>
      <c r="L87" s="63"/>
      <c r="S87" s="38"/>
      <c r="T87" s="38"/>
      <c r="U87" s="38"/>
      <c r="V87" s="38"/>
      <c r="W87" s="38"/>
      <c r="X87" s="38"/>
      <c r="Y87" s="38"/>
      <c r="Z87" s="38"/>
      <c r="AA87" s="38"/>
      <c r="AB87" s="38"/>
      <c r="AC87" s="38"/>
      <c r="AD87" s="38"/>
      <c r="AE87" s="38"/>
    </row>
    <row r="88" s="2" customFormat="1" ht="6.96" customHeight="1">
      <c r="A88" s="38"/>
      <c r="B88" s="39"/>
      <c r="C88" s="40"/>
      <c r="D88" s="40"/>
      <c r="E88" s="40"/>
      <c r="F88" s="40"/>
      <c r="G88" s="40"/>
      <c r="H88" s="40"/>
      <c r="I88" s="40"/>
      <c r="J88" s="40"/>
      <c r="K88" s="40"/>
      <c r="L88" s="63"/>
      <c r="S88" s="38"/>
      <c r="T88" s="38"/>
      <c r="U88" s="38"/>
      <c r="V88" s="38"/>
      <c r="W88" s="38"/>
      <c r="X88" s="38"/>
      <c r="Y88" s="38"/>
      <c r="Z88" s="38"/>
      <c r="AA88" s="38"/>
      <c r="AB88" s="38"/>
      <c r="AC88" s="38"/>
      <c r="AD88" s="38"/>
      <c r="AE88" s="38"/>
    </row>
    <row r="89" s="2" customFormat="1" ht="12" customHeight="1">
      <c r="A89" s="38"/>
      <c r="B89" s="39"/>
      <c r="C89" s="32" t="s">
        <v>20</v>
      </c>
      <c r="D89" s="40"/>
      <c r="E89" s="40"/>
      <c r="F89" s="27" t="str">
        <f>F12</f>
        <v xml:space="preserve"> </v>
      </c>
      <c r="G89" s="40"/>
      <c r="H89" s="40"/>
      <c r="I89" s="32" t="s">
        <v>22</v>
      </c>
      <c r="J89" s="79" t="str">
        <f>IF(J12="","",J12)</f>
        <v>7. 12. 2021</v>
      </c>
      <c r="K89" s="40"/>
      <c r="L89" s="63"/>
      <c r="S89" s="38"/>
      <c r="T89" s="38"/>
      <c r="U89" s="38"/>
      <c r="V89" s="38"/>
      <c r="W89" s="38"/>
      <c r="X89" s="38"/>
      <c r="Y89" s="38"/>
      <c r="Z89" s="38"/>
      <c r="AA89" s="38"/>
      <c r="AB89" s="38"/>
      <c r="AC89" s="38"/>
      <c r="AD89" s="38"/>
      <c r="AE89" s="38"/>
    </row>
    <row r="90" s="2" customFormat="1" ht="6.96" customHeight="1">
      <c r="A90" s="38"/>
      <c r="B90" s="39"/>
      <c r="C90" s="40"/>
      <c r="D90" s="40"/>
      <c r="E90" s="40"/>
      <c r="F90" s="40"/>
      <c r="G90" s="40"/>
      <c r="H90" s="40"/>
      <c r="I90" s="40"/>
      <c r="J90" s="40"/>
      <c r="K90" s="40"/>
      <c r="L90" s="63"/>
      <c r="S90" s="38"/>
      <c r="T90" s="38"/>
      <c r="U90" s="38"/>
      <c r="V90" s="38"/>
      <c r="W90" s="38"/>
      <c r="X90" s="38"/>
      <c r="Y90" s="38"/>
      <c r="Z90" s="38"/>
      <c r="AA90" s="38"/>
      <c r="AB90" s="38"/>
      <c r="AC90" s="38"/>
      <c r="AD90" s="38"/>
      <c r="AE90" s="38"/>
    </row>
    <row r="91" s="2" customFormat="1" ht="40.05" customHeight="1">
      <c r="A91" s="38"/>
      <c r="B91" s="39"/>
      <c r="C91" s="32" t="s">
        <v>24</v>
      </c>
      <c r="D91" s="40"/>
      <c r="E91" s="40"/>
      <c r="F91" s="27" t="str">
        <f>E15</f>
        <v>Město Broumov,Třída Masarykova 239,550 01 Broumov</v>
      </c>
      <c r="G91" s="40"/>
      <c r="H91" s="40"/>
      <c r="I91" s="32" t="s">
        <v>32</v>
      </c>
      <c r="J91" s="36" t="str">
        <f>E21</f>
        <v>Ing. Adam Beneš,Žďárky 224, 549 37 Žďárky</v>
      </c>
      <c r="K91" s="40"/>
      <c r="L91" s="63"/>
      <c r="S91" s="38"/>
      <c r="T91" s="38"/>
      <c r="U91" s="38"/>
      <c r="V91" s="38"/>
      <c r="W91" s="38"/>
      <c r="X91" s="38"/>
      <c r="Y91" s="38"/>
      <c r="Z91" s="38"/>
      <c r="AA91" s="38"/>
      <c r="AB91" s="38"/>
      <c r="AC91" s="38"/>
      <c r="AD91" s="38"/>
      <c r="AE91" s="38"/>
    </row>
    <row r="92" s="2" customFormat="1" ht="15.15" customHeight="1">
      <c r="A92" s="38"/>
      <c r="B92" s="39"/>
      <c r="C92" s="32" t="s">
        <v>30</v>
      </c>
      <c r="D92" s="40"/>
      <c r="E92" s="40"/>
      <c r="F92" s="27" t="str">
        <f>IF(E18="","",E18)</f>
        <v>Vyplň údaj</v>
      </c>
      <c r="G92" s="40"/>
      <c r="H92" s="40"/>
      <c r="I92" s="32" t="s">
        <v>37</v>
      </c>
      <c r="J92" s="36" t="str">
        <f>E24</f>
        <v>TMI Building s.r.o.</v>
      </c>
      <c r="K92" s="40"/>
      <c r="L92" s="63"/>
      <c r="S92" s="38"/>
      <c r="T92" s="38"/>
      <c r="U92" s="38"/>
      <c r="V92" s="38"/>
      <c r="W92" s="38"/>
      <c r="X92" s="38"/>
      <c r="Y92" s="38"/>
      <c r="Z92" s="38"/>
      <c r="AA92" s="38"/>
      <c r="AB92" s="38"/>
      <c r="AC92" s="38"/>
      <c r="AD92" s="38"/>
      <c r="AE92" s="38"/>
    </row>
    <row r="93" s="2" customFormat="1" ht="10.32" customHeight="1">
      <c r="A93" s="38"/>
      <c r="B93" s="39"/>
      <c r="C93" s="40"/>
      <c r="D93" s="40"/>
      <c r="E93" s="40"/>
      <c r="F93" s="40"/>
      <c r="G93" s="40"/>
      <c r="H93" s="40"/>
      <c r="I93" s="40"/>
      <c r="J93" s="40"/>
      <c r="K93" s="40"/>
      <c r="L93" s="63"/>
      <c r="S93" s="38"/>
      <c r="T93" s="38"/>
      <c r="U93" s="38"/>
      <c r="V93" s="38"/>
      <c r="W93" s="38"/>
      <c r="X93" s="38"/>
      <c r="Y93" s="38"/>
      <c r="Z93" s="38"/>
      <c r="AA93" s="38"/>
      <c r="AB93" s="38"/>
      <c r="AC93" s="38"/>
      <c r="AD93" s="38"/>
      <c r="AE93" s="38"/>
    </row>
    <row r="94" s="2" customFormat="1" ht="29.28" customHeight="1">
      <c r="A94" s="38"/>
      <c r="B94" s="39"/>
      <c r="C94" s="185" t="s">
        <v>142</v>
      </c>
      <c r="D94" s="186"/>
      <c r="E94" s="186"/>
      <c r="F94" s="186"/>
      <c r="G94" s="186"/>
      <c r="H94" s="186"/>
      <c r="I94" s="186"/>
      <c r="J94" s="187" t="s">
        <v>143</v>
      </c>
      <c r="K94" s="186"/>
      <c r="L94" s="63"/>
      <c r="S94" s="38"/>
      <c r="T94" s="38"/>
      <c r="U94" s="38"/>
      <c r="V94" s="38"/>
      <c r="W94" s="38"/>
      <c r="X94" s="38"/>
      <c r="Y94" s="38"/>
      <c r="Z94" s="38"/>
      <c r="AA94" s="38"/>
      <c r="AB94" s="38"/>
      <c r="AC94" s="38"/>
      <c r="AD94" s="38"/>
      <c r="AE94" s="38"/>
    </row>
    <row r="95" s="2" customFormat="1" ht="10.32" customHeight="1">
      <c r="A95" s="38"/>
      <c r="B95" s="39"/>
      <c r="C95" s="40"/>
      <c r="D95" s="40"/>
      <c r="E95" s="40"/>
      <c r="F95" s="40"/>
      <c r="G95" s="40"/>
      <c r="H95" s="40"/>
      <c r="I95" s="40"/>
      <c r="J95" s="40"/>
      <c r="K95" s="40"/>
      <c r="L95" s="63"/>
      <c r="S95" s="38"/>
      <c r="T95" s="38"/>
      <c r="U95" s="38"/>
      <c r="V95" s="38"/>
      <c r="W95" s="38"/>
      <c r="X95" s="38"/>
      <c r="Y95" s="38"/>
      <c r="Z95" s="38"/>
      <c r="AA95" s="38"/>
      <c r="AB95" s="38"/>
      <c r="AC95" s="38"/>
      <c r="AD95" s="38"/>
      <c r="AE95" s="38"/>
    </row>
    <row r="96" s="2" customFormat="1" ht="22.8" customHeight="1">
      <c r="A96" s="38"/>
      <c r="B96" s="39"/>
      <c r="C96" s="188" t="s">
        <v>144</v>
      </c>
      <c r="D96" s="40"/>
      <c r="E96" s="40"/>
      <c r="F96" s="40"/>
      <c r="G96" s="40"/>
      <c r="H96" s="40"/>
      <c r="I96" s="40"/>
      <c r="J96" s="110">
        <f>J119</f>
        <v>0</v>
      </c>
      <c r="K96" s="40"/>
      <c r="L96" s="63"/>
      <c r="S96" s="38"/>
      <c r="T96" s="38"/>
      <c r="U96" s="38"/>
      <c r="V96" s="38"/>
      <c r="W96" s="38"/>
      <c r="X96" s="38"/>
      <c r="Y96" s="38"/>
      <c r="Z96" s="38"/>
      <c r="AA96" s="38"/>
      <c r="AB96" s="38"/>
      <c r="AC96" s="38"/>
      <c r="AD96" s="38"/>
      <c r="AE96" s="38"/>
      <c r="AU96" s="17" t="s">
        <v>145</v>
      </c>
    </row>
    <row r="97" s="9" customFormat="1" ht="24.96" customHeight="1">
      <c r="A97" s="9"/>
      <c r="B97" s="189"/>
      <c r="C97" s="190"/>
      <c r="D97" s="191" t="s">
        <v>608</v>
      </c>
      <c r="E97" s="192"/>
      <c r="F97" s="192"/>
      <c r="G97" s="192"/>
      <c r="H97" s="192"/>
      <c r="I97" s="192"/>
      <c r="J97" s="193">
        <f>J120</f>
        <v>0</v>
      </c>
      <c r="K97" s="190"/>
      <c r="L97" s="194"/>
      <c r="S97" s="9"/>
      <c r="T97" s="9"/>
      <c r="U97" s="9"/>
      <c r="V97" s="9"/>
      <c r="W97" s="9"/>
      <c r="X97" s="9"/>
      <c r="Y97" s="9"/>
      <c r="Z97" s="9"/>
      <c r="AA97" s="9"/>
      <c r="AB97" s="9"/>
      <c r="AC97" s="9"/>
      <c r="AD97" s="9"/>
      <c r="AE97" s="9"/>
    </row>
    <row r="98" s="10" customFormat="1" ht="19.92" customHeight="1">
      <c r="A98" s="10"/>
      <c r="B98" s="195"/>
      <c r="C98" s="133"/>
      <c r="D98" s="196" t="s">
        <v>630</v>
      </c>
      <c r="E98" s="197"/>
      <c r="F98" s="197"/>
      <c r="G98" s="197"/>
      <c r="H98" s="197"/>
      <c r="I98" s="197"/>
      <c r="J98" s="198">
        <f>J121</f>
        <v>0</v>
      </c>
      <c r="K98" s="133"/>
      <c r="L98" s="199"/>
      <c r="S98" s="10"/>
      <c r="T98" s="10"/>
      <c r="U98" s="10"/>
      <c r="V98" s="10"/>
      <c r="W98" s="10"/>
      <c r="X98" s="10"/>
      <c r="Y98" s="10"/>
      <c r="Z98" s="10"/>
      <c r="AA98" s="10"/>
      <c r="AB98" s="10"/>
      <c r="AC98" s="10"/>
      <c r="AD98" s="10"/>
      <c r="AE98" s="10"/>
    </row>
    <row r="99" s="10" customFormat="1" ht="19.92" customHeight="1">
      <c r="A99" s="10"/>
      <c r="B99" s="195"/>
      <c r="C99" s="133"/>
      <c r="D99" s="196" t="s">
        <v>631</v>
      </c>
      <c r="E99" s="197"/>
      <c r="F99" s="197"/>
      <c r="G99" s="197"/>
      <c r="H99" s="197"/>
      <c r="I99" s="197"/>
      <c r="J99" s="198">
        <f>J134</f>
        <v>0</v>
      </c>
      <c r="K99" s="133"/>
      <c r="L99" s="199"/>
      <c r="S99" s="10"/>
      <c r="T99" s="10"/>
      <c r="U99" s="10"/>
      <c r="V99" s="10"/>
      <c r="W99" s="10"/>
      <c r="X99" s="10"/>
      <c r="Y99" s="10"/>
      <c r="Z99" s="10"/>
      <c r="AA99" s="10"/>
      <c r="AB99" s="10"/>
      <c r="AC99" s="10"/>
      <c r="AD99" s="10"/>
      <c r="AE99" s="10"/>
    </row>
    <row r="100" s="2" customFormat="1" ht="21.84" customHeight="1">
      <c r="A100" s="38"/>
      <c r="B100" s="39"/>
      <c r="C100" s="40"/>
      <c r="D100" s="40"/>
      <c r="E100" s="40"/>
      <c r="F100" s="40"/>
      <c r="G100" s="40"/>
      <c r="H100" s="40"/>
      <c r="I100" s="40"/>
      <c r="J100" s="40"/>
      <c r="K100" s="40"/>
      <c r="L100" s="63"/>
      <c r="S100" s="38"/>
      <c r="T100" s="38"/>
      <c r="U100" s="38"/>
      <c r="V100" s="38"/>
      <c r="W100" s="38"/>
      <c r="X100" s="38"/>
      <c r="Y100" s="38"/>
      <c r="Z100" s="38"/>
      <c r="AA100" s="38"/>
      <c r="AB100" s="38"/>
      <c r="AC100" s="38"/>
      <c r="AD100" s="38"/>
      <c r="AE100" s="38"/>
    </row>
    <row r="101" s="2" customFormat="1" ht="6.96" customHeight="1">
      <c r="A101" s="38"/>
      <c r="B101" s="66"/>
      <c r="C101" s="67"/>
      <c r="D101" s="67"/>
      <c r="E101" s="67"/>
      <c r="F101" s="67"/>
      <c r="G101" s="67"/>
      <c r="H101" s="67"/>
      <c r="I101" s="67"/>
      <c r="J101" s="67"/>
      <c r="K101" s="67"/>
      <c r="L101" s="63"/>
      <c r="S101" s="38"/>
      <c r="T101" s="38"/>
      <c r="U101" s="38"/>
      <c r="V101" s="38"/>
      <c r="W101" s="38"/>
      <c r="X101" s="38"/>
      <c r="Y101" s="38"/>
      <c r="Z101" s="38"/>
      <c r="AA101" s="38"/>
      <c r="AB101" s="38"/>
      <c r="AC101" s="38"/>
      <c r="AD101" s="38"/>
      <c r="AE101" s="38"/>
    </row>
    <row r="105" s="2" customFormat="1" ht="6.96" customHeight="1">
      <c r="A105" s="38"/>
      <c r="B105" s="68"/>
      <c r="C105" s="69"/>
      <c r="D105" s="69"/>
      <c r="E105" s="69"/>
      <c r="F105" s="69"/>
      <c r="G105" s="69"/>
      <c r="H105" s="69"/>
      <c r="I105" s="69"/>
      <c r="J105" s="69"/>
      <c r="K105" s="69"/>
      <c r="L105" s="63"/>
      <c r="S105" s="38"/>
      <c r="T105" s="38"/>
      <c r="U105" s="38"/>
      <c r="V105" s="38"/>
      <c r="W105" s="38"/>
      <c r="X105" s="38"/>
      <c r="Y105" s="38"/>
      <c r="Z105" s="38"/>
      <c r="AA105" s="38"/>
      <c r="AB105" s="38"/>
      <c r="AC105" s="38"/>
      <c r="AD105" s="38"/>
      <c r="AE105" s="38"/>
    </row>
    <row r="106" s="2" customFormat="1" ht="24.96" customHeight="1">
      <c r="A106" s="38"/>
      <c r="B106" s="39"/>
      <c r="C106" s="23" t="s">
        <v>154</v>
      </c>
      <c r="D106" s="40"/>
      <c r="E106" s="40"/>
      <c r="F106" s="40"/>
      <c r="G106" s="40"/>
      <c r="H106" s="40"/>
      <c r="I106" s="40"/>
      <c r="J106" s="40"/>
      <c r="K106" s="40"/>
      <c r="L106" s="63"/>
      <c r="S106" s="38"/>
      <c r="T106" s="38"/>
      <c r="U106" s="38"/>
      <c r="V106" s="38"/>
      <c r="W106" s="38"/>
      <c r="X106" s="38"/>
      <c r="Y106" s="38"/>
      <c r="Z106" s="38"/>
      <c r="AA106" s="38"/>
      <c r="AB106" s="38"/>
      <c r="AC106" s="38"/>
      <c r="AD106" s="38"/>
      <c r="AE106" s="38"/>
    </row>
    <row r="107" s="2" customFormat="1" ht="6.96" customHeight="1">
      <c r="A107" s="38"/>
      <c r="B107" s="39"/>
      <c r="C107" s="40"/>
      <c r="D107" s="40"/>
      <c r="E107" s="40"/>
      <c r="F107" s="40"/>
      <c r="G107" s="40"/>
      <c r="H107" s="40"/>
      <c r="I107" s="40"/>
      <c r="J107" s="40"/>
      <c r="K107" s="40"/>
      <c r="L107" s="63"/>
      <c r="S107" s="38"/>
      <c r="T107" s="38"/>
      <c r="U107" s="38"/>
      <c r="V107" s="38"/>
      <c r="W107" s="38"/>
      <c r="X107" s="38"/>
      <c r="Y107" s="38"/>
      <c r="Z107" s="38"/>
      <c r="AA107" s="38"/>
      <c r="AB107" s="38"/>
      <c r="AC107" s="38"/>
      <c r="AD107" s="38"/>
      <c r="AE107" s="38"/>
    </row>
    <row r="108" s="2" customFormat="1" ht="12" customHeight="1">
      <c r="A108" s="38"/>
      <c r="B108" s="39"/>
      <c r="C108" s="32" t="s">
        <v>16</v>
      </c>
      <c r="D108" s="40"/>
      <c r="E108" s="40"/>
      <c r="F108" s="40"/>
      <c r="G108" s="40"/>
      <c r="H108" s="40"/>
      <c r="I108" s="40"/>
      <c r="J108" s="40"/>
      <c r="K108" s="40"/>
      <c r="L108" s="63"/>
      <c r="S108" s="38"/>
      <c r="T108" s="38"/>
      <c r="U108" s="38"/>
      <c r="V108" s="38"/>
      <c r="W108" s="38"/>
      <c r="X108" s="38"/>
      <c r="Y108" s="38"/>
      <c r="Z108" s="38"/>
      <c r="AA108" s="38"/>
      <c r="AB108" s="38"/>
      <c r="AC108" s="38"/>
      <c r="AD108" s="38"/>
      <c r="AE108" s="38"/>
    </row>
    <row r="109" s="2" customFormat="1" ht="16.5" customHeight="1">
      <c r="A109" s="38"/>
      <c r="B109" s="39"/>
      <c r="C109" s="40"/>
      <c r="D109" s="40"/>
      <c r="E109" s="184" t="str">
        <f>E7</f>
        <v>Zástavba lokality Broumov - Spořilov, komunikace a VO_nerozdělené</v>
      </c>
      <c r="F109" s="32"/>
      <c r="G109" s="32"/>
      <c r="H109" s="32"/>
      <c r="I109" s="40"/>
      <c r="J109" s="40"/>
      <c r="K109" s="40"/>
      <c r="L109" s="63"/>
      <c r="S109" s="38"/>
      <c r="T109" s="38"/>
      <c r="U109" s="38"/>
      <c r="V109" s="38"/>
      <c r="W109" s="38"/>
      <c r="X109" s="38"/>
      <c r="Y109" s="38"/>
      <c r="Z109" s="38"/>
      <c r="AA109" s="38"/>
      <c r="AB109" s="38"/>
      <c r="AC109" s="38"/>
      <c r="AD109" s="38"/>
      <c r="AE109" s="38"/>
    </row>
    <row r="110" s="2" customFormat="1" ht="12" customHeight="1">
      <c r="A110" s="38"/>
      <c r="B110" s="39"/>
      <c r="C110" s="32" t="s">
        <v>135</v>
      </c>
      <c r="D110" s="40"/>
      <c r="E110" s="40"/>
      <c r="F110" s="40"/>
      <c r="G110" s="40"/>
      <c r="H110" s="40"/>
      <c r="I110" s="40"/>
      <c r="J110" s="40"/>
      <c r="K110" s="40"/>
      <c r="L110" s="63"/>
      <c r="S110" s="38"/>
      <c r="T110" s="38"/>
      <c r="U110" s="38"/>
      <c r="V110" s="38"/>
      <c r="W110" s="38"/>
      <c r="X110" s="38"/>
      <c r="Y110" s="38"/>
      <c r="Z110" s="38"/>
      <c r="AA110" s="38"/>
      <c r="AB110" s="38"/>
      <c r="AC110" s="38"/>
      <c r="AD110" s="38"/>
      <c r="AE110" s="38"/>
    </row>
    <row r="111" s="2" customFormat="1" ht="16.5" customHeight="1">
      <c r="A111" s="38"/>
      <c r="B111" s="39"/>
      <c r="C111" s="40"/>
      <c r="D111" s="40"/>
      <c r="E111" s="76" t="str">
        <f>E9</f>
        <v>ON - Ostatní náklady</v>
      </c>
      <c r="F111" s="40"/>
      <c r="G111" s="40"/>
      <c r="H111" s="40"/>
      <c r="I111" s="40"/>
      <c r="J111" s="40"/>
      <c r="K111" s="40"/>
      <c r="L111" s="63"/>
      <c r="S111" s="38"/>
      <c r="T111" s="38"/>
      <c r="U111" s="38"/>
      <c r="V111" s="38"/>
      <c r="W111" s="38"/>
      <c r="X111" s="38"/>
      <c r="Y111" s="38"/>
      <c r="Z111" s="38"/>
      <c r="AA111" s="38"/>
      <c r="AB111" s="38"/>
      <c r="AC111" s="38"/>
      <c r="AD111" s="38"/>
      <c r="AE111" s="38"/>
    </row>
    <row r="112" s="2" customFormat="1" ht="6.96" customHeight="1">
      <c r="A112" s="38"/>
      <c r="B112" s="39"/>
      <c r="C112" s="40"/>
      <c r="D112" s="40"/>
      <c r="E112" s="40"/>
      <c r="F112" s="40"/>
      <c r="G112" s="40"/>
      <c r="H112" s="40"/>
      <c r="I112" s="40"/>
      <c r="J112" s="40"/>
      <c r="K112" s="40"/>
      <c r="L112" s="63"/>
      <c r="S112" s="38"/>
      <c r="T112" s="38"/>
      <c r="U112" s="38"/>
      <c r="V112" s="38"/>
      <c r="W112" s="38"/>
      <c r="X112" s="38"/>
      <c r="Y112" s="38"/>
      <c r="Z112" s="38"/>
      <c r="AA112" s="38"/>
      <c r="AB112" s="38"/>
      <c r="AC112" s="38"/>
      <c r="AD112" s="38"/>
      <c r="AE112" s="38"/>
    </row>
    <row r="113" s="2" customFormat="1" ht="12" customHeight="1">
      <c r="A113" s="38"/>
      <c r="B113" s="39"/>
      <c r="C113" s="32" t="s">
        <v>20</v>
      </c>
      <c r="D113" s="40"/>
      <c r="E113" s="40"/>
      <c r="F113" s="27" t="str">
        <f>F12</f>
        <v xml:space="preserve"> </v>
      </c>
      <c r="G113" s="40"/>
      <c r="H113" s="40"/>
      <c r="I113" s="32" t="s">
        <v>22</v>
      </c>
      <c r="J113" s="79" t="str">
        <f>IF(J12="","",J12)</f>
        <v>7. 12. 2021</v>
      </c>
      <c r="K113" s="40"/>
      <c r="L113" s="63"/>
      <c r="S113" s="38"/>
      <c r="T113" s="38"/>
      <c r="U113" s="38"/>
      <c r="V113" s="38"/>
      <c r="W113" s="38"/>
      <c r="X113" s="38"/>
      <c r="Y113" s="38"/>
      <c r="Z113" s="38"/>
      <c r="AA113" s="38"/>
      <c r="AB113" s="38"/>
      <c r="AC113" s="38"/>
      <c r="AD113" s="38"/>
      <c r="AE113" s="38"/>
    </row>
    <row r="114" s="2" customFormat="1" ht="6.96" customHeight="1">
      <c r="A114" s="38"/>
      <c r="B114" s="39"/>
      <c r="C114" s="40"/>
      <c r="D114" s="40"/>
      <c r="E114" s="40"/>
      <c r="F114" s="40"/>
      <c r="G114" s="40"/>
      <c r="H114" s="40"/>
      <c r="I114" s="40"/>
      <c r="J114" s="40"/>
      <c r="K114" s="40"/>
      <c r="L114" s="63"/>
      <c r="S114" s="38"/>
      <c r="T114" s="38"/>
      <c r="U114" s="38"/>
      <c r="V114" s="38"/>
      <c r="W114" s="38"/>
      <c r="X114" s="38"/>
      <c r="Y114" s="38"/>
      <c r="Z114" s="38"/>
      <c r="AA114" s="38"/>
      <c r="AB114" s="38"/>
      <c r="AC114" s="38"/>
      <c r="AD114" s="38"/>
      <c r="AE114" s="38"/>
    </row>
    <row r="115" s="2" customFormat="1" ht="40.05" customHeight="1">
      <c r="A115" s="38"/>
      <c r="B115" s="39"/>
      <c r="C115" s="32" t="s">
        <v>24</v>
      </c>
      <c r="D115" s="40"/>
      <c r="E115" s="40"/>
      <c r="F115" s="27" t="str">
        <f>E15</f>
        <v>Město Broumov,Třída Masarykova 239,550 01 Broumov</v>
      </c>
      <c r="G115" s="40"/>
      <c r="H115" s="40"/>
      <c r="I115" s="32" t="s">
        <v>32</v>
      </c>
      <c r="J115" s="36" t="str">
        <f>E21</f>
        <v>Ing. Adam Beneš,Žďárky 224, 549 37 Žďárky</v>
      </c>
      <c r="K115" s="40"/>
      <c r="L115" s="63"/>
      <c r="S115" s="38"/>
      <c r="T115" s="38"/>
      <c r="U115" s="38"/>
      <c r="V115" s="38"/>
      <c r="W115" s="38"/>
      <c r="X115" s="38"/>
      <c r="Y115" s="38"/>
      <c r="Z115" s="38"/>
      <c r="AA115" s="38"/>
      <c r="AB115" s="38"/>
      <c r="AC115" s="38"/>
      <c r="AD115" s="38"/>
      <c r="AE115" s="38"/>
    </row>
    <row r="116" s="2" customFormat="1" ht="15.15" customHeight="1">
      <c r="A116" s="38"/>
      <c r="B116" s="39"/>
      <c r="C116" s="32" t="s">
        <v>30</v>
      </c>
      <c r="D116" s="40"/>
      <c r="E116" s="40"/>
      <c r="F116" s="27" t="str">
        <f>IF(E18="","",E18)</f>
        <v>Vyplň údaj</v>
      </c>
      <c r="G116" s="40"/>
      <c r="H116" s="40"/>
      <c r="I116" s="32" t="s">
        <v>37</v>
      </c>
      <c r="J116" s="36" t="str">
        <f>E24</f>
        <v>TMI Building s.r.o.</v>
      </c>
      <c r="K116" s="40"/>
      <c r="L116" s="63"/>
      <c r="S116" s="38"/>
      <c r="T116" s="38"/>
      <c r="U116" s="38"/>
      <c r="V116" s="38"/>
      <c r="W116" s="38"/>
      <c r="X116" s="38"/>
      <c r="Y116" s="38"/>
      <c r="Z116" s="38"/>
      <c r="AA116" s="38"/>
      <c r="AB116" s="38"/>
      <c r="AC116" s="38"/>
      <c r="AD116" s="38"/>
      <c r="AE116" s="38"/>
    </row>
    <row r="117" s="2" customFormat="1" ht="10.32" customHeight="1">
      <c r="A117" s="38"/>
      <c r="B117" s="39"/>
      <c r="C117" s="40"/>
      <c r="D117" s="40"/>
      <c r="E117" s="40"/>
      <c r="F117" s="40"/>
      <c r="G117" s="40"/>
      <c r="H117" s="40"/>
      <c r="I117" s="40"/>
      <c r="J117" s="40"/>
      <c r="K117" s="40"/>
      <c r="L117" s="63"/>
      <c r="S117" s="38"/>
      <c r="T117" s="38"/>
      <c r="U117" s="38"/>
      <c r="V117" s="38"/>
      <c r="W117" s="38"/>
      <c r="X117" s="38"/>
      <c r="Y117" s="38"/>
      <c r="Z117" s="38"/>
      <c r="AA117" s="38"/>
      <c r="AB117" s="38"/>
      <c r="AC117" s="38"/>
      <c r="AD117" s="38"/>
      <c r="AE117" s="38"/>
    </row>
    <row r="118" s="11" customFormat="1" ht="29.28" customHeight="1">
      <c r="A118" s="200"/>
      <c r="B118" s="201"/>
      <c r="C118" s="202" t="s">
        <v>155</v>
      </c>
      <c r="D118" s="203" t="s">
        <v>67</v>
      </c>
      <c r="E118" s="203" t="s">
        <v>63</v>
      </c>
      <c r="F118" s="203" t="s">
        <v>64</v>
      </c>
      <c r="G118" s="203" t="s">
        <v>156</v>
      </c>
      <c r="H118" s="203" t="s">
        <v>157</v>
      </c>
      <c r="I118" s="203" t="s">
        <v>158</v>
      </c>
      <c r="J118" s="203" t="s">
        <v>143</v>
      </c>
      <c r="K118" s="204" t="s">
        <v>159</v>
      </c>
      <c r="L118" s="205"/>
      <c r="M118" s="100" t="s">
        <v>1</v>
      </c>
      <c r="N118" s="101" t="s">
        <v>46</v>
      </c>
      <c r="O118" s="101" t="s">
        <v>160</v>
      </c>
      <c r="P118" s="101" t="s">
        <v>161</v>
      </c>
      <c r="Q118" s="101" t="s">
        <v>162</v>
      </c>
      <c r="R118" s="101" t="s">
        <v>163</v>
      </c>
      <c r="S118" s="101" t="s">
        <v>164</v>
      </c>
      <c r="T118" s="102" t="s">
        <v>165</v>
      </c>
      <c r="U118" s="200"/>
      <c r="V118" s="200"/>
      <c r="W118" s="200"/>
      <c r="X118" s="200"/>
      <c r="Y118" s="200"/>
      <c r="Z118" s="200"/>
      <c r="AA118" s="200"/>
      <c r="AB118" s="200"/>
      <c r="AC118" s="200"/>
      <c r="AD118" s="200"/>
      <c r="AE118" s="200"/>
    </row>
    <row r="119" s="2" customFormat="1" ht="22.8" customHeight="1">
      <c r="A119" s="38"/>
      <c r="B119" s="39"/>
      <c r="C119" s="107" t="s">
        <v>166</v>
      </c>
      <c r="D119" s="40"/>
      <c r="E119" s="40"/>
      <c r="F119" s="40"/>
      <c r="G119" s="40"/>
      <c r="H119" s="40"/>
      <c r="I119" s="40"/>
      <c r="J119" s="206">
        <f>BK119</f>
        <v>0</v>
      </c>
      <c r="K119" s="40"/>
      <c r="L119" s="44"/>
      <c r="M119" s="103"/>
      <c r="N119" s="207"/>
      <c r="O119" s="104"/>
      <c r="P119" s="208">
        <f>P120</f>
        <v>0</v>
      </c>
      <c r="Q119" s="104"/>
      <c r="R119" s="208">
        <f>R120</f>
        <v>0</v>
      </c>
      <c r="S119" s="104"/>
      <c r="T119" s="209">
        <f>T120</f>
        <v>0</v>
      </c>
      <c r="U119" s="38"/>
      <c r="V119" s="38"/>
      <c r="W119" s="38"/>
      <c r="X119" s="38"/>
      <c r="Y119" s="38"/>
      <c r="Z119" s="38"/>
      <c r="AA119" s="38"/>
      <c r="AB119" s="38"/>
      <c r="AC119" s="38"/>
      <c r="AD119" s="38"/>
      <c r="AE119" s="38"/>
      <c r="AT119" s="17" t="s">
        <v>81</v>
      </c>
      <c r="AU119" s="17" t="s">
        <v>145</v>
      </c>
      <c r="BK119" s="210">
        <f>BK120</f>
        <v>0</v>
      </c>
    </row>
    <row r="120" s="12" customFormat="1" ht="25.92" customHeight="1">
      <c r="A120" s="12"/>
      <c r="B120" s="211"/>
      <c r="C120" s="212"/>
      <c r="D120" s="213" t="s">
        <v>81</v>
      </c>
      <c r="E120" s="214" t="s">
        <v>109</v>
      </c>
      <c r="F120" s="214" t="s">
        <v>110</v>
      </c>
      <c r="G120" s="212"/>
      <c r="H120" s="212"/>
      <c r="I120" s="215"/>
      <c r="J120" s="216">
        <f>BK120</f>
        <v>0</v>
      </c>
      <c r="K120" s="212"/>
      <c r="L120" s="217"/>
      <c r="M120" s="218"/>
      <c r="N120" s="219"/>
      <c r="O120" s="219"/>
      <c r="P120" s="220">
        <f>P121+P134</f>
        <v>0</v>
      </c>
      <c r="Q120" s="219"/>
      <c r="R120" s="220">
        <f>R121+R134</f>
        <v>0</v>
      </c>
      <c r="S120" s="219"/>
      <c r="T120" s="221">
        <f>T121+T134</f>
        <v>0</v>
      </c>
      <c r="U120" s="12"/>
      <c r="V120" s="12"/>
      <c r="W120" s="12"/>
      <c r="X120" s="12"/>
      <c r="Y120" s="12"/>
      <c r="Z120" s="12"/>
      <c r="AA120" s="12"/>
      <c r="AB120" s="12"/>
      <c r="AC120" s="12"/>
      <c r="AD120" s="12"/>
      <c r="AE120" s="12"/>
      <c r="AR120" s="222" t="s">
        <v>207</v>
      </c>
      <c r="AT120" s="223" t="s">
        <v>81</v>
      </c>
      <c r="AU120" s="223" t="s">
        <v>14</v>
      </c>
      <c r="AY120" s="222" t="s">
        <v>169</v>
      </c>
      <c r="BK120" s="224">
        <f>BK121+BK134</f>
        <v>0</v>
      </c>
    </row>
    <row r="121" s="12" customFormat="1" ht="22.8" customHeight="1">
      <c r="A121" s="12"/>
      <c r="B121" s="211"/>
      <c r="C121" s="212"/>
      <c r="D121" s="213" t="s">
        <v>81</v>
      </c>
      <c r="E121" s="225" t="s">
        <v>632</v>
      </c>
      <c r="F121" s="225" t="s">
        <v>633</v>
      </c>
      <c r="G121" s="212"/>
      <c r="H121" s="212"/>
      <c r="I121" s="215"/>
      <c r="J121" s="226">
        <f>BK121</f>
        <v>0</v>
      </c>
      <c r="K121" s="212"/>
      <c r="L121" s="217"/>
      <c r="M121" s="218"/>
      <c r="N121" s="219"/>
      <c r="O121" s="219"/>
      <c r="P121" s="220">
        <f>SUM(P122:P133)</f>
        <v>0</v>
      </c>
      <c r="Q121" s="219"/>
      <c r="R121" s="220">
        <f>SUM(R122:R133)</f>
        <v>0</v>
      </c>
      <c r="S121" s="219"/>
      <c r="T121" s="221">
        <f>SUM(T122:T133)</f>
        <v>0</v>
      </c>
      <c r="U121" s="12"/>
      <c r="V121" s="12"/>
      <c r="W121" s="12"/>
      <c r="X121" s="12"/>
      <c r="Y121" s="12"/>
      <c r="Z121" s="12"/>
      <c r="AA121" s="12"/>
      <c r="AB121" s="12"/>
      <c r="AC121" s="12"/>
      <c r="AD121" s="12"/>
      <c r="AE121" s="12"/>
      <c r="AR121" s="222" t="s">
        <v>207</v>
      </c>
      <c r="AT121" s="223" t="s">
        <v>81</v>
      </c>
      <c r="AU121" s="223" t="s">
        <v>89</v>
      </c>
      <c r="AY121" s="222" t="s">
        <v>169</v>
      </c>
      <c r="BK121" s="224">
        <f>SUM(BK122:BK133)</f>
        <v>0</v>
      </c>
    </row>
    <row r="122" s="2" customFormat="1" ht="16.5" customHeight="1">
      <c r="A122" s="38"/>
      <c r="B122" s="39"/>
      <c r="C122" s="227" t="s">
        <v>89</v>
      </c>
      <c r="D122" s="227" t="s">
        <v>171</v>
      </c>
      <c r="E122" s="228" t="s">
        <v>634</v>
      </c>
      <c r="F122" s="229" t="s">
        <v>635</v>
      </c>
      <c r="G122" s="230" t="s">
        <v>615</v>
      </c>
      <c r="H122" s="231">
        <v>1</v>
      </c>
      <c r="I122" s="232"/>
      <c r="J122" s="233">
        <f>ROUND(I122*H122,2)</f>
        <v>0</v>
      </c>
      <c r="K122" s="229" t="s">
        <v>174</v>
      </c>
      <c r="L122" s="44"/>
      <c r="M122" s="234" t="s">
        <v>1</v>
      </c>
      <c r="N122" s="235" t="s">
        <v>47</v>
      </c>
      <c r="O122" s="91"/>
      <c r="P122" s="236">
        <f>O122*H122</f>
        <v>0</v>
      </c>
      <c r="Q122" s="236">
        <v>0</v>
      </c>
      <c r="R122" s="236">
        <f>Q122*H122</f>
        <v>0</v>
      </c>
      <c r="S122" s="236">
        <v>0</v>
      </c>
      <c r="T122" s="237">
        <f>S122*H122</f>
        <v>0</v>
      </c>
      <c r="U122" s="38"/>
      <c r="V122" s="38"/>
      <c r="W122" s="38"/>
      <c r="X122" s="38"/>
      <c r="Y122" s="38"/>
      <c r="Z122" s="38"/>
      <c r="AA122" s="38"/>
      <c r="AB122" s="38"/>
      <c r="AC122" s="38"/>
      <c r="AD122" s="38"/>
      <c r="AE122" s="38"/>
      <c r="AR122" s="238" t="s">
        <v>616</v>
      </c>
      <c r="AT122" s="238" t="s">
        <v>171</v>
      </c>
      <c r="AU122" s="238" t="s">
        <v>91</v>
      </c>
      <c r="AY122" s="17" t="s">
        <v>169</v>
      </c>
      <c r="BE122" s="239">
        <f>IF(N122="základní",J122,0)</f>
        <v>0</v>
      </c>
      <c r="BF122" s="239">
        <f>IF(N122="snížená",J122,0)</f>
        <v>0</v>
      </c>
      <c r="BG122" s="239">
        <f>IF(N122="zákl. přenesená",J122,0)</f>
        <v>0</v>
      </c>
      <c r="BH122" s="239">
        <f>IF(N122="sníž. přenesená",J122,0)</f>
        <v>0</v>
      </c>
      <c r="BI122" s="239">
        <f>IF(N122="nulová",J122,0)</f>
        <v>0</v>
      </c>
      <c r="BJ122" s="17" t="s">
        <v>89</v>
      </c>
      <c r="BK122" s="239">
        <f>ROUND(I122*H122,2)</f>
        <v>0</v>
      </c>
      <c r="BL122" s="17" t="s">
        <v>616</v>
      </c>
      <c r="BM122" s="238" t="s">
        <v>636</v>
      </c>
    </row>
    <row r="123" s="2" customFormat="1">
      <c r="A123" s="38"/>
      <c r="B123" s="39"/>
      <c r="C123" s="40"/>
      <c r="D123" s="240" t="s">
        <v>177</v>
      </c>
      <c r="E123" s="40"/>
      <c r="F123" s="241" t="s">
        <v>635</v>
      </c>
      <c r="G123" s="40"/>
      <c r="H123" s="40"/>
      <c r="I123" s="242"/>
      <c r="J123" s="40"/>
      <c r="K123" s="40"/>
      <c r="L123" s="44"/>
      <c r="M123" s="243"/>
      <c r="N123" s="244"/>
      <c r="O123" s="91"/>
      <c r="P123" s="91"/>
      <c r="Q123" s="91"/>
      <c r="R123" s="91"/>
      <c r="S123" s="91"/>
      <c r="T123" s="92"/>
      <c r="U123" s="38"/>
      <c r="V123" s="38"/>
      <c r="W123" s="38"/>
      <c r="X123" s="38"/>
      <c r="Y123" s="38"/>
      <c r="Z123" s="38"/>
      <c r="AA123" s="38"/>
      <c r="AB123" s="38"/>
      <c r="AC123" s="38"/>
      <c r="AD123" s="38"/>
      <c r="AE123" s="38"/>
      <c r="AT123" s="17" t="s">
        <v>177</v>
      </c>
      <c r="AU123" s="17" t="s">
        <v>91</v>
      </c>
    </row>
    <row r="124" s="2" customFormat="1">
      <c r="A124" s="38"/>
      <c r="B124" s="39"/>
      <c r="C124" s="40"/>
      <c r="D124" s="245" t="s">
        <v>179</v>
      </c>
      <c r="E124" s="40"/>
      <c r="F124" s="246" t="s">
        <v>637</v>
      </c>
      <c r="G124" s="40"/>
      <c r="H124" s="40"/>
      <c r="I124" s="242"/>
      <c r="J124" s="40"/>
      <c r="K124" s="40"/>
      <c r="L124" s="44"/>
      <c r="M124" s="243"/>
      <c r="N124" s="244"/>
      <c r="O124" s="91"/>
      <c r="P124" s="91"/>
      <c r="Q124" s="91"/>
      <c r="R124" s="91"/>
      <c r="S124" s="91"/>
      <c r="T124" s="92"/>
      <c r="U124" s="38"/>
      <c r="V124" s="38"/>
      <c r="W124" s="38"/>
      <c r="X124" s="38"/>
      <c r="Y124" s="38"/>
      <c r="Z124" s="38"/>
      <c r="AA124" s="38"/>
      <c r="AB124" s="38"/>
      <c r="AC124" s="38"/>
      <c r="AD124" s="38"/>
      <c r="AE124" s="38"/>
      <c r="AT124" s="17" t="s">
        <v>179</v>
      </c>
      <c r="AU124" s="17" t="s">
        <v>91</v>
      </c>
    </row>
    <row r="125" s="2" customFormat="1" ht="16.5" customHeight="1">
      <c r="A125" s="38"/>
      <c r="B125" s="39"/>
      <c r="C125" s="227" t="s">
        <v>91</v>
      </c>
      <c r="D125" s="227" t="s">
        <v>171</v>
      </c>
      <c r="E125" s="228" t="s">
        <v>638</v>
      </c>
      <c r="F125" s="229" t="s">
        <v>639</v>
      </c>
      <c r="G125" s="230" t="s">
        <v>615</v>
      </c>
      <c r="H125" s="231">
        <v>1</v>
      </c>
      <c r="I125" s="232"/>
      <c r="J125" s="233">
        <f>ROUND(I125*H125,2)</f>
        <v>0</v>
      </c>
      <c r="K125" s="229" t="s">
        <v>174</v>
      </c>
      <c r="L125" s="44"/>
      <c r="M125" s="234" t="s">
        <v>1</v>
      </c>
      <c r="N125" s="235" t="s">
        <v>47</v>
      </c>
      <c r="O125" s="91"/>
      <c r="P125" s="236">
        <f>O125*H125</f>
        <v>0</v>
      </c>
      <c r="Q125" s="236">
        <v>0</v>
      </c>
      <c r="R125" s="236">
        <f>Q125*H125</f>
        <v>0</v>
      </c>
      <c r="S125" s="236">
        <v>0</v>
      </c>
      <c r="T125" s="237">
        <f>S125*H125</f>
        <v>0</v>
      </c>
      <c r="U125" s="38"/>
      <c r="V125" s="38"/>
      <c r="W125" s="38"/>
      <c r="X125" s="38"/>
      <c r="Y125" s="38"/>
      <c r="Z125" s="38"/>
      <c r="AA125" s="38"/>
      <c r="AB125" s="38"/>
      <c r="AC125" s="38"/>
      <c r="AD125" s="38"/>
      <c r="AE125" s="38"/>
      <c r="AR125" s="238" t="s">
        <v>616</v>
      </c>
      <c r="AT125" s="238" t="s">
        <v>171</v>
      </c>
      <c r="AU125" s="238" t="s">
        <v>91</v>
      </c>
      <c r="AY125" s="17" t="s">
        <v>169</v>
      </c>
      <c r="BE125" s="239">
        <f>IF(N125="základní",J125,0)</f>
        <v>0</v>
      </c>
      <c r="BF125" s="239">
        <f>IF(N125="snížená",J125,0)</f>
        <v>0</v>
      </c>
      <c r="BG125" s="239">
        <f>IF(N125="zákl. přenesená",J125,0)</f>
        <v>0</v>
      </c>
      <c r="BH125" s="239">
        <f>IF(N125="sníž. přenesená",J125,0)</f>
        <v>0</v>
      </c>
      <c r="BI125" s="239">
        <f>IF(N125="nulová",J125,0)</f>
        <v>0</v>
      </c>
      <c r="BJ125" s="17" t="s">
        <v>89</v>
      </c>
      <c r="BK125" s="239">
        <f>ROUND(I125*H125,2)</f>
        <v>0</v>
      </c>
      <c r="BL125" s="17" t="s">
        <v>616</v>
      </c>
      <c r="BM125" s="238" t="s">
        <v>640</v>
      </c>
    </row>
    <row r="126" s="2" customFormat="1">
      <c r="A126" s="38"/>
      <c r="B126" s="39"/>
      <c r="C126" s="40"/>
      <c r="D126" s="240" t="s">
        <v>177</v>
      </c>
      <c r="E126" s="40"/>
      <c r="F126" s="241" t="s">
        <v>639</v>
      </c>
      <c r="G126" s="40"/>
      <c r="H126" s="40"/>
      <c r="I126" s="242"/>
      <c r="J126" s="40"/>
      <c r="K126" s="40"/>
      <c r="L126" s="44"/>
      <c r="M126" s="243"/>
      <c r="N126" s="244"/>
      <c r="O126" s="91"/>
      <c r="P126" s="91"/>
      <c r="Q126" s="91"/>
      <c r="R126" s="91"/>
      <c r="S126" s="91"/>
      <c r="T126" s="92"/>
      <c r="U126" s="38"/>
      <c r="V126" s="38"/>
      <c r="W126" s="38"/>
      <c r="X126" s="38"/>
      <c r="Y126" s="38"/>
      <c r="Z126" s="38"/>
      <c r="AA126" s="38"/>
      <c r="AB126" s="38"/>
      <c r="AC126" s="38"/>
      <c r="AD126" s="38"/>
      <c r="AE126" s="38"/>
      <c r="AT126" s="17" t="s">
        <v>177</v>
      </c>
      <c r="AU126" s="17" t="s">
        <v>91</v>
      </c>
    </row>
    <row r="127" s="2" customFormat="1">
      <c r="A127" s="38"/>
      <c r="B127" s="39"/>
      <c r="C127" s="40"/>
      <c r="D127" s="245" t="s">
        <v>179</v>
      </c>
      <c r="E127" s="40"/>
      <c r="F127" s="246" t="s">
        <v>641</v>
      </c>
      <c r="G127" s="40"/>
      <c r="H127" s="40"/>
      <c r="I127" s="242"/>
      <c r="J127" s="40"/>
      <c r="K127" s="40"/>
      <c r="L127" s="44"/>
      <c r="M127" s="243"/>
      <c r="N127" s="244"/>
      <c r="O127" s="91"/>
      <c r="P127" s="91"/>
      <c r="Q127" s="91"/>
      <c r="R127" s="91"/>
      <c r="S127" s="91"/>
      <c r="T127" s="92"/>
      <c r="U127" s="38"/>
      <c r="V127" s="38"/>
      <c r="W127" s="38"/>
      <c r="X127" s="38"/>
      <c r="Y127" s="38"/>
      <c r="Z127" s="38"/>
      <c r="AA127" s="38"/>
      <c r="AB127" s="38"/>
      <c r="AC127" s="38"/>
      <c r="AD127" s="38"/>
      <c r="AE127" s="38"/>
      <c r="AT127" s="17" t="s">
        <v>179</v>
      </c>
      <c r="AU127" s="17" t="s">
        <v>91</v>
      </c>
    </row>
    <row r="128" s="2" customFormat="1" ht="16.5" customHeight="1">
      <c r="A128" s="38"/>
      <c r="B128" s="39"/>
      <c r="C128" s="227" t="s">
        <v>190</v>
      </c>
      <c r="D128" s="227" t="s">
        <v>171</v>
      </c>
      <c r="E128" s="228" t="s">
        <v>642</v>
      </c>
      <c r="F128" s="229" t="s">
        <v>643</v>
      </c>
      <c r="G128" s="230" t="s">
        <v>615</v>
      </c>
      <c r="H128" s="231">
        <v>1</v>
      </c>
      <c r="I128" s="232"/>
      <c r="J128" s="233">
        <f>ROUND(I128*H128,2)</f>
        <v>0</v>
      </c>
      <c r="K128" s="229" t="s">
        <v>174</v>
      </c>
      <c r="L128" s="44"/>
      <c r="M128" s="234" t="s">
        <v>1</v>
      </c>
      <c r="N128" s="235" t="s">
        <v>47</v>
      </c>
      <c r="O128" s="91"/>
      <c r="P128" s="236">
        <f>O128*H128</f>
        <v>0</v>
      </c>
      <c r="Q128" s="236">
        <v>0</v>
      </c>
      <c r="R128" s="236">
        <f>Q128*H128</f>
        <v>0</v>
      </c>
      <c r="S128" s="236">
        <v>0</v>
      </c>
      <c r="T128" s="237">
        <f>S128*H128</f>
        <v>0</v>
      </c>
      <c r="U128" s="38"/>
      <c r="V128" s="38"/>
      <c r="W128" s="38"/>
      <c r="X128" s="38"/>
      <c r="Y128" s="38"/>
      <c r="Z128" s="38"/>
      <c r="AA128" s="38"/>
      <c r="AB128" s="38"/>
      <c r="AC128" s="38"/>
      <c r="AD128" s="38"/>
      <c r="AE128" s="38"/>
      <c r="AR128" s="238" t="s">
        <v>616</v>
      </c>
      <c r="AT128" s="238" t="s">
        <v>171</v>
      </c>
      <c r="AU128" s="238" t="s">
        <v>91</v>
      </c>
      <c r="AY128" s="17" t="s">
        <v>169</v>
      </c>
      <c r="BE128" s="239">
        <f>IF(N128="základní",J128,0)</f>
        <v>0</v>
      </c>
      <c r="BF128" s="239">
        <f>IF(N128="snížená",J128,0)</f>
        <v>0</v>
      </c>
      <c r="BG128" s="239">
        <f>IF(N128="zákl. přenesená",J128,0)</f>
        <v>0</v>
      </c>
      <c r="BH128" s="239">
        <f>IF(N128="sníž. přenesená",J128,0)</f>
        <v>0</v>
      </c>
      <c r="BI128" s="239">
        <f>IF(N128="nulová",J128,0)</f>
        <v>0</v>
      </c>
      <c r="BJ128" s="17" t="s">
        <v>89</v>
      </c>
      <c r="BK128" s="239">
        <f>ROUND(I128*H128,2)</f>
        <v>0</v>
      </c>
      <c r="BL128" s="17" t="s">
        <v>616</v>
      </c>
      <c r="BM128" s="238" t="s">
        <v>644</v>
      </c>
    </row>
    <row r="129" s="2" customFormat="1">
      <c r="A129" s="38"/>
      <c r="B129" s="39"/>
      <c r="C129" s="40"/>
      <c r="D129" s="240" t="s">
        <v>177</v>
      </c>
      <c r="E129" s="40"/>
      <c r="F129" s="241" t="s">
        <v>643</v>
      </c>
      <c r="G129" s="40"/>
      <c r="H129" s="40"/>
      <c r="I129" s="242"/>
      <c r="J129" s="40"/>
      <c r="K129" s="40"/>
      <c r="L129" s="44"/>
      <c r="M129" s="243"/>
      <c r="N129" s="244"/>
      <c r="O129" s="91"/>
      <c r="P129" s="91"/>
      <c r="Q129" s="91"/>
      <c r="R129" s="91"/>
      <c r="S129" s="91"/>
      <c r="T129" s="92"/>
      <c r="U129" s="38"/>
      <c r="V129" s="38"/>
      <c r="W129" s="38"/>
      <c r="X129" s="38"/>
      <c r="Y129" s="38"/>
      <c r="Z129" s="38"/>
      <c r="AA129" s="38"/>
      <c r="AB129" s="38"/>
      <c r="AC129" s="38"/>
      <c r="AD129" s="38"/>
      <c r="AE129" s="38"/>
      <c r="AT129" s="17" t="s">
        <v>177</v>
      </c>
      <c r="AU129" s="17" t="s">
        <v>91</v>
      </c>
    </row>
    <row r="130" s="2" customFormat="1">
      <c r="A130" s="38"/>
      <c r="B130" s="39"/>
      <c r="C130" s="40"/>
      <c r="D130" s="245" t="s">
        <v>179</v>
      </c>
      <c r="E130" s="40"/>
      <c r="F130" s="246" t="s">
        <v>645</v>
      </c>
      <c r="G130" s="40"/>
      <c r="H130" s="40"/>
      <c r="I130" s="242"/>
      <c r="J130" s="40"/>
      <c r="K130" s="40"/>
      <c r="L130" s="44"/>
      <c r="M130" s="243"/>
      <c r="N130" s="244"/>
      <c r="O130" s="91"/>
      <c r="P130" s="91"/>
      <c r="Q130" s="91"/>
      <c r="R130" s="91"/>
      <c r="S130" s="91"/>
      <c r="T130" s="92"/>
      <c r="U130" s="38"/>
      <c r="V130" s="38"/>
      <c r="W130" s="38"/>
      <c r="X130" s="38"/>
      <c r="Y130" s="38"/>
      <c r="Z130" s="38"/>
      <c r="AA130" s="38"/>
      <c r="AB130" s="38"/>
      <c r="AC130" s="38"/>
      <c r="AD130" s="38"/>
      <c r="AE130" s="38"/>
      <c r="AT130" s="17" t="s">
        <v>179</v>
      </c>
      <c r="AU130" s="17" t="s">
        <v>91</v>
      </c>
    </row>
    <row r="131" s="2" customFormat="1" ht="16.5" customHeight="1">
      <c r="A131" s="38"/>
      <c r="B131" s="39"/>
      <c r="C131" s="227" t="s">
        <v>175</v>
      </c>
      <c r="D131" s="227" t="s">
        <v>171</v>
      </c>
      <c r="E131" s="228" t="s">
        <v>646</v>
      </c>
      <c r="F131" s="229" t="s">
        <v>647</v>
      </c>
      <c r="G131" s="230" t="s">
        <v>615</v>
      </c>
      <c r="H131" s="231">
        <v>1</v>
      </c>
      <c r="I131" s="232"/>
      <c r="J131" s="233">
        <f>ROUND(I131*H131,2)</f>
        <v>0</v>
      </c>
      <c r="K131" s="229" t="s">
        <v>174</v>
      </c>
      <c r="L131" s="44"/>
      <c r="M131" s="234" t="s">
        <v>1</v>
      </c>
      <c r="N131" s="235" t="s">
        <v>47</v>
      </c>
      <c r="O131" s="91"/>
      <c r="P131" s="236">
        <f>O131*H131</f>
        <v>0</v>
      </c>
      <c r="Q131" s="236">
        <v>0</v>
      </c>
      <c r="R131" s="236">
        <f>Q131*H131</f>
        <v>0</v>
      </c>
      <c r="S131" s="236">
        <v>0</v>
      </c>
      <c r="T131" s="237">
        <f>S131*H131</f>
        <v>0</v>
      </c>
      <c r="U131" s="38"/>
      <c r="V131" s="38"/>
      <c r="W131" s="38"/>
      <c r="X131" s="38"/>
      <c r="Y131" s="38"/>
      <c r="Z131" s="38"/>
      <c r="AA131" s="38"/>
      <c r="AB131" s="38"/>
      <c r="AC131" s="38"/>
      <c r="AD131" s="38"/>
      <c r="AE131" s="38"/>
      <c r="AR131" s="238" t="s">
        <v>616</v>
      </c>
      <c r="AT131" s="238" t="s">
        <v>171</v>
      </c>
      <c r="AU131" s="238" t="s">
        <v>91</v>
      </c>
      <c r="AY131" s="17" t="s">
        <v>169</v>
      </c>
      <c r="BE131" s="239">
        <f>IF(N131="základní",J131,0)</f>
        <v>0</v>
      </c>
      <c r="BF131" s="239">
        <f>IF(N131="snížená",J131,0)</f>
        <v>0</v>
      </c>
      <c r="BG131" s="239">
        <f>IF(N131="zákl. přenesená",J131,0)</f>
        <v>0</v>
      </c>
      <c r="BH131" s="239">
        <f>IF(N131="sníž. přenesená",J131,0)</f>
        <v>0</v>
      </c>
      <c r="BI131" s="239">
        <f>IF(N131="nulová",J131,0)</f>
        <v>0</v>
      </c>
      <c r="BJ131" s="17" t="s">
        <v>89</v>
      </c>
      <c r="BK131" s="239">
        <f>ROUND(I131*H131,2)</f>
        <v>0</v>
      </c>
      <c r="BL131" s="17" t="s">
        <v>616</v>
      </c>
      <c r="BM131" s="238" t="s">
        <v>648</v>
      </c>
    </row>
    <row r="132" s="2" customFormat="1">
      <c r="A132" s="38"/>
      <c r="B132" s="39"/>
      <c r="C132" s="40"/>
      <c r="D132" s="240" t="s">
        <v>177</v>
      </c>
      <c r="E132" s="40"/>
      <c r="F132" s="241" t="s">
        <v>647</v>
      </c>
      <c r="G132" s="40"/>
      <c r="H132" s="40"/>
      <c r="I132" s="242"/>
      <c r="J132" s="40"/>
      <c r="K132" s="40"/>
      <c r="L132" s="44"/>
      <c r="M132" s="243"/>
      <c r="N132" s="244"/>
      <c r="O132" s="91"/>
      <c r="P132" s="91"/>
      <c r="Q132" s="91"/>
      <c r="R132" s="91"/>
      <c r="S132" s="91"/>
      <c r="T132" s="92"/>
      <c r="U132" s="38"/>
      <c r="V132" s="38"/>
      <c r="W132" s="38"/>
      <c r="X132" s="38"/>
      <c r="Y132" s="38"/>
      <c r="Z132" s="38"/>
      <c r="AA132" s="38"/>
      <c r="AB132" s="38"/>
      <c r="AC132" s="38"/>
      <c r="AD132" s="38"/>
      <c r="AE132" s="38"/>
      <c r="AT132" s="17" t="s">
        <v>177</v>
      </c>
      <c r="AU132" s="17" t="s">
        <v>91</v>
      </c>
    </row>
    <row r="133" s="2" customFormat="1">
      <c r="A133" s="38"/>
      <c r="B133" s="39"/>
      <c r="C133" s="40"/>
      <c r="D133" s="245" t="s">
        <v>179</v>
      </c>
      <c r="E133" s="40"/>
      <c r="F133" s="246" t="s">
        <v>649</v>
      </c>
      <c r="G133" s="40"/>
      <c r="H133" s="40"/>
      <c r="I133" s="242"/>
      <c r="J133" s="40"/>
      <c r="K133" s="40"/>
      <c r="L133" s="44"/>
      <c r="M133" s="243"/>
      <c r="N133" s="244"/>
      <c r="O133" s="91"/>
      <c r="P133" s="91"/>
      <c r="Q133" s="91"/>
      <c r="R133" s="91"/>
      <c r="S133" s="91"/>
      <c r="T133" s="92"/>
      <c r="U133" s="38"/>
      <c r="V133" s="38"/>
      <c r="W133" s="38"/>
      <c r="X133" s="38"/>
      <c r="Y133" s="38"/>
      <c r="Z133" s="38"/>
      <c r="AA133" s="38"/>
      <c r="AB133" s="38"/>
      <c r="AC133" s="38"/>
      <c r="AD133" s="38"/>
      <c r="AE133" s="38"/>
      <c r="AT133" s="17" t="s">
        <v>179</v>
      </c>
      <c r="AU133" s="17" t="s">
        <v>91</v>
      </c>
    </row>
    <row r="134" s="12" customFormat="1" ht="22.8" customHeight="1">
      <c r="A134" s="12"/>
      <c r="B134" s="211"/>
      <c r="C134" s="212"/>
      <c r="D134" s="213" t="s">
        <v>81</v>
      </c>
      <c r="E134" s="225" t="s">
        <v>650</v>
      </c>
      <c r="F134" s="225" t="s">
        <v>651</v>
      </c>
      <c r="G134" s="212"/>
      <c r="H134" s="212"/>
      <c r="I134" s="215"/>
      <c r="J134" s="226">
        <f>BK134</f>
        <v>0</v>
      </c>
      <c r="K134" s="212"/>
      <c r="L134" s="217"/>
      <c r="M134" s="218"/>
      <c r="N134" s="219"/>
      <c r="O134" s="219"/>
      <c r="P134" s="220">
        <f>SUM(P135:P143)</f>
        <v>0</v>
      </c>
      <c r="Q134" s="219"/>
      <c r="R134" s="220">
        <f>SUM(R135:R143)</f>
        <v>0</v>
      </c>
      <c r="S134" s="219"/>
      <c r="T134" s="221">
        <f>SUM(T135:T143)</f>
        <v>0</v>
      </c>
      <c r="U134" s="12"/>
      <c r="V134" s="12"/>
      <c r="W134" s="12"/>
      <c r="X134" s="12"/>
      <c r="Y134" s="12"/>
      <c r="Z134" s="12"/>
      <c r="AA134" s="12"/>
      <c r="AB134" s="12"/>
      <c r="AC134" s="12"/>
      <c r="AD134" s="12"/>
      <c r="AE134" s="12"/>
      <c r="AR134" s="222" t="s">
        <v>207</v>
      </c>
      <c r="AT134" s="223" t="s">
        <v>81</v>
      </c>
      <c r="AU134" s="223" t="s">
        <v>89</v>
      </c>
      <c r="AY134" s="222" t="s">
        <v>169</v>
      </c>
      <c r="BK134" s="224">
        <f>SUM(BK135:BK143)</f>
        <v>0</v>
      </c>
    </row>
    <row r="135" s="2" customFormat="1" ht="16.5" customHeight="1">
      <c r="A135" s="38"/>
      <c r="B135" s="39"/>
      <c r="C135" s="227" t="s">
        <v>207</v>
      </c>
      <c r="D135" s="227" t="s">
        <v>171</v>
      </c>
      <c r="E135" s="228" t="s">
        <v>652</v>
      </c>
      <c r="F135" s="229" t="s">
        <v>653</v>
      </c>
      <c r="G135" s="230" t="s">
        <v>615</v>
      </c>
      <c r="H135" s="231">
        <v>1</v>
      </c>
      <c r="I135" s="232"/>
      <c r="J135" s="233">
        <f>ROUND(I135*H135,2)</f>
        <v>0</v>
      </c>
      <c r="K135" s="229" t="s">
        <v>174</v>
      </c>
      <c r="L135" s="44"/>
      <c r="M135" s="234" t="s">
        <v>1</v>
      </c>
      <c r="N135" s="235" t="s">
        <v>47</v>
      </c>
      <c r="O135" s="91"/>
      <c r="P135" s="236">
        <f>O135*H135</f>
        <v>0</v>
      </c>
      <c r="Q135" s="236">
        <v>0</v>
      </c>
      <c r="R135" s="236">
        <f>Q135*H135</f>
        <v>0</v>
      </c>
      <c r="S135" s="236">
        <v>0</v>
      </c>
      <c r="T135" s="237">
        <f>S135*H135</f>
        <v>0</v>
      </c>
      <c r="U135" s="38"/>
      <c r="V135" s="38"/>
      <c r="W135" s="38"/>
      <c r="X135" s="38"/>
      <c r="Y135" s="38"/>
      <c r="Z135" s="38"/>
      <c r="AA135" s="38"/>
      <c r="AB135" s="38"/>
      <c r="AC135" s="38"/>
      <c r="AD135" s="38"/>
      <c r="AE135" s="38"/>
      <c r="AR135" s="238" t="s">
        <v>616</v>
      </c>
      <c r="AT135" s="238" t="s">
        <v>171</v>
      </c>
      <c r="AU135" s="238" t="s">
        <v>91</v>
      </c>
      <c r="AY135" s="17" t="s">
        <v>169</v>
      </c>
      <c r="BE135" s="239">
        <f>IF(N135="základní",J135,0)</f>
        <v>0</v>
      </c>
      <c r="BF135" s="239">
        <f>IF(N135="snížená",J135,0)</f>
        <v>0</v>
      </c>
      <c r="BG135" s="239">
        <f>IF(N135="zákl. přenesená",J135,0)</f>
        <v>0</v>
      </c>
      <c r="BH135" s="239">
        <f>IF(N135="sníž. přenesená",J135,0)</f>
        <v>0</v>
      </c>
      <c r="BI135" s="239">
        <f>IF(N135="nulová",J135,0)</f>
        <v>0</v>
      </c>
      <c r="BJ135" s="17" t="s">
        <v>89</v>
      </c>
      <c r="BK135" s="239">
        <f>ROUND(I135*H135,2)</f>
        <v>0</v>
      </c>
      <c r="BL135" s="17" t="s">
        <v>616</v>
      </c>
      <c r="BM135" s="238" t="s">
        <v>654</v>
      </c>
    </row>
    <row r="136" s="2" customFormat="1">
      <c r="A136" s="38"/>
      <c r="B136" s="39"/>
      <c r="C136" s="40"/>
      <c r="D136" s="240" t="s">
        <v>177</v>
      </c>
      <c r="E136" s="40"/>
      <c r="F136" s="241" t="s">
        <v>653</v>
      </c>
      <c r="G136" s="40"/>
      <c r="H136" s="40"/>
      <c r="I136" s="242"/>
      <c r="J136" s="40"/>
      <c r="K136" s="40"/>
      <c r="L136" s="44"/>
      <c r="M136" s="243"/>
      <c r="N136" s="244"/>
      <c r="O136" s="91"/>
      <c r="P136" s="91"/>
      <c r="Q136" s="91"/>
      <c r="R136" s="91"/>
      <c r="S136" s="91"/>
      <c r="T136" s="92"/>
      <c r="U136" s="38"/>
      <c r="V136" s="38"/>
      <c r="W136" s="38"/>
      <c r="X136" s="38"/>
      <c r="Y136" s="38"/>
      <c r="Z136" s="38"/>
      <c r="AA136" s="38"/>
      <c r="AB136" s="38"/>
      <c r="AC136" s="38"/>
      <c r="AD136" s="38"/>
      <c r="AE136" s="38"/>
      <c r="AT136" s="17" t="s">
        <v>177</v>
      </c>
      <c r="AU136" s="17" t="s">
        <v>91</v>
      </c>
    </row>
    <row r="137" s="2" customFormat="1">
      <c r="A137" s="38"/>
      <c r="B137" s="39"/>
      <c r="C137" s="40"/>
      <c r="D137" s="245" t="s">
        <v>179</v>
      </c>
      <c r="E137" s="40"/>
      <c r="F137" s="246" t="s">
        <v>655</v>
      </c>
      <c r="G137" s="40"/>
      <c r="H137" s="40"/>
      <c r="I137" s="242"/>
      <c r="J137" s="40"/>
      <c r="K137" s="40"/>
      <c r="L137" s="44"/>
      <c r="M137" s="243"/>
      <c r="N137" s="244"/>
      <c r="O137" s="91"/>
      <c r="P137" s="91"/>
      <c r="Q137" s="91"/>
      <c r="R137" s="91"/>
      <c r="S137" s="91"/>
      <c r="T137" s="92"/>
      <c r="U137" s="38"/>
      <c r="V137" s="38"/>
      <c r="W137" s="38"/>
      <c r="X137" s="38"/>
      <c r="Y137" s="38"/>
      <c r="Z137" s="38"/>
      <c r="AA137" s="38"/>
      <c r="AB137" s="38"/>
      <c r="AC137" s="38"/>
      <c r="AD137" s="38"/>
      <c r="AE137" s="38"/>
      <c r="AT137" s="17" t="s">
        <v>179</v>
      </c>
      <c r="AU137" s="17" t="s">
        <v>91</v>
      </c>
    </row>
    <row r="138" s="2" customFormat="1" ht="16.5" customHeight="1">
      <c r="A138" s="38"/>
      <c r="B138" s="39"/>
      <c r="C138" s="227" t="s">
        <v>215</v>
      </c>
      <c r="D138" s="227" t="s">
        <v>171</v>
      </c>
      <c r="E138" s="228" t="s">
        <v>656</v>
      </c>
      <c r="F138" s="229" t="s">
        <v>657</v>
      </c>
      <c r="G138" s="230" t="s">
        <v>615</v>
      </c>
      <c r="H138" s="231">
        <v>1</v>
      </c>
      <c r="I138" s="232"/>
      <c r="J138" s="233">
        <f>ROUND(I138*H138,2)</f>
        <v>0</v>
      </c>
      <c r="K138" s="229" t="s">
        <v>174</v>
      </c>
      <c r="L138" s="44"/>
      <c r="M138" s="234" t="s">
        <v>1</v>
      </c>
      <c r="N138" s="235" t="s">
        <v>47</v>
      </c>
      <c r="O138" s="91"/>
      <c r="P138" s="236">
        <f>O138*H138</f>
        <v>0</v>
      </c>
      <c r="Q138" s="236">
        <v>0</v>
      </c>
      <c r="R138" s="236">
        <f>Q138*H138</f>
        <v>0</v>
      </c>
      <c r="S138" s="236">
        <v>0</v>
      </c>
      <c r="T138" s="237">
        <f>S138*H138</f>
        <v>0</v>
      </c>
      <c r="U138" s="38"/>
      <c r="V138" s="38"/>
      <c r="W138" s="38"/>
      <c r="X138" s="38"/>
      <c r="Y138" s="38"/>
      <c r="Z138" s="38"/>
      <c r="AA138" s="38"/>
      <c r="AB138" s="38"/>
      <c r="AC138" s="38"/>
      <c r="AD138" s="38"/>
      <c r="AE138" s="38"/>
      <c r="AR138" s="238" t="s">
        <v>616</v>
      </c>
      <c r="AT138" s="238" t="s">
        <v>171</v>
      </c>
      <c r="AU138" s="238" t="s">
        <v>91</v>
      </c>
      <c r="AY138" s="17" t="s">
        <v>169</v>
      </c>
      <c r="BE138" s="239">
        <f>IF(N138="základní",J138,0)</f>
        <v>0</v>
      </c>
      <c r="BF138" s="239">
        <f>IF(N138="snížená",J138,0)</f>
        <v>0</v>
      </c>
      <c r="BG138" s="239">
        <f>IF(N138="zákl. přenesená",J138,0)</f>
        <v>0</v>
      </c>
      <c r="BH138" s="239">
        <f>IF(N138="sníž. přenesená",J138,0)</f>
        <v>0</v>
      </c>
      <c r="BI138" s="239">
        <f>IF(N138="nulová",J138,0)</f>
        <v>0</v>
      </c>
      <c r="BJ138" s="17" t="s">
        <v>89</v>
      </c>
      <c r="BK138" s="239">
        <f>ROUND(I138*H138,2)</f>
        <v>0</v>
      </c>
      <c r="BL138" s="17" t="s">
        <v>616</v>
      </c>
      <c r="BM138" s="238" t="s">
        <v>658</v>
      </c>
    </row>
    <row r="139" s="2" customFormat="1">
      <c r="A139" s="38"/>
      <c r="B139" s="39"/>
      <c r="C139" s="40"/>
      <c r="D139" s="240" t="s">
        <v>177</v>
      </c>
      <c r="E139" s="40"/>
      <c r="F139" s="241" t="s">
        <v>657</v>
      </c>
      <c r="G139" s="40"/>
      <c r="H139" s="40"/>
      <c r="I139" s="242"/>
      <c r="J139" s="40"/>
      <c r="K139" s="40"/>
      <c r="L139" s="44"/>
      <c r="M139" s="243"/>
      <c r="N139" s="244"/>
      <c r="O139" s="91"/>
      <c r="P139" s="91"/>
      <c r="Q139" s="91"/>
      <c r="R139" s="91"/>
      <c r="S139" s="91"/>
      <c r="T139" s="92"/>
      <c r="U139" s="38"/>
      <c r="V139" s="38"/>
      <c r="W139" s="38"/>
      <c r="X139" s="38"/>
      <c r="Y139" s="38"/>
      <c r="Z139" s="38"/>
      <c r="AA139" s="38"/>
      <c r="AB139" s="38"/>
      <c r="AC139" s="38"/>
      <c r="AD139" s="38"/>
      <c r="AE139" s="38"/>
      <c r="AT139" s="17" t="s">
        <v>177</v>
      </c>
      <c r="AU139" s="17" t="s">
        <v>91</v>
      </c>
    </row>
    <row r="140" s="2" customFormat="1">
      <c r="A140" s="38"/>
      <c r="B140" s="39"/>
      <c r="C140" s="40"/>
      <c r="D140" s="245" t="s">
        <v>179</v>
      </c>
      <c r="E140" s="40"/>
      <c r="F140" s="246" t="s">
        <v>659</v>
      </c>
      <c r="G140" s="40"/>
      <c r="H140" s="40"/>
      <c r="I140" s="242"/>
      <c r="J140" s="40"/>
      <c r="K140" s="40"/>
      <c r="L140" s="44"/>
      <c r="M140" s="243"/>
      <c r="N140" s="244"/>
      <c r="O140" s="91"/>
      <c r="P140" s="91"/>
      <c r="Q140" s="91"/>
      <c r="R140" s="91"/>
      <c r="S140" s="91"/>
      <c r="T140" s="92"/>
      <c r="U140" s="38"/>
      <c r="V140" s="38"/>
      <c r="W140" s="38"/>
      <c r="X140" s="38"/>
      <c r="Y140" s="38"/>
      <c r="Z140" s="38"/>
      <c r="AA140" s="38"/>
      <c r="AB140" s="38"/>
      <c r="AC140" s="38"/>
      <c r="AD140" s="38"/>
      <c r="AE140" s="38"/>
      <c r="AT140" s="17" t="s">
        <v>179</v>
      </c>
      <c r="AU140" s="17" t="s">
        <v>91</v>
      </c>
    </row>
    <row r="141" s="2" customFormat="1" ht="21.75" customHeight="1">
      <c r="A141" s="38"/>
      <c r="B141" s="39"/>
      <c r="C141" s="227" t="s">
        <v>223</v>
      </c>
      <c r="D141" s="227" t="s">
        <v>171</v>
      </c>
      <c r="E141" s="228" t="s">
        <v>660</v>
      </c>
      <c r="F141" s="229" t="s">
        <v>661</v>
      </c>
      <c r="G141" s="230" t="s">
        <v>615</v>
      </c>
      <c r="H141" s="231">
        <v>1</v>
      </c>
      <c r="I141" s="232"/>
      <c r="J141" s="233">
        <f>ROUND(I141*H141,2)</f>
        <v>0</v>
      </c>
      <c r="K141" s="229" t="s">
        <v>174</v>
      </c>
      <c r="L141" s="44"/>
      <c r="M141" s="234" t="s">
        <v>1</v>
      </c>
      <c r="N141" s="235" t="s">
        <v>47</v>
      </c>
      <c r="O141" s="91"/>
      <c r="P141" s="236">
        <f>O141*H141</f>
        <v>0</v>
      </c>
      <c r="Q141" s="236">
        <v>0</v>
      </c>
      <c r="R141" s="236">
        <f>Q141*H141</f>
        <v>0</v>
      </c>
      <c r="S141" s="236">
        <v>0</v>
      </c>
      <c r="T141" s="237">
        <f>S141*H141</f>
        <v>0</v>
      </c>
      <c r="U141" s="38"/>
      <c r="V141" s="38"/>
      <c r="W141" s="38"/>
      <c r="X141" s="38"/>
      <c r="Y141" s="38"/>
      <c r="Z141" s="38"/>
      <c r="AA141" s="38"/>
      <c r="AB141" s="38"/>
      <c r="AC141" s="38"/>
      <c r="AD141" s="38"/>
      <c r="AE141" s="38"/>
      <c r="AR141" s="238" t="s">
        <v>616</v>
      </c>
      <c r="AT141" s="238" t="s">
        <v>171</v>
      </c>
      <c r="AU141" s="238" t="s">
        <v>91</v>
      </c>
      <c r="AY141" s="17" t="s">
        <v>169</v>
      </c>
      <c r="BE141" s="239">
        <f>IF(N141="základní",J141,0)</f>
        <v>0</v>
      </c>
      <c r="BF141" s="239">
        <f>IF(N141="snížená",J141,0)</f>
        <v>0</v>
      </c>
      <c r="BG141" s="239">
        <f>IF(N141="zákl. přenesená",J141,0)</f>
        <v>0</v>
      </c>
      <c r="BH141" s="239">
        <f>IF(N141="sníž. přenesená",J141,0)</f>
        <v>0</v>
      </c>
      <c r="BI141" s="239">
        <f>IF(N141="nulová",J141,0)</f>
        <v>0</v>
      </c>
      <c r="BJ141" s="17" t="s">
        <v>89</v>
      </c>
      <c r="BK141" s="239">
        <f>ROUND(I141*H141,2)</f>
        <v>0</v>
      </c>
      <c r="BL141" s="17" t="s">
        <v>616</v>
      </c>
      <c r="BM141" s="238" t="s">
        <v>662</v>
      </c>
    </row>
    <row r="142" s="2" customFormat="1">
      <c r="A142" s="38"/>
      <c r="B142" s="39"/>
      <c r="C142" s="40"/>
      <c r="D142" s="240" t="s">
        <v>177</v>
      </c>
      <c r="E142" s="40"/>
      <c r="F142" s="241" t="s">
        <v>661</v>
      </c>
      <c r="G142" s="40"/>
      <c r="H142" s="40"/>
      <c r="I142" s="242"/>
      <c r="J142" s="40"/>
      <c r="K142" s="40"/>
      <c r="L142" s="44"/>
      <c r="M142" s="243"/>
      <c r="N142" s="244"/>
      <c r="O142" s="91"/>
      <c r="P142" s="91"/>
      <c r="Q142" s="91"/>
      <c r="R142" s="91"/>
      <c r="S142" s="91"/>
      <c r="T142" s="92"/>
      <c r="U142" s="38"/>
      <c r="V142" s="38"/>
      <c r="W142" s="38"/>
      <c r="X142" s="38"/>
      <c r="Y142" s="38"/>
      <c r="Z142" s="38"/>
      <c r="AA142" s="38"/>
      <c r="AB142" s="38"/>
      <c r="AC142" s="38"/>
      <c r="AD142" s="38"/>
      <c r="AE142" s="38"/>
      <c r="AT142" s="17" t="s">
        <v>177</v>
      </c>
      <c r="AU142" s="17" t="s">
        <v>91</v>
      </c>
    </row>
    <row r="143" s="2" customFormat="1">
      <c r="A143" s="38"/>
      <c r="B143" s="39"/>
      <c r="C143" s="40"/>
      <c r="D143" s="245" t="s">
        <v>179</v>
      </c>
      <c r="E143" s="40"/>
      <c r="F143" s="246" t="s">
        <v>663</v>
      </c>
      <c r="G143" s="40"/>
      <c r="H143" s="40"/>
      <c r="I143" s="242"/>
      <c r="J143" s="40"/>
      <c r="K143" s="40"/>
      <c r="L143" s="44"/>
      <c r="M143" s="290"/>
      <c r="N143" s="291"/>
      <c r="O143" s="292"/>
      <c r="P143" s="292"/>
      <c r="Q143" s="292"/>
      <c r="R143" s="292"/>
      <c r="S143" s="292"/>
      <c r="T143" s="293"/>
      <c r="U143" s="38"/>
      <c r="V143" s="38"/>
      <c r="W143" s="38"/>
      <c r="X143" s="38"/>
      <c r="Y143" s="38"/>
      <c r="Z143" s="38"/>
      <c r="AA143" s="38"/>
      <c r="AB143" s="38"/>
      <c r="AC143" s="38"/>
      <c r="AD143" s="38"/>
      <c r="AE143" s="38"/>
      <c r="AT143" s="17" t="s">
        <v>179</v>
      </c>
      <c r="AU143" s="17" t="s">
        <v>91</v>
      </c>
    </row>
    <row r="144" s="2" customFormat="1" ht="6.96" customHeight="1">
      <c r="A144" s="38"/>
      <c r="B144" s="66"/>
      <c r="C144" s="67"/>
      <c r="D144" s="67"/>
      <c r="E144" s="67"/>
      <c r="F144" s="67"/>
      <c r="G144" s="67"/>
      <c r="H144" s="67"/>
      <c r="I144" s="67"/>
      <c r="J144" s="67"/>
      <c r="K144" s="67"/>
      <c r="L144" s="44"/>
      <c r="M144" s="38"/>
      <c r="O144" s="38"/>
      <c r="P144" s="38"/>
      <c r="Q144" s="38"/>
      <c r="R144" s="38"/>
      <c r="S144" s="38"/>
      <c r="T144" s="38"/>
      <c r="U144" s="38"/>
      <c r="V144" s="38"/>
      <c r="W144" s="38"/>
      <c r="X144" s="38"/>
      <c r="Y144" s="38"/>
      <c r="Z144" s="38"/>
      <c r="AA144" s="38"/>
      <c r="AB144" s="38"/>
      <c r="AC144" s="38"/>
      <c r="AD144" s="38"/>
      <c r="AE144" s="38"/>
    </row>
  </sheetData>
  <sheetProtection sheet="1" autoFilter="0" formatColumns="0" formatRows="0" objects="1" scenarios="1" spinCount="100000" saltValue="Su6zbLuUnTc9RHkZ0wumsad9PJGN7AiH1MUfU2OwmRrHU8pXsv3+7rAECSOLF1vrJQIhXjBVHIe2HaYIMYzWDA==" hashValue="fpPy2wy1cbmh/mfjqqLtFHoElvS15JCaEQSwF9d0ChePiFvl+Pll0JDmrsrWl3DppGr7zfXCD26n3YnvYRsfoA==" algorithmName="SHA-512" password="CC35"/>
  <autoFilter ref="C118:K143"/>
  <mergeCells count="9">
    <mergeCell ref="E7:H7"/>
    <mergeCell ref="E9:H9"/>
    <mergeCell ref="E18:H18"/>
    <mergeCell ref="E27:H27"/>
    <mergeCell ref="E85:H85"/>
    <mergeCell ref="E87:H87"/>
    <mergeCell ref="E109:H109"/>
    <mergeCell ref="E111:H111"/>
    <mergeCell ref="L2:V2"/>
  </mergeCells>
  <hyperlinks>
    <hyperlink ref="F124" r:id="rId1" display="https://podminky.urs.cz/item/CS_URS_2021_02/012103000"/>
    <hyperlink ref="F127" r:id="rId2" display="https://podminky.urs.cz/item/CS_URS_2021_02/012203000"/>
    <hyperlink ref="F130" r:id="rId3" display="https://podminky.urs.cz/item/CS_URS_2021_02/012303000"/>
    <hyperlink ref="F133" r:id="rId4" display="https://podminky.urs.cz/item/CS_URS_2021_02/013254000"/>
    <hyperlink ref="F137" r:id="rId5" display="https://podminky.urs.cz/item/CS_URS_2021_02/043002000"/>
    <hyperlink ref="F140" r:id="rId6" display="https://podminky.urs.cz/item/CS_URS_2021_02/043154000"/>
    <hyperlink ref="F143" r:id="rId7" display="https://podminky.urs.cz/item/CS_URS_2021_02/043203002"/>
  </hyperlinks>
  <pageMargins left="0.39375" right="0.39375" top="0.39375" bottom="0.39375" header="0" footer="0"/>
  <pageSetup paperSize="9" orientation="portrait" blackAndWhite="1" fitToHeight="100"/>
  <headerFooter>
    <oddFooter>&amp;CStrana &amp;P z &amp;N</oddFooter>
  </headerFooter>
  <drawing r:id="rId8"/>
</worksheet>
</file>

<file path=xl/worksheets/sheet8.xml><?xml version="1.0" encoding="utf-8"?>
<worksheet xmlns:r="http://schemas.openxmlformats.org/officeDocument/2006/relationships" xmlns="http://schemas.openxmlformats.org/spreadsheetml/2006/main">
  <sheetPr>
    <pageSetUpPr fitToPage="1"/>
  </sheetPr>
  <sheetViews>
    <sheetView showGridLines="0" workbookViewId="0"/>
  </sheetViews>
  <cols>
    <col min="1" max="1" width="8.332031" style="1" customWidth="1"/>
    <col min="2" max="2" width="1.667969" style="1" customWidth="1"/>
    <col min="3" max="3" width="25" style="1" customWidth="1"/>
    <col min="4" max="4" width="75.83203" style="1" customWidth="1"/>
    <col min="5" max="5" width="13.33203" style="1" customWidth="1"/>
    <col min="6" max="6" width="20" style="1" customWidth="1"/>
    <col min="7" max="7" width="1.667969" style="1" customWidth="1"/>
    <col min="8" max="8" width="8.332031" style="1" customWidth="1"/>
  </cols>
  <sheetData>
    <row r="1" s="1" customFormat="1" ht="11.28" customHeight="1"/>
    <row r="2" s="1" customFormat="1" ht="36.96" customHeight="1"/>
    <row r="3" s="1" customFormat="1" ht="6.96" customHeight="1">
      <c r="B3" s="147"/>
      <c r="C3" s="148"/>
      <c r="D3" s="148"/>
      <c r="E3" s="148"/>
      <c r="F3" s="148"/>
      <c r="G3" s="148"/>
      <c r="H3" s="20"/>
    </row>
    <row r="4" s="1" customFormat="1" ht="24.96" customHeight="1">
      <c r="B4" s="20"/>
      <c r="C4" s="149" t="s">
        <v>664</v>
      </c>
      <c r="H4" s="20"/>
    </row>
    <row r="5" s="1" customFormat="1" ht="12" customHeight="1">
      <c r="B5" s="20"/>
      <c r="C5" s="294" t="s">
        <v>13</v>
      </c>
      <c r="D5" s="157" t="s">
        <v>14</v>
      </c>
      <c r="E5" s="1"/>
      <c r="F5" s="1"/>
      <c r="H5" s="20"/>
    </row>
    <row r="6" s="1" customFormat="1" ht="36.96" customHeight="1">
      <c r="B6" s="20"/>
      <c r="C6" s="295" t="s">
        <v>16</v>
      </c>
      <c r="D6" s="296" t="s">
        <v>17</v>
      </c>
      <c r="E6" s="1"/>
      <c r="F6" s="1"/>
      <c r="H6" s="20"/>
    </row>
    <row r="7" s="1" customFormat="1" ht="16.5" customHeight="1">
      <c r="B7" s="20"/>
      <c r="C7" s="151" t="s">
        <v>22</v>
      </c>
      <c r="D7" s="154" t="str">
        <f>'Rekapitulace stavby'!AN8</f>
        <v>7. 12. 2021</v>
      </c>
      <c r="H7" s="20"/>
    </row>
    <row r="8" s="2" customFormat="1" ht="10.8" customHeight="1">
      <c r="A8" s="38"/>
      <c r="B8" s="44"/>
      <c r="C8" s="38"/>
      <c r="D8" s="38"/>
      <c r="E8" s="38"/>
      <c r="F8" s="38"/>
      <c r="G8" s="38"/>
      <c r="H8" s="44"/>
    </row>
    <row r="9" s="11" customFormat="1" ht="29.28" customHeight="1">
      <c r="A9" s="200"/>
      <c r="B9" s="297"/>
      <c r="C9" s="298" t="s">
        <v>63</v>
      </c>
      <c r="D9" s="299" t="s">
        <v>64</v>
      </c>
      <c r="E9" s="299" t="s">
        <v>156</v>
      </c>
      <c r="F9" s="300" t="s">
        <v>665</v>
      </c>
      <c r="G9" s="200"/>
      <c r="H9" s="297"/>
    </row>
    <row r="10" s="2" customFormat="1" ht="26.4" customHeight="1">
      <c r="A10" s="38"/>
      <c r="B10" s="44"/>
      <c r="C10" s="301" t="s">
        <v>666</v>
      </c>
      <c r="D10" s="301" t="s">
        <v>87</v>
      </c>
      <c r="E10" s="38"/>
      <c r="F10" s="38"/>
      <c r="G10" s="38"/>
      <c r="H10" s="44"/>
    </row>
    <row r="11" s="2" customFormat="1" ht="16.8" customHeight="1">
      <c r="A11" s="38"/>
      <c r="B11" s="44"/>
      <c r="C11" s="302" t="s">
        <v>667</v>
      </c>
      <c r="D11" s="303" t="s">
        <v>668</v>
      </c>
      <c r="E11" s="304" t="s">
        <v>120</v>
      </c>
      <c r="F11" s="305">
        <v>86.25</v>
      </c>
      <c r="G11" s="38"/>
      <c r="H11" s="44"/>
    </row>
    <row r="12" s="2" customFormat="1" ht="16.8" customHeight="1">
      <c r="A12" s="38"/>
      <c r="B12" s="44"/>
      <c r="C12" s="302" t="s">
        <v>669</v>
      </c>
      <c r="D12" s="303" t="s">
        <v>670</v>
      </c>
      <c r="E12" s="304" t="s">
        <v>120</v>
      </c>
      <c r="F12" s="305">
        <v>728</v>
      </c>
      <c r="G12" s="38"/>
      <c r="H12" s="44"/>
    </row>
    <row r="13" s="2" customFormat="1" ht="16.8" customHeight="1">
      <c r="A13" s="38"/>
      <c r="B13" s="44"/>
      <c r="C13" s="302" t="s">
        <v>115</v>
      </c>
      <c r="D13" s="303" t="s">
        <v>115</v>
      </c>
      <c r="E13" s="304" t="s">
        <v>116</v>
      </c>
      <c r="F13" s="305">
        <v>37.439999999999998</v>
      </c>
      <c r="G13" s="38"/>
      <c r="H13" s="44"/>
    </row>
    <row r="14" s="2" customFormat="1" ht="16.8" customHeight="1">
      <c r="A14" s="38"/>
      <c r="B14" s="44"/>
      <c r="C14" s="306" t="s">
        <v>671</v>
      </c>
      <c r="D14" s="38"/>
      <c r="E14" s="38"/>
      <c r="F14" s="38"/>
      <c r="G14" s="38"/>
      <c r="H14" s="44"/>
    </row>
    <row r="15" s="2" customFormat="1">
      <c r="A15" s="38"/>
      <c r="B15" s="44"/>
      <c r="C15" s="307" t="s">
        <v>185</v>
      </c>
      <c r="D15" s="307" t="s">
        <v>186</v>
      </c>
      <c r="E15" s="17" t="s">
        <v>116</v>
      </c>
      <c r="F15" s="308">
        <v>37.439999999999998</v>
      </c>
      <c r="G15" s="38"/>
      <c r="H15" s="44"/>
    </row>
    <row r="16" s="2" customFormat="1" ht="16.8" customHeight="1">
      <c r="A16" s="38"/>
      <c r="B16" s="44"/>
      <c r="C16" s="307" t="s">
        <v>191</v>
      </c>
      <c r="D16" s="307" t="s">
        <v>192</v>
      </c>
      <c r="E16" s="17" t="s">
        <v>116</v>
      </c>
      <c r="F16" s="308">
        <v>37.439999999999998</v>
      </c>
      <c r="G16" s="38"/>
      <c r="H16" s="44"/>
    </row>
    <row r="17" s="2" customFormat="1" ht="16.8" customHeight="1">
      <c r="A17" s="38"/>
      <c r="B17" s="44"/>
      <c r="C17" s="307" t="s">
        <v>198</v>
      </c>
      <c r="D17" s="307" t="s">
        <v>199</v>
      </c>
      <c r="E17" s="17" t="s">
        <v>116</v>
      </c>
      <c r="F17" s="308">
        <v>24.635999999999999</v>
      </c>
      <c r="G17" s="38"/>
      <c r="H17" s="44"/>
    </row>
    <row r="18" s="2" customFormat="1" ht="16.8" customHeight="1">
      <c r="A18" s="38"/>
      <c r="B18" s="44"/>
      <c r="C18" s="302" t="s">
        <v>118</v>
      </c>
      <c r="D18" s="303" t="s">
        <v>119</v>
      </c>
      <c r="E18" s="304" t="s">
        <v>120</v>
      </c>
      <c r="F18" s="305">
        <v>623</v>
      </c>
      <c r="G18" s="38"/>
      <c r="H18" s="44"/>
    </row>
    <row r="19" s="2" customFormat="1" ht="16.8" customHeight="1">
      <c r="A19" s="38"/>
      <c r="B19" s="44"/>
      <c r="C19" s="306" t="s">
        <v>671</v>
      </c>
      <c r="D19" s="38"/>
      <c r="E19" s="38"/>
      <c r="F19" s="38"/>
      <c r="G19" s="38"/>
      <c r="H19" s="44"/>
    </row>
    <row r="20" s="2" customFormat="1">
      <c r="A20" s="38"/>
      <c r="B20" s="44"/>
      <c r="C20" s="307" t="s">
        <v>278</v>
      </c>
      <c r="D20" s="307" t="s">
        <v>279</v>
      </c>
      <c r="E20" s="17" t="s">
        <v>120</v>
      </c>
      <c r="F20" s="308">
        <v>856</v>
      </c>
      <c r="G20" s="38"/>
      <c r="H20" s="44"/>
    </row>
    <row r="21" s="2" customFormat="1" ht="16.8" customHeight="1">
      <c r="A21" s="38"/>
      <c r="B21" s="44"/>
      <c r="C21" s="302" t="s">
        <v>672</v>
      </c>
      <c r="D21" s="303" t="s">
        <v>673</v>
      </c>
      <c r="E21" s="304" t="s">
        <v>120</v>
      </c>
      <c r="F21" s="305">
        <v>20</v>
      </c>
      <c r="G21" s="38"/>
      <c r="H21" s="44"/>
    </row>
    <row r="22" s="2" customFormat="1" ht="16.8" customHeight="1">
      <c r="A22" s="38"/>
      <c r="B22" s="44"/>
      <c r="C22" s="302" t="s">
        <v>123</v>
      </c>
      <c r="D22" s="303" t="s">
        <v>123</v>
      </c>
      <c r="E22" s="304" t="s">
        <v>116</v>
      </c>
      <c r="F22" s="305">
        <v>2.3279999999999998</v>
      </c>
      <c r="G22" s="38"/>
      <c r="H22" s="44"/>
    </row>
    <row r="23" s="2" customFormat="1" ht="16.8" customHeight="1">
      <c r="A23" s="38"/>
      <c r="B23" s="44"/>
      <c r="C23" s="307" t="s">
        <v>1</v>
      </c>
      <c r="D23" s="307" t="s">
        <v>275</v>
      </c>
      <c r="E23" s="17" t="s">
        <v>1</v>
      </c>
      <c r="F23" s="308">
        <v>2.3279999999999998</v>
      </c>
      <c r="G23" s="38"/>
      <c r="H23" s="44"/>
    </row>
    <row r="24" s="2" customFormat="1" ht="16.8" customHeight="1">
      <c r="A24" s="38"/>
      <c r="B24" s="44"/>
      <c r="C24" s="307" t="s">
        <v>123</v>
      </c>
      <c r="D24" s="307" t="s">
        <v>184</v>
      </c>
      <c r="E24" s="17" t="s">
        <v>1</v>
      </c>
      <c r="F24" s="308">
        <v>2.3279999999999998</v>
      </c>
      <c r="G24" s="38"/>
      <c r="H24" s="44"/>
    </row>
    <row r="25" s="2" customFormat="1" ht="16.8" customHeight="1">
      <c r="A25" s="38"/>
      <c r="B25" s="44"/>
      <c r="C25" s="306" t="s">
        <v>671</v>
      </c>
      <c r="D25" s="38"/>
      <c r="E25" s="38"/>
      <c r="F25" s="38"/>
      <c r="G25" s="38"/>
      <c r="H25" s="44"/>
    </row>
    <row r="26" s="2" customFormat="1" ht="16.8" customHeight="1">
      <c r="A26" s="38"/>
      <c r="B26" s="44"/>
      <c r="C26" s="307" t="s">
        <v>269</v>
      </c>
      <c r="D26" s="307" t="s">
        <v>270</v>
      </c>
      <c r="E26" s="17" t="s">
        <v>116</v>
      </c>
      <c r="F26" s="308">
        <v>2.3279999999999998</v>
      </c>
      <c r="G26" s="38"/>
      <c r="H26" s="44"/>
    </row>
    <row r="27" s="2" customFormat="1" ht="16.8" customHeight="1">
      <c r="A27" s="38"/>
      <c r="B27" s="44"/>
      <c r="C27" s="307" t="s">
        <v>198</v>
      </c>
      <c r="D27" s="307" t="s">
        <v>199</v>
      </c>
      <c r="E27" s="17" t="s">
        <v>116</v>
      </c>
      <c r="F27" s="308">
        <v>24.635999999999999</v>
      </c>
      <c r="G27" s="38"/>
      <c r="H27" s="44"/>
    </row>
    <row r="28" s="2" customFormat="1" ht="16.8" customHeight="1">
      <c r="A28" s="38"/>
      <c r="B28" s="44"/>
      <c r="C28" s="302" t="s">
        <v>674</v>
      </c>
      <c r="D28" s="303" t="s">
        <v>674</v>
      </c>
      <c r="E28" s="304" t="s">
        <v>116</v>
      </c>
      <c r="F28" s="305">
        <v>1782</v>
      </c>
      <c r="G28" s="38"/>
      <c r="H28" s="44"/>
    </row>
    <row r="29" s="2" customFormat="1" ht="16.8" customHeight="1">
      <c r="A29" s="38"/>
      <c r="B29" s="44"/>
      <c r="C29" s="302" t="s">
        <v>675</v>
      </c>
      <c r="D29" s="303" t="s">
        <v>676</v>
      </c>
      <c r="E29" s="304" t="s">
        <v>116</v>
      </c>
      <c r="F29" s="305">
        <v>989</v>
      </c>
      <c r="G29" s="38"/>
      <c r="H29" s="44"/>
    </row>
    <row r="30" s="2" customFormat="1" ht="16.8" customHeight="1">
      <c r="A30" s="38"/>
      <c r="B30" s="44"/>
      <c r="C30" s="302" t="s">
        <v>677</v>
      </c>
      <c r="D30" s="303" t="s">
        <v>678</v>
      </c>
      <c r="E30" s="304" t="s">
        <v>133</v>
      </c>
      <c r="F30" s="305">
        <v>474</v>
      </c>
      <c r="G30" s="38"/>
      <c r="H30" s="44"/>
    </row>
    <row r="31" s="2" customFormat="1" ht="16.8" customHeight="1">
      <c r="A31" s="38"/>
      <c r="B31" s="44"/>
      <c r="C31" s="302" t="s">
        <v>679</v>
      </c>
      <c r="D31" s="303" t="s">
        <v>680</v>
      </c>
      <c r="E31" s="304" t="s">
        <v>133</v>
      </c>
      <c r="F31" s="305">
        <v>609.5</v>
      </c>
      <c r="G31" s="38"/>
      <c r="H31" s="44"/>
    </row>
    <row r="32" s="2" customFormat="1" ht="16.8" customHeight="1">
      <c r="A32" s="38"/>
      <c r="B32" s="44"/>
      <c r="C32" s="302" t="s">
        <v>125</v>
      </c>
      <c r="D32" s="303" t="s">
        <v>126</v>
      </c>
      <c r="E32" s="304" t="s">
        <v>116</v>
      </c>
      <c r="F32" s="305">
        <v>9.7910000000000004</v>
      </c>
      <c r="G32" s="38"/>
      <c r="H32" s="44"/>
    </row>
    <row r="33" s="2" customFormat="1" ht="16.8" customHeight="1">
      <c r="A33" s="38"/>
      <c r="B33" s="44"/>
      <c r="C33" s="307" t="s">
        <v>1</v>
      </c>
      <c r="D33" s="307" t="s">
        <v>222</v>
      </c>
      <c r="E33" s="17" t="s">
        <v>1</v>
      </c>
      <c r="F33" s="308">
        <v>9.7910000000000004</v>
      </c>
      <c r="G33" s="38"/>
      <c r="H33" s="44"/>
    </row>
    <row r="34" s="2" customFormat="1" ht="16.8" customHeight="1">
      <c r="A34" s="38"/>
      <c r="B34" s="44"/>
      <c r="C34" s="307" t="s">
        <v>125</v>
      </c>
      <c r="D34" s="307" t="s">
        <v>184</v>
      </c>
      <c r="E34" s="17" t="s">
        <v>1</v>
      </c>
      <c r="F34" s="308">
        <v>9.7910000000000004</v>
      </c>
      <c r="G34" s="38"/>
      <c r="H34" s="44"/>
    </row>
    <row r="35" s="2" customFormat="1" ht="16.8" customHeight="1">
      <c r="A35" s="38"/>
      <c r="B35" s="44"/>
      <c r="C35" s="306" t="s">
        <v>671</v>
      </c>
      <c r="D35" s="38"/>
      <c r="E35" s="38"/>
      <c r="F35" s="38"/>
      <c r="G35" s="38"/>
      <c r="H35" s="44"/>
    </row>
    <row r="36" s="2" customFormat="1" ht="16.8" customHeight="1">
      <c r="A36" s="38"/>
      <c r="B36" s="44"/>
      <c r="C36" s="307" t="s">
        <v>216</v>
      </c>
      <c r="D36" s="307" t="s">
        <v>217</v>
      </c>
      <c r="E36" s="17" t="s">
        <v>116</v>
      </c>
      <c r="F36" s="308">
        <v>9.7910000000000004</v>
      </c>
      <c r="G36" s="38"/>
      <c r="H36" s="44"/>
    </row>
    <row r="37" s="2" customFormat="1" ht="16.8" customHeight="1">
      <c r="A37" s="38"/>
      <c r="B37" s="44"/>
      <c r="C37" s="307" t="s">
        <v>198</v>
      </c>
      <c r="D37" s="307" t="s">
        <v>199</v>
      </c>
      <c r="E37" s="17" t="s">
        <v>116</v>
      </c>
      <c r="F37" s="308">
        <v>24.635999999999999</v>
      </c>
      <c r="G37" s="38"/>
      <c r="H37" s="44"/>
    </row>
    <row r="38" s="2" customFormat="1" ht="16.8" customHeight="1">
      <c r="A38" s="38"/>
      <c r="B38" s="44"/>
      <c r="C38" s="307" t="s">
        <v>224</v>
      </c>
      <c r="D38" s="307" t="s">
        <v>225</v>
      </c>
      <c r="E38" s="17" t="s">
        <v>211</v>
      </c>
      <c r="F38" s="308">
        <v>39.359999999999999</v>
      </c>
      <c r="G38" s="38"/>
      <c r="H38" s="44"/>
    </row>
    <row r="39" s="2" customFormat="1" ht="16.8" customHeight="1">
      <c r="A39" s="38"/>
      <c r="B39" s="44"/>
      <c r="C39" s="302" t="s">
        <v>681</v>
      </c>
      <c r="D39" s="303" t="s">
        <v>681</v>
      </c>
      <c r="E39" s="304" t="s">
        <v>116</v>
      </c>
      <c r="F39" s="305">
        <v>1009</v>
      </c>
      <c r="G39" s="38"/>
      <c r="H39" s="44"/>
    </row>
    <row r="40" s="2" customFormat="1" ht="16.8" customHeight="1">
      <c r="A40" s="38"/>
      <c r="B40" s="44"/>
      <c r="C40" s="302" t="s">
        <v>682</v>
      </c>
      <c r="D40" s="303" t="s">
        <v>683</v>
      </c>
      <c r="E40" s="304" t="s">
        <v>116</v>
      </c>
      <c r="F40" s="305">
        <v>403.60000000000002</v>
      </c>
      <c r="G40" s="38"/>
      <c r="H40" s="44"/>
    </row>
    <row r="41" s="2" customFormat="1" ht="16.8" customHeight="1">
      <c r="A41" s="38"/>
      <c r="B41" s="44"/>
      <c r="C41" s="302" t="s">
        <v>684</v>
      </c>
      <c r="D41" s="303" t="s">
        <v>685</v>
      </c>
      <c r="E41" s="304" t="s">
        <v>116</v>
      </c>
      <c r="F41" s="305">
        <v>605.39999999999998</v>
      </c>
      <c r="G41" s="38"/>
      <c r="H41" s="44"/>
    </row>
    <row r="42" s="2" customFormat="1" ht="16.8" customHeight="1">
      <c r="A42" s="38"/>
      <c r="B42" s="44"/>
      <c r="C42" s="302" t="s">
        <v>686</v>
      </c>
      <c r="D42" s="303" t="s">
        <v>687</v>
      </c>
      <c r="E42" s="304" t="s">
        <v>120</v>
      </c>
      <c r="F42" s="305">
        <v>36</v>
      </c>
      <c r="G42" s="38"/>
      <c r="H42" s="44"/>
    </row>
    <row r="43" s="2" customFormat="1" ht="16.8" customHeight="1">
      <c r="A43" s="38"/>
      <c r="B43" s="44"/>
      <c r="C43" s="302" t="s">
        <v>688</v>
      </c>
      <c r="D43" s="303" t="s">
        <v>689</v>
      </c>
      <c r="E43" s="304" t="s">
        <v>120</v>
      </c>
      <c r="F43" s="305">
        <v>69</v>
      </c>
      <c r="G43" s="38"/>
      <c r="H43" s="44"/>
    </row>
    <row r="44" s="2" customFormat="1" ht="16.8" customHeight="1">
      <c r="A44" s="38"/>
      <c r="B44" s="44"/>
      <c r="C44" s="302" t="s">
        <v>410</v>
      </c>
      <c r="D44" s="303" t="s">
        <v>690</v>
      </c>
      <c r="E44" s="304" t="s">
        <v>120</v>
      </c>
      <c r="F44" s="305">
        <v>776</v>
      </c>
      <c r="G44" s="38"/>
      <c r="H44" s="44"/>
    </row>
    <row r="45" s="2" customFormat="1" ht="16.8" customHeight="1">
      <c r="A45" s="38"/>
      <c r="B45" s="44"/>
      <c r="C45" s="302" t="s">
        <v>691</v>
      </c>
      <c r="D45" s="303" t="s">
        <v>692</v>
      </c>
      <c r="E45" s="304" t="s">
        <v>120</v>
      </c>
      <c r="F45" s="305">
        <v>16</v>
      </c>
      <c r="G45" s="38"/>
      <c r="H45" s="44"/>
    </row>
    <row r="46" s="2" customFormat="1" ht="16.8" customHeight="1">
      <c r="A46" s="38"/>
      <c r="B46" s="44"/>
      <c r="C46" s="302" t="s">
        <v>693</v>
      </c>
      <c r="D46" s="303" t="s">
        <v>694</v>
      </c>
      <c r="E46" s="304" t="s">
        <v>133</v>
      </c>
      <c r="F46" s="305">
        <v>36</v>
      </c>
      <c r="G46" s="38"/>
      <c r="H46" s="44"/>
    </row>
    <row r="47" s="2" customFormat="1" ht="16.8" customHeight="1">
      <c r="A47" s="38"/>
      <c r="B47" s="44"/>
      <c r="C47" s="302" t="s">
        <v>285</v>
      </c>
      <c r="D47" s="303" t="s">
        <v>695</v>
      </c>
      <c r="E47" s="304" t="s">
        <v>120</v>
      </c>
      <c r="F47" s="305">
        <v>623</v>
      </c>
      <c r="G47" s="38"/>
      <c r="H47" s="44"/>
    </row>
    <row r="48" s="2" customFormat="1" ht="16.8" customHeight="1">
      <c r="A48" s="38"/>
      <c r="B48" s="44"/>
      <c r="C48" s="307" t="s">
        <v>1</v>
      </c>
      <c r="D48" s="307" t="s">
        <v>284</v>
      </c>
      <c r="E48" s="17" t="s">
        <v>1</v>
      </c>
      <c r="F48" s="308">
        <v>0</v>
      </c>
      <c r="G48" s="38"/>
      <c r="H48" s="44"/>
    </row>
    <row r="49" s="2" customFormat="1" ht="16.8" customHeight="1">
      <c r="A49" s="38"/>
      <c r="B49" s="44"/>
      <c r="C49" s="307" t="s">
        <v>1</v>
      </c>
      <c r="D49" s="307" t="s">
        <v>118</v>
      </c>
      <c r="E49" s="17" t="s">
        <v>1</v>
      </c>
      <c r="F49" s="308">
        <v>623</v>
      </c>
      <c r="G49" s="38"/>
      <c r="H49" s="44"/>
    </row>
    <row r="50" s="2" customFormat="1" ht="16.8" customHeight="1">
      <c r="A50" s="38"/>
      <c r="B50" s="44"/>
      <c r="C50" s="307" t="s">
        <v>285</v>
      </c>
      <c r="D50" s="307" t="s">
        <v>184</v>
      </c>
      <c r="E50" s="17" t="s">
        <v>1</v>
      </c>
      <c r="F50" s="308">
        <v>623</v>
      </c>
      <c r="G50" s="38"/>
      <c r="H50" s="44"/>
    </row>
    <row r="51" s="2" customFormat="1" ht="16.8" customHeight="1">
      <c r="A51" s="38"/>
      <c r="B51" s="44"/>
      <c r="C51" s="302" t="s">
        <v>128</v>
      </c>
      <c r="D51" s="303" t="s">
        <v>129</v>
      </c>
      <c r="E51" s="304" t="s">
        <v>120</v>
      </c>
      <c r="F51" s="305">
        <v>856</v>
      </c>
      <c r="G51" s="38"/>
      <c r="H51" s="44"/>
    </row>
    <row r="52" s="2" customFormat="1" ht="16.8" customHeight="1">
      <c r="A52" s="38"/>
      <c r="B52" s="44"/>
      <c r="C52" s="307" t="s">
        <v>1</v>
      </c>
      <c r="D52" s="307" t="s">
        <v>286</v>
      </c>
      <c r="E52" s="17" t="s">
        <v>1</v>
      </c>
      <c r="F52" s="308">
        <v>0</v>
      </c>
      <c r="G52" s="38"/>
      <c r="H52" s="44"/>
    </row>
    <row r="53" s="2" customFormat="1" ht="16.8" customHeight="1">
      <c r="A53" s="38"/>
      <c r="B53" s="44"/>
      <c r="C53" s="307" t="s">
        <v>1</v>
      </c>
      <c r="D53" s="307" t="s">
        <v>136</v>
      </c>
      <c r="E53" s="17" t="s">
        <v>1</v>
      </c>
      <c r="F53" s="308">
        <v>856</v>
      </c>
      <c r="G53" s="38"/>
      <c r="H53" s="44"/>
    </row>
    <row r="54" s="2" customFormat="1" ht="16.8" customHeight="1">
      <c r="A54" s="38"/>
      <c r="B54" s="44"/>
      <c r="C54" s="307" t="s">
        <v>128</v>
      </c>
      <c r="D54" s="307" t="s">
        <v>184</v>
      </c>
      <c r="E54" s="17" t="s">
        <v>1</v>
      </c>
      <c r="F54" s="308">
        <v>856</v>
      </c>
      <c r="G54" s="38"/>
      <c r="H54" s="44"/>
    </row>
    <row r="55" s="2" customFormat="1" ht="16.8" customHeight="1">
      <c r="A55" s="38"/>
      <c r="B55" s="44"/>
      <c r="C55" s="306" t="s">
        <v>671</v>
      </c>
      <c r="D55" s="38"/>
      <c r="E55" s="38"/>
      <c r="F55" s="38"/>
      <c r="G55" s="38"/>
      <c r="H55" s="44"/>
    </row>
    <row r="56" s="2" customFormat="1">
      <c r="A56" s="38"/>
      <c r="B56" s="44"/>
      <c r="C56" s="307" t="s">
        <v>278</v>
      </c>
      <c r="D56" s="307" t="s">
        <v>279</v>
      </c>
      <c r="E56" s="17" t="s">
        <v>120</v>
      </c>
      <c r="F56" s="308">
        <v>856</v>
      </c>
      <c r="G56" s="38"/>
      <c r="H56" s="44"/>
    </row>
    <row r="57" s="2" customFormat="1" ht="16.8" customHeight="1">
      <c r="A57" s="38"/>
      <c r="B57" s="44"/>
      <c r="C57" s="307" t="s">
        <v>292</v>
      </c>
      <c r="D57" s="307" t="s">
        <v>293</v>
      </c>
      <c r="E57" s="17" t="s">
        <v>120</v>
      </c>
      <c r="F57" s="308">
        <v>856</v>
      </c>
      <c r="G57" s="38"/>
      <c r="H57" s="44"/>
    </row>
    <row r="58" s="2" customFormat="1" ht="16.8" customHeight="1">
      <c r="A58" s="38"/>
      <c r="B58" s="44"/>
      <c r="C58" s="307" t="s">
        <v>287</v>
      </c>
      <c r="D58" s="307" t="s">
        <v>288</v>
      </c>
      <c r="E58" s="17" t="s">
        <v>211</v>
      </c>
      <c r="F58" s="308">
        <v>22.469999999999999</v>
      </c>
      <c r="G58" s="38"/>
      <c r="H58" s="44"/>
    </row>
    <row r="59" s="2" customFormat="1" ht="16.8" customHeight="1">
      <c r="A59" s="38"/>
      <c r="B59" s="44"/>
      <c r="C59" s="302" t="s">
        <v>696</v>
      </c>
      <c r="D59" s="303" t="s">
        <v>697</v>
      </c>
      <c r="E59" s="304" t="s">
        <v>211</v>
      </c>
      <c r="F59" s="305">
        <v>0</v>
      </c>
      <c r="G59" s="38"/>
      <c r="H59" s="44"/>
    </row>
    <row r="60" s="2" customFormat="1" ht="16.8" customHeight="1">
      <c r="A60" s="38"/>
      <c r="B60" s="44"/>
      <c r="C60" s="302" t="s">
        <v>698</v>
      </c>
      <c r="D60" s="303" t="s">
        <v>699</v>
      </c>
      <c r="E60" s="304" t="s">
        <v>211</v>
      </c>
      <c r="F60" s="305">
        <v>204.85900000000001</v>
      </c>
      <c r="G60" s="38"/>
      <c r="H60" s="44"/>
    </row>
    <row r="61" s="2" customFormat="1" ht="16.8" customHeight="1">
      <c r="A61" s="38"/>
      <c r="B61" s="44"/>
      <c r="C61" s="302" t="s">
        <v>700</v>
      </c>
      <c r="D61" s="303" t="s">
        <v>701</v>
      </c>
      <c r="E61" s="304" t="s">
        <v>211</v>
      </c>
      <c r="F61" s="305">
        <v>21.111999999999998</v>
      </c>
      <c r="G61" s="38"/>
      <c r="H61" s="44"/>
    </row>
    <row r="62" s="2" customFormat="1" ht="16.8" customHeight="1">
      <c r="A62" s="38"/>
      <c r="B62" s="44"/>
      <c r="C62" s="302" t="s">
        <v>702</v>
      </c>
      <c r="D62" s="303" t="s">
        <v>703</v>
      </c>
      <c r="E62" s="304" t="s">
        <v>211</v>
      </c>
      <c r="F62" s="305">
        <v>44.573</v>
      </c>
      <c r="G62" s="38"/>
      <c r="H62" s="44"/>
    </row>
    <row r="63" s="2" customFormat="1" ht="16.8" customHeight="1">
      <c r="A63" s="38"/>
      <c r="B63" s="44"/>
      <c r="C63" s="302" t="s">
        <v>704</v>
      </c>
      <c r="D63" s="303" t="s">
        <v>705</v>
      </c>
      <c r="E63" s="304" t="s">
        <v>211</v>
      </c>
      <c r="F63" s="305">
        <v>183.74700000000001</v>
      </c>
      <c r="G63" s="38"/>
      <c r="H63" s="44"/>
    </row>
    <row r="64" s="2" customFormat="1" ht="16.8" customHeight="1">
      <c r="A64" s="38"/>
      <c r="B64" s="44"/>
      <c r="C64" s="302" t="s">
        <v>131</v>
      </c>
      <c r="D64" s="303" t="s">
        <v>132</v>
      </c>
      <c r="E64" s="304" t="s">
        <v>133</v>
      </c>
      <c r="F64" s="305">
        <v>118</v>
      </c>
      <c r="G64" s="38"/>
      <c r="H64" s="44"/>
    </row>
    <row r="65" s="2" customFormat="1" ht="16.8" customHeight="1">
      <c r="A65" s="38"/>
      <c r="B65" s="44"/>
      <c r="C65" s="306" t="s">
        <v>671</v>
      </c>
      <c r="D65" s="38"/>
      <c r="E65" s="38"/>
      <c r="F65" s="38"/>
      <c r="G65" s="38"/>
      <c r="H65" s="44"/>
    </row>
    <row r="66" s="2" customFormat="1">
      <c r="A66" s="38"/>
      <c r="B66" s="44"/>
      <c r="C66" s="307" t="s">
        <v>172</v>
      </c>
      <c r="D66" s="307" t="s">
        <v>173</v>
      </c>
      <c r="E66" s="17" t="s">
        <v>116</v>
      </c>
      <c r="F66" s="308">
        <v>37.439999999999998</v>
      </c>
      <c r="G66" s="38"/>
      <c r="H66" s="44"/>
    </row>
    <row r="67" s="2" customFormat="1" ht="16.8" customHeight="1">
      <c r="A67" s="38"/>
      <c r="B67" s="44"/>
      <c r="C67" s="307" t="s">
        <v>237</v>
      </c>
      <c r="D67" s="307" t="s">
        <v>238</v>
      </c>
      <c r="E67" s="17" t="s">
        <v>120</v>
      </c>
      <c r="F67" s="308">
        <v>165.19999999999999</v>
      </c>
      <c r="G67" s="38"/>
      <c r="H67" s="44"/>
    </row>
    <row r="68" s="2" customFormat="1" ht="16.8" customHeight="1">
      <c r="A68" s="38"/>
      <c r="B68" s="44"/>
      <c r="C68" s="307" t="s">
        <v>246</v>
      </c>
      <c r="D68" s="307" t="s">
        <v>247</v>
      </c>
      <c r="E68" s="17" t="s">
        <v>120</v>
      </c>
      <c r="F68" s="308">
        <v>167.678</v>
      </c>
      <c r="G68" s="38"/>
      <c r="H68" s="44"/>
    </row>
    <row r="69" s="2" customFormat="1" ht="16.8" customHeight="1">
      <c r="A69" s="38"/>
      <c r="B69" s="44"/>
      <c r="C69" s="302" t="s">
        <v>420</v>
      </c>
      <c r="D69" s="303" t="s">
        <v>132</v>
      </c>
      <c r="E69" s="304" t="s">
        <v>133</v>
      </c>
      <c r="F69" s="305">
        <v>326</v>
      </c>
      <c r="G69" s="38"/>
      <c r="H69" s="44"/>
    </row>
    <row r="70" s="2" customFormat="1" ht="16.8" customHeight="1">
      <c r="A70" s="38"/>
      <c r="B70" s="44"/>
      <c r="C70" s="302" t="s">
        <v>502</v>
      </c>
      <c r="D70" s="303" t="s">
        <v>503</v>
      </c>
      <c r="E70" s="304" t="s">
        <v>120</v>
      </c>
      <c r="F70" s="305">
        <v>168</v>
      </c>
      <c r="G70" s="38"/>
      <c r="H70" s="44"/>
    </row>
    <row r="71" s="2" customFormat="1" ht="16.8" customHeight="1">
      <c r="A71" s="38"/>
      <c r="B71" s="44"/>
      <c r="C71" s="302" t="s">
        <v>706</v>
      </c>
      <c r="D71" s="303" t="s">
        <v>707</v>
      </c>
      <c r="E71" s="304" t="s">
        <v>120</v>
      </c>
      <c r="F71" s="305">
        <v>5</v>
      </c>
      <c r="G71" s="38"/>
      <c r="H71" s="44"/>
    </row>
    <row r="72" s="2" customFormat="1" ht="16.8" customHeight="1">
      <c r="A72" s="38"/>
      <c r="B72" s="44"/>
      <c r="C72" s="302" t="s">
        <v>136</v>
      </c>
      <c r="D72" s="303" t="s">
        <v>137</v>
      </c>
      <c r="E72" s="304" t="s">
        <v>120</v>
      </c>
      <c r="F72" s="305">
        <v>856</v>
      </c>
      <c r="G72" s="38"/>
      <c r="H72" s="44"/>
    </row>
    <row r="73" s="2" customFormat="1" ht="16.8" customHeight="1">
      <c r="A73" s="38"/>
      <c r="B73" s="44"/>
      <c r="C73" s="306" t="s">
        <v>671</v>
      </c>
      <c r="D73" s="38"/>
      <c r="E73" s="38"/>
      <c r="F73" s="38"/>
      <c r="G73" s="38"/>
      <c r="H73" s="44"/>
    </row>
    <row r="74" s="2" customFormat="1" ht="16.8" customHeight="1">
      <c r="A74" s="38"/>
      <c r="B74" s="44"/>
      <c r="C74" s="307" t="s">
        <v>229</v>
      </c>
      <c r="D74" s="307" t="s">
        <v>230</v>
      </c>
      <c r="E74" s="17" t="s">
        <v>120</v>
      </c>
      <c r="F74" s="308">
        <v>856</v>
      </c>
      <c r="G74" s="38"/>
      <c r="H74" s="44"/>
    </row>
    <row r="75" s="2" customFormat="1">
      <c r="A75" s="38"/>
      <c r="B75" s="44"/>
      <c r="C75" s="307" t="s">
        <v>278</v>
      </c>
      <c r="D75" s="307" t="s">
        <v>279</v>
      </c>
      <c r="E75" s="17" t="s">
        <v>120</v>
      </c>
      <c r="F75" s="308">
        <v>856</v>
      </c>
      <c r="G75" s="38"/>
      <c r="H75" s="44"/>
    </row>
    <row r="76" s="2" customFormat="1" ht="16.8" customHeight="1">
      <c r="A76" s="38"/>
      <c r="B76" s="44"/>
      <c r="C76" s="307" t="s">
        <v>298</v>
      </c>
      <c r="D76" s="307" t="s">
        <v>299</v>
      </c>
      <c r="E76" s="17" t="s">
        <v>120</v>
      </c>
      <c r="F76" s="308">
        <v>856</v>
      </c>
      <c r="G76" s="38"/>
      <c r="H76" s="44"/>
    </row>
    <row r="77" s="2" customFormat="1" ht="16.8" customHeight="1">
      <c r="A77" s="38"/>
      <c r="B77" s="44"/>
      <c r="C77" s="307" t="s">
        <v>304</v>
      </c>
      <c r="D77" s="307" t="s">
        <v>305</v>
      </c>
      <c r="E77" s="17" t="s">
        <v>120</v>
      </c>
      <c r="F77" s="308">
        <v>856</v>
      </c>
      <c r="G77" s="38"/>
      <c r="H77" s="44"/>
    </row>
    <row r="78" s="2" customFormat="1" ht="16.8" customHeight="1">
      <c r="A78" s="38"/>
      <c r="B78" s="44"/>
      <c r="C78" s="302" t="s">
        <v>139</v>
      </c>
      <c r="D78" s="303" t="s">
        <v>139</v>
      </c>
      <c r="E78" s="304" t="s">
        <v>116</v>
      </c>
      <c r="F78" s="305">
        <v>24.635999999999999</v>
      </c>
      <c r="G78" s="38"/>
      <c r="H78" s="44"/>
    </row>
    <row r="79" s="2" customFormat="1" ht="16.8" customHeight="1">
      <c r="A79" s="38"/>
      <c r="B79" s="44"/>
      <c r="C79" s="307" t="s">
        <v>1</v>
      </c>
      <c r="D79" s="307" t="s">
        <v>115</v>
      </c>
      <c r="E79" s="17" t="s">
        <v>1</v>
      </c>
      <c r="F79" s="308">
        <v>37.439999999999998</v>
      </c>
      <c r="G79" s="38"/>
      <c r="H79" s="44"/>
    </row>
    <row r="80" s="2" customFormat="1" ht="16.8" customHeight="1">
      <c r="A80" s="38"/>
      <c r="B80" s="44"/>
      <c r="C80" s="307" t="s">
        <v>1</v>
      </c>
      <c r="D80" s="307" t="s">
        <v>204</v>
      </c>
      <c r="E80" s="17" t="s">
        <v>1</v>
      </c>
      <c r="F80" s="308">
        <v>-2.3279999999999998</v>
      </c>
      <c r="G80" s="38"/>
      <c r="H80" s="44"/>
    </row>
    <row r="81" s="2" customFormat="1" ht="16.8" customHeight="1">
      <c r="A81" s="38"/>
      <c r="B81" s="44"/>
      <c r="C81" s="307" t="s">
        <v>1</v>
      </c>
      <c r="D81" s="307" t="s">
        <v>205</v>
      </c>
      <c r="E81" s="17" t="s">
        <v>1</v>
      </c>
      <c r="F81" s="308">
        <v>-9.7910000000000004</v>
      </c>
      <c r="G81" s="38"/>
      <c r="H81" s="44"/>
    </row>
    <row r="82" s="2" customFormat="1" ht="16.8" customHeight="1">
      <c r="A82" s="38"/>
      <c r="B82" s="44"/>
      <c r="C82" s="307" t="s">
        <v>1</v>
      </c>
      <c r="D82" s="307" t="s">
        <v>206</v>
      </c>
      <c r="E82" s="17" t="s">
        <v>1</v>
      </c>
      <c r="F82" s="308">
        <v>-0.68500000000000005</v>
      </c>
      <c r="G82" s="38"/>
      <c r="H82" s="44"/>
    </row>
    <row r="83" s="2" customFormat="1" ht="16.8" customHeight="1">
      <c r="A83" s="38"/>
      <c r="B83" s="44"/>
      <c r="C83" s="307" t="s">
        <v>139</v>
      </c>
      <c r="D83" s="307" t="s">
        <v>184</v>
      </c>
      <c r="E83" s="17" t="s">
        <v>1</v>
      </c>
      <c r="F83" s="308">
        <v>24.635999999999999</v>
      </c>
      <c r="G83" s="38"/>
      <c r="H83" s="44"/>
    </row>
    <row r="84" s="2" customFormat="1" ht="16.8" customHeight="1">
      <c r="A84" s="38"/>
      <c r="B84" s="44"/>
      <c r="C84" s="306" t="s">
        <v>671</v>
      </c>
      <c r="D84" s="38"/>
      <c r="E84" s="38"/>
      <c r="F84" s="38"/>
      <c r="G84" s="38"/>
      <c r="H84" s="44"/>
    </row>
    <row r="85" s="2" customFormat="1" ht="16.8" customHeight="1">
      <c r="A85" s="38"/>
      <c r="B85" s="44"/>
      <c r="C85" s="307" t="s">
        <v>198</v>
      </c>
      <c r="D85" s="307" t="s">
        <v>199</v>
      </c>
      <c r="E85" s="17" t="s">
        <v>116</v>
      </c>
      <c r="F85" s="308">
        <v>24.635999999999999</v>
      </c>
      <c r="G85" s="38"/>
      <c r="H85" s="44"/>
    </row>
    <row r="86" s="2" customFormat="1" ht="16.8" customHeight="1">
      <c r="A86" s="38"/>
      <c r="B86" s="44"/>
      <c r="C86" s="307" t="s">
        <v>209</v>
      </c>
      <c r="D86" s="307" t="s">
        <v>210</v>
      </c>
      <c r="E86" s="17" t="s">
        <v>211</v>
      </c>
      <c r="F86" s="308">
        <v>49.518000000000001</v>
      </c>
      <c r="G86" s="38"/>
      <c r="H86" s="44"/>
    </row>
    <row r="87" s="2" customFormat="1" ht="16.8" customHeight="1">
      <c r="A87" s="38"/>
      <c r="B87" s="44"/>
      <c r="C87" s="302" t="s">
        <v>708</v>
      </c>
      <c r="D87" s="303" t="s">
        <v>708</v>
      </c>
      <c r="E87" s="304" t="s">
        <v>120</v>
      </c>
      <c r="F87" s="305">
        <v>655</v>
      </c>
      <c r="G87" s="38"/>
      <c r="H87" s="44"/>
    </row>
    <row r="88" s="2" customFormat="1" ht="16.8" customHeight="1">
      <c r="A88" s="38"/>
      <c r="B88" s="44"/>
      <c r="C88" s="302" t="s">
        <v>709</v>
      </c>
      <c r="D88" s="303" t="s">
        <v>708</v>
      </c>
      <c r="E88" s="304" t="s">
        <v>120</v>
      </c>
      <c r="F88" s="305">
        <v>655</v>
      </c>
      <c r="G88" s="38"/>
      <c r="H88" s="44"/>
    </row>
    <row r="89" s="2" customFormat="1" ht="26.4" customHeight="1">
      <c r="A89" s="38"/>
      <c r="B89" s="44"/>
      <c r="C89" s="301" t="s">
        <v>710</v>
      </c>
      <c r="D89" s="301" t="s">
        <v>96</v>
      </c>
      <c r="E89" s="38"/>
      <c r="F89" s="38"/>
      <c r="G89" s="38"/>
      <c r="H89" s="44"/>
    </row>
    <row r="90" s="2" customFormat="1" ht="16.8" customHeight="1">
      <c r="A90" s="38"/>
      <c r="B90" s="44"/>
      <c r="C90" s="302" t="s">
        <v>115</v>
      </c>
      <c r="D90" s="303" t="s">
        <v>115</v>
      </c>
      <c r="E90" s="304" t="s">
        <v>116</v>
      </c>
      <c r="F90" s="305">
        <v>35.520000000000003</v>
      </c>
      <c r="G90" s="38"/>
      <c r="H90" s="44"/>
    </row>
    <row r="91" s="2" customFormat="1" ht="16.8" customHeight="1">
      <c r="A91" s="38"/>
      <c r="B91" s="44"/>
      <c r="C91" s="306" t="s">
        <v>671</v>
      </c>
      <c r="D91" s="38"/>
      <c r="E91" s="38"/>
      <c r="F91" s="38"/>
      <c r="G91" s="38"/>
      <c r="H91" s="44"/>
    </row>
    <row r="92" s="2" customFormat="1">
      <c r="A92" s="38"/>
      <c r="B92" s="44"/>
      <c r="C92" s="307" t="s">
        <v>185</v>
      </c>
      <c r="D92" s="307" t="s">
        <v>186</v>
      </c>
      <c r="E92" s="17" t="s">
        <v>116</v>
      </c>
      <c r="F92" s="308">
        <v>35.520000000000003</v>
      </c>
      <c r="G92" s="38"/>
      <c r="H92" s="44"/>
    </row>
    <row r="93" s="2" customFormat="1" ht="16.8" customHeight="1">
      <c r="A93" s="38"/>
      <c r="B93" s="44"/>
      <c r="C93" s="307" t="s">
        <v>191</v>
      </c>
      <c r="D93" s="307" t="s">
        <v>192</v>
      </c>
      <c r="E93" s="17" t="s">
        <v>116</v>
      </c>
      <c r="F93" s="308">
        <v>35.520000000000003</v>
      </c>
      <c r="G93" s="38"/>
      <c r="H93" s="44"/>
    </row>
    <row r="94" s="2" customFormat="1" ht="16.8" customHeight="1">
      <c r="A94" s="38"/>
      <c r="B94" s="44"/>
      <c r="C94" s="307" t="s">
        <v>198</v>
      </c>
      <c r="D94" s="307" t="s">
        <v>199</v>
      </c>
      <c r="E94" s="17" t="s">
        <v>116</v>
      </c>
      <c r="F94" s="308">
        <v>27.071999999999999</v>
      </c>
      <c r="G94" s="38"/>
      <c r="H94" s="44"/>
    </row>
    <row r="95" s="2" customFormat="1" ht="16.8" customHeight="1">
      <c r="A95" s="38"/>
      <c r="B95" s="44"/>
      <c r="C95" s="302" t="s">
        <v>711</v>
      </c>
      <c r="D95" s="303" t="s">
        <v>115</v>
      </c>
      <c r="E95" s="304" t="s">
        <v>116</v>
      </c>
      <c r="F95" s="305">
        <v>60.18</v>
      </c>
      <c r="G95" s="38"/>
      <c r="H95" s="44"/>
    </row>
    <row r="96" s="2" customFormat="1" ht="16.8" customHeight="1">
      <c r="A96" s="38"/>
      <c r="B96" s="44"/>
      <c r="C96" s="302" t="s">
        <v>118</v>
      </c>
      <c r="D96" s="303" t="s">
        <v>119</v>
      </c>
      <c r="E96" s="304" t="s">
        <v>120</v>
      </c>
      <c r="F96" s="305">
        <v>32</v>
      </c>
      <c r="G96" s="38"/>
      <c r="H96" s="44"/>
    </row>
    <row r="97" s="2" customFormat="1" ht="16.8" customHeight="1">
      <c r="A97" s="38"/>
      <c r="B97" s="44"/>
      <c r="C97" s="306" t="s">
        <v>671</v>
      </c>
      <c r="D97" s="38"/>
      <c r="E97" s="38"/>
      <c r="F97" s="38"/>
      <c r="G97" s="38"/>
      <c r="H97" s="44"/>
    </row>
    <row r="98" s="2" customFormat="1">
      <c r="A98" s="38"/>
      <c r="B98" s="44"/>
      <c r="C98" s="307" t="s">
        <v>278</v>
      </c>
      <c r="D98" s="307" t="s">
        <v>279</v>
      </c>
      <c r="E98" s="17" t="s">
        <v>120</v>
      </c>
      <c r="F98" s="308">
        <v>1228</v>
      </c>
      <c r="G98" s="38"/>
      <c r="H98" s="44"/>
    </row>
    <row r="99" s="2" customFormat="1" ht="16.8" customHeight="1">
      <c r="A99" s="38"/>
      <c r="B99" s="44"/>
      <c r="C99" s="307" t="s">
        <v>292</v>
      </c>
      <c r="D99" s="307" t="s">
        <v>293</v>
      </c>
      <c r="E99" s="17" t="s">
        <v>120</v>
      </c>
      <c r="F99" s="308">
        <v>1127</v>
      </c>
      <c r="G99" s="38"/>
      <c r="H99" s="44"/>
    </row>
    <row r="100" s="2" customFormat="1" ht="16.8" customHeight="1">
      <c r="A100" s="38"/>
      <c r="B100" s="44"/>
      <c r="C100" s="302" t="s">
        <v>123</v>
      </c>
      <c r="D100" s="303" t="s">
        <v>123</v>
      </c>
      <c r="E100" s="304" t="s">
        <v>116</v>
      </c>
      <c r="F100" s="305">
        <v>1.536</v>
      </c>
      <c r="G100" s="38"/>
      <c r="H100" s="44"/>
    </row>
    <row r="101" s="2" customFormat="1" ht="16.8" customHeight="1">
      <c r="A101" s="38"/>
      <c r="B101" s="44"/>
      <c r="C101" s="307" t="s">
        <v>1</v>
      </c>
      <c r="D101" s="307" t="s">
        <v>453</v>
      </c>
      <c r="E101" s="17" t="s">
        <v>1</v>
      </c>
      <c r="F101" s="308">
        <v>1.536</v>
      </c>
      <c r="G101" s="38"/>
      <c r="H101" s="44"/>
    </row>
    <row r="102" s="2" customFormat="1" ht="16.8" customHeight="1">
      <c r="A102" s="38"/>
      <c r="B102" s="44"/>
      <c r="C102" s="307" t="s">
        <v>123</v>
      </c>
      <c r="D102" s="307" t="s">
        <v>184</v>
      </c>
      <c r="E102" s="17" t="s">
        <v>1</v>
      </c>
      <c r="F102" s="308">
        <v>1.536</v>
      </c>
      <c r="G102" s="38"/>
      <c r="H102" s="44"/>
    </row>
    <row r="103" s="2" customFormat="1" ht="16.8" customHeight="1">
      <c r="A103" s="38"/>
      <c r="B103" s="44"/>
      <c r="C103" s="306" t="s">
        <v>671</v>
      </c>
      <c r="D103" s="38"/>
      <c r="E103" s="38"/>
      <c r="F103" s="38"/>
      <c r="G103" s="38"/>
      <c r="H103" s="44"/>
    </row>
    <row r="104" s="2" customFormat="1" ht="16.8" customHeight="1">
      <c r="A104" s="38"/>
      <c r="B104" s="44"/>
      <c r="C104" s="307" t="s">
        <v>269</v>
      </c>
      <c r="D104" s="307" t="s">
        <v>270</v>
      </c>
      <c r="E104" s="17" t="s">
        <v>116</v>
      </c>
      <c r="F104" s="308">
        <v>1.536</v>
      </c>
      <c r="G104" s="38"/>
      <c r="H104" s="44"/>
    </row>
    <row r="105" s="2" customFormat="1" ht="16.8" customHeight="1">
      <c r="A105" s="38"/>
      <c r="B105" s="44"/>
      <c r="C105" s="307" t="s">
        <v>198</v>
      </c>
      <c r="D105" s="307" t="s">
        <v>199</v>
      </c>
      <c r="E105" s="17" t="s">
        <v>116</v>
      </c>
      <c r="F105" s="308">
        <v>27.071999999999999</v>
      </c>
      <c r="G105" s="38"/>
      <c r="H105" s="44"/>
    </row>
    <row r="106" s="2" customFormat="1" ht="16.8" customHeight="1">
      <c r="A106" s="38"/>
      <c r="B106" s="44"/>
      <c r="C106" s="302" t="s">
        <v>125</v>
      </c>
      <c r="D106" s="303" t="s">
        <v>125</v>
      </c>
      <c r="E106" s="304" t="s">
        <v>116</v>
      </c>
      <c r="F106" s="305">
        <v>6.46</v>
      </c>
      <c r="G106" s="38"/>
      <c r="H106" s="44"/>
    </row>
    <row r="107" s="2" customFormat="1" ht="16.8" customHeight="1">
      <c r="A107" s="38"/>
      <c r="B107" s="44"/>
      <c r="C107" s="307" t="s">
        <v>1</v>
      </c>
      <c r="D107" s="307" t="s">
        <v>435</v>
      </c>
      <c r="E107" s="17" t="s">
        <v>1</v>
      </c>
      <c r="F107" s="308">
        <v>6.46</v>
      </c>
      <c r="G107" s="38"/>
      <c r="H107" s="44"/>
    </row>
    <row r="108" s="2" customFormat="1" ht="16.8" customHeight="1">
      <c r="A108" s="38"/>
      <c r="B108" s="44"/>
      <c r="C108" s="307" t="s">
        <v>125</v>
      </c>
      <c r="D108" s="307" t="s">
        <v>184</v>
      </c>
      <c r="E108" s="17" t="s">
        <v>1</v>
      </c>
      <c r="F108" s="308">
        <v>6.46</v>
      </c>
      <c r="G108" s="38"/>
      <c r="H108" s="44"/>
    </row>
    <row r="109" s="2" customFormat="1" ht="16.8" customHeight="1">
      <c r="A109" s="38"/>
      <c r="B109" s="44"/>
      <c r="C109" s="306" t="s">
        <v>671</v>
      </c>
      <c r="D109" s="38"/>
      <c r="E109" s="38"/>
      <c r="F109" s="38"/>
      <c r="G109" s="38"/>
      <c r="H109" s="44"/>
    </row>
    <row r="110" s="2" customFormat="1" ht="16.8" customHeight="1">
      <c r="A110" s="38"/>
      <c r="B110" s="44"/>
      <c r="C110" s="307" t="s">
        <v>216</v>
      </c>
      <c r="D110" s="307" t="s">
        <v>217</v>
      </c>
      <c r="E110" s="17" t="s">
        <v>116</v>
      </c>
      <c r="F110" s="308">
        <v>6.46</v>
      </c>
      <c r="G110" s="38"/>
      <c r="H110" s="44"/>
    </row>
    <row r="111" s="2" customFormat="1" ht="16.8" customHeight="1">
      <c r="A111" s="38"/>
      <c r="B111" s="44"/>
      <c r="C111" s="307" t="s">
        <v>198</v>
      </c>
      <c r="D111" s="307" t="s">
        <v>199</v>
      </c>
      <c r="E111" s="17" t="s">
        <v>116</v>
      </c>
      <c r="F111" s="308">
        <v>27.071999999999999</v>
      </c>
      <c r="G111" s="38"/>
      <c r="H111" s="44"/>
    </row>
    <row r="112" s="2" customFormat="1" ht="16.8" customHeight="1">
      <c r="A112" s="38"/>
      <c r="B112" s="44"/>
      <c r="C112" s="307" t="s">
        <v>224</v>
      </c>
      <c r="D112" s="307" t="s">
        <v>225</v>
      </c>
      <c r="E112" s="17" t="s">
        <v>211</v>
      </c>
      <c r="F112" s="308">
        <v>25.969999999999999</v>
      </c>
      <c r="G112" s="38"/>
      <c r="H112" s="44"/>
    </row>
    <row r="113" s="2" customFormat="1" ht="16.8" customHeight="1">
      <c r="A113" s="38"/>
      <c r="B113" s="44"/>
      <c r="C113" s="302" t="s">
        <v>410</v>
      </c>
      <c r="D113" s="303" t="s">
        <v>411</v>
      </c>
      <c r="E113" s="304" t="s">
        <v>120</v>
      </c>
      <c r="F113" s="305">
        <v>203</v>
      </c>
      <c r="G113" s="38"/>
      <c r="H113" s="44"/>
    </row>
    <row r="114" s="2" customFormat="1" ht="16.8" customHeight="1">
      <c r="A114" s="38"/>
      <c r="B114" s="44"/>
      <c r="C114" s="306" t="s">
        <v>671</v>
      </c>
      <c r="D114" s="38"/>
      <c r="E114" s="38"/>
      <c r="F114" s="38"/>
      <c r="G114" s="38"/>
      <c r="H114" s="44"/>
    </row>
    <row r="115" s="2" customFormat="1">
      <c r="A115" s="38"/>
      <c r="B115" s="44"/>
      <c r="C115" s="307" t="s">
        <v>278</v>
      </c>
      <c r="D115" s="307" t="s">
        <v>279</v>
      </c>
      <c r="E115" s="17" t="s">
        <v>120</v>
      </c>
      <c r="F115" s="308">
        <v>1228</v>
      </c>
      <c r="G115" s="38"/>
      <c r="H115" s="44"/>
    </row>
    <row r="116" s="2" customFormat="1" ht="16.8" customHeight="1">
      <c r="A116" s="38"/>
      <c r="B116" s="44"/>
      <c r="C116" s="302" t="s">
        <v>413</v>
      </c>
      <c r="D116" s="303" t="s">
        <v>414</v>
      </c>
      <c r="E116" s="304" t="s">
        <v>120</v>
      </c>
      <c r="F116" s="305">
        <v>25</v>
      </c>
      <c r="G116" s="38"/>
      <c r="H116" s="44"/>
    </row>
    <row r="117" s="2" customFormat="1" ht="16.8" customHeight="1">
      <c r="A117" s="38"/>
      <c r="B117" s="44"/>
      <c r="C117" s="306" t="s">
        <v>671</v>
      </c>
      <c r="D117" s="38"/>
      <c r="E117" s="38"/>
      <c r="F117" s="38"/>
      <c r="G117" s="38"/>
      <c r="H117" s="44"/>
    </row>
    <row r="118" s="2" customFormat="1">
      <c r="A118" s="38"/>
      <c r="B118" s="44"/>
      <c r="C118" s="307" t="s">
        <v>278</v>
      </c>
      <c r="D118" s="307" t="s">
        <v>279</v>
      </c>
      <c r="E118" s="17" t="s">
        <v>120</v>
      </c>
      <c r="F118" s="308">
        <v>1228</v>
      </c>
      <c r="G118" s="38"/>
      <c r="H118" s="44"/>
    </row>
    <row r="119" s="2" customFormat="1" ht="16.8" customHeight="1">
      <c r="A119" s="38"/>
      <c r="B119" s="44"/>
      <c r="C119" s="302" t="s">
        <v>285</v>
      </c>
      <c r="D119" s="303" t="s">
        <v>415</v>
      </c>
      <c r="E119" s="304" t="s">
        <v>120</v>
      </c>
      <c r="F119" s="305">
        <v>32</v>
      </c>
      <c r="G119" s="38"/>
      <c r="H119" s="44"/>
    </row>
    <row r="120" s="2" customFormat="1" ht="16.8" customHeight="1">
      <c r="A120" s="38"/>
      <c r="B120" s="44"/>
      <c r="C120" s="307" t="s">
        <v>1</v>
      </c>
      <c r="D120" s="307" t="s">
        <v>284</v>
      </c>
      <c r="E120" s="17" t="s">
        <v>1</v>
      </c>
      <c r="F120" s="308">
        <v>0</v>
      </c>
      <c r="G120" s="38"/>
      <c r="H120" s="44"/>
    </row>
    <row r="121" s="2" customFormat="1" ht="16.8" customHeight="1">
      <c r="A121" s="38"/>
      <c r="B121" s="44"/>
      <c r="C121" s="307" t="s">
        <v>1</v>
      </c>
      <c r="D121" s="307" t="s">
        <v>118</v>
      </c>
      <c r="E121" s="17" t="s">
        <v>1</v>
      </c>
      <c r="F121" s="308">
        <v>32</v>
      </c>
      <c r="G121" s="38"/>
      <c r="H121" s="44"/>
    </row>
    <row r="122" s="2" customFormat="1" ht="16.8" customHeight="1">
      <c r="A122" s="38"/>
      <c r="B122" s="44"/>
      <c r="C122" s="307" t="s">
        <v>285</v>
      </c>
      <c r="D122" s="307" t="s">
        <v>184</v>
      </c>
      <c r="E122" s="17" t="s">
        <v>1</v>
      </c>
      <c r="F122" s="308">
        <v>32</v>
      </c>
      <c r="G122" s="38"/>
      <c r="H122" s="44"/>
    </row>
    <row r="123" s="2" customFormat="1" ht="16.8" customHeight="1">
      <c r="A123" s="38"/>
      <c r="B123" s="44"/>
      <c r="C123" s="306" t="s">
        <v>671</v>
      </c>
      <c r="D123" s="38"/>
      <c r="E123" s="38"/>
      <c r="F123" s="38"/>
      <c r="G123" s="38"/>
      <c r="H123" s="44"/>
    </row>
    <row r="124" s="2" customFormat="1">
      <c r="A124" s="38"/>
      <c r="B124" s="44"/>
      <c r="C124" s="307" t="s">
        <v>278</v>
      </c>
      <c r="D124" s="307" t="s">
        <v>279</v>
      </c>
      <c r="E124" s="17" t="s">
        <v>120</v>
      </c>
      <c r="F124" s="308">
        <v>1228</v>
      </c>
      <c r="G124" s="38"/>
      <c r="H124" s="44"/>
    </row>
    <row r="125" s="2" customFormat="1">
      <c r="A125" s="38"/>
      <c r="B125" s="44"/>
      <c r="C125" s="307" t="s">
        <v>454</v>
      </c>
      <c r="D125" s="307" t="s">
        <v>455</v>
      </c>
      <c r="E125" s="17" t="s">
        <v>120</v>
      </c>
      <c r="F125" s="308">
        <v>32</v>
      </c>
      <c r="G125" s="38"/>
      <c r="H125" s="44"/>
    </row>
    <row r="126" s="2" customFormat="1" ht="16.8" customHeight="1">
      <c r="A126" s="38"/>
      <c r="B126" s="44"/>
      <c r="C126" s="307" t="s">
        <v>287</v>
      </c>
      <c r="D126" s="307" t="s">
        <v>288</v>
      </c>
      <c r="E126" s="17" t="s">
        <v>211</v>
      </c>
      <c r="F126" s="308">
        <v>32.738999999999997</v>
      </c>
      <c r="G126" s="38"/>
      <c r="H126" s="44"/>
    </row>
    <row r="127" s="2" customFormat="1" ht="16.8" customHeight="1">
      <c r="A127" s="38"/>
      <c r="B127" s="44"/>
      <c r="C127" s="302" t="s">
        <v>128</v>
      </c>
      <c r="D127" s="303" t="s">
        <v>417</v>
      </c>
      <c r="E127" s="304" t="s">
        <v>120</v>
      </c>
      <c r="F127" s="305">
        <v>1228</v>
      </c>
      <c r="G127" s="38"/>
      <c r="H127" s="44"/>
    </row>
    <row r="128" s="2" customFormat="1" ht="16.8" customHeight="1">
      <c r="A128" s="38"/>
      <c r="B128" s="44"/>
      <c r="C128" s="307" t="s">
        <v>1</v>
      </c>
      <c r="D128" s="307" t="s">
        <v>286</v>
      </c>
      <c r="E128" s="17" t="s">
        <v>1</v>
      </c>
      <c r="F128" s="308">
        <v>0</v>
      </c>
      <c r="G128" s="38"/>
      <c r="H128" s="44"/>
    </row>
    <row r="129" s="2" customFormat="1" ht="16.8" customHeight="1">
      <c r="A129" s="38"/>
      <c r="B129" s="44"/>
      <c r="C129" s="307" t="s">
        <v>1</v>
      </c>
      <c r="D129" s="307" t="s">
        <v>136</v>
      </c>
      <c r="E129" s="17" t="s">
        <v>1</v>
      </c>
      <c r="F129" s="308">
        <v>1000</v>
      </c>
      <c r="G129" s="38"/>
      <c r="H129" s="44"/>
    </row>
    <row r="130" s="2" customFormat="1" ht="16.8" customHeight="1">
      <c r="A130" s="38"/>
      <c r="B130" s="44"/>
      <c r="C130" s="307" t="s">
        <v>1</v>
      </c>
      <c r="D130" s="307" t="s">
        <v>410</v>
      </c>
      <c r="E130" s="17" t="s">
        <v>1</v>
      </c>
      <c r="F130" s="308">
        <v>203</v>
      </c>
      <c r="G130" s="38"/>
      <c r="H130" s="44"/>
    </row>
    <row r="131" s="2" customFormat="1" ht="16.8" customHeight="1">
      <c r="A131" s="38"/>
      <c r="B131" s="44"/>
      <c r="C131" s="307" t="s">
        <v>1</v>
      </c>
      <c r="D131" s="307" t="s">
        <v>413</v>
      </c>
      <c r="E131" s="17" t="s">
        <v>1</v>
      </c>
      <c r="F131" s="308">
        <v>25</v>
      </c>
      <c r="G131" s="38"/>
      <c r="H131" s="44"/>
    </row>
    <row r="132" s="2" customFormat="1" ht="16.8" customHeight="1">
      <c r="A132" s="38"/>
      <c r="B132" s="44"/>
      <c r="C132" s="307" t="s">
        <v>128</v>
      </c>
      <c r="D132" s="307" t="s">
        <v>184</v>
      </c>
      <c r="E132" s="17" t="s">
        <v>1</v>
      </c>
      <c r="F132" s="308">
        <v>1228</v>
      </c>
      <c r="G132" s="38"/>
      <c r="H132" s="44"/>
    </row>
    <row r="133" s="2" customFormat="1" ht="16.8" customHeight="1">
      <c r="A133" s="38"/>
      <c r="B133" s="44"/>
      <c r="C133" s="306" t="s">
        <v>671</v>
      </c>
      <c r="D133" s="38"/>
      <c r="E133" s="38"/>
      <c r="F133" s="38"/>
      <c r="G133" s="38"/>
      <c r="H133" s="44"/>
    </row>
    <row r="134" s="2" customFormat="1">
      <c r="A134" s="38"/>
      <c r="B134" s="44"/>
      <c r="C134" s="307" t="s">
        <v>278</v>
      </c>
      <c r="D134" s="307" t="s">
        <v>279</v>
      </c>
      <c r="E134" s="17" t="s">
        <v>120</v>
      </c>
      <c r="F134" s="308">
        <v>1228</v>
      </c>
      <c r="G134" s="38"/>
      <c r="H134" s="44"/>
    </row>
    <row r="135" s="2" customFormat="1" ht="16.8" customHeight="1">
      <c r="A135" s="38"/>
      <c r="B135" s="44"/>
      <c r="C135" s="307" t="s">
        <v>287</v>
      </c>
      <c r="D135" s="307" t="s">
        <v>288</v>
      </c>
      <c r="E135" s="17" t="s">
        <v>211</v>
      </c>
      <c r="F135" s="308">
        <v>32.738999999999997</v>
      </c>
      <c r="G135" s="38"/>
      <c r="H135" s="44"/>
    </row>
    <row r="136" s="2" customFormat="1" ht="16.8" customHeight="1">
      <c r="A136" s="38"/>
      <c r="B136" s="44"/>
      <c r="C136" s="302" t="s">
        <v>420</v>
      </c>
      <c r="D136" s="303" t="s">
        <v>132</v>
      </c>
      <c r="E136" s="304" t="s">
        <v>133</v>
      </c>
      <c r="F136" s="305">
        <v>168</v>
      </c>
      <c r="G136" s="38"/>
      <c r="H136" s="44"/>
    </row>
    <row r="137" s="2" customFormat="1" ht="16.8" customHeight="1">
      <c r="A137" s="38"/>
      <c r="B137" s="44"/>
      <c r="C137" s="306" t="s">
        <v>671</v>
      </c>
      <c r="D137" s="38"/>
      <c r="E137" s="38"/>
      <c r="F137" s="38"/>
      <c r="G137" s="38"/>
      <c r="H137" s="44"/>
    </row>
    <row r="138" s="2" customFormat="1">
      <c r="A138" s="38"/>
      <c r="B138" s="44"/>
      <c r="C138" s="307" t="s">
        <v>172</v>
      </c>
      <c r="D138" s="307" t="s">
        <v>173</v>
      </c>
      <c r="E138" s="17" t="s">
        <v>116</v>
      </c>
      <c r="F138" s="308">
        <v>35.520000000000003</v>
      </c>
      <c r="G138" s="38"/>
      <c r="H138" s="44"/>
    </row>
    <row r="139" s="2" customFormat="1" ht="16.8" customHeight="1">
      <c r="A139" s="38"/>
      <c r="B139" s="44"/>
      <c r="C139" s="307" t="s">
        <v>237</v>
      </c>
      <c r="D139" s="307" t="s">
        <v>238</v>
      </c>
      <c r="E139" s="17" t="s">
        <v>120</v>
      </c>
      <c r="F139" s="308">
        <v>235.19999999999999</v>
      </c>
      <c r="G139" s="38"/>
      <c r="H139" s="44"/>
    </row>
    <row r="140" s="2" customFormat="1" ht="16.8" customHeight="1">
      <c r="A140" s="38"/>
      <c r="B140" s="44"/>
      <c r="C140" s="307" t="s">
        <v>246</v>
      </c>
      <c r="D140" s="307" t="s">
        <v>247</v>
      </c>
      <c r="E140" s="17" t="s">
        <v>120</v>
      </c>
      <c r="F140" s="308">
        <v>238.72800000000001</v>
      </c>
      <c r="G140" s="38"/>
      <c r="H140" s="44"/>
    </row>
    <row r="141" s="2" customFormat="1" ht="16.8" customHeight="1">
      <c r="A141" s="38"/>
      <c r="B141" s="44"/>
      <c r="C141" s="302" t="s">
        <v>502</v>
      </c>
      <c r="D141" s="303" t="s">
        <v>503</v>
      </c>
      <c r="E141" s="304" t="s">
        <v>120</v>
      </c>
      <c r="F141" s="305">
        <v>0</v>
      </c>
      <c r="G141" s="38"/>
      <c r="H141" s="44"/>
    </row>
    <row r="142" s="2" customFormat="1" ht="16.8" customHeight="1">
      <c r="A142" s="38"/>
      <c r="B142" s="44"/>
      <c r="C142" s="302" t="s">
        <v>136</v>
      </c>
      <c r="D142" s="303" t="s">
        <v>423</v>
      </c>
      <c r="E142" s="304" t="s">
        <v>120</v>
      </c>
      <c r="F142" s="305">
        <v>1000</v>
      </c>
      <c r="G142" s="38"/>
      <c r="H142" s="44"/>
    </row>
    <row r="143" s="2" customFormat="1" ht="16.8" customHeight="1">
      <c r="A143" s="38"/>
      <c r="B143" s="44"/>
      <c r="C143" s="306" t="s">
        <v>671</v>
      </c>
      <c r="D143" s="38"/>
      <c r="E143" s="38"/>
      <c r="F143" s="38"/>
      <c r="G143" s="38"/>
      <c r="H143" s="44"/>
    </row>
    <row r="144" s="2" customFormat="1">
      <c r="A144" s="38"/>
      <c r="B144" s="44"/>
      <c r="C144" s="307" t="s">
        <v>278</v>
      </c>
      <c r="D144" s="307" t="s">
        <v>279</v>
      </c>
      <c r="E144" s="17" t="s">
        <v>120</v>
      </c>
      <c r="F144" s="308">
        <v>1228</v>
      </c>
      <c r="G144" s="38"/>
      <c r="H144" s="44"/>
    </row>
    <row r="145" s="2" customFormat="1" ht="16.8" customHeight="1">
      <c r="A145" s="38"/>
      <c r="B145" s="44"/>
      <c r="C145" s="307" t="s">
        <v>298</v>
      </c>
      <c r="D145" s="307" t="s">
        <v>299</v>
      </c>
      <c r="E145" s="17" t="s">
        <v>120</v>
      </c>
      <c r="F145" s="308">
        <v>1095</v>
      </c>
      <c r="G145" s="38"/>
      <c r="H145" s="44"/>
    </row>
    <row r="146" s="2" customFormat="1" ht="16.8" customHeight="1">
      <c r="A146" s="38"/>
      <c r="B146" s="44"/>
      <c r="C146" s="302" t="s">
        <v>139</v>
      </c>
      <c r="D146" s="303" t="s">
        <v>139</v>
      </c>
      <c r="E146" s="304" t="s">
        <v>116</v>
      </c>
      <c r="F146" s="305">
        <v>27.071999999999999</v>
      </c>
      <c r="G146" s="38"/>
      <c r="H146" s="44"/>
    </row>
    <row r="147" s="2" customFormat="1" ht="16.8" customHeight="1">
      <c r="A147" s="38"/>
      <c r="B147" s="44"/>
      <c r="C147" s="307" t="s">
        <v>1</v>
      </c>
      <c r="D147" s="307" t="s">
        <v>115</v>
      </c>
      <c r="E147" s="17" t="s">
        <v>1</v>
      </c>
      <c r="F147" s="308">
        <v>35.520000000000003</v>
      </c>
      <c r="G147" s="38"/>
      <c r="H147" s="44"/>
    </row>
    <row r="148" s="2" customFormat="1" ht="16.8" customHeight="1">
      <c r="A148" s="38"/>
      <c r="B148" s="44"/>
      <c r="C148" s="307" t="s">
        <v>1</v>
      </c>
      <c r="D148" s="307" t="s">
        <v>204</v>
      </c>
      <c r="E148" s="17" t="s">
        <v>1</v>
      </c>
      <c r="F148" s="308">
        <v>-1.536</v>
      </c>
      <c r="G148" s="38"/>
      <c r="H148" s="44"/>
    </row>
    <row r="149" s="2" customFormat="1" ht="16.8" customHeight="1">
      <c r="A149" s="38"/>
      <c r="B149" s="44"/>
      <c r="C149" s="307" t="s">
        <v>1</v>
      </c>
      <c r="D149" s="307" t="s">
        <v>205</v>
      </c>
      <c r="E149" s="17" t="s">
        <v>1</v>
      </c>
      <c r="F149" s="308">
        <v>-6.46</v>
      </c>
      <c r="G149" s="38"/>
      <c r="H149" s="44"/>
    </row>
    <row r="150" s="2" customFormat="1" ht="16.8" customHeight="1">
      <c r="A150" s="38"/>
      <c r="B150" s="44"/>
      <c r="C150" s="307" t="s">
        <v>1</v>
      </c>
      <c r="D150" s="307" t="s">
        <v>432</v>
      </c>
      <c r="E150" s="17" t="s">
        <v>1</v>
      </c>
      <c r="F150" s="308">
        <v>-0.45200000000000001</v>
      </c>
      <c r="G150" s="38"/>
      <c r="H150" s="44"/>
    </row>
    <row r="151" s="2" customFormat="1" ht="16.8" customHeight="1">
      <c r="A151" s="38"/>
      <c r="B151" s="44"/>
      <c r="C151" s="307" t="s">
        <v>139</v>
      </c>
      <c r="D151" s="307" t="s">
        <v>184</v>
      </c>
      <c r="E151" s="17" t="s">
        <v>1</v>
      </c>
      <c r="F151" s="308">
        <v>27.071999999999999</v>
      </c>
      <c r="G151" s="38"/>
      <c r="H151" s="44"/>
    </row>
    <row r="152" s="2" customFormat="1" ht="16.8" customHeight="1">
      <c r="A152" s="38"/>
      <c r="B152" s="44"/>
      <c r="C152" s="306" t="s">
        <v>671</v>
      </c>
      <c r="D152" s="38"/>
      <c r="E152" s="38"/>
      <c r="F152" s="38"/>
      <c r="G152" s="38"/>
      <c r="H152" s="44"/>
    </row>
    <row r="153" s="2" customFormat="1" ht="16.8" customHeight="1">
      <c r="A153" s="38"/>
      <c r="B153" s="44"/>
      <c r="C153" s="307" t="s">
        <v>198</v>
      </c>
      <c r="D153" s="307" t="s">
        <v>199</v>
      </c>
      <c r="E153" s="17" t="s">
        <v>116</v>
      </c>
      <c r="F153" s="308">
        <v>27.071999999999999</v>
      </c>
      <c r="G153" s="38"/>
      <c r="H153" s="44"/>
    </row>
    <row r="154" s="2" customFormat="1" ht="16.8" customHeight="1">
      <c r="A154" s="38"/>
      <c r="B154" s="44"/>
      <c r="C154" s="307" t="s">
        <v>209</v>
      </c>
      <c r="D154" s="307" t="s">
        <v>210</v>
      </c>
      <c r="E154" s="17" t="s">
        <v>211</v>
      </c>
      <c r="F154" s="308">
        <v>54.414999999999999</v>
      </c>
      <c r="G154" s="38"/>
      <c r="H154" s="44"/>
    </row>
    <row r="155" s="2" customFormat="1" ht="26.4" customHeight="1">
      <c r="A155" s="38"/>
      <c r="B155" s="44"/>
      <c r="C155" s="301" t="s">
        <v>712</v>
      </c>
      <c r="D155" s="301" t="s">
        <v>96</v>
      </c>
      <c r="E155" s="38"/>
      <c r="F155" s="38"/>
      <c r="G155" s="38"/>
      <c r="H155" s="44"/>
    </row>
    <row r="156" s="2" customFormat="1" ht="16.8" customHeight="1">
      <c r="A156" s="38"/>
      <c r="B156" s="44"/>
      <c r="C156" s="302" t="s">
        <v>115</v>
      </c>
      <c r="D156" s="303" t="s">
        <v>115</v>
      </c>
      <c r="E156" s="304" t="s">
        <v>116</v>
      </c>
      <c r="F156" s="305">
        <v>33</v>
      </c>
      <c r="G156" s="38"/>
      <c r="H156" s="44"/>
    </row>
    <row r="157" s="2" customFormat="1" ht="16.8" customHeight="1">
      <c r="A157" s="38"/>
      <c r="B157" s="44"/>
      <c r="C157" s="306" t="s">
        <v>671</v>
      </c>
      <c r="D157" s="38"/>
      <c r="E157" s="38"/>
      <c r="F157" s="38"/>
      <c r="G157" s="38"/>
      <c r="H157" s="44"/>
    </row>
    <row r="158" s="2" customFormat="1">
      <c r="A158" s="38"/>
      <c r="B158" s="44"/>
      <c r="C158" s="307" t="s">
        <v>185</v>
      </c>
      <c r="D158" s="307" t="s">
        <v>186</v>
      </c>
      <c r="E158" s="17" t="s">
        <v>116</v>
      </c>
      <c r="F158" s="308">
        <v>33</v>
      </c>
      <c r="G158" s="38"/>
      <c r="H158" s="44"/>
    </row>
    <row r="159" s="2" customFormat="1" ht="16.8" customHeight="1">
      <c r="A159" s="38"/>
      <c r="B159" s="44"/>
      <c r="C159" s="307" t="s">
        <v>191</v>
      </c>
      <c r="D159" s="307" t="s">
        <v>192</v>
      </c>
      <c r="E159" s="17" t="s">
        <v>116</v>
      </c>
      <c r="F159" s="308">
        <v>33</v>
      </c>
      <c r="G159" s="38"/>
      <c r="H159" s="44"/>
    </row>
    <row r="160" s="2" customFormat="1" ht="16.8" customHeight="1">
      <c r="A160" s="38"/>
      <c r="B160" s="44"/>
      <c r="C160" s="307" t="s">
        <v>198</v>
      </c>
      <c r="D160" s="307" t="s">
        <v>199</v>
      </c>
      <c r="E160" s="17" t="s">
        <v>116</v>
      </c>
      <c r="F160" s="308">
        <v>29.568000000000001</v>
      </c>
      <c r="G160" s="38"/>
      <c r="H160" s="44"/>
    </row>
    <row r="161" s="2" customFormat="1" ht="16.8" customHeight="1">
      <c r="A161" s="38"/>
      <c r="B161" s="44"/>
      <c r="C161" s="302" t="s">
        <v>711</v>
      </c>
      <c r="D161" s="303" t="s">
        <v>115</v>
      </c>
      <c r="E161" s="304" t="s">
        <v>116</v>
      </c>
      <c r="F161" s="305">
        <v>35.520000000000003</v>
      </c>
      <c r="G161" s="38"/>
      <c r="H161" s="44"/>
    </row>
    <row r="162" s="2" customFormat="1" ht="16.8" customHeight="1">
      <c r="A162" s="38"/>
      <c r="B162" s="44"/>
      <c r="C162" s="302" t="s">
        <v>118</v>
      </c>
      <c r="D162" s="303" t="s">
        <v>119</v>
      </c>
      <c r="E162" s="304" t="s">
        <v>120</v>
      </c>
      <c r="F162" s="305">
        <v>24</v>
      </c>
      <c r="G162" s="38"/>
      <c r="H162" s="44"/>
    </row>
    <row r="163" s="2" customFormat="1" ht="16.8" customHeight="1">
      <c r="A163" s="38"/>
      <c r="B163" s="44"/>
      <c r="C163" s="306" t="s">
        <v>671</v>
      </c>
      <c r="D163" s="38"/>
      <c r="E163" s="38"/>
      <c r="F163" s="38"/>
      <c r="G163" s="38"/>
      <c r="H163" s="44"/>
    </row>
    <row r="164" s="2" customFormat="1">
      <c r="A164" s="38"/>
      <c r="B164" s="44"/>
      <c r="C164" s="307" t="s">
        <v>278</v>
      </c>
      <c r="D164" s="307" t="s">
        <v>279</v>
      </c>
      <c r="E164" s="17" t="s">
        <v>120</v>
      </c>
      <c r="F164" s="308">
        <v>1126</v>
      </c>
      <c r="G164" s="38"/>
      <c r="H164" s="44"/>
    </row>
    <row r="165" s="2" customFormat="1" ht="16.8" customHeight="1">
      <c r="A165" s="38"/>
      <c r="B165" s="44"/>
      <c r="C165" s="307" t="s">
        <v>292</v>
      </c>
      <c r="D165" s="307" t="s">
        <v>293</v>
      </c>
      <c r="E165" s="17" t="s">
        <v>120</v>
      </c>
      <c r="F165" s="308">
        <v>1101</v>
      </c>
      <c r="G165" s="38"/>
      <c r="H165" s="44"/>
    </row>
    <row r="166" s="2" customFormat="1" ht="16.8" customHeight="1">
      <c r="A166" s="38"/>
      <c r="B166" s="44"/>
      <c r="C166" s="302" t="s">
        <v>123</v>
      </c>
      <c r="D166" s="303" t="s">
        <v>123</v>
      </c>
      <c r="E166" s="304" t="s">
        <v>116</v>
      </c>
      <c r="F166" s="305">
        <v>0.624</v>
      </c>
      <c r="G166" s="38"/>
      <c r="H166" s="44"/>
    </row>
    <row r="167" s="2" customFormat="1" ht="16.8" customHeight="1">
      <c r="A167" s="38"/>
      <c r="B167" s="44"/>
      <c r="C167" s="307" t="s">
        <v>1</v>
      </c>
      <c r="D167" s="307" t="s">
        <v>524</v>
      </c>
      <c r="E167" s="17" t="s">
        <v>1</v>
      </c>
      <c r="F167" s="308">
        <v>0.624</v>
      </c>
      <c r="G167" s="38"/>
      <c r="H167" s="44"/>
    </row>
    <row r="168" s="2" customFormat="1" ht="16.8" customHeight="1">
      <c r="A168" s="38"/>
      <c r="B168" s="44"/>
      <c r="C168" s="307" t="s">
        <v>123</v>
      </c>
      <c r="D168" s="307" t="s">
        <v>184</v>
      </c>
      <c r="E168" s="17" t="s">
        <v>1</v>
      </c>
      <c r="F168" s="308">
        <v>0.624</v>
      </c>
      <c r="G168" s="38"/>
      <c r="H168" s="44"/>
    </row>
    <row r="169" s="2" customFormat="1" ht="16.8" customHeight="1">
      <c r="A169" s="38"/>
      <c r="B169" s="44"/>
      <c r="C169" s="306" t="s">
        <v>671</v>
      </c>
      <c r="D169" s="38"/>
      <c r="E169" s="38"/>
      <c r="F169" s="38"/>
      <c r="G169" s="38"/>
      <c r="H169" s="44"/>
    </row>
    <row r="170" s="2" customFormat="1" ht="16.8" customHeight="1">
      <c r="A170" s="38"/>
      <c r="B170" s="44"/>
      <c r="C170" s="307" t="s">
        <v>269</v>
      </c>
      <c r="D170" s="307" t="s">
        <v>270</v>
      </c>
      <c r="E170" s="17" t="s">
        <v>116</v>
      </c>
      <c r="F170" s="308">
        <v>0.624</v>
      </c>
      <c r="G170" s="38"/>
      <c r="H170" s="44"/>
    </row>
    <row r="171" s="2" customFormat="1" ht="16.8" customHeight="1">
      <c r="A171" s="38"/>
      <c r="B171" s="44"/>
      <c r="C171" s="307" t="s">
        <v>198</v>
      </c>
      <c r="D171" s="307" t="s">
        <v>199</v>
      </c>
      <c r="E171" s="17" t="s">
        <v>116</v>
      </c>
      <c r="F171" s="308">
        <v>29.568000000000001</v>
      </c>
      <c r="G171" s="38"/>
      <c r="H171" s="44"/>
    </row>
    <row r="172" s="2" customFormat="1" ht="16.8" customHeight="1">
      <c r="A172" s="38"/>
      <c r="B172" s="44"/>
      <c r="C172" s="302" t="s">
        <v>125</v>
      </c>
      <c r="D172" s="303" t="s">
        <v>125</v>
      </c>
      <c r="E172" s="304" t="s">
        <v>116</v>
      </c>
      <c r="F172" s="305">
        <v>2.6240000000000001</v>
      </c>
      <c r="G172" s="38"/>
      <c r="H172" s="44"/>
    </row>
    <row r="173" s="2" customFormat="1" ht="16.8" customHeight="1">
      <c r="A173" s="38"/>
      <c r="B173" s="44"/>
      <c r="C173" s="307" t="s">
        <v>1</v>
      </c>
      <c r="D173" s="307" t="s">
        <v>514</v>
      </c>
      <c r="E173" s="17" t="s">
        <v>1</v>
      </c>
      <c r="F173" s="308">
        <v>2.6240000000000001</v>
      </c>
      <c r="G173" s="38"/>
      <c r="H173" s="44"/>
    </row>
    <row r="174" s="2" customFormat="1" ht="16.8" customHeight="1">
      <c r="A174" s="38"/>
      <c r="B174" s="44"/>
      <c r="C174" s="307" t="s">
        <v>125</v>
      </c>
      <c r="D174" s="307" t="s">
        <v>184</v>
      </c>
      <c r="E174" s="17" t="s">
        <v>1</v>
      </c>
      <c r="F174" s="308">
        <v>2.6240000000000001</v>
      </c>
      <c r="G174" s="38"/>
      <c r="H174" s="44"/>
    </row>
    <row r="175" s="2" customFormat="1" ht="16.8" customHeight="1">
      <c r="A175" s="38"/>
      <c r="B175" s="44"/>
      <c r="C175" s="306" t="s">
        <v>671</v>
      </c>
      <c r="D175" s="38"/>
      <c r="E175" s="38"/>
      <c r="F175" s="38"/>
      <c r="G175" s="38"/>
      <c r="H175" s="44"/>
    </row>
    <row r="176" s="2" customFormat="1" ht="16.8" customHeight="1">
      <c r="A176" s="38"/>
      <c r="B176" s="44"/>
      <c r="C176" s="307" t="s">
        <v>216</v>
      </c>
      <c r="D176" s="307" t="s">
        <v>217</v>
      </c>
      <c r="E176" s="17" t="s">
        <v>116</v>
      </c>
      <c r="F176" s="308">
        <v>2.6240000000000001</v>
      </c>
      <c r="G176" s="38"/>
      <c r="H176" s="44"/>
    </row>
    <row r="177" s="2" customFormat="1" ht="16.8" customHeight="1">
      <c r="A177" s="38"/>
      <c r="B177" s="44"/>
      <c r="C177" s="307" t="s">
        <v>198</v>
      </c>
      <c r="D177" s="307" t="s">
        <v>199</v>
      </c>
      <c r="E177" s="17" t="s">
        <v>116</v>
      </c>
      <c r="F177" s="308">
        <v>29.568000000000001</v>
      </c>
      <c r="G177" s="38"/>
      <c r="H177" s="44"/>
    </row>
    <row r="178" s="2" customFormat="1" ht="16.8" customHeight="1">
      <c r="A178" s="38"/>
      <c r="B178" s="44"/>
      <c r="C178" s="307" t="s">
        <v>224</v>
      </c>
      <c r="D178" s="307" t="s">
        <v>225</v>
      </c>
      <c r="E178" s="17" t="s">
        <v>211</v>
      </c>
      <c r="F178" s="308">
        <v>10.548</v>
      </c>
      <c r="G178" s="38"/>
      <c r="H178" s="44"/>
    </row>
    <row r="179" s="2" customFormat="1" ht="16.8" customHeight="1">
      <c r="A179" s="38"/>
      <c r="B179" s="44"/>
      <c r="C179" s="302" t="s">
        <v>410</v>
      </c>
      <c r="D179" s="303" t="s">
        <v>411</v>
      </c>
      <c r="E179" s="304" t="s">
        <v>120</v>
      </c>
      <c r="F179" s="305">
        <v>148</v>
      </c>
      <c r="G179" s="38"/>
      <c r="H179" s="44"/>
    </row>
    <row r="180" s="2" customFormat="1" ht="16.8" customHeight="1">
      <c r="A180" s="38"/>
      <c r="B180" s="44"/>
      <c r="C180" s="306" t="s">
        <v>671</v>
      </c>
      <c r="D180" s="38"/>
      <c r="E180" s="38"/>
      <c r="F180" s="38"/>
      <c r="G180" s="38"/>
      <c r="H180" s="44"/>
    </row>
    <row r="181" s="2" customFormat="1">
      <c r="A181" s="38"/>
      <c r="B181" s="44"/>
      <c r="C181" s="307" t="s">
        <v>278</v>
      </c>
      <c r="D181" s="307" t="s">
        <v>279</v>
      </c>
      <c r="E181" s="17" t="s">
        <v>120</v>
      </c>
      <c r="F181" s="308">
        <v>1126</v>
      </c>
      <c r="G181" s="38"/>
      <c r="H181" s="44"/>
    </row>
    <row r="182" s="2" customFormat="1" ht="16.8" customHeight="1">
      <c r="A182" s="38"/>
      <c r="B182" s="44"/>
      <c r="C182" s="307" t="s">
        <v>466</v>
      </c>
      <c r="D182" s="307" t="s">
        <v>467</v>
      </c>
      <c r="E182" s="17" t="s">
        <v>120</v>
      </c>
      <c r="F182" s="308">
        <v>167</v>
      </c>
      <c r="G182" s="38"/>
      <c r="H182" s="44"/>
    </row>
    <row r="183" s="2" customFormat="1" ht="16.8" customHeight="1">
      <c r="A183" s="38"/>
      <c r="B183" s="44"/>
      <c r="C183" s="302" t="s">
        <v>413</v>
      </c>
      <c r="D183" s="303" t="s">
        <v>414</v>
      </c>
      <c r="E183" s="304" t="s">
        <v>120</v>
      </c>
      <c r="F183" s="305">
        <v>19</v>
      </c>
      <c r="G183" s="38"/>
      <c r="H183" s="44"/>
    </row>
    <row r="184" s="2" customFormat="1" ht="16.8" customHeight="1">
      <c r="A184" s="38"/>
      <c r="B184" s="44"/>
      <c r="C184" s="306" t="s">
        <v>671</v>
      </c>
      <c r="D184" s="38"/>
      <c r="E184" s="38"/>
      <c r="F184" s="38"/>
      <c r="G184" s="38"/>
      <c r="H184" s="44"/>
    </row>
    <row r="185" s="2" customFormat="1">
      <c r="A185" s="38"/>
      <c r="B185" s="44"/>
      <c r="C185" s="307" t="s">
        <v>278</v>
      </c>
      <c r="D185" s="307" t="s">
        <v>279</v>
      </c>
      <c r="E185" s="17" t="s">
        <v>120</v>
      </c>
      <c r="F185" s="308">
        <v>1126</v>
      </c>
      <c r="G185" s="38"/>
      <c r="H185" s="44"/>
    </row>
    <row r="186" s="2" customFormat="1" ht="16.8" customHeight="1">
      <c r="A186" s="38"/>
      <c r="B186" s="44"/>
      <c r="C186" s="307" t="s">
        <v>466</v>
      </c>
      <c r="D186" s="307" t="s">
        <v>467</v>
      </c>
      <c r="E186" s="17" t="s">
        <v>120</v>
      </c>
      <c r="F186" s="308">
        <v>167</v>
      </c>
      <c r="G186" s="38"/>
      <c r="H186" s="44"/>
    </row>
    <row r="187" s="2" customFormat="1" ht="16.8" customHeight="1">
      <c r="A187" s="38"/>
      <c r="B187" s="44"/>
      <c r="C187" s="302" t="s">
        <v>285</v>
      </c>
      <c r="D187" s="303" t="s">
        <v>415</v>
      </c>
      <c r="E187" s="304" t="s">
        <v>120</v>
      </c>
      <c r="F187" s="305">
        <v>24</v>
      </c>
      <c r="G187" s="38"/>
      <c r="H187" s="44"/>
    </row>
    <row r="188" s="2" customFormat="1" ht="16.8" customHeight="1">
      <c r="A188" s="38"/>
      <c r="B188" s="44"/>
      <c r="C188" s="307" t="s">
        <v>1</v>
      </c>
      <c r="D188" s="307" t="s">
        <v>284</v>
      </c>
      <c r="E188" s="17" t="s">
        <v>1</v>
      </c>
      <c r="F188" s="308">
        <v>0</v>
      </c>
      <c r="G188" s="38"/>
      <c r="H188" s="44"/>
    </row>
    <row r="189" s="2" customFormat="1" ht="16.8" customHeight="1">
      <c r="A189" s="38"/>
      <c r="B189" s="44"/>
      <c r="C189" s="307" t="s">
        <v>1</v>
      </c>
      <c r="D189" s="307" t="s">
        <v>118</v>
      </c>
      <c r="E189" s="17" t="s">
        <v>1</v>
      </c>
      <c r="F189" s="308">
        <v>24</v>
      </c>
      <c r="G189" s="38"/>
      <c r="H189" s="44"/>
    </row>
    <row r="190" s="2" customFormat="1" ht="16.8" customHeight="1">
      <c r="A190" s="38"/>
      <c r="B190" s="44"/>
      <c r="C190" s="307" t="s">
        <v>285</v>
      </c>
      <c r="D190" s="307" t="s">
        <v>184</v>
      </c>
      <c r="E190" s="17" t="s">
        <v>1</v>
      </c>
      <c r="F190" s="308">
        <v>24</v>
      </c>
      <c r="G190" s="38"/>
      <c r="H190" s="44"/>
    </row>
    <row r="191" s="2" customFormat="1" ht="16.8" customHeight="1">
      <c r="A191" s="38"/>
      <c r="B191" s="44"/>
      <c r="C191" s="306" t="s">
        <v>671</v>
      </c>
      <c r="D191" s="38"/>
      <c r="E191" s="38"/>
      <c r="F191" s="38"/>
      <c r="G191" s="38"/>
      <c r="H191" s="44"/>
    </row>
    <row r="192" s="2" customFormat="1">
      <c r="A192" s="38"/>
      <c r="B192" s="44"/>
      <c r="C192" s="307" t="s">
        <v>278</v>
      </c>
      <c r="D192" s="307" t="s">
        <v>279</v>
      </c>
      <c r="E192" s="17" t="s">
        <v>120</v>
      </c>
      <c r="F192" s="308">
        <v>1126</v>
      </c>
      <c r="G192" s="38"/>
      <c r="H192" s="44"/>
    </row>
    <row r="193" s="2" customFormat="1">
      <c r="A193" s="38"/>
      <c r="B193" s="44"/>
      <c r="C193" s="307" t="s">
        <v>454</v>
      </c>
      <c r="D193" s="307" t="s">
        <v>455</v>
      </c>
      <c r="E193" s="17" t="s">
        <v>120</v>
      </c>
      <c r="F193" s="308">
        <v>24</v>
      </c>
      <c r="G193" s="38"/>
      <c r="H193" s="44"/>
    </row>
    <row r="194" s="2" customFormat="1" ht="16.8" customHeight="1">
      <c r="A194" s="38"/>
      <c r="B194" s="44"/>
      <c r="C194" s="307" t="s">
        <v>287</v>
      </c>
      <c r="D194" s="307" t="s">
        <v>288</v>
      </c>
      <c r="E194" s="17" t="s">
        <v>211</v>
      </c>
      <c r="F194" s="308">
        <v>29.936</v>
      </c>
      <c r="G194" s="38"/>
      <c r="H194" s="44"/>
    </row>
    <row r="195" s="2" customFormat="1" ht="16.8" customHeight="1">
      <c r="A195" s="38"/>
      <c r="B195" s="44"/>
      <c r="C195" s="302" t="s">
        <v>128</v>
      </c>
      <c r="D195" s="303" t="s">
        <v>417</v>
      </c>
      <c r="E195" s="304" t="s">
        <v>120</v>
      </c>
      <c r="F195" s="305">
        <v>1126</v>
      </c>
      <c r="G195" s="38"/>
      <c r="H195" s="44"/>
    </row>
    <row r="196" s="2" customFormat="1" ht="16.8" customHeight="1">
      <c r="A196" s="38"/>
      <c r="B196" s="44"/>
      <c r="C196" s="307" t="s">
        <v>1</v>
      </c>
      <c r="D196" s="307" t="s">
        <v>286</v>
      </c>
      <c r="E196" s="17" t="s">
        <v>1</v>
      </c>
      <c r="F196" s="308">
        <v>0</v>
      </c>
      <c r="G196" s="38"/>
      <c r="H196" s="44"/>
    </row>
    <row r="197" s="2" customFormat="1" ht="16.8" customHeight="1">
      <c r="A197" s="38"/>
      <c r="B197" s="44"/>
      <c r="C197" s="307" t="s">
        <v>1</v>
      </c>
      <c r="D197" s="307" t="s">
        <v>136</v>
      </c>
      <c r="E197" s="17" t="s">
        <v>1</v>
      </c>
      <c r="F197" s="308">
        <v>959</v>
      </c>
      <c r="G197" s="38"/>
      <c r="H197" s="44"/>
    </row>
    <row r="198" s="2" customFormat="1" ht="16.8" customHeight="1">
      <c r="A198" s="38"/>
      <c r="B198" s="44"/>
      <c r="C198" s="307" t="s">
        <v>1</v>
      </c>
      <c r="D198" s="307" t="s">
        <v>410</v>
      </c>
      <c r="E198" s="17" t="s">
        <v>1</v>
      </c>
      <c r="F198" s="308">
        <v>148</v>
      </c>
      <c r="G198" s="38"/>
      <c r="H198" s="44"/>
    </row>
    <row r="199" s="2" customFormat="1" ht="16.8" customHeight="1">
      <c r="A199" s="38"/>
      <c r="B199" s="44"/>
      <c r="C199" s="307" t="s">
        <v>1</v>
      </c>
      <c r="D199" s="307" t="s">
        <v>413</v>
      </c>
      <c r="E199" s="17" t="s">
        <v>1</v>
      </c>
      <c r="F199" s="308">
        <v>19</v>
      </c>
      <c r="G199" s="38"/>
      <c r="H199" s="44"/>
    </row>
    <row r="200" s="2" customFormat="1" ht="16.8" customHeight="1">
      <c r="A200" s="38"/>
      <c r="B200" s="44"/>
      <c r="C200" s="307" t="s">
        <v>128</v>
      </c>
      <c r="D200" s="307" t="s">
        <v>184</v>
      </c>
      <c r="E200" s="17" t="s">
        <v>1</v>
      </c>
      <c r="F200" s="308">
        <v>1126</v>
      </c>
      <c r="G200" s="38"/>
      <c r="H200" s="44"/>
    </row>
    <row r="201" s="2" customFormat="1" ht="16.8" customHeight="1">
      <c r="A201" s="38"/>
      <c r="B201" s="44"/>
      <c r="C201" s="306" t="s">
        <v>671</v>
      </c>
      <c r="D201" s="38"/>
      <c r="E201" s="38"/>
      <c r="F201" s="38"/>
      <c r="G201" s="38"/>
      <c r="H201" s="44"/>
    </row>
    <row r="202" s="2" customFormat="1">
      <c r="A202" s="38"/>
      <c r="B202" s="44"/>
      <c r="C202" s="307" t="s">
        <v>278</v>
      </c>
      <c r="D202" s="307" t="s">
        <v>279</v>
      </c>
      <c r="E202" s="17" t="s">
        <v>120</v>
      </c>
      <c r="F202" s="308">
        <v>1126</v>
      </c>
      <c r="G202" s="38"/>
      <c r="H202" s="44"/>
    </row>
    <row r="203" s="2" customFormat="1" ht="16.8" customHeight="1">
      <c r="A203" s="38"/>
      <c r="B203" s="44"/>
      <c r="C203" s="307" t="s">
        <v>287</v>
      </c>
      <c r="D203" s="307" t="s">
        <v>288</v>
      </c>
      <c r="E203" s="17" t="s">
        <v>211</v>
      </c>
      <c r="F203" s="308">
        <v>29.936</v>
      </c>
      <c r="G203" s="38"/>
      <c r="H203" s="44"/>
    </row>
    <row r="204" s="2" customFormat="1" ht="16.8" customHeight="1">
      <c r="A204" s="38"/>
      <c r="B204" s="44"/>
      <c r="C204" s="302" t="s">
        <v>131</v>
      </c>
      <c r="D204" s="303" t="s">
        <v>132</v>
      </c>
      <c r="E204" s="304" t="s">
        <v>133</v>
      </c>
      <c r="F204" s="305">
        <v>223</v>
      </c>
      <c r="G204" s="38"/>
      <c r="H204" s="44"/>
    </row>
    <row r="205" s="2" customFormat="1" ht="16.8" customHeight="1">
      <c r="A205" s="38"/>
      <c r="B205" s="44"/>
      <c r="C205" s="306" t="s">
        <v>671</v>
      </c>
      <c r="D205" s="38"/>
      <c r="E205" s="38"/>
      <c r="F205" s="38"/>
      <c r="G205" s="38"/>
      <c r="H205" s="44"/>
    </row>
    <row r="206" s="2" customFormat="1">
      <c r="A206" s="38"/>
      <c r="B206" s="44"/>
      <c r="C206" s="307" t="s">
        <v>172</v>
      </c>
      <c r="D206" s="307" t="s">
        <v>173</v>
      </c>
      <c r="E206" s="17" t="s">
        <v>116</v>
      </c>
      <c r="F206" s="308">
        <v>33</v>
      </c>
      <c r="G206" s="38"/>
      <c r="H206" s="44"/>
    </row>
    <row r="207" s="2" customFormat="1" ht="16.8" customHeight="1">
      <c r="A207" s="38"/>
      <c r="B207" s="44"/>
      <c r="C207" s="307" t="s">
        <v>237</v>
      </c>
      <c r="D207" s="307" t="s">
        <v>238</v>
      </c>
      <c r="E207" s="17" t="s">
        <v>120</v>
      </c>
      <c r="F207" s="308">
        <v>312.19999999999999</v>
      </c>
      <c r="G207" s="38"/>
      <c r="H207" s="44"/>
    </row>
    <row r="208" s="2" customFormat="1" ht="16.8" customHeight="1">
      <c r="A208" s="38"/>
      <c r="B208" s="44"/>
      <c r="C208" s="307" t="s">
        <v>246</v>
      </c>
      <c r="D208" s="307" t="s">
        <v>247</v>
      </c>
      <c r="E208" s="17" t="s">
        <v>120</v>
      </c>
      <c r="F208" s="308">
        <v>316.88299999999998</v>
      </c>
      <c r="G208" s="38"/>
      <c r="H208" s="44"/>
    </row>
    <row r="209" s="2" customFormat="1" ht="16.8" customHeight="1">
      <c r="A209" s="38"/>
      <c r="B209" s="44"/>
      <c r="C209" s="302" t="s">
        <v>502</v>
      </c>
      <c r="D209" s="303" t="s">
        <v>503</v>
      </c>
      <c r="E209" s="304" t="s">
        <v>120</v>
      </c>
      <c r="F209" s="305">
        <v>0</v>
      </c>
      <c r="G209" s="38"/>
      <c r="H209" s="44"/>
    </row>
    <row r="210" s="2" customFormat="1" ht="16.8" customHeight="1">
      <c r="A210" s="38"/>
      <c r="B210" s="44"/>
      <c r="C210" s="306" t="s">
        <v>671</v>
      </c>
      <c r="D210" s="38"/>
      <c r="E210" s="38"/>
      <c r="F210" s="38"/>
      <c r="G210" s="38"/>
      <c r="H210" s="44"/>
    </row>
    <row r="211" s="2" customFormat="1" ht="16.8" customHeight="1">
      <c r="A211" s="38"/>
      <c r="B211" s="44"/>
      <c r="C211" s="307" t="s">
        <v>466</v>
      </c>
      <c r="D211" s="307" t="s">
        <v>467</v>
      </c>
      <c r="E211" s="17" t="s">
        <v>120</v>
      </c>
      <c r="F211" s="308">
        <v>167</v>
      </c>
      <c r="G211" s="38"/>
      <c r="H211" s="44"/>
    </row>
    <row r="212" s="2" customFormat="1" ht="16.8" customHeight="1">
      <c r="A212" s="38"/>
      <c r="B212" s="44"/>
      <c r="C212" s="302" t="s">
        <v>136</v>
      </c>
      <c r="D212" s="303" t="s">
        <v>423</v>
      </c>
      <c r="E212" s="304" t="s">
        <v>120</v>
      </c>
      <c r="F212" s="305">
        <v>959</v>
      </c>
      <c r="G212" s="38"/>
      <c r="H212" s="44"/>
    </row>
    <row r="213" s="2" customFormat="1" ht="16.8" customHeight="1">
      <c r="A213" s="38"/>
      <c r="B213" s="44"/>
      <c r="C213" s="306" t="s">
        <v>671</v>
      </c>
      <c r="D213" s="38"/>
      <c r="E213" s="38"/>
      <c r="F213" s="38"/>
      <c r="G213" s="38"/>
      <c r="H213" s="44"/>
    </row>
    <row r="214" s="2" customFormat="1">
      <c r="A214" s="38"/>
      <c r="B214" s="44"/>
      <c r="C214" s="307" t="s">
        <v>278</v>
      </c>
      <c r="D214" s="307" t="s">
        <v>279</v>
      </c>
      <c r="E214" s="17" t="s">
        <v>120</v>
      </c>
      <c r="F214" s="308">
        <v>1126</v>
      </c>
      <c r="G214" s="38"/>
      <c r="H214" s="44"/>
    </row>
    <row r="215" s="2" customFormat="1" ht="16.8" customHeight="1">
      <c r="A215" s="38"/>
      <c r="B215" s="44"/>
      <c r="C215" s="307" t="s">
        <v>298</v>
      </c>
      <c r="D215" s="307" t="s">
        <v>299</v>
      </c>
      <c r="E215" s="17" t="s">
        <v>120</v>
      </c>
      <c r="F215" s="308">
        <v>1077.75</v>
      </c>
      <c r="G215" s="38"/>
      <c r="H215" s="44"/>
    </row>
    <row r="216" s="2" customFormat="1" ht="16.8" customHeight="1">
      <c r="A216" s="38"/>
      <c r="B216" s="44"/>
      <c r="C216" s="302" t="s">
        <v>139</v>
      </c>
      <c r="D216" s="303" t="s">
        <v>139</v>
      </c>
      <c r="E216" s="304" t="s">
        <v>116</v>
      </c>
      <c r="F216" s="305">
        <v>29.568000000000001</v>
      </c>
      <c r="G216" s="38"/>
      <c r="H216" s="44"/>
    </row>
    <row r="217" s="2" customFormat="1" ht="16.8" customHeight="1">
      <c r="A217" s="38"/>
      <c r="B217" s="44"/>
      <c r="C217" s="307" t="s">
        <v>1</v>
      </c>
      <c r="D217" s="307" t="s">
        <v>115</v>
      </c>
      <c r="E217" s="17" t="s">
        <v>1</v>
      </c>
      <c r="F217" s="308">
        <v>33</v>
      </c>
      <c r="G217" s="38"/>
      <c r="H217" s="44"/>
    </row>
    <row r="218" s="2" customFormat="1" ht="16.8" customHeight="1">
      <c r="A218" s="38"/>
      <c r="B218" s="44"/>
      <c r="C218" s="307" t="s">
        <v>1</v>
      </c>
      <c r="D218" s="307" t="s">
        <v>204</v>
      </c>
      <c r="E218" s="17" t="s">
        <v>1</v>
      </c>
      <c r="F218" s="308">
        <v>-0.624</v>
      </c>
      <c r="G218" s="38"/>
      <c r="H218" s="44"/>
    </row>
    <row r="219" s="2" customFormat="1" ht="16.8" customHeight="1">
      <c r="A219" s="38"/>
      <c r="B219" s="44"/>
      <c r="C219" s="307" t="s">
        <v>1</v>
      </c>
      <c r="D219" s="307" t="s">
        <v>205</v>
      </c>
      <c r="E219" s="17" t="s">
        <v>1</v>
      </c>
      <c r="F219" s="308">
        <v>-2.6240000000000001</v>
      </c>
      <c r="G219" s="38"/>
      <c r="H219" s="44"/>
    </row>
    <row r="220" s="2" customFormat="1" ht="16.8" customHeight="1">
      <c r="A220" s="38"/>
      <c r="B220" s="44"/>
      <c r="C220" s="307" t="s">
        <v>1</v>
      </c>
      <c r="D220" s="307" t="s">
        <v>511</v>
      </c>
      <c r="E220" s="17" t="s">
        <v>1</v>
      </c>
      <c r="F220" s="308">
        <v>-0.184</v>
      </c>
      <c r="G220" s="38"/>
      <c r="H220" s="44"/>
    </row>
    <row r="221" s="2" customFormat="1" ht="16.8" customHeight="1">
      <c r="A221" s="38"/>
      <c r="B221" s="44"/>
      <c r="C221" s="307" t="s">
        <v>139</v>
      </c>
      <c r="D221" s="307" t="s">
        <v>184</v>
      </c>
      <c r="E221" s="17" t="s">
        <v>1</v>
      </c>
      <c r="F221" s="308">
        <v>29.568000000000001</v>
      </c>
      <c r="G221" s="38"/>
      <c r="H221" s="44"/>
    </row>
    <row r="222" s="2" customFormat="1" ht="16.8" customHeight="1">
      <c r="A222" s="38"/>
      <c r="B222" s="44"/>
      <c r="C222" s="306" t="s">
        <v>671</v>
      </c>
      <c r="D222" s="38"/>
      <c r="E222" s="38"/>
      <c r="F222" s="38"/>
      <c r="G222" s="38"/>
      <c r="H222" s="44"/>
    </row>
    <row r="223" s="2" customFormat="1" ht="16.8" customHeight="1">
      <c r="A223" s="38"/>
      <c r="B223" s="44"/>
      <c r="C223" s="307" t="s">
        <v>198</v>
      </c>
      <c r="D223" s="307" t="s">
        <v>199</v>
      </c>
      <c r="E223" s="17" t="s">
        <v>116</v>
      </c>
      <c r="F223" s="308">
        <v>29.568000000000001</v>
      </c>
      <c r="G223" s="38"/>
      <c r="H223" s="44"/>
    </row>
    <row r="224" s="2" customFormat="1" ht="16.8" customHeight="1">
      <c r="A224" s="38"/>
      <c r="B224" s="44"/>
      <c r="C224" s="307" t="s">
        <v>209</v>
      </c>
      <c r="D224" s="307" t="s">
        <v>210</v>
      </c>
      <c r="E224" s="17" t="s">
        <v>211</v>
      </c>
      <c r="F224" s="308">
        <v>59.432000000000002</v>
      </c>
      <c r="G224" s="38"/>
      <c r="H224" s="44"/>
    </row>
    <row r="225" s="2" customFormat="1" ht="26.4" customHeight="1">
      <c r="A225" s="38"/>
      <c r="B225" s="44"/>
      <c r="C225" s="301" t="s">
        <v>713</v>
      </c>
      <c r="D225" s="301" t="s">
        <v>96</v>
      </c>
      <c r="E225" s="38"/>
      <c r="F225" s="38"/>
      <c r="G225" s="38"/>
      <c r="H225" s="44"/>
    </row>
    <row r="226" s="2" customFormat="1" ht="16.8" customHeight="1">
      <c r="A226" s="38"/>
      <c r="B226" s="44"/>
      <c r="C226" s="302" t="s">
        <v>115</v>
      </c>
      <c r="D226" s="303" t="s">
        <v>115</v>
      </c>
      <c r="E226" s="304" t="s">
        <v>116</v>
      </c>
      <c r="F226" s="305">
        <v>65.939999999999998</v>
      </c>
      <c r="G226" s="38"/>
      <c r="H226" s="44"/>
    </row>
    <row r="227" s="2" customFormat="1" ht="16.8" customHeight="1">
      <c r="A227" s="38"/>
      <c r="B227" s="44"/>
      <c r="C227" s="306" t="s">
        <v>671</v>
      </c>
      <c r="D227" s="38"/>
      <c r="E227" s="38"/>
      <c r="F227" s="38"/>
      <c r="G227" s="38"/>
      <c r="H227" s="44"/>
    </row>
    <row r="228" s="2" customFormat="1">
      <c r="A228" s="38"/>
      <c r="B228" s="44"/>
      <c r="C228" s="307" t="s">
        <v>185</v>
      </c>
      <c r="D228" s="307" t="s">
        <v>186</v>
      </c>
      <c r="E228" s="17" t="s">
        <v>116</v>
      </c>
      <c r="F228" s="308">
        <v>65.939999999999998</v>
      </c>
      <c r="G228" s="38"/>
      <c r="H228" s="44"/>
    </row>
    <row r="229" s="2" customFormat="1" ht="16.8" customHeight="1">
      <c r="A229" s="38"/>
      <c r="B229" s="44"/>
      <c r="C229" s="307" t="s">
        <v>191</v>
      </c>
      <c r="D229" s="307" t="s">
        <v>192</v>
      </c>
      <c r="E229" s="17" t="s">
        <v>116</v>
      </c>
      <c r="F229" s="308">
        <v>65.939999999999998</v>
      </c>
      <c r="G229" s="38"/>
      <c r="H229" s="44"/>
    </row>
    <row r="230" s="2" customFormat="1" ht="16.8" customHeight="1">
      <c r="A230" s="38"/>
      <c r="B230" s="44"/>
      <c r="C230" s="307" t="s">
        <v>198</v>
      </c>
      <c r="D230" s="307" t="s">
        <v>199</v>
      </c>
      <c r="E230" s="17" t="s">
        <v>116</v>
      </c>
      <c r="F230" s="308">
        <v>57.656999999999996</v>
      </c>
      <c r="G230" s="38"/>
      <c r="H230" s="44"/>
    </row>
    <row r="231" s="2" customFormat="1" ht="16.8" customHeight="1">
      <c r="A231" s="38"/>
      <c r="B231" s="44"/>
      <c r="C231" s="302" t="s">
        <v>711</v>
      </c>
      <c r="D231" s="303" t="s">
        <v>115</v>
      </c>
      <c r="E231" s="304" t="s">
        <v>116</v>
      </c>
      <c r="F231" s="305">
        <v>33</v>
      </c>
      <c r="G231" s="38"/>
      <c r="H231" s="44"/>
    </row>
    <row r="232" s="2" customFormat="1" ht="16.8" customHeight="1">
      <c r="A232" s="38"/>
      <c r="B232" s="44"/>
      <c r="C232" s="302" t="s">
        <v>118</v>
      </c>
      <c r="D232" s="303" t="s">
        <v>119</v>
      </c>
      <c r="E232" s="304" t="s">
        <v>120</v>
      </c>
      <c r="F232" s="305">
        <v>54</v>
      </c>
      <c r="G232" s="38"/>
      <c r="H232" s="44"/>
    </row>
    <row r="233" s="2" customFormat="1" ht="16.8" customHeight="1">
      <c r="A233" s="38"/>
      <c r="B233" s="44"/>
      <c r="C233" s="306" t="s">
        <v>671</v>
      </c>
      <c r="D233" s="38"/>
      <c r="E233" s="38"/>
      <c r="F233" s="38"/>
      <c r="G233" s="38"/>
      <c r="H233" s="44"/>
    </row>
    <row r="234" s="2" customFormat="1">
      <c r="A234" s="38"/>
      <c r="B234" s="44"/>
      <c r="C234" s="307" t="s">
        <v>278</v>
      </c>
      <c r="D234" s="307" t="s">
        <v>279</v>
      </c>
      <c r="E234" s="17" t="s">
        <v>120</v>
      </c>
      <c r="F234" s="308">
        <v>2590</v>
      </c>
      <c r="G234" s="38"/>
      <c r="H234" s="44"/>
    </row>
    <row r="235" s="2" customFormat="1" ht="16.8" customHeight="1">
      <c r="A235" s="38"/>
      <c r="B235" s="44"/>
      <c r="C235" s="307" t="s">
        <v>292</v>
      </c>
      <c r="D235" s="307" t="s">
        <v>293</v>
      </c>
      <c r="E235" s="17" t="s">
        <v>120</v>
      </c>
      <c r="F235" s="308">
        <v>2609</v>
      </c>
      <c r="G235" s="38"/>
      <c r="H235" s="44"/>
    </row>
    <row r="236" s="2" customFormat="1" ht="16.8" customHeight="1">
      <c r="A236" s="38"/>
      <c r="B236" s="44"/>
      <c r="C236" s="302" t="s">
        <v>714</v>
      </c>
      <c r="D236" s="303" t="s">
        <v>119</v>
      </c>
      <c r="E236" s="304" t="s">
        <v>120</v>
      </c>
      <c r="F236" s="305">
        <v>32</v>
      </c>
      <c r="G236" s="38"/>
      <c r="H236" s="44"/>
    </row>
    <row r="237" s="2" customFormat="1" ht="16.8" customHeight="1">
      <c r="A237" s="38"/>
      <c r="B237" s="44"/>
      <c r="C237" s="302" t="s">
        <v>123</v>
      </c>
      <c r="D237" s="303" t="s">
        <v>123</v>
      </c>
      <c r="E237" s="304" t="s">
        <v>116</v>
      </c>
      <c r="F237" s="305">
        <v>1.506</v>
      </c>
      <c r="G237" s="38"/>
      <c r="H237" s="44"/>
    </row>
    <row r="238" s="2" customFormat="1" ht="16.8" customHeight="1">
      <c r="A238" s="38"/>
      <c r="B238" s="44"/>
      <c r="C238" s="307" t="s">
        <v>1</v>
      </c>
      <c r="D238" s="307" t="s">
        <v>581</v>
      </c>
      <c r="E238" s="17" t="s">
        <v>1</v>
      </c>
      <c r="F238" s="308">
        <v>1.506</v>
      </c>
      <c r="G238" s="38"/>
      <c r="H238" s="44"/>
    </row>
    <row r="239" s="2" customFormat="1" ht="16.8" customHeight="1">
      <c r="A239" s="38"/>
      <c r="B239" s="44"/>
      <c r="C239" s="307" t="s">
        <v>123</v>
      </c>
      <c r="D239" s="307" t="s">
        <v>184</v>
      </c>
      <c r="E239" s="17" t="s">
        <v>1</v>
      </c>
      <c r="F239" s="308">
        <v>1.506</v>
      </c>
      <c r="G239" s="38"/>
      <c r="H239" s="44"/>
    </row>
    <row r="240" s="2" customFormat="1" ht="16.8" customHeight="1">
      <c r="A240" s="38"/>
      <c r="B240" s="44"/>
      <c r="C240" s="306" t="s">
        <v>671</v>
      </c>
      <c r="D240" s="38"/>
      <c r="E240" s="38"/>
      <c r="F240" s="38"/>
      <c r="G240" s="38"/>
      <c r="H240" s="44"/>
    </row>
    <row r="241" s="2" customFormat="1" ht="16.8" customHeight="1">
      <c r="A241" s="38"/>
      <c r="B241" s="44"/>
      <c r="C241" s="307" t="s">
        <v>269</v>
      </c>
      <c r="D241" s="307" t="s">
        <v>270</v>
      </c>
      <c r="E241" s="17" t="s">
        <v>116</v>
      </c>
      <c r="F241" s="308">
        <v>1.506</v>
      </c>
      <c r="G241" s="38"/>
      <c r="H241" s="44"/>
    </row>
    <row r="242" s="2" customFormat="1" ht="16.8" customHeight="1">
      <c r="A242" s="38"/>
      <c r="B242" s="44"/>
      <c r="C242" s="307" t="s">
        <v>198</v>
      </c>
      <c r="D242" s="307" t="s">
        <v>199</v>
      </c>
      <c r="E242" s="17" t="s">
        <v>116</v>
      </c>
      <c r="F242" s="308">
        <v>57.656999999999996</v>
      </c>
      <c r="G242" s="38"/>
      <c r="H242" s="44"/>
    </row>
    <row r="243" s="2" customFormat="1" ht="16.8" customHeight="1">
      <c r="A243" s="38"/>
      <c r="B243" s="44"/>
      <c r="C243" s="302" t="s">
        <v>125</v>
      </c>
      <c r="D243" s="303" t="s">
        <v>125</v>
      </c>
      <c r="E243" s="304" t="s">
        <v>116</v>
      </c>
      <c r="F243" s="305">
        <v>6.3339999999999996</v>
      </c>
      <c r="G243" s="38"/>
      <c r="H243" s="44"/>
    </row>
    <row r="244" s="2" customFormat="1" ht="16.8" customHeight="1">
      <c r="A244" s="38"/>
      <c r="B244" s="44"/>
      <c r="C244" s="307" t="s">
        <v>1</v>
      </c>
      <c r="D244" s="307" t="s">
        <v>571</v>
      </c>
      <c r="E244" s="17" t="s">
        <v>1</v>
      </c>
      <c r="F244" s="308">
        <v>6.3339999999999996</v>
      </c>
      <c r="G244" s="38"/>
      <c r="H244" s="44"/>
    </row>
    <row r="245" s="2" customFormat="1" ht="16.8" customHeight="1">
      <c r="A245" s="38"/>
      <c r="B245" s="44"/>
      <c r="C245" s="307" t="s">
        <v>125</v>
      </c>
      <c r="D245" s="307" t="s">
        <v>184</v>
      </c>
      <c r="E245" s="17" t="s">
        <v>1</v>
      </c>
      <c r="F245" s="308">
        <v>6.3339999999999996</v>
      </c>
      <c r="G245" s="38"/>
      <c r="H245" s="44"/>
    </row>
    <row r="246" s="2" customFormat="1" ht="16.8" customHeight="1">
      <c r="A246" s="38"/>
      <c r="B246" s="44"/>
      <c r="C246" s="306" t="s">
        <v>671</v>
      </c>
      <c r="D246" s="38"/>
      <c r="E246" s="38"/>
      <c r="F246" s="38"/>
      <c r="G246" s="38"/>
      <c r="H246" s="44"/>
    </row>
    <row r="247" s="2" customFormat="1" ht="16.8" customHeight="1">
      <c r="A247" s="38"/>
      <c r="B247" s="44"/>
      <c r="C247" s="307" t="s">
        <v>216</v>
      </c>
      <c r="D247" s="307" t="s">
        <v>217</v>
      </c>
      <c r="E247" s="17" t="s">
        <v>116</v>
      </c>
      <c r="F247" s="308">
        <v>6.3339999999999996</v>
      </c>
      <c r="G247" s="38"/>
      <c r="H247" s="44"/>
    </row>
    <row r="248" s="2" customFormat="1" ht="16.8" customHeight="1">
      <c r="A248" s="38"/>
      <c r="B248" s="44"/>
      <c r="C248" s="307" t="s">
        <v>198</v>
      </c>
      <c r="D248" s="307" t="s">
        <v>199</v>
      </c>
      <c r="E248" s="17" t="s">
        <v>116</v>
      </c>
      <c r="F248" s="308">
        <v>57.656999999999996</v>
      </c>
      <c r="G248" s="38"/>
      <c r="H248" s="44"/>
    </row>
    <row r="249" s="2" customFormat="1" ht="16.8" customHeight="1">
      <c r="A249" s="38"/>
      <c r="B249" s="44"/>
      <c r="C249" s="307" t="s">
        <v>224</v>
      </c>
      <c r="D249" s="307" t="s">
        <v>225</v>
      </c>
      <c r="E249" s="17" t="s">
        <v>211</v>
      </c>
      <c r="F249" s="308">
        <v>25.462</v>
      </c>
      <c r="G249" s="38"/>
      <c r="H249" s="44"/>
    </row>
    <row r="250" s="2" customFormat="1" ht="16.8" customHeight="1">
      <c r="A250" s="38"/>
      <c r="B250" s="44"/>
      <c r="C250" s="302" t="s">
        <v>715</v>
      </c>
      <c r="D250" s="303" t="s">
        <v>411</v>
      </c>
      <c r="E250" s="304" t="s">
        <v>120</v>
      </c>
      <c r="F250" s="305">
        <v>203</v>
      </c>
      <c r="G250" s="38"/>
      <c r="H250" s="44"/>
    </row>
    <row r="251" s="2" customFormat="1" ht="16.8" customHeight="1">
      <c r="A251" s="38"/>
      <c r="B251" s="44"/>
      <c r="C251" s="302" t="s">
        <v>410</v>
      </c>
      <c r="D251" s="303" t="s">
        <v>411</v>
      </c>
      <c r="E251" s="304" t="s">
        <v>120</v>
      </c>
      <c r="F251" s="305">
        <v>244</v>
      </c>
      <c r="G251" s="38"/>
      <c r="H251" s="44"/>
    </row>
    <row r="252" s="2" customFormat="1" ht="16.8" customHeight="1">
      <c r="A252" s="38"/>
      <c r="B252" s="44"/>
      <c r="C252" s="306" t="s">
        <v>671</v>
      </c>
      <c r="D252" s="38"/>
      <c r="E252" s="38"/>
      <c r="F252" s="38"/>
      <c r="G252" s="38"/>
      <c r="H252" s="44"/>
    </row>
    <row r="253" s="2" customFormat="1">
      <c r="A253" s="38"/>
      <c r="B253" s="44"/>
      <c r="C253" s="307" t="s">
        <v>278</v>
      </c>
      <c r="D253" s="307" t="s">
        <v>279</v>
      </c>
      <c r="E253" s="17" t="s">
        <v>120</v>
      </c>
      <c r="F253" s="308">
        <v>2590</v>
      </c>
      <c r="G253" s="38"/>
      <c r="H253" s="44"/>
    </row>
    <row r="254" s="2" customFormat="1" ht="16.8" customHeight="1">
      <c r="A254" s="38"/>
      <c r="B254" s="44"/>
      <c r="C254" s="307" t="s">
        <v>466</v>
      </c>
      <c r="D254" s="307" t="s">
        <v>467</v>
      </c>
      <c r="E254" s="17" t="s">
        <v>120</v>
      </c>
      <c r="F254" s="308">
        <v>284</v>
      </c>
      <c r="G254" s="38"/>
      <c r="H254" s="44"/>
    </row>
    <row r="255" s="2" customFormat="1" ht="16.8" customHeight="1">
      <c r="A255" s="38"/>
      <c r="B255" s="44"/>
      <c r="C255" s="302" t="s">
        <v>413</v>
      </c>
      <c r="D255" s="303" t="s">
        <v>414</v>
      </c>
      <c r="E255" s="304" t="s">
        <v>120</v>
      </c>
      <c r="F255" s="305">
        <v>40</v>
      </c>
      <c r="G255" s="38"/>
      <c r="H255" s="44"/>
    </row>
    <row r="256" s="2" customFormat="1" ht="16.8" customHeight="1">
      <c r="A256" s="38"/>
      <c r="B256" s="44"/>
      <c r="C256" s="306" t="s">
        <v>671</v>
      </c>
      <c r="D256" s="38"/>
      <c r="E256" s="38"/>
      <c r="F256" s="38"/>
      <c r="G256" s="38"/>
      <c r="H256" s="44"/>
    </row>
    <row r="257" s="2" customFormat="1">
      <c r="A257" s="38"/>
      <c r="B257" s="44"/>
      <c r="C257" s="307" t="s">
        <v>278</v>
      </c>
      <c r="D257" s="307" t="s">
        <v>279</v>
      </c>
      <c r="E257" s="17" t="s">
        <v>120</v>
      </c>
      <c r="F257" s="308">
        <v>2590</v>
      </c>
      <c r="G257" s="38"/>
      <c r="H257" s="44"/>
    </row>
    <row r="258" s="2" customFormat="1" ht="16.8" customHeight="1">
      <c r="A258" s="38"/>
      <c r="B258" s="44"/>
      <c r="C258" s="307" t="s">
        <v>466</v>
      </c>
      <c r="D258" s="307" t="s">
        <v>467</v>
      </c>
      <c r="E258" s="17" t="s">
        <v>120</v>
      </c>
      <c r="F258" s="308">
        <v>284</v>
      </c>
      <c r="G258" s="38"/>
      <c r="H258" s="44"/>
    </row>
    <row r="259" s="2" customFormat="1" ht="16.8" customHeight="1">
      <c r="A259" s="38"/>
      <c r="B259" s="44"/>
      <c r="C259" s="302" t="s">
        <v>716</v>
      </c>
      <c r="D259" s="303" t="s">
        <v>414</v>
      </c>
      <c r="E259" s="304" t="s">
        <v>120</v>
      </c>
      <c r="F259" s="305">
        <v>25</v>
      </c>
      <c r="G259" s="38"/>
      <c r="H259" s="44"/>
    </row>
    <row r="260" s="2" customFormat="1" ht="16.8" customHeight="1">
      <c r="A260" s="38"/>
      <c r="B260" s="44"/>
      <c r="C260" s="302" t="s">
        <v>285</v>
      </c>
      <c r="D260" s="303" t="s">
        <v>415</v>
      </c>
      <c r="E260" s="304" t="s">
        <v>120</v>
      </c>
      <c r="F260" s="305">
        <v>54</v>
      </c>
      <c r="G260" s="38"/>
      <c r="H260" s="44"/>
    </row>
    <row r="261" s="2" customFormat="1" ht="16.8" customHeight="1">
      <c r="A261" s="38"/>
      <c r="B261" s="44"/>
      <c r="C261" s="307" t="s">
        <v>1</v>
      </c>
      <c r="D261" s="307" t="s">
        <v>284</v>
      </c>
      <c r="E261" s="17" t="s">
        <v>1</v>
      </c>
      <c r="F261" s="308">
        <v>0</v>
      </c>
      <c r="G261" s="38"/>
      <c r="H261" s="44"/>
    </row>
    <row r="262" s="2" customFormat="1" ht="16.8" customHeight="1">
      <c r="A262" s="38"/>
      <c r="B262" s="44"/>
      <c r="C262" s="307" t="s">
        <v>1</v>
      </c>
      <c r="D262" s="307" t="s">
        <v>118</v>
      </c>
      <c r="E262" s="17" t="s">
        <v>1</v>
      </c>
      <c r="F262" s="308">
        <v>54</v>
      </c>
      <c r="G262" s="38"/>
      <c r="H262" s="44"/>
    </row>
    <row r="263" s="2" customFormat="1" ht="16.8" customHeight="1">
      <c r="A263" s="38"/>
      <c r="B263" s="44"/>
      <c r="C263" s="307" t="s">
        <v>285</v>
      </c>
      <c r="D263" s="307" t="s">
        <v>184</v>
      </c>
      <c r="E263" s="17" t="s">
        <v>1</v>
      </c>
      <c r="F263" s="308">
        <v>54</v>
      </c>
      <c r="G263" s="38"/>
      <c r="H263" s="44"/>
    </row>
    <row r="264" s="2" customFormat="1" ht="16.8" customHeight="1">
      <c r="A264" s="38"/>
      <c r="B264" s="44"/>
      <c r="C264" s="306" t="s">
        <v>671</v>
      </c>
      <c r="D264" s="38"/>
      <c r="E264" s="38"/>
      <c r="F264" s="38"/>
      <c r="G264" s="38"/>
      <c r="H264" s="44"/>
    </row>
    <row r="265" s="2" customFormat="1">
      <c r="A265" s="38"/>
      <c r="B265" s="44"/>
      <c r="C265" s="307" t="s">
        <v>278</v>
      </c>
      <c r="D265" s="307" t="s">
        <v>279</v>
      </c>
      <c r="E265" s="17" t="s">
        <v>120</v>
      </c>
      <c r="F265" s="308">
        <v>2590</v>
      </c>
      <c r="G265" s="38"/>
      <c r="H265" s="44"/>
    </row>
    <row r="266" s="2" customFormat="1">
      <c r="A266" s="38"/>
      <c r="B266" s="44"/>
      <c r="C266" s="307" t="s">
        <v>454</v>
      </c>
      <c r="D266" s="307" t="s">
        <v>455</v>
      </c>
      <c r="E266" s="17" t="s">
        <v>120</v>
      </c>
      <c r="F266" s="308">
        <v>54</v>
      </c>
      <c r="G266" s="38"/>
      <c r="H266" s="44"/>
    </row>
    <row r="267" s="2" customFormat="1" ht="16.8" customHeight="1">
      <c r="A267" s="38"/>
      <c r="B267" s="44"/>
      <c r="C267" s="307" t="s">
        <v>287</v>
      </c>
      <c r="D267" s="307" t="s">
        <v>288</v>
      </c>
      <c r="E267" s="17" t="s">
        <v>211</v>
      </c>
      <c r="F267" s="308">
        <v>68.838999999999999</v>
      </c>
      <c r="G267" s="38"/>
      <c r="H267" s="44"/>
    </row>
    <row r="268" s="2" customFormat="1" ht="16.8" customHeight="1">
      <c r="A268" s="38"/>
      <c r="B268" s="44"/>
      <c r="C268" s="302" t="s">
        <v>128</v>
      </c>
      <c r="D268" s="303" t="s">
        <v>417</v>
      </c>
      <c r="E268" s="304" t="s">
        <v>120</v>
      </c>
      <c r="F268" s="305">
        <v>2590</v>
      </c>
      <c r="G268" s="38"/>
      <c r="H268" s="44"/>
    </row>
    <row r="269" s="2" customFormat="1" ht="16.8" customHeight="1">
      <c r="A269" s="38"/>
      <c r="B269" s="44"/>
      <c r="C269" s="307" t="s">
        <v>1</v>
      </c>
      <c r="D269" s="307" t="s">
        <v>286</v>
      </c>
      <c r="E269" s="17" t="s">
        <v>1</v>
      </c>
      <c r="F269" s="308">
        <v>0</v>
      </c>
      <c r="G269" s="38"/>
      <c r="H269" s="44"/>
    </row>
    <row r="270" s="2" customFormat="1" ht="16.8" customHeight="1">
      <c r="A270" s="38"/>
      <c r="B270" s="44"/>
      <c r="C270" s="307" t="s">
        <v>1</v>
      </c>
      <c r="D270" s="307" t="s">
        <v>136</v>
      </c>
      <c r="E270" s="17" t="s">
        <v>1</v>
      </c>
      <c r="F270" s="308">
        <v>2306</v>
      </c>
      <c r="G270" s="38"/>
      <c r="H270" s="44"/>
    </row>
    <row r="271" s="2" customFormat="1" ht="16.8" customHeight="1">
      <c r="A271" s="38"/>
      <c r="B271" s="44"/>
      <c r="C271" s="307" t="s">
        <v>1</v>
      </c>
      <c r="D271" s="307" t="s">
        <v>410</v>
      </c>
      <c r="E271" s="17" t="s">
        <v>1</v>
      </c>
      <c r="F271" s="308">
        <v>244</v>
      </c>
      <c r="G271" s="38"/>
      <c r="H271" s="44"/>
    </row>
    <row r="272" s="2" customFormat="1" ht="16.8" customHeight="1">
      <c r="A272" s="38"/>
      <c r="B272" s="44"/>
      <c r="C272" s="307" t="s">
        <v>1</v>
      </c>
      <c r="D272" s="307" t="s">
        <v>413</v>
      </c>
      <c r="E272" s="17" t="s">
        <v>1</v>
      </c>
      <c r="F272" s="308">
        <v>40</v>
      </c>
      <c r="G272" s="38"/>
      <c r="H272" s="44"/>
    </row>
    <row r="273" s="2" customFormat="1" ht="16.8" customHeight="1">
      <c r="A273" s="38"/>
      <c r="B273" s="44"/>
      <c r="C273" s="307" t="s">
        <v>128</v>
      </c>
      <c r="D273" s="307" t="s">
        <v>184</v>
      </c>
      <c r="E273" s="17" t="s">
        <v>1</v>
      </c>
      <c r="F273" s="308">
        <v>2590</v>
      </c>
      <c r="G273" s="38"/>
      <c r="H273" s="44"/>
    </row>
    <row r="274" s="2" customFormat="1" ht="16.8" customHeight="1">
      <c r="A274" s="38"/>
      <c r="B274" s="44"/>
      <c r="C274" s="306" t="s">
        <v>671</v>
      </c>
      <c r="D274" s="38"/>
      <c r="E274" s="38"/>
      <c r="F274" s="38"/>
      <c r="G274" s="38"/>
      <c r="H274" s="44"/>
    </row>
    <row r="275" s="2" customFormat="1">
      <c r="A275" s="38"/>
      <c r="B275" s="44"/>
      <c r="C275" s="307" t="s">
        <v>278</v>
      </c>
      <c r="D275" s="307" t="s">
        <v>279</v>
      </c>
      <c r="E275" s="17" t="s">
        <v>120</v>
      </c>
      <c r="F275" s="308">
        <v>2590</v>
      </c>
      <c r="G275" s="38"/>
      <c r="H275" s="44"/>
    </row>
    <row r="276" s="2" customFormat="1" ht="16.8" customHeight="1">
      <c r="A276" s="38"/>
      <c r="B276" s="44"/>
      <c r="C276" s="307" t="s">
        <v>287</v>
      </c>
      <c r="D276" s="307" t="s">
        <v>288</v>
      </c>
      <c r="E276" s="17" t="s">
        <v>211</v>
      </c>
      <c r="F276" s="308">
        <v>68.838999999999999</v>
      </c>
      <c r="G276" s="38"/>
      <c r="H276" s="44"/>
    </row>
    <row r="277" s="2" customFormat="1" ht="16.8" customHeight="1">
      <c r="A277" s="38"/>
      <c r="B277" s="44"/>
      <c r="C277" s="302" t="s">
        <v>131</v>
      </c>
      <c r="D277" s="303" t="s">
        <v>132</v>
      </c>
      <c r="E277" s="304" t="s">
        <v>133</v>
      </c>
      <c r="F277" s="305">
        <v>424</v>
      </c>
      <c r="G277" s="38"/>
      <c r="H277" s="44"/>
    </row>
    <row r="278" s="2" customFormat="1" ht="16.8" customHeight="1">
      <c r="A278" s="38"/>
      <c r="B278" s="44"/>
      <c r="C278" s="306" t="s">
        <v>671</v>
      </c>
      <c r="D278" s="38"/>
      <c r="E278" s="38"/>
      <c r="F278" s="38"/>
      <c r="G278" s="38"/>
      <c r="H278" s="44"/>
    </row>
    <row r="279" s="2" customFormat="1">
      <c r="A279" s="38"/>
      <c r="B279" s="44"/>
      <c r="C279" s="307" t="s">
        <v>172</v>
      </c>
      <c r="D279" s="307" t="s">
        <v>173</v>
      </c>
      <c r="E279" s="17" t="s">
        <v>116</v>
      </c>
      <c r="F279" s="308">
        <v>65.939999999999998</v>
      </c>
      <c r="G279" s="38"/>
      <c r="H279" s="44"/>
    </row>
    <row r="280" s="2" customFormat="1" ht="16.8" customHeight="1">
      <c r="A280" s="38"/>
      <c r="B280" s="44"/>
      <c r="C280" s="307" t="s">
        <v>237</v>
      </c>
      <c r="D280" s="307" t="s">
        <v>238</v>
      </c>
      <c r="E280" s="17" t="s">
        <v>120</v>
      </c>
      <c r="F280" s="308">
        <v>593.60000000000002</v>
      </c>
      <c r="G280" s="38"/>
      <c r="H280" s="44"/>
    </row>
    <row r="281" s="2" customFormat="1" ht="16.8" customHeight="1">
      <c r="A281" s="38"/>
      <c r="B281" s="44"/>
      <c r="C281" s="307" t="s">
        <v>246</v>
      </c>
      <c r="D281" s="307" t="s">
        <v>247</v>
      </c>
      <c r="E281" s="17" t="s">
        <v>120</v>
      </c>
      <c r="F281" s="308">
        <v>602.50400000000002</v>
      </c>
      <c r="G281" s="38"/>
      <c r="H281" s="44"/>
    </row>
    <row r="282" s="2" customFormat="1" ht="16.8" customHeight="1">
      <c r="A282" s="38"/>
      <c r="B282" s="44"/>
      <c r="C282" s="302" t="s">
        <v>502</v>
      </c>
      <c r="D282" s="303" t="s">
        <v>503</v>
      </c>
      <c r="E282" s="304" t="s">
        <v>120</v>
      </c>
      <c r="F282" s="305">
        <v>0</v>
      </c>
      <c r="G282" s="38"/>
      <c r="H282" s="44"/>
    </row>
    <row r="283" s="2" customFormat="1" ht="16.8" customHeight="1">
      <c r="A283" s="38"/>
      <c r="B283" s="44"/>
      <c r="C283" s="306" t="s">
        <v>671</v>
      </c>
      <c r="D283" s="38"/>
      <c r="E283" s="38"/>
      <c r="F283" s="38"/>
      <c r="G283" s="38"/>
      <c r="H283" s="44"/>
    </row>
    <row r="284" s="2" customFormat="1" ht="16.8" customHeight="1">
      <c r="A284" s="38"/>
      <c r="B284" s="44"/>
      <c r="C284" s="307" t="s">
        <v>466</v>
      </c>
      <c r="D284" s="307" t="s">
        <v>467</v>
      </c>
      <c r="E284" s="17" t="s">
        <v>120</v>
      </c>
      <c r="F284" s="308">
        <v>284</v>
      </c>
      <c r="G284" s="38"/>
      <c r="H284" s="44"/>
    </row>
    <row r="285" s="2" customFormat="1" ht="16.8" customHeight="1">
      <c r="A285" s="38"/>
      <c r="B285" s="44"/>
      <c r="C285" s="302" t="s">
        <v>136</v>
      </c>
      <c r="D285" s="303" t="s">
        <v>423</v>
      </c>
      <c r="E285" s="304" t="s">
        <v>120</v>
      </c>
      <c r="F285" s="305">
        <v>2306</v>
      </c>
      <c r="G285" s="38"/>
      <c r="H285" s="44"/>
    </row>
    <row r="286" s="2" customFormat="1" ht="16.8" customHeight="1">
      <c r="A286" s="38"/>
      <c r="B286" s="44"/>
      <c r="C286" s="306" t="s">
        <v>671</v>
      </c>
      <c r="D286" s="38"/>
      <c r="E286" s="38"/>
      <c r="F286" s="38"/>
      <c r="G286" s="38"/>
      <c r="H286" s="44"/>
    </row>
    <row r="287" s="2" customFormat="1">
      <c r="A287" s="38"/>
      <c r="B287" s="44"/>
      <c r="C287" s="307" t="s">
        <v>278</v>
      </c>
      <c r="D287" s="307" t="s">
        <v>279</v>
      </c>
      <c r="E287" s="17" t="s">
        <v>120</v>
      </c>
      <c r="F287" s="308">
        <v>2590</v>
      </c>
      <c r="G287" s="38"/>
      <c r="H287" s="44"/>
    </row>
    <row r="288" s="2" customFormat="1" ht="16.8" customHeight="1">
      <c r="A288" s="38"/>
      <c r="B288" s="44"/>
      <c r="C288" s="307" t="s">
        <v>298</v>
      </c>
      <c r="D288" s="307" t="s">
        <v>299</v>
      </c>
      <c r="E288" s="17" t="s">
        <v>120</v>
      </c>
      <c r="F288" s="308">
        <v>2555.75</v>
      </c>
      <c r="G288" s="38"/>
      <c r="H288" s="44"/>
    </row>
    <row r="289" s="2" customFormat="1" ht="16.8" customHeight="1">
      <c r="A289" s="38"/>
      <c r="B289" s="44"/>
      <c r="C289" s="302" t="s">
        <v>717</v>
      </c>
      <c r="D289" s="303" t="s">
        <v>423</v>
      </c>
      <c r="E289" s="304" t="s">
        <v>120</v>
      </c>
      <c r="F289" s="305">
        <v>1000</v>
      </c>
      <c r="G289" s="38"/>
      <c r="H289" s="44"/>
    </row>
    <row r="290" s="2" customFormat="1" ht="16.8" customHeight="1">
      <c r="A290" s="38"/>
      <c r="B290" s="44"/>
      <c r="C290" s="302" t="s">
        <v>139</v>
      </c>
      <c r="D290" s="303" t="s">
        <v>139</v>
      </c>
      <c r="E290" s="304" t="s">
        <v>116</v>
      </c>
      <c r="F290" s="305">
        <v>57.656999999999996</v>
      </c>
      <c r="G290" s="38"/>
      <c r="H290" s="44"/>
    </row>
    <row r="291" s="2" customFormat="1" ht="16.8" customHeight="1">
      <c r="A291" s="38"/>
      <c r="B291" s="44"/>
      <c r="C291" s="307" t="s">
        <v>1</v>
      </c>
      <c r="D291" s="307" t="s">
        <v>115</v>
      </c>
      <c r="E291" s="17" t="s">
        <v>1</v>
      </c>
      <c r="F291" s="308">
        <v>65.939999999999998</v>
      </c>
      <c r="G291" s="38"/>
      <c r="H291" s="44"/>
    </row>
    <row r="292" s="2" customFormat="1" ht="16.8" customHeight="1">
      <c r="A292" s="38"/>
      <c r="B292" s="44"/>
      <c r="C292" s="307" t="s">
        <v>1</v>
      </c>
      <c r="D292" s="307" t="s">
        <v>204</v>
      </c>
      <c r="E292" s="17" t="s">
        <v>1</v>
      </c>
      <c r="F292" s="308">
        <v>-1.506</v>
      </c>
      <c r="G292" s="38"/>
      <c r="H292" s="44"/>
    </row>
    <row r="293" s="2" customFormat="1" ht="16.8" customHeight="1">
      <c r="A293" s="38"/>
      <c r="B293" s="44"/>
      <c r="C293" s="307" t="s">
        <v>1</v>
      </c>
      <c r="D293" s="307" t="s">
        <v>205</v>
      </c>
      <c r="E293" s="17" t="s">
        <v>1</v>
      </c>
      <c r="F293" s="308">
        <v>-6.3339999999999996</v>
      </c>
      <c r="G293" s="38"/>
      <c r="H293" s="44"/>
    </row>
    <row r="294" s="2" customFormat="1" ht="16.8" customHeight="1">
      <c r="A294" s="38"/>
      <c r="B294" s="44"/>
      <c r="C294" s="307" t="s">
        <v>1</v>
      </c>
      <c r="D294" s="307" t="s">
        <v>568</v>
      </c>
      <c r="E294" s="17" t="s">
        <v>1</v>
      </c>
      <c r="F294" s="308">
        <v>-0.443</v>
      </c>
      <c r="G294" s="38"/>
      <c r="H294" s="44"/>
    </row>
    <row r="295" s="2" customFormat="1" ht="16.8" customHeight="1">
      <c r="A295" s="38"/>
      <c r="B295" s="44"/>
      <c r="C295" s="307" t="s">
        <v>139</v>
      </c>
      <c r="D295" s="307" t="s">
        <v>184</v>
      </c>
      <c r="E295" s="17" t="s">
        <v>1</v>
      </c>
      <c r="F295" s="308">
        <v>57.656999999999996</v>
      </c>
      <c r="G295" s="38"/>
      <c r="H295" s="44"/>
    </row>
    <row r="296" s="2" customFormat="1" ht="16.8" customHeight="1">
      <c r="A296" s="38"/>
      <c r="B296" s="44"/>
      <c r="C296" s="306" t="s">
        <v>671</v>
      </c>
      <c r="D296" s="38"/>
      <c r="E296" s="38"/>
      <c r="F296" s="38"/>
      <c r="G296" s="38"/>
      <c r="H296" s="44"/>
    </row>
    <row r="297" s="2" customFormat="1" ht="16.8" customHeight="1">
      <c r="A297" s="38"/>
      <c r="B297" s="44"/>
      <c r="C297" s="307" t="s">
        <v>198</v>
      </c>
      <c r="D297" s="307" t="s">
        <v>199</v>
      </c>
      <c r="E297" s="17" t="s">
        <v>116</v>
      </c>
      <c r="F297" s="308">
        <v>57.656999999999996</v>
      </c>
      <c r="G297" s="38"/>
      <c r="H297" s="44"/>
    </row>
    <row r="298" s="2" customFormat="1" ht="16.8" customHeight="1">
      <c r="A298" s="38"/>
      <c r="B298" s="44"/>
      <c r="C298" s="307" t="s">
        <v>209</v>
      </c>
      <c r="D298" s="307" t="s">
        <v>210</v>
      </c>
      <c r="E298" s="17" t="s">
        <v>211</v>
      </c>
      <c r="F298" s="308">
        <v>115.89100000000001</v>
      </c>
      <c r="G298" s="38"/>
      <c r="H298" s="44"/>
    </row>
    <row r="299" s="2" customFormat="1" ht="7.44" customHeight="1">
      <c r="A299" s="38"/>
      <c r="B299" s="180"/>
      <c r="C299" s="181"/>
      <c r="D299" s="181"/>
      <c r="E299" s="181"/>
      <c r="F299" s="181"/>
      <c r="G299" s="181"/>
      <c r="H299" s="44"/>
    </row>
    <row r="300" s="2" customFormat="1">
      <c r="A300" s="38"/>
      <c r="B300" s="38"/>
      <c r="C300" s="38"/>
      <c r="D300" s="38"/>
      <c r="E300" s="38"/>
      <c r="F300" s="38"/>
      <c r="G300" s="38"/>
      <c r="H300" s="38"/>
    </row>
  </sheetData>
  <sheetProtection sheet="1" formatColumns="0" formatRows="0" objects="1" scenarios="1" spinCount="100000" saltValue="+HAcnTyzLJq0hVVROzHComJXOveHNgIfOVI4q9Ub+mvkC462ajRhw8UNaBaMvR/pu2bs/mXUzM0wy2yHM5GT8w==" hashValue="hkgWcmSrth232WtSZvLhmhyYFjOk4iz8Uig4u102YyWcQdW6/TUnWrR+7hopFcwySCFgNyf0yQZgczy/BDGZGg==" algorithmName="SHA-512" password="CC35"/>
  <mergeCells count="2">
    <mergeCell ref="D5:F5"/>
    <mergeCell ref="D6:F6"/>
  </mergeCells>
  <pageSetup paperSize="9" orientation="portrait" blackAndWhite="1" fitToHeight="100"/>
  <headerFooter>
    <oddFooter>&amp;CStrana &amp;P z &amp;N</oddFooter>
  </headerFooter>
  <drawing r:id="rId1"/>
</worksheet>
</file>

<file path=docProps/core.xml><?xml version="1.0" encoding="utf-8"?>
<cp:coreProperties xmlns:dc="http://purl.org/dc/elements/1.1/" xmlns:dcterms="http://purl.org/dc/terms/" xmlns:xsi="http://www.w3.org/2001/XMLSchema-instance" xmlns:cp="http://schemas.openxmlformats.org/package/2006/metadata/core-properties">
  <dc:creator>DESKTOP-5UCNF4N\TMI</dc:creator>
  <cp:lastModifiedBy>DESKTOP-5UCNF4N\TMI</cp:lastModifiedBy>
  <dcterms:created xsi:type="dcterms:W3CDTF">2021-12-08T20:24:36Z</dcterms:created>
  <dcterms:modified xsi:type="dcterms:W3CDTF">2021-12-08T20:25:02Z</dcterms:modified>
</cp:coreProperties>
</file>